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codeName="ThisWorkbook" defaultThemeVersion="124226"/>
  <mc:AlternateContent xmlns:mc="http://schemas.openxmlformats.org/markup-compatibility/2006">
    <mc:Choice Requires="x15">
      <x15ac:absPath xmlns:x15ac="http://schemas.microsoft.com/office/spreadsheetml/2010/11/ac" url="https://d.docs.live.net/4a87c5a0af2963f8/Documents/Jupyter Projects/ercot_analysis_2/assets/"/>
    </mc:Choice>
  </mc:AlternateContent>
  <xr:revisionPtr revIDLastSave="11" documentId="11_4B493C98391B4630BFADFF7006EAD082391E595D" xr6:coauthVersionLast="46" xr6:coauthVersionMax="46" xr10:uidLastSave="{8425D7B6-95FE-42C4-81A8-1E1D5F78833B}"/>
  <bookViews>
    <workbookView minimized="1" xWindow="1392" yWindow="2016" windowWidth="23040" windowHeight="11736" tabRatio="597" activeTab="1" xr2:uid="{00000000-000D-0000-FFFF-FFFF00000000}"/>
  </bookViews>
  <sheets>
    <sheet name="Summary" sheetId="6" r:id="rId1"/>
    <sheet name="Scenarios" sheetId="1" r:id="rId2"/>
    <sheet name="WinterCapacities" sheetId="22" r:id="rId3"/>
    <sheet name="Background" sheetId="3" r:id="rId4"/>
  </sheets>
  <definedNames>
    <definedName name="_xlnm._FilterDatabase" localSheetId="2" hidden="1">WinterCapacities!$A$2:$I$986</definedName>
    <definedName name="_xlnm.Print_Area" localSheetId="3">Background!$B$1:$L$42</definedName>
    <definedName name="_xlnm.Print_Area" localSheetId="1">Scenarios!$A$1:$K$39</definedName>
    <definedName name="_xlnm.Print_Area" localSheetId="0">Summary!$A$1:$K$38</definedName>
    <definedName name="_xlnm.Print_Titles" localSheetId="2">WinterCapacities!$2:$2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2" i="1" l="1"/>
  <c r="G40" i="1"/>
  <c r="D40" i="1"/>
  <c r="E40" i="1"/>
  <c r="F40" i="1"/>
  <c r="I940" i="22"/>
  <c r="I424" i="22" l="1"/>
  <c r="D17" i="1" l="1"/>
  <c r="D16" i="1"/>
  <c r="D10" i="1"/>
  <c r="D9" i="1"/>
  <c r="D8" i="1"/>
  <c r="I847" i="22"/>
  <c r="D22" i="1" s="1"/>
  <c r="I844" i="22"/>
  <c r="D21" i="1" s="1"/>
  <c r="I841" i="22"/>
  <c r="D20" i="1" s="1"/>
  <c r="I651" i="22"/>
  <c r="I659" i="22"/>
  <c r="D13" i="1" s="1"/>
  <c r="I656" i="22"/>
  <c r="D12" i="1" s="1"/>
  <c r="I653" i="22"/>
  <c r="D11" i="1" s="1"/>
  <c r="I1005" i="22" l="1"/>
  <c r="I1000" i="22"/>
  <c r="I991" i="22"/>
  <c r="I977" i="22"/>
  <c r="D24" i="1" s="1"/>
  <c r="D23" i="1"/>
  <c r="I839" i="22"/>
  <c r="I780" i="22"/>
  <c r="D19" i="1" s="1"/>
  <c r="I772" i="22"/>
  <c r="D18" i="1" s="1"/>
  <c r="I760" i="22"/>
  <c r="D15" i="1" s="1"/>
  <c r="I737" i="22"/>
  <c r="D14" i="1" s="1"/>
  <c r="I416" i="22"/>
  <c r="D7" i="1" s="1"/>
  <c r="I390" i="22"/>
  <c r="I381" i="22"/>
  <c r="I393" i="22" s="1"/>
  <c r="I354" i="22"/>
  <c r="I394" i="22" s="1"/>
  <c r="D6" i="1" s="1"/>
  <c r="A5" i="22"/>
  <c r="A6" i="22" s="1"/>
  <c r="A7" i="22" s="1"/>
  <c r="A8" i="22" s="1"/>
  <c r="A9" i="22" s="1"/>
  <c r="A10" i="22" s="1"/>
  <c r="A11" i="22" s="1"/>
  <c r="A12" i="22" s="1"/>
  <c r="A13" i="22" s="1"/>
  <c r="A14" i="22" s="1"/>
  <c r="A15" i="22" s="1"/>
  <c r="A16" i="22" s="1"/>
  <c r="A17" i="22" s="1"/>
  <c r="A18" i="22" s="1"/>
  <c r="A19" i="22" s="1"/>
  <c r="A20" i="22" s="1"/>
  <c r="A21" i="22" s="1"/>
  <c r="A22" i="22" s="1"/>
  <c r="A23" i="22" s="1"/>
  <c r="A24" i="22" s="1"/>
  <c r="A25" i="22" s="1"/>
  <c r="A26" i="22" s="1"/>
  <c r="A27" i="22" s="1"/>
  <c r="A28" i="22" s="1"/>
  <c r="A29" i="22" s="1"/>
  <c r="A30" i="22" s="1"/>
  <c r="A31" i="22" s="1"/>
  <c r="A32" i="22" s="1"/>
  <c r="A33" i="22" s="1"/>
  <c r="A34" i="22" s="1"/>
  <c r="A35" i="22" s="1"/>
  <c r="A36" i="22" s="1"/>
  <c r="A37" i="22" s="1"/>
  <c r="A38" i="22" s="1"/>
  <c r="A39" i="22" s="1"/>
  <c r="A40" i="22" s="1"/>
  <c r="A41" i="22" s="1"/>
  <c r="A42" i="22" s="1"/>
  <c r="A43" i="22" s="1"/>
  <c r="A44" i="22" s="1"/>
  <c r="A45" i="22" s="1"/>
  <c r="A46" i="22" s="1"/>
  <c r="A47" i="22" s="1"/>
  <c r="A48" i="22" s="1"/>
  <c r="A49" i="22" s="1"/>
  <c r="A50" i="22" s="1"/>
  <c r="A51" i="22" s="1"/>
  <c r="A52" i="22" s="1"/>
  <c r="A53" i="22" s="1"/>
  <c r="A54" i="22" s="1"/>
  <c r="A55" i="22" s="1"/>
  <c r="A56" i="22" s="1"/>
  <c r="A57" i="22" s="1"/>
  <c r="A58" i="22" s="1"/>
  <c r="A59" i="22" s="1"/>
  <c r="A60" i="22" s="1"/>
  <c r="A61" i="22" s="1"/>
  <c r="A62" i="22" s="1"/>
  <c r="A63" i="22" s="1"/>
  <c r="A64" i="22" s="1"/>
  <c r="A65" i="22" s="1"/>
  <c r="A66" i="22" s="1"/>
  <c r="A67" i="22" s="1"/>
  <c r="A68" i="22" s="1"/>
  <c r="A69" i="22" s="1"/>
  <c r="A70" i="22" s="1"/>
  <c r="A71" i="22" s="1"/>
  <c r="A72" i="22" s="1"/>
  <c r="A73" i="22" s="1"/>
  <c r="A74" i="22" s="1"/>
  <c r="A75" i="22" s="1"/>
  <c r="A76" i="22" s="1"/>
  <c r="A77" i="22" s="1"/>
  <c r="A78" i="22" s="1"/>
  <c r="A79" i="22" s="1"/>
  <c r="A80" i="22" s="1"/>
  <c r="A81" i="22" s="1"/>
  <c r="A82" i="22" s="1"/>
  <c r="A83" i="22" s="1"/>
  <c r="A84" i="22" s="1"/>
  <c r="A85" i="22" s="1"/>
  <c r="A86" i="22" s="1"/>
  <c r="A87" i="22" s="1"/>
  <c r="A88" i="22" s="1"/>
  <c r="A89" i="22" s="1"/>
  <c r="A90" i="22" s="1"/>
  <c r="A91" i="22" s="1"/>
  <c r="A92" i="22" s="1"/>
  <c r="A93" i="22" s="1"/>
  <c r="A94" i="22" s="1"/>
  <c r="A95" i="22" s="1"/>
  <c r="A96" i="22" s="1"/>
  <c r="A97" i="22" s="1"/>
  <c r="A98" i="22" s="1"/>
  <c r="A99" i="22" s="1"/>
  <c r="A100" i="22" s="1"/>
  <c r="A101" i="22" s="1"/>
  <c r="A102" i="22" s="1"/>
  <c r="A103" i="22" s="1"/>
  <c r="A104" i="22" s="1"/>
  <c r="A105" i="22" s="1"/>
  <c r="A106" i="22" s="1"/>
  <c r="A107" i="22" s="1"/>
  <c r="A108" i="22" s="1"/>
  <c r="A109" i="22" s="1"/>
  <c r="A110" i="22" s="1"/>
  <c r="A111" i="22" s="1"/>
  <c r="A112" i="22" s="1"/>
  <c r="A113" i="22" s="1"/>
  <c r="A114" i="22" s="1"/>
  <c r="A115" i="22" s="1"/>
  <c r="A116" i="22" s="1"/>
  <c r="A117" i="22" s="1"/>
  <c r="A118" i="22" s="1"/>
  <c r="A119" i="22" s="1"/>
  <c r="A120" i="22" s="1"/>
  <c r="A121" i="22" s="1"/>
  <c r="A122" i="22" s="1"/>
  <c r="A123" i="22" s="1"/>
  <c r="A124" i="22" s="1"/>
  <c r="A125" i="22" s="1"/>
  <c r="A126" i="22" s="1"/>
  <c r="A127" i="22" s="1"/>
  <c r="A128" i="22" s="1"/>
  <c r="A129" i="22" s="1"/>
  <c r="A130" i="22" s="1"/>
  <c r="A131" i="22" s="1"/>
  <c r="A132" i="22" s="1"/>
  <c r="A133" i="22" s="1"/>
  <c r="A134" i="22" s="1"/>
  <c r="A135" i="22" s="1"/>
  <c r="A136" i="22" s="1"/>
  <c r="A137" i="22" s="1"/>
  <c r="A138" i="22" s="1"/>
  <c r="A139" i="22" s="1"/>
  <c r="A140" i="22" s="1"/>
  <c r="A141" i="22" s="1"/>
  <c r="A142" i="22" s="1"/>
  <c r="A143" i="22" s="1"/>
  <c r="A144" i="22" s="1"/>
  <c r="A145" i="22" s="1"/>
  <c r="A146" i="22" s="1"/>
  <c r="A147" i="22" s="1"/>
  <c r="A148" i="22" s="1"/>
  <c r="A149" i="22" s="1"/>
  <c r="A150" i="22" s="1"/>
  <c r="A151" i="22" s="1"/>
  <c r="A152" i="22" s="1"/>
  <c r="A153" i="22" s="1"/>
  <c r="A154" i="22" s="1"/>
  <c r="A155" i="22" s="1"/>
  <c r="A156" i="22" s="1"/>
  <c r="A157" i="22" s="1"/>
  <c r="A158" i="22" s="1"/>
  <c r="A159" i="22" s="1"/>
  <c r="A160" i="22" s="1"/>
  <c r="A161" i="22" s="1"/>
  <c r="A162" i="22" s="1"/>
  <c r="A163" i="22" s="1"/>
  <c r="A164" i="22" s="1"/>
  <c r="A165" i="22" s="1"/>
  <c r="A166" i="22" s="1"/>
  <c r="A167" i="22" s="1"/>
  <c r="A168" i="22" s="1"/>
  <c r="A169" i="22" s="1"/>
  <c r="A170" i="22" s="1"/>
  <c r="A171" i="22" s="1"/>
  <c r="A172" i="22" s="1"/>
  <c r="A173" i="22" s="1"/>
  <c r="A174" i="22" s="1"/>
  <c r="A175" i="22" s="1"/>
  <c r="A176" i="22" s="1"/>
  <c r="A177" i="22" s="1"/>
  <c r="A178" i="22" s="1"/>
  <c r="A179" i="22" s="1"/>
  <c r="A180" i="22" s="1"/>
  <c r="A181" i="22" s="1"/>
  <c r="A182" i="22" s="1"/>
  <c r="A183" i="22" s="1"/>
  <c r="A184" i="22" s="1"/>
  <c r="A185" i="22" s="1"/>
  <c r="A186" i="22" s="1"/>
  <c r="A187" i="22" s="1"/>
  <c r="A188" i="22" s="1"/>
  <c r="A189" i="22" s="1"/>
  <c r="A190" i="22" s="1"/>
  <c r="A191" i="22" s="1"/>
  <c r="A192" i="22" s="1"/>
  <c r="A193" i="22" s="1"/>
  <c r="A194" i="22" s="1"/>
  <c r="A195" i="22" s="1"/>
  <c r="A196" i="22" s="1"/>
  <c r="A197" i="22" s="1"/>
  <c r="A198" i="22" s="1"/>
  <c r="A199" i="22" s="1"/>
  <c r="A200" i="22" s="1"/>
  <c r="A201" i="22" s="1"/>
  <c r="A202" i="22" s="1"/>
  <c r="A203" i="22" s="1"/>
  <c r="A204" i="22" s="1"/>
  <c r="A205" i="22" s="1"/>
  <c r="A206" i="22" s="1"/>
  <c r="A207" i="22" s="1"/>
  <c r="A208" i="22" s="1"/>
  <c r="A209" i="22" s="1"/>
  <c r="A210" i="22" s="1"/>
  <c r="A211" i="22" s="1"/>
  <c r="A212" i="22" s="1"/>
  <c r="A213" i="22" s="1"/>
  <c r="A214" i="22" s="1"/>
  <c r="A215" i="22" s="1"/>
  <c r="A216" i="22" s="1"/>
  <c r="A217" i="22" s="1"/>
  <c r="A218" i="22" s="1"/>
  <c r="A219" i="22" s="1"/>
  <c r="A220" i="22" s="1"/>
  <c r="A221" i="22" s="1"/>
  <c r="A222" i="22" s="1"/>
  <c r="A223" i="22" s="1"/>
  <c r="A224" i="22" s="1"/>
  <c r="A225" i="22" s="1"/>
  <c r="A226" i="22" s="1"/>
  <c r="A227" i="22" s="1"/>
  <c r="A228" i="22" s="1"/>
  <c r="A229" i="22" s="1"/>
  <c r="A230" i="22" s="1"/>
  <c r="A231" i="22" s="1"/>
  <c r="A232" i="22" s="1"/>
  <c r="A233" i="22" s="1"/>
  <c r="A234" i="22" s="1"/>
  <c r="A235" i="22" s="1"/>
  <c r="A236" i="22" s="1"/>
  <c r="A237" i="22" s="1"/>
  <c r="A238" i="22" s="1"/>
  <c r="A239" i="22" s="1"/>
  <c r="A240" i="22" s="1"/>
  <c r="A241" i="22" s="1"/>
  <c r="A242" i="22" s="1"/>
  <c r="A243" i="22" s="1"/>
  <c r="A244" i="22" s="1"/>
  <c r="A245" i="22" s="1"/>
  <c r="A246" i="22" s="1"/>
  <c r="A247" i="22" s="1"/>
  <c r="A248" i="22" s="1"/>
  <c r="A249" i="22" s="1"/>
  <c r="A250" i="22" s="1"/>
  <c r="A251" i="22" s="1"/>
  <c r="A252" i="22" s="1"/>
  <c r="A253" i="22" s="1"/>
  <c r="A254" i="22" s="1"/>
  <c r="A255" i="22" s="1"/>
  <c r="A256" i="22" s="1"/>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313" i="22" s="1"/>
  <c r="A314" i="22" s="1"/>
  <c r="A315" i="22" s="1"/>
  <c r="A316" i="22" s="1"/>
  <c r="A317" i="22" s="1"/>
  <c r="A318" i="22" s="1"/>
  <c r="A319" i="22" s="1"/>
  <c r="A320" i="22" s="1"/>
  <c r="A321" i="22" s="1"/>
  <c r="A322" i="22" s="1"/>
  <c r="A323" i="22" s="1"/>
  <c r="A324" i="22" s="1"/>
  <c r="A325" i="22" s="1"/>
  <c r="A326" i="22" s="1"/>
  <c r="A327" i="22" s="1"/>
  <c r="A328" i="22" s="1"/>
  <c r="A329" i="22" s="1"/>
  <c r="A330" i="22" s="1"/>
  <c r="A331" i="22" s="1"/>
  <c r="A332" i="22" s="1"/>
  <c r="A333" i="22" s="1"/>
  <c r="A334" i="22" s="1"/>
  <c r="A335" i="22" s="1"/>
  <c r="A336" i="22" s="1"/>
  <c r="A337" i="22" s="1"/>
  <c r="A338" i="22" s="1"/>
  <c r="A339" i="22" s="1"/>
  <c r="A340" i="22" s="1"/>
  <c r="A341" i="22" s="1"/>
  <c r="A342" i="22" s="1"/>
  <c r="A343" i="22" s="1"/>
  <c r="A344" i="22" s="1"/>
  <c r="A345" i="22" s="1"/>
  <c r="A346" i="22" s="1"/>
  <c r="A347" i="22" s="1"/>
  <c r="A348" i="22" s="1"/>
  <c r="A349" i="22" s="1"/>
  <c r="A350" i="22" s="1"/>
  <c r="A351" i="22" s="1"/>
  <c r="A352" i="22" s="1"/>
  <c r="A353" i="22" s="1"/>
  <c r="A354" i="22" s="1"/>
  <c r="A355" i="22" s="1"/>
  <c r="A356" i="22" s="1"/>
  <c r="A357" i="22" s="1"/>
  <c r="A358" i="22" s="1"/>
  <c r="A359" i="22" s="1"/>
  <c r="A360" i="22" s="1"/>
  <c r="A361" i="22" s="1"/>
  <c r="A362" i="22" s="1"/>
  <c r="A363" i="22" s="1"/>
  <c r="A364" i="22" s="1"/>
  <c r="A365" i="22" s="1"/>
  <c r="A366" i="22" s="1"/>
  <c r="A367" i="22" s="1"/>
  <c r="A368" i="22" s="1"/>
  <c r="A369" i="22" s="1"/>
  <c r="A370" i="22" s="1"/>
  <c r="A371" i="22" s="1"/>
  <c r="A372" i="22" s="1"/>
  <c r="A373" i="22" s="1"/>
  <c r="A374" i="22" s="1"/>
  <c r="A375" i="22" s="1"/>
  <c r="A376" i="22" s="1"/>
  <c r="A377" i="22" s="1"/>
  <c r="A378" i="22" s="1"/>
  <c r="A379" i="22" s="1"/>
  <c r="A380" i="22" s="1"/>
  <c r="A381" i="22" s="1"/>
  <c r="A382" i="22" s="1"/>
  <c r="A383" i="22" s="1"/>
  <c r="A384" i="22" s="1"/>
  <c r="A385" i="22" s="1"/>
  <c r="A386" i="22" s="1"/>
  <c r="A387" i="22" s="1"/>
  <c r="A388" i="22" s="1"/>
  <c r="A389" i="22" s="1"/>
  <c r="A390" i="22" s="1"/>
  <c r="A391" i="22" s="1"/>
  <c r="A392" i="22" s="1"/>
  <c r="A393" i="22" s="1"/>
  <c r="A394" i="22" s="1"/>
  <c r="A395" i="22" s="1"/>
  <c r="A396" i="22" s="1"/>
  <c r="A397" i="22" s="1"/>
  <c r="A398" i="22" s="1"/>
  <c r="A399" i="22" s="1"/>
  <c r="A400" i="22" s="1"/>
  <c r="A401" i="22" s="1"/>
  <c r="A402" i="22" s="1"/>
  <c r="A403" i="22" s="1"/>
  <c r="A404" i="22" s="1"/>
  <c r="A405" i="22" s="1"/>
  <c r="A406" i="22" s="1"/>
  <c r="A407" i="22" s="1"/>
  <c r="A408" i="22" s="1"/>
  <c r="A409" i="22" s="1"/>
  <c r="A410" i="22" s="1"/>
  <c r="A411" i="22" s="1"/>
  <c r="A412" i="22" s="1"/>
  <c r="A413" i="22" s="1"/>
  <c r="A414" i="22" s="1"/>
  <c r="A415" i="22" s="1"/>
  <c r="A416" i="22" s="1"/>
  <c r="A417" i="22" s="1"/>
  <c r="A418" i="22" s="1"/>
  <c r="A419" i="22" s="1"/>
  <c r="A420" i="22" s="1"/>
  <c r="A421" i="22" s="1"/>
  <c r="A422" i="22" s="1"/>
  <c r="A423" i="22" s="1"/>
  <c r="A424" i="22" s="1"/>
  <c r="A425" i="22" s="1"/>
  <c r="A426" i="22" s="1"/>
  <c r="A427" i="22" s="1"/>
  <c r="A428" i="22" s="1"/>
  <c r="A429" i="22" s="1"/>
  <c r="A430" i="22" s="1"/>
  <c r="A431" i="22" s="1"/>
  <c r="A432" i="22" s="1"/>
  <c r="A433" i="22" s="1"/>
  <c r="A434" i="22" s="1"/>
  <c r="A435" i="22" s="1"/>
  <c r="A436" i="22" s="1"/>
  <c r="A437" i="22" s="1"/>
  <c r="A438" i="22" s="1"/>
  <c r="A439" i="22" s="1"/>
  <c r="A440" i="22" s="1"/>
  <c r="A441" i="22" s="1"/>
  <c r="A442" i="22" s="1"/>
  <c r="A443" i="22" s="1"/>
  <c r="A444" i="22" s="1"/>
  <c r="A445" i="22" s="1"/>
  <c r="A446" i="22" s="1"/>
  <c r="A447" i="22" s="1"/>
  <c r="A448" i="22" s="1"/>
  <c r="A449" i="22" s="1"/>
  <c r="A450" i="22" s="1"/>
  <c r="A451" i="22" s="1"/>
  <c r="A452" i="22" s="1"/>
  <c r="A453" i="22" s="1"/>
  <c r="A454" i="22" s="1"/>
  <c r="A455" i="22" s="1"/>
  <c r="A456" i="22" s="1"/>
  <c r="A457" i="22" s="1"/>
  <c r="A458" i="22" s="1"/>
  <c r="A459" i="22" s="1"/>
  <c r="A460" i="22" s="1"/>
  <c r="A461" i="22" s="1"/>
  <c r="A462" i="22" s="1"/>
  <c r="A463" i="22" s="1"/>
  <c r="A464" i="22" s="1"/>
  <c r="A465" i="22" s="1"/>
  <c r="A466" i="22" s="1"/>
  <c r="A467" i="22" s="1"/>
  <c r="A468" i="22" s="1"/>
  <c r="A469" i="22" s="1"/>
  <c r="A470" i="22" s="1"/>
  <c r="A471" i="22" s="1"/>
  <c r="A472" i="22" s="1"/>
  <c r="A473" i="22" s="1"/>
  <c r="A474" i="22" s="1"/>
  <c r="A475" i="22" s="1"/>
  <c r="A476" i="22" s="1"/>
  <c r="A477" i="22" s="1"/>
  <c r="A478" i="22" s="1"/>
  <c r="A479" i="22" s="1"/>
  <c r="A480" i="22" s="1"/>
  <c r="A481" i="22" s="1"/>
  <c r="A482" i="22" s="1"/>
  <c r="A483" i="22" s="1"/>
  <c r="A484" i="22" s="1"/>
  <c r="A485" i="22" s="1"/>
  <c r="A486" i="22" s="1"/>
  <c r="A487" i="22" s="1"/>
  <c r="A488" i="22" s="1"/>
  <c r="A489" i="22" s="1"/>
  <c r="A490" i="22" s="1"/>
  <c r="A491" i="22" s="1"/>
  <c r="A492" i="22" s="1"/>
  <c r="A493" i="22" s="1"/>
  <c r="A494" i="22" s="1"/>
  <c r="A495" i="22" s="1"/>
  <c r="A496" i="22" s="1"/>
  <c r="A497" i="22" s="1"/>
  <c r="A498" i="22" s="1"/>
  <c r="A499" i="22" s="1"/>
  <c r="A500" i="22" s="1"/>
  <c r="A501" i="22" s="1"/>
  <c r="A502" i="22" s="1"/>
  <c r="A503" i="22" s="1"/>
  <c r="A504" i="22" s="1"/>
  <c r="A505" i="22" s="1"/>
  <c r="A506" i="22" s="1"/>
  <c r="A507" i="22" s="1"/>
  <c r="A508" i="22" s="1"/>
  <c r="A509" i="22" s="1"/>
  <c r="A510" i="22" s="1"/>
  <c r="A511" i="22" s="1"/>
  <c r="A512" i="22" s="1"/>
  <c r="A513" i="22" s="1"/>
  <c r="A514" i="22" s="1"/>
  <c r="A515" i="22" s="1"/>
  <c r="A516" i="22" s="1"/>
  <c r="A517" i="22" s="1"/>
  <c r="A518" i="22" s="1"/>
  <c r="A519" i="22" s="1"/>
  <c r="A520" i="22" s="1"/>
  <c r="A521" i="22" s="1"/>
  <c r="A522" i="22" s="1"/>
  <c r="A523" i="22" s="1"/>
  <c r="A524" i="22" s="1"/>
  <c r="A525" i="22" s="1"/>
  <c r="A526" i="22" s="1"/>
  <c r="A527" i="22" s="1"/>
  <c r="A528" i="22" s="1"/>
  <c r="A529" i="22" s="1"/>
  <c r="A530" i="22" s="1"/>
  <c r="A531" i="22" s="1"/>
  <c r="A532" i="22" s="1"/>
  <c r="A533" i="22" s="1"/>
  <c r="A534" i="22" s="1"/>
  <c r="A535" i="22" s="1"/>
  <c r="A536" i="22" s="1"/>
  <c r="A537" i="22" s="1"/>
  <c r="A538" i="22" s="1"/>
  <c r="A539" i="22" s="1"/>
  <c r="A540" i="22" s="1"/>
  <c r="A541" i="22" s="1"/>
  <c r="A542" i="22" s="1"/>
  <c r="A543" i="22" s="1"/>
  <c r="A544" i="22" s="1"/>
  <c r="A545" i="22" s="1"/>
  <c r="A546" i="22" s="1"/>
  <c r="A547" i="22" s="1"/>
  <c r="A548" i="22" s="1"/>
  <c r="A549" i="22" s="1"/>
  <c r="A550" i="22" s="1"/>
  <c r="A551" i="22" s="1"/>
  <c r="A552" i="22" s="1"/>
  <c r="A553" i="22" s="1"/>
  <c r="A554" i="22" s="1"/>
  <c r="A555" i="22" s="1"/>
  <c r="A556" i="22" s="1"/>
  <c r="A557" i="22" s="1"/>
  <c r="A558" i="22" s="1"/>
  <c r="A559" i="22" s="1"/>
  <c r="A560" i="22" s="1"/>
  <c r="A561" i="22" s="1"/>
  <c r="A562" i="22" s="1"/>
  <c r="A563" i="22" s="1"/>
  <c r="A564" i="22" s="1"/>
  <c r="A565" i="22" s="1"/>
  <c r="A566" i="22" s="1"/>
  <c r="A567" i="22" s="1"/>
  <c r="A568" i="22" s="1"/>
  <c r="A569" i="22" s="1"/>
  <c r="A570" i="22" s="1"/>
  <c r="A571" i="22" s="1"/>
  <c r="A572" i="22" s="1"/>
  <c r="A573" i="22" s="1"/>
  <c r="A574" i="22" s="1"/>
  <c r="A575" i="22" s="1"/>
  <c r="A576" i="22" s="1"/>
  <c r="A577" i="22" s="1"/>
  <c r="A578" i="22" s="1"/>
  <c r="A579" i="22" s="1"/>
  <c r="A580" i="22" s="1"/>
  <c r="A581" i="22" s="1"/>
  <c r="A582" i="22" s="1"/>
  <c r="A583" i="22" s="1"/>
  <c r="A584" i="22" s="1"/>
  <c r="A585" i="22" s="1"/>
  <c r="A586" i="22" s="1"/>
  <c r="A587" i="22" s="1"/>
  <c r="A588" i="22" s="1"/>
  <c r="A589" i="22" s="1"/>
  <c r="A590" i="22" s="1"/>
  <c r="A591" i="22" s="1"/>
  <c r="A592" i="22" s="1"/>
  <c r="A593" i="22" s="1"/>
  <c r="A594" i="22" s="1"/>
  <c r="A595" i="22" s="1"/>
  <c r="A596" i="22" s="1"/>
  <c r="A597" i="22" s="1"/>
  <c r="A598" i="22" s="1"/>
  <c r="A599" i="22" s="1"/>
  <c r="A600" i="22" s="1"/>
  <c r="A601" i="22" s="1"/>
  <c r="A602" i="22" s="1"/>
  <c r="A603" i="22" s="1"/>
  <c r="A604" i="22" s="1"/>
  <c r="A605" i="22" s="1"/>
  <c r="A606" i="22" s="1"/>
  <c r="A607" i="22" s="1"/>
  <c r="A608" i="22" s="1"/>
  <c r="A609" i="22" s="1"/>
  <c r="A610" i="22" s="1"/>
  <c r="A611" i="22" s="1"/>
  <c r="A612" i="22" s="1"/>
  <c r="A613" i="22" s="1"/>
  <c r="A614" i="22" s="1"/>
  <c r="A615" i="22" s="1"/>
  <c r="A616" i="22" s="1"/>
  <c r="A617" i="22" s="1"/>
  <c r="A618" i="22" s="1"/>
  <c r="A619" i="22" s="1"/>
  <c r="A620" i="22" s="1"/>
  <c r="A621" i="22" s="1"/>
  <c r="A622" i="22" s="1"/>
  <c r="A623" i="22" s="1"/>
  <c r="A624" i="22" s="1"/>
  <c r="A625" i="22" s="1"/>
  <c r="A626" i="22" s="1"/>
  <c r="A627" i="22" s="1"/>
  <c r="A628" i="22" s="1"/>
  <c r="A629" i="22" s="1"/>
  <c r="A630" i="22" s="1"/>
  <c r="A631" i="22" s="1"/>
  <c r="A632" i="22" s="1"/>
  <c r="A633" i="22" s="1"/>
  <c r="A634" i="22" s="1"/>
  <c r="A635" i="22" s="1"/>
  <c r="A636" i="22" s="1"/>
  <c r="A637" i="22" s="1"/>
  <c r="A638" i="22" s="1"/>
  <c r="A639" i="22" s="1"/>
  <c r="A640" i="22" s="1"/>
  <c r="A641" i="22" s="1"/>
  <c r="A642" i="22" s="1"/>
  <c r="A643" i="22" s="1"/>
  <c r="A644" i="22" s="1"/>
  <c r="A645" i="22" s="1"/>
  <c r="A646" i="22" s="1"/>
  <c r="A647" i="22" s="1"/>
  <c r="A648" i="22" s="1"/>
  <c r="A649" i="22" s="1"/>
  <c r="A650" i="22" s="1"/>
  <c r="A651" i="22" s="1"/>
  <c r="A652" i="22" s="1"/>
  <c r="A653" i="22" s="1"/>
  <c r="A654" i="22" s="1"/>
  <c r="A655" i="22" s="1"/>
  <c r="A656" i="22" s="1"/>
  <c r="A657" i="22" s="1"/>
  <c r="A658" i="22" s="1"/>
  <c r="A659" i="22" s="1"/>
  <c r="A660" i="22" s="1"/>
  <c r="A661" i="22" s="1"/>
  <c r="A662" i="22" s="1"/>
  <c r="A663" i="22" s="1"/>
  <c r="A664" i="22" s="1"/>
  <c r="A665" i="22" s="1"/>
  <c r="A666" i="22" s="1"/>
  <c r="A667" i="22" s="1"/>
  <c r="A668" i="22" s="1"/>
  <c r="A669" i="22" s="1"/>
  <c r="A670" i="22" s="1"/>
  <c r="A671" i="22" s="1"/>
  <c r="A672" i="22" s="1"/>
  <c r="A673" i="22" s="1"/>
  <c r="A674" i="22" s="1"/>
  <c r="A675" i="22" s="1"/>
  <c r="A676" i="22" s="1"/>
  <c r="A677" i="22" s="1"/>
  <c r="A678" i="22" s="1"/>
  <c r="A679" i="22" s="1"/>
  <c r="A680" i="22" s="1"/>
  <c r="A681" i="22" s="1"/>
  <c r="A682" i="22" s="1"/>
  <c r="A683" i="22" s="1"/>
  <c r="A684" i="22" s="1"/>
  <c r="A685" i="22" s="1"/>
  <c r="A686" i="22" s="1"/>
  <c r="A687" i="22" s="1"/>
  <c r="A688" i="22" s="1"/>
  <c r="A689" i="22" s="1"/>
  <c r="A690" i="22" s="1"/>
  <c r="A691" i="22" s="1"/>
  <c r="A692" i="22" s="1"/>
  <c r="A693" i="22" s="1"/>
  <c r="A694" i="22" s="1"/>
  <c r="A695" i="22" s="1"/>
  <c r="A696" i="22" s="1"/>
  <c r="A697" i="22" s="1"/>
  <c r="A698" i="22" s="1"/>
  <c r="A699" i="22" s="1"/>
  <c r="A700" i="22" s="1"/>
  <c r="A701" i="22" s="1"/>
  <c r="A702" i="22" s="1"/>
  <c r="A703" i="22" s="1"/>
  <c r="A704" i="22" s="1"/>
  <c r="A705" i="22" s="1"/>
  <c r="A706" i="22" s="1"/>
  <c r="A707" i="22" s="1"/>
  <c r="A708" i="22" s="1"/>
  <c r="A709" i="22" s="1"/>
  <c r="A710" i="22" s="1"/>
  <c r="A711" i="22" s="1"/>
  <c r="A712" i="22" s="1"/>
  <c r="A713" i="22" s="1"/>
  <c r="A714" i="22" s="1"/>
  <c r="A715" i="22" s="1"/>
  <c r="A716" i="22" s="1"/>
  <c r="A717" i="22" s="1"/>
  <c r="A718" i="22" s="1"/>
  <c r="A719" i="22" s="1"/>
  <c r="A720" i="22" s="1"/>
  <c r="A721" i="22" s="1"/>
  <c r="A722" i="22" s="1"/>
  <c r="A723" i="22" s="1"/>
  <c r="A724" i="22" s="1"/>
  <c r="A725" i="22" s="1"/>
  <c r="A726" i="22" s="1"/>
  <c r="A727" i="22" s="1"/>
  <c r="A728" i="22" s="1"/>
  <c r="A729" i="22" s="1"/>
  <c r="A730" i="22" s="1"/>
  <c r="A731" i="22" s="1"/>
  <c r="A732" i="22" s="1"/>
  <c r="A733" i="22" s="1"/>
  <c r="A734" i="22" s="1"/>
  <c r="A735" i="22" s="1"/>
  <c r="A736" i="22" s="1"/>
  <c r="A737" i="22" s="1"/>
  <c r="A738" i="22" s="1"/>
  <c r="A739" i="22" s="1"/>
  <c r="A740" i="22" s="1"/>
  <c r="A741" i="22" s="1"/>
  <c r="A742" i="22" s="1"/>
  <c r="A743" i="22" s="1"/>
  <c r="A744" i="22" s="1"/>
  <c r="A745" i="22" s="1"/>
  <c r="A746" i="22" s="1"/>
  <c r="A747" i="22" s="1"/>
  <c r="A748" i="22" s="1"/>
  <c r="A749" i="22" s="1"/>
  <c r="A750" i="22" s="1"/>
  <c r="A751" i="22" s="1"/>
  <c r="A752" i="22" s="1"/>
  <c r="A753" i="22" s="1"/>
  <c r="A754" i="22" s="1"/>
  <c r="A755" i="22" s="1"/>
  <c r="A756" i="22" s="1"/>
  <c r="A757" i="22" s="1"/>
  <c r="A758" i="22" s="1"/>
  <c r="A759" i="22" s="1"/>
  <c r="A760" i="22" s="1"/>
  <c r="A761" i="22" s="1"/>
  <c r="A762" i="22" s="1"/>
  <c r="A763" i="22" s="1"/>
  <c r="A764" i="22" s="1"/>
  <c r="A765" i="22" s="1"/>
  <c r="A766" i="22" s="1"/>
  <c r="A767" i="22" s="1"/>
  <c r="A768" i="22" s="1"/>
  <c r="A769" i="22" s="1"/>
  <c r="A770" i="22" s="1"/>
  <c r="A771" i="22" s="1"/>
  <c r="A772" i="22" s="1"/>
  <c r="A773" i="22" s="1"/>
  <c r="A774" i="22" s="1"/>
  <c r="A775" i="22" s="1"/>
  <c r="A776" i="22" s="1"/>
  <c r="A777" i="22" s="1"/>
  <c r="A778" i="22" s="1"/>
  <c r="A779" i="22" s="1"/>
  <c r="A780" i="22" s="1"/>
  <c r="A781" i="22" s="1"/>
  <c r="A782" i="22" s="1"/>
  <c r="A783" i="22" s="1"/>
  <c r="A784" i="22" s="1"/>
  <c r="A785" i="22" s="1"/>
  <c r="A786" i="22" s="1"/>
  <c r="A787" i="22" s="1"/>
  <c r="A788" i="22" s="1"/>
  <c r="A789" i="22" s="1"/>
  <c r="A790" i="22" s="1"/>
  <c r="A791" i="22" s="1"/>
  <c r="A792" i="22" s="1"/>
  <c r="A793" i="22" s="1"/>
  <c r="A794" i="22" s="1"/>
  <c r="A795" i="22" s="1"/>
  <c r="A796" i="22" s="1"/>
  <c r="A797" i="22" s="1"/>
  <c r="A798" i="22" s="1"/>
  <c r="A799" i="22" s="1"/>
  <c r="A800" i="22" s="1"/>
  <c r="A801" i="22" s="1"/>
  <c r="A802" i="22" s="1"/>
  <c r="A803" i="22" s="1"/>
  <c r="A804" i="22" s="1"/>
  <c r="A805" i="22" s="1"/>
  <c r="A806" i="22" s="1"/>
  <c r="A807" i="22" s="1"/>
  <c r="A808" i="22" s="1"/>
  <c r="A809" i="22" s="1"/>
  <c r="A810" i="22" s="1"/>
  <c r="A811" i="22" s="1"/>
  <c r="A812" i="22" s="1"/>
  <c r="A813" i="22" s="1"/>
  <c r="A814" i="22" s="1"/>
  <c r="A815" i="22" s="1"/>
  <c r="A816" i="22" s="1"/>
  <c r="A817" i="22" s="1"/>
  <c r="A818" i="22" s="1"/>
  <c r="A819" i="22" s="1"/>
  <c r="A820" i="22" s="1"/>
  <c r="A821" i="22" s="1"/>
  <c r="A822" i="22" s="1"/>
  <c r="A823" i="22" s="1"/>
  <c r="A824" i="22" s="1"/>
  <c r="A825" i="22" s="1"/>
  <c r="A826" i="22" s="1"/>
  <c r="A827" i="22" s="1"/>
  <c r="A828" i="22" s="1"/>
  <c r="A829" i="22" s="1"/>
  <c r="A830" i="22" s="1"/>
  <c r="A831" i="22" s="1"/>
  <c r="A832" i="22" s="1"/>
  <c r="A833" i="22" s="1"/>
  <c r="A834" i="22" s="1"/>
  <c r="A835" i="22" s="1"/>
  <c r="A836" i="22" s="1"/>
  <c r="A837" i="22" s="1"/>
  <c r="A838" i="22" s="1"/>
  <c r="A839" i="22" s="1"/>
  <c r="A840" i="22" s="1"/>
  <c r="A841" i="22" s="1"/>
  <c r="A842" i="22" s="1"/>
  <c r="A843" i="22" s="1"/>
  <c r="A844" i="22" s="1"/>
  <c r="A845" i="22" s="1"/>
  <c r="A846" i="22" s="1"/>
  <c r="A847" i="22" s="1"/>
  <c r="A848" i="22" s="1"/>
  <c r="A849" i="22" s="1"/>
  <c r="A850" i="22" s="1"/>
  <c r="A851" i="22" s="1"/>
  <c r="A852" i="22" s="1"/>
  <c r="A853" i="22" s="1"/>
  <c r="A854" i="22" s="1"/>
  <c r="A855" i="22" s="1"/>
  <c r="A856" i="22" s="1"/>
  <c r="A857" i="22" s="1"/>
  <c r="A858" i="22" s="1"/>
  <c r="A859" i="22" s="1"/>
  <c r="A860" i="22" s="1"/>
  <c r="A861" i="22" s="1"/>
  <c r="A862" i="22" s="1"/>
  <c r="A863" i="22" s="1"/>
  <c r="A864" i="22" s="1"/>
  <c r="A865" i="22" s="1"/>
  <c r="A866" i="22" s="1"/>
  <c r="A867" i="22" s="1"/>
  <c r="A868" i="22" s="1"/>
  <c r="A869" i="22" s="1"/>
  <c r="A870" i="22" s="1"/>
  <c r="A871" i="22" s="1"/>
  <c r="A872" i="22" s="1"/>
  <c r="A873" i="22" s="1"/>
  <c r="A874" i="22" s="1"/>
  <c r="A875" i="22" s="1"/>
  <c r="A876" i="22" s="1"/>
  <c r="A877" i="22" s="1"/>
  <c r="A878" i="22" s="1"/>
  <c r="A879" i="22" s="1"/>
  <c r="A880" i="22" s="1"/>
  <c r="A881" i="22" s="1"/>
  <c r="A882" i="22" s="1"/>
  <c r="A883" i="22" s="1"/>
  <c r="A884" i="22" s="1"/>
  <c r="A885" i="22" s="1"/>
  <c r="A886" i="22" s="1"/>
  <c r="A887" i="22" s="1"/>
  <c r="A888" i="22" s="1"/>
  <c r="A889" i="22" s="1"/>
  <c r="A890" i="22" s="1"/>
  <c r="A891" i="22" s="1"/>
  <c r="A892" i="22" s="1"/>
  <c r="A893" i="22" s="1"/>
  <c r="A894" i="22" s="1"/>
  <c r="A895" i="22" s="1"/>
  <c r="A896" i="22" s="1"/>
  <c r="A897" i="22" s="1"/>
  <c r="A898" i="22" s="1"/>
  <c r="A899" i="22" s="1"/>
  <c r="A900" i="22" s="1"/>
  <c r="A901" i="22" s="1"/>
  <c r="A902" i="22" s="1"/>
  <c r="A903" i="22" s="1"/>
  <c r="A904" i="22" s="1"/>
  <c r="A905" i="22" s="1"/>
  <c r="A906" i="22" s="1"/>
  <c r="A907" i="22" s="1"/>
  <c r="A908" i="22" s="1"/>
  <c r="A909" i="22" s="1"/>
  <c r="A910" i="22" s="1"/>
  <c r="A911" i="22" s="1"/>
  <c r="A912" i="22" s="1"/>
  <c r="A913" i="22" s="1"/>
  <c r="A914" i="22" s="1"/>
  <c r="A915" i="22" s="1"/>
  <c r="A916" i="22" s="1"/>
  <c r="A917" i="22" s="1"/>
  <c r="A918" i="22" s="1"/>
  <c r="A919" i="22" s="1"/>
  <c r="A920" i="22" s="1"/>
  <c r="A921" i="22" s="1"/>
  <c r="A922" i="22" s="1"/>
  <c r="A923" i="22" s="1"/>
  <c r="A924" i="22" s="1"/>
  <c r="A925" i="22" s="1"/>
  <c r="A926" i="22" s="1"/>
  <c r="A927" i="22" s="1"/>
  <c r="A928" i="22" s="1"/>
  <c r="A929" i="22" s="1"/>
  <c r="A930" i="22" s="1"/>
  <c r="A931" i="22" s="1"/>
  <c r="A932" i="22" s="1"/>
  <c r="A933" i="22" s="1"/>
  <c r="A934" i="22" s="1"/>
  <c r="A935" i="22" s="1"/>
  <c r="A936" i="22" s="1"/>
  <c r="A937" i="22" s="1"/>
  <c r="A938" i="22" s="1"/>
  <c r="A939" i="22" s="1"/>
  <c r="A940" i="22" s="1"/>
  <c r="A941" i="22" s="1"/>
  <c r="A942" i="22" s="1"/>
  <c r="A943" i="22" s="1"/>
  <c r="A944" i="22" s="1"/>
  <c r="A945" i="22" s="1"/>
  <c r="A946" i="22" s="1"/>
  <c r="A947" i="22" s="1"/>
  <c r="A948" i="22" s="1"/>
  <c r="A949" i="22" s="1"/>
  <c r="A950" i="22" s="1"/>
  <c r="A951" i="22" s="1"/>
  <c r="A952" i="22" s="1"/>
  <c r="A953" i="22" s="1"/>
  <c r="A954" i="22" s="1"/>
  <c r="A955" i="22" s="1"/>
  <c r="A956" i="22" s="1"/>
  <c r="A957" i="22" s="1"/>
  <c r="A958" i="22" s="1"/>
  <c r="A959" i="22" s="1"/>
  <c r="A960" i="22" s="1"/>
  <c r="A961" i="22" s="1"/>
  <c r="A962" i="22" s="1"/>
  <c r="A963" i="22" s="1"/>
  <c r="A964" i="22" s="1"/>
  <c r="A965" i="22" s="1"/>
  <c r="A966" i="22" s="1"/>
  <c r="A967" i="22" s="1"/>
  <c r="A968" i="22" s="1"/>
  <c r="A969" i="22" s="1"/>
  <c r="A970" i="22" s="1"/>
  <c r="A971" i="22" s="1"/>
  <c r="A972" i="22" s="1"/>
  <c r="A973" i="22" s="1"/>
  <c r="A974" i="22" s="1"/>
  <c r="A975" i="22" s="1"/>
  <c r="A976" i="22" s="1"/>
  <c r="A977" i="22" s="1"/>
  <c r="A978" i="22" s="1"/>
  <c r="A979" i="22" s="1"/>
  <c r="A980" i="22" s="1"/>
  <c r="A981" i="22" s="1"/>
  <c r="A982" i="22" s="1"/>
  <c r="A983" i="22" s="1"/>
  <c r="A984" i="22" s="1"/>
  <c r="A985" i="22" s="1"/>
  <c r="A986" i="22" s="1"/>
  <c r="A987" i="22" s="1"/>
  <c r="A988" i="22" s="1"/>
  <c r="A989" i="22" s="1"/>
  <c r="A990" i="22" s="1"/>
  <c r="A991" i="22" s="1"/>
  <c r="A992" i="22" s="1"/>
  <c r="A993" i="22" s="1"/>
  <c r="A994" i="22" s="1"/>
  <c r="A995" i="22" s="1"/>
  <c r="A996" i="22" s="1"/>
  <c r="A997" i="22" s="1"/>
  <c r="A998" i="22" s="1"/>
  <c r="A999" i="22" s="1"/>
  <c r="A1000" i="22" s="1"/>
  <c r="A1001" i="22" s="1"/>
  <c r="A1002" i="22" s="1"/>
  <c r="A1003" i="22" s="1"/>
  <c r="A1004" i="22" s="1"/>
  <c r="A1005" i="22" s="1"/>
  <c r="A1006" i="22" s="1"/>
  <c r="A1007" i="22" s="1"/>
  <c r="A1008" i="22" s="1"/>
  <c r="D37" i="1" l="1"/>
  <c r="E32" i="1" l="1"/>
  <c r="E37" i="1" s="1"/>
  <c r="G32" i="1"/>
  <c r="G37" i="1" s="1"/>
  <c r="F36" i="1" l="1"/>
  <c r="F37" i="1" s="1"/>
  <c r="D25" i="1" l="1"/>
  <c r="B3" i="1" l="1"/>
  <c r="B1" i="3" l="1"/>
  <c r="D29" i="1" l="1"/>
  <c r="F39" i="1" s="1"/>
  <c r="G39" i="1" l="1"/>
  <c r="D39" i="1"/>
  <c r="E3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Khodabakhsh, Fred</author>
  </authors>
  <commentList>
    <comment ref="I393" authorId="0" shapeId="0" xr:uid="{00000000-0006-0000-0200-000001000000}">
      <text>
        <r>
          <rPr>
            <sz val="9"/>
            <color indexed="81"/>
            <rFont val="Tahoma"/>
            <family val="2"/>
          </rPr>
          <t>Units unavailable for season:
ETCCS_UNIT1 (-116MW)
RAYBURN_RAYBURG2 (-13.5 MW)
DG_LKWDT_2UNITS (-2.4 MW)
DG_SCHUM_2UNITS (-3.6 MW)</t>
        </r>
      </text>
    </comment>
  </commentList>
</comments>
</file>

<file path=xl/sharedStrings.xml><?xml version="1.0" encoding="utf-8"?>
<sst xmlns="http://schemas.openxmlformats.org/spreadsheetml/2006/main" count="4818" uniqueCount="2184">
  <si>
    <t>Range of Potential Risks</t>
  </si>
  <si>
    <t>Switchable Capacity Total, MW</t>
  </si>
  <si>
    <t>[a] Total Resources, MW</t>
  </si>
  <si>
    <t>[c] Reserve Capacity [a - b], MW</t>
  </si>
  <si>
    <t>Forecasted Capacity and Demand</t>
  </si>
  <si>
    <t>Seasonal Assessment of Resource Adequacy for the ERCOT Region</t>
  </si>
  <si>
    <t>Seasonal Load Adjustment</t>
  </si>
  <si>
    <t>[d] Total Uses of Reserve Capacity</t>
  </si>
  <si>
    <t>Solar Utility-Scale, Peak Average Capacity Contribution, MW</t>
  </si>
  <si>
    <t>Typical Forced Outages, Thermal</t>
  </si>
  <si>
    <t xml:space="preserve">Operational Resources (thermal and hydro), MW </t>
  </si>
  <si>
    <t>Less than 2,300 MW indicates risk of EEA1</t>
  </si>
  <si>
    <t>Less Switchable Capacity Unavailable to ERCOT, MW</t>
  </si>
  <si>
    <t>Capacity Pending Retirement</t>
  </si>
  <si>
    <t>Storage, Peak Average Capacity Contribution, MW</t>
  </si>
  <si>
    <t>Planned Storage, Peak Average Capacity Contribution, MW</t>
  </si>
  <si>
    <t>Non-Synchronous Ties, Capacity Contribution, MW</t>
  </si>
  <si>
    <t xml:space="preserve">Forecasted Season Peak Load
</t>
  </si>
  <si>
    <t>Extreme Peak Load / Typical Generation Outages During Extreme Peak Load</t>
  </si>
  <si>
    <t>Extreme Peak Load / Extreme Generation Outages During Extreme Peak Load</t>
  </si>
  <si>
    <t>Unit Capacities - Winter</t>
  </si>
  <si>
    <t>See the Background tab for additional details</t>
  </si>
  <si>
    <t>[e] Capacity Available for Operating Reserves, Normal Operating Conditions (c-d), MW</t>
  </si>
  <si>
    <t>Based on current Seasonal Maximum Sustainable Limits reported through the unit registration process</t>
  </si>
  <si>
    <t>Installed capacity of units that can interconnect with other Regions and are available to ERCOT</t>
  </si>
  <si>
    <t>Based on in-service dates provided by developers</t>
  </si>
  <si>
    <t>Typical Maintenance Outages, Thermal</t>
  </si>
  <si>
    <t>[b] Peak Demand, MW</t>
  </si>
  <si>
    <t>Average grid injection during the top 20 winter peak load hours over the last three years, plus the forecasted net change in generation capacity available to the ERCOT grid pursuant to Nodal Protocol Section 10.3.2.4.</t>
  </si>
  <si>
    <t>Planned Thermal Resources with Signed IA, Air Permits and Water Rights, MW</t>
  </si>
  <si>
    <t>Planned Coastal Wind with Signed IA, Peak Average Capacity Contribution, MW</t>
  </si>
  <si>
    <t>Planned Panhandle Wind with Signed IA, Peak Average Capacity Contribution, MW</t>
  </si>
  <si>
    <t>Planned Other Wind with Signed IA, Peak Average Capacity Contribution, MW</t>
  </si>
  <si>
    <t>Planned Solar Utility-Scale, Peak Average Capacity Contribution, MW</t>
  </si>
  <si>
    <t>Based on survey responses of Switchable Resource owners</t>
  </si>
  <si>
    <t>Based on seasonal Mothball units plus Probability of Return responses of Mothball Resource owners</t>
  </si>
  <si>
    <t>Based on in-service dates provided by developers and 0% winter capacity contribution for storage resources</t>
  </si>
  <si>
    <t>UNIT NAME</t>
  </si>
  <si>
    <t>UNIT CODE</t>
  </si>
  <si>
    <t>COUNTY</t>
  </si>
  <si>
    <t>FUEL</t>
  </si>
  <si>
    <t>ZONE</t>
  </si>
  <si>
    <t>IN SERVICE</t>
  </si>
  <si>
    <t>Operational Resources (Thermal)</t>
  </si>
  <si>
    <t>COMANCHE PEAK U1</t>
  </si>
  <si>
    <t>CPSES_UNIT1</t>
  </si>
  <si>
    <t>SOMERVELL</t>
  </si>
  <si>
    <t>NUCLEAR</t>
  </si>
  <si>
    <t>NORTH</t>
  </si>
  <si>
    <t>COMANCHE PEAK U2</t>
  </si>
  <si>
    <t>CPSES_UNIT2</t>
  </si>
  <si>
    <t>SOUTH TEXAS U1</t>
  </si>
  <si>
    <t>STP_STP_G1</t>
  </si>
  <si>
    <t>MATAGORDA</t>
  </si>
  <si>
    <t>COASTAL</t>
  </si>
  <si>
    <t>SOUTH TEXAS U2</t>
  </si>
  <si>
    <t>STP_STP_G2</t>
  </si>
  <si>
    <t>COLETO CREEK</t>
  </si>
  <si>
    <t>COLETO_COLETOG1</t>
  </si>
  <si>
    <t>GOLIAD</t>
  </si>
  <si>
    <t>COAL</t>
  </si>
  <si>
    <t>SOUTH</t>
  </si>
  <si>
    <t>FAYETTE POWER U1</t>
  </si>
  <si>
    <t>FPPYD1_FPP_G1</t>
  </si>
  <si>
    <t>FAYETTE</t>
  </si>
  <si>
    <t>FAYETTE POWER U2</t>
  </si>
  <si>
    <t>FPPYD1_FPP_G2</t>
  </si>
  <si>
    <t>FAYETTE POWER U3</t>
  </si>
  <si>
    <t>FPPYD2_FPP_G3</t>
  </si>
  <si>
    <t>J K SPRUCE U1</t>
  </si>
  <si>
    <t>CALAVERS_JKS1</t>
  </si>
  <si>
    <t>BEXAR</t>
  </si>
  <si>
    <t>J K SPRUCE U2</t>
  </si>
  <si>
    <t>CALAVERS_JKS2</t>
  </si>
  <si>
    <t>LIMESTONE U1</t>
  </si>
  <si>
    <t>LEG_LEG_G1</t>
  </si>
  <si>
    <t>LIMESTONE</t>
  </si>
  <si>
    <t>LIMESTONE U2</t>
  </si>
  <si>
    <t>LEG_LEG_G2</t>
  </si>
  <si>
    <t>MARTIN LAKE U1</t>
  </si>
  <si>
    <t>MLSES_UNIT1</t>
  </si>
  <si>
    <t>RUSK</t>
  </si>
  <si>
    <t>MARTIN LAKE U2</t>
  </si>
  <si>
    <t>MLSES_UNIT2</t>
  </si>
  <si>
    <t>MARTIN LAKE U3</t>
  </si>
  <si>
    <t>MLSES_UNIT3</t>
  </si>
  <si>
    <t>OAK GROVE SES U1</t>
  </si>
  <si>
    <t>OGSES_UNIT1A</t>
  </si>
  <si>
    <t>ROBERTSON</t>
  </si>
  <si>
    <t>OAK GROVE SES U2</t>
  </si>
  <si>
    <t>OGSES_UNIT2</t>
  </si>
  <si>
    <t>SAN MIGUEL U1</t>
  </si>
  <si>
    <t>SANMIGL_G1</t>
  </si>
  <si>
    <t>ATASCOSA</t>
  </si>
  <si>
    <t>SANDY CREEK U1</t>
  </si>
  <si>
    <t>SCES_UNIT1</t>
  </si>
  <si>
    <t>MCLENNAN</t>
  </si>
  <si>
    <t>TWIN OAKS U1</t>
  </si>
  <si>
    <t>TNP_ONE_TNP_O_1</t>
  </si>
  <si>
    <t>TWIN OAKS U2</t>
  </si>
  <si>
    <t>TNP_ONE_TNP_O_2</t>
  </si>
  <si>
    <t>W A PARISH U5</t>
  </si>
  <si>
    <t>WAP_WAP_G5</t>
  </si>
  <si>
    <t>FORT BEND</t>
  </si>
  <si>
    <t>HOUSTON</t>
  </si>
  <si>
    <t>W A PARISH U6</t>
  </si>
  <si>
    <t>WAP_WAP_G6</t>
  </si>
  <si>
    <t>W A PARISH U7</t>
  </si>
  <si>
    <t>WAP_WAP_G7</t>
  </si>
  <si>
    <t>W A PARISH U8</t>
  </si>
  <si>
    <t>WAP_WAP_G8</t>
  </si>
  <si>
    <t>ARTHUR VON ROSENBERG 1 CTG 1</t>
  </si>
  <si>
    <t>BRAUNIG_AVR1_CT1</t>
  </si>
  <si>
    <t>GAS-CC</t>
  </si>
  <si>
    <t>ARTHUR VON ROSENBERG 1 CTG 2</t>
  </si>
  <si>
    <t>BRAUNIG_AVR1_CT2</t>
  </si>
  <si>
    <t>ARTHUR VON ROSENBERG 1 STG</t>
  </si>
  <si>
    <t>BRAUNIG_AVR1_ST</t>
  </si>
  <si>
    <t>ATKINS CTG 7</t>
  </si>
  <si>
    <t>ATKINS_ATKINSG7</t>
  </si>
  <si>
    <t>BRAZOS</t>
  </si>
  <si>
    <t>GAS-GT</t>
  </si>
  <si>
    <t>BARNEY M DAVIS CTG 3</t>
  </si>
  <si>
    <t>B_DAVIS_B_DAVIG3</t>
  </si>
  <si>
    <t>NUECES</t>
  </si>
  <si>
    <t>BARNEY M DAVIS CTG 4</t>
  </si>
  <si>
    <t>B_DAVIS_B_DAVIG4</t>
  </si>
  <si>
    <t>BARNEY M DAVIS STG 1</t>
  </si>
  <si>
    <t>B_DAVIS_B_DAVIG1</t>
  </si>
  <si>
    <t>GAS-ST</t>
  </si>
  <si>
    <t>BARNEY M DAVIS STG 2</t>
  </si>
  <si>
    <t>B_DAVIS_B_DAVIG2</t>
  </si>
  <si>
    <t>BASTROP ENERGY CENTER CTG 1</t>
  </si>
  <si>
    <t>BASTEN_GTG1100</t>
  </si>
  <si>
    <t>BASTROP</t>
  </si>
  <si>
    <t>BASTROP ENERGY CENTER CTG 2</t>
  </si>
  <si>
    <t>BASTEN_GTG2100</t>
  </si>
  <si>
    <t>BASTROP ENERGY CENTER STG</t>
  </si>
  <si>
    <t>BASTEN_ST0100</t>
  </si>
  <si>
    <t>BOSQUE ENERGY CENTER CTG 1</t>
  </si>
  <si>
    <t>BOSQUESW_BSQSU_1</t>
  </si>
  <si>
    <t>BOSQUE</t>
  </si>
  <si>
    <t>BOSQUE ENERGY CENTER CTG 2</t>
  </si>
  <si>
    <t>BOSQUESW_BSQSU_2</t>
  </si>
  <si>
    <t>BOSQUE ENERGY CENTER CTG 3</t>
  </si>
  <si>
    <t>BOSQUESW_BSQSU_3</t>
  </si>
  <si>
    <t>BOSQUE ENERGY CENTER STG 4</t>
  </si>
  <si>
    <t>BOSQUESW_BSQSU_4</t>
  </si>
  <si>
    <t>BOSQUE ENERGY CENTER STG 5</t>
  </si>
  <si>
    <t>BOSQUESW_BSQSU_5</t>
  </si>
  <si>
    <t>BRAZOS VALLEY CTG 1</t>
  </si>
  <si>
    <t>BVE_UNIT1</t>
  </si>
  <si>
    <t>BRAZOS VALLEY CTG 2</t>
  </si>
  <si>
    <t>BVE_UNIT2</t>
  </si>
  <si>
    <t>BRAZOS VALLEY STG 3</t>
  </si>
  <si>
    <t>BVE_UNIT3</t>
  </si>
  <si>
    <t>CALENERGY-FALCON SEABOARD CTG 1</t>
  </si>
  <si>
    <t>FLCNS_UNIT1</t>
  </si>
  <si>
    <t>HOWARD</t>
  </si>
  <si>
    <t>WEST</t>
  </si>
  <si>
    <t>CALENERGY-FALCON SEABOARD CTG 2</t>
  </si>
  <si>
    <t>FLCNS_UNIT2</t>
  </si>
  <si>
    <t>CALENERGY-FALCON SEABOARD STG 3</t>
  </si>
  <si>
    <t>FLCNS_UNIT3</t>
  </si>
  <si>
    <t>CALHOUN (PORT COMFORT) CTG 1</t>
  </si>
  <si>
    <t>CALHOUN_UNIT1</t>
  </si>
  <si>
    <t>CALHOUN</t>
  </si>
  <si>
    <t>CALHOUN (PORT COMFORT) CTG 2</t>
  </si>
  <si>
    <t>CALHOUN_UNIT2</t>
  </si>
  <si>
    <t>CASTLEMAN CHAMON CTG 1</t>
  </si>
  <si>
    <t>CHAMON_CTG_0101</t>
  </si>
  <si>
    <t>HARRIS</t>
  </si>
  <si>
    <t>CASTLEMAN CHAMON CTG 2</t>
  </si>
  <si>
    <t>CHAMON_CTG_0301</t>
  </si>
  <si>
    <t>CEDAR BAYOU 4 CTG 1</t>
  </si>
  <si>
    <t>CBY4_CT41</t>
  </si>
  <si>
    <t>CHAMBERS</t>
  </si>
  <si>
    <t>CEDAR BAYOU 4 CTG 2</t>
  </si>
  <si>
    <t>CBY4_CT42</t>
  </si>
  <si>
    <t>CEDAR BAYOU 4 STG</t>
  </si>
  <si>
    <t>CBY4_ST04</t>
  </si>
  <si>
    <t>CEDAR BAYOU STG 1</t>
  </si>
  <si>
    <t>CBY_CBY_G1</t>
  </si>
  <si>
    <t>CEDAR BAYOU STG 2</t>
  </si>
  <si>
    <t>CBY_CBY_G2</t>
  </si>
  <si>
    <t>COLORADO BEND ENERGY CENTER CTG 1</t>
  </si>
  <si>
    <t>CBEC_GT1</t>
  </si>
  <si>
    <t>WHARTON</t>
  </si>
  <si>
    <t>COLORADO BEND ENERGY CENTER CTG 2</t>
  </si>
  <si>
    <t>CBEC_GT2</t>
  </si>
  <si>
    <t>COLORADO BEND ENERGY CENTER CTG 3</t>
  </si>
  <si>
    <t>CBEC_GT3</t>
  </si>
  <si>
    <t>COLORADO BEND ENERGY CENTER CTG 4</t>
  </si>
  <si>
    <t>CBEC_GT4</t>
  </si>
  <si>
    <t>COLORADO BEND ENERGY CENTER STG 1</t>
  </si>
  <si>
    <t>CBEC_STG1</t>
  </si>
  <si>
    <t>COLORADO BEND ENERGY CENTER STG 2</t>
  </si>
  <si>
    <t>CBEC_STG2</t>
  </si>
  <si>
    <t>COLORADO BEND II CTG 7</t>
  </si>
  <si>
    <t>CBECII_CT7</t>
  </si>
  <si>
    <t>COLORADO BEND II CTG 8</t>
  </si>
  <si>
    <t>CBECII_CT8</t>
  </si>
  <si>
    <t>COLORADO BEND II STG 9</t>
  </si>
  <si>
    <t>CBECII_STG9</t>
  </si>
  <si>
    <t>CVC CHANNELVIEW CTG 1</t>
  </si>
  <si>
    <t>CVC_CVC_G1</t>
  </si>
  <si>
    <t>CVC CHANNELVIEW CTG 2</t>
  </si>
  <si>
    <t>CVC_CVC_G2</t>
  </si>
  <si>
    <t>CVC CHANNELVIEW CTG 3</t>
  </si>
  <si>
    <t>CVC_CVC_G3</t>
  </si>
  <si>
    <t>CVC CHANNELVIEW STG 5</t>
  </si>
  <si>
    <t>CVC_CVC_G5</t>
  </si>
  <si>
    <t>DANSBY CTG 2</t>
  </si>
  <si>
    <t>DANSBY_DANSBYG2</t>
  </si>
  <si>
    <t>DANSBY CTG 3</t>
  </si>
  <si>
    <t>DANSBY_DANSBYG3</t>
  </si>
  <si>
    <t>DANSBY STG 1</t>
  </si>
  <si>
    <t>DANSBY_DANSBYG1</t>
  </si>
  <si>
    <t>DECKER CREEK CTG 1</t>
  </si>
  <si>
    <t>DECKER_DPGT_1</t>
  </si>
  <si>
    <t>TRAVIS</t>
  </si>
  <si>
    <t>DECKER CREEK CTG 2</t>
  </si>
  <si>
    <t>DECKER_DPGT_2</t>
  </si>
  <si>
    <t>DECKER CREEK CTG 3</t>
  </si>
  <si>
    <t>DECKER_DPGT_3</t>
  </si>
  <si>
    <t>DECKER CREEK CTG 4</t>
  </si>
  <si>
    <t>DECKER_DPGT_4</t>
  </si>
  <si>
    <t>DECKER CREEK STG 2</t>
  </si>
  <si>
    <t>DECKER_DPG2</t>
  </si>
  <si>
    <t>DECORDOVA CTG 1</t>
  </si>
  <si>
    <t>DCSES_CT10</t>
  </si>
  <si>
    <t>HOOD</t>
  </si>
  <si>
    <t>DECORDOVA CTG 2</t>
  </si>
  <si>
    <t>DCSES_CT20</t>
  </si>
  <si>
    <t>DECORDOVA CTG 3</t>
  </si>
  <si>
    <t>DCSES_CT30</t>
  </si>
  <si>
    <t>DECORDOVA CTG 4</t>
  </si>
  <si>
    <t>DCSES_CT40</t>
  </si>
  <si>
    <t>DEER PARK ENERGY CENTER CTG 1</t>
  </si>
  <si>
    <t>DDPEC_GT1</t>
  </si>
  <si>
    <t>DEER PARK ENERGY CENTER CTG 2</t>
  </si>
  <si>
    <t>DDPEC_GT2</t>
  </si>
  <si>
    <t>DEER PARK ENERGY CENTER CTG 3</t>
  </si>
  <si>
    <t>DDPEC_GT3</t>
  </si>
  <si>
    <t>DEER PARK ENERGY CENTER CTG 4</t>
  </si>
  <si>
    <t>DDPEC_GT4</t>
  </si>
  <si>
    <t>DEER PARK ENERGY CENTER CTG 6</t>
  </si>
  <si>
    <t>DDPEC_GT6</t>
  </si>
  <si>
    <t>DEER PARK ENERGY CENTER STG 1</t>
  </si>
  <si>
    <t>DDPEC_ST1</t>
  </si>
  <si>
    <t>DENTON ENERGY CENTER IC A</t>
  </si>
  <si>
    <t>DEC_AGR_A</t>
  </si>
  <si>
    <t>DENTON</t>
  </si>
  <si>
    <t>GAS-IC</t>
  </si>
  <si>
    <t>DENTON ENERGY CENTER IC B</t>
  </si>
  <si>
    <t>DEC_AGR_B</t>
  </si>
  <si>
    <t>DENTON ENERGY CENTER IC C</t>
  </si>
  <si>
    <t>DEC_AGR_C</t>
  </si>
  <si>
    <t>DENTON ENERGY CENTER IC D</t>
  </si>
  <si>
    <t>DEC_AGR_D</t>
  </si>
  <si>
    <t>ECTOR COUNTY ENERGY CTG 1</t>
  </si>
  <si>
    <t>ECEC_G1</t>
  </si>
  <si>
    <t>ECTOR</t>
  </si>
  <si>
    <t>ECTOR COUNTY ENERGY CTG 2</t>
  </si>
  <si>
    <t>ECEC_G2</t>
  </si>
  <si>
    <t>ELK STATION IC 3</t>
  </si>
  <si>
    <t>AEEC_ELK_3</t>
  </si>
  <si>
    <t>HALE</t>
  </si>
  <si>
    <t>PANHANDLE</t>
  </si>
  <si>
    <t>ENNIS POWER STATION CTG 2</t>
  </si>
  <si>
    <t>ETCCS_CT1</t>
  </si>
  <si>
    <t>ELLIS</t>
  </si>
  <si>
    <t>ENNIS POWER STATION STG 1</t>
  </si>
  <si>
    <t>ETCCS_UNIT1</t>
  </si>
  <si>
    <t>EXTEX LAPORTE GEN STN CTG 1</t>
  </si>
  <si>
    <t>AZ_AZ_G1</t>
  </si>
  <si>
    <t>EXTEX LAPORTE GEN STN CTG 2</t>
  </si>
  <si>
    <t>AZ_AZ_G2</t>
  </si>
  <si>
    <t>EXTEX LAPORTE GEN STN CTG 3</t>
  </si>
  <si>
    <t>AZ_AZ_G3</t>
  </si>
  <si>
    <t>EXTEX LAPORTE GEN STN CTG 4</t>
  </si>
  <si>
    <t>AZ_AZ_G4</t>
  </si>
  <si>
    <t>FERGUSON REPLACEMENT CTG 1</t>
  </si>
  <si>
    <t>FERGCC_FERGGT1</t>
  </si>
  <si>
    <t>LLANO</t>
  </si>
  <si>
    <t>FERGUSON REPLACEMENT CTG 2</t>
  </si>
  <si>
    <t>FERGCC_FERGGT2</t>
  </si>
  <si>
    <t>FERGUSON REPLACEMENT STG 1</t>
  </si>
  <si>
    <t>FERGCC_FERGST1</t>
  </si>
  <si>
    <t>FORNEY ENERGY CENTER CTG 11</t>
  </si>
  <si>
    <t>FRNYPP_GT11</t>
  </si>
  <si>
    <t>KAUFMAN</t>
  </si>
  <si>
    <t>FORNEY ENERGY CENTER CTG 12</t>
  </si>
  <si>
    <t>FRNYPP_GT12</t>
  </si>
  <si>
    <t>FORNEY ENERGY CENTER CTG 13</t>
  </si>
  <si>
    <t>FRNYPP_GT13</t>
  </si>
  <si>
    <t>FORNEY ENERGY CENTER CTG 21</t>
  </si>
  <si>
    <t>FRNYPP_GT21</t>
  </si>
  <si>
    <t>FORNEY ENERGY CENTER CTG 22</t>
  </si>
  <si>
    <t>FRNYPP_GT22</t>
  </si>
  <si>
    <t>FORNEY ENERGY CENTER CTG 23</t>
  </si>
  <si>
    <t>FRNYPP_GT23</t>
  </si>
  <si>
    <t>FORNEY ENERGY CENTER STG 10</t>
  </si>
  <si>
    <t>FRNYPP_ST10</t>
  </si>
  <si>
    <t>FORNEY ENERGY CENTER STG 20</t>
  </si>
  <si>
    <t>FRNYPP_ST20</t>
  </si>
  <si>
    <t>FREESTONE ENERGY CENTER CTG 1</t>
  </si>
  <si>
    <t>FREC_GT1</t>
  </si>
  <si>
    <t>FREESTONE</t>
  </si>
  <si>
    <t>FREESTONE ENERGY CENTER CTG 2</t>
  </si>
  <si>
    <t>FREC_GT2</t>
  </si>
  <si>
    <t>FREESTONE ENERGY CENTER CTG 4</t>
  </si>
  <si>
    <t>FREC_GT4</t>
  </si>
  <si>
    <t>FREESTONE ENERGY CENTER CTG 5</t>
  </si>
  <si>
    <t>FREC_GT5</t>
  </si>
  <si>
    <t>FREESTONE ENERGY CENTER STG 3</t>
  </si>
  <si>
    <t>FREC_ST3</t>
  </si>
  <si>
    <t>FREESTONE ENERGY CENTER STG 6</t>
  </si>
  <si>
    <t>FREC_ST6</t>
  </si>
  <si>
    <t>FRIENDSWOOD G (FEGC) CTG 1</t>
  </si>
  <si>
    <t>FEGC_UNIT1</t>
  </si>
  <si>
    <t>GRAHAM STG 1</t>
  </si>
  <si>
    <t>GRSES_UNIT1</t>
  </si>
  <si>
    <t>YOUNG</t>
  </si>
  <si>
    <t>GRAHAM STG 2</t>
  </si>
  <si>
    <t>GRSES_UNIT2</t>
  </si>
  <si>
    <t>GREENS BAYOU CTG 73</t>
  </si>
  <si>
    <t>GBY_GBYGT73</t>
  </si>
  <si>
    <t>GREENS BAYOU CTG 74</t>
  </si>
  <si>
    <t>GBY_GBYGT74</t>
  </si>
  <si>
    <t>GREENS BAYOU CTG 81</t>
  </si>
  <si>
    <t>GBY_GBYGT81</t>
  </si>
  <si>
    <t>GREENS BAYOU CTG 82</t>
  </si>
  <si>
    <t>GBY_GBYGT82</t>
  </si>
  <si>
    <t>GREENS BAYOU CTG 83</t>
  </si>
  <si>
    <t>GBY_GBYGT83</t>
  </si>
  <si>
    <t>GREENS BAYOU CTG 84</t>
  </si>
  <si>
    <t>GBY_GBYGT84</t>
  </si>
  <si>
    <t>GREENVILLE IC ENGINE PLANT IC 1</t>
  </si>
  <si>
    <t>STEAM_ENGINE_1</t>
  </si>
  <si>
    <t>HUNT</t>
  </si>
  <si>
    <t>GREENVILLE IC ENGINE PLANT IC 2</t>
  </si>
  <si>
    <t>STEAM_ENGINE_2</t>
  </si>
  <si>
    <t>GREENVILLE IC ENGINE PLANT IC 3</t>
  </si>
  <si>
    <t>STEAM_ENGINE_3</t>
  </si>
  <si>
    <t>GUADALUPE ENERGY CENTER CTG 1</t>
  </si>
  <si>
    <t>GUADG_GAS1</t>
  </si>
  <si>
    <t>GUADALUPE</t>
  </si>
  <si>
    <t>GUADALUPE ENERGY CENTER CTG 2</t>
  </si>
  <si>
    <t>GUADG_GAS2</t>
  </si>
  <si>
    <t>GUADALUPE ENERGY CENTER CTG 3</t>
  </si>
  <si>
    <t>GUADG_GAS3</t>
  </si>
  <si>
    <t>GUADALUPE ENERGY CENTER CTG 4</t>
  </si>
  <si>
    <t>GUADG_GAS4</t>
  </si>
  <si>
    <t>GUADALUPE ENERGY CENTER STG 5</t>
  </si>
  <si>
    <t>GUADG_STM5</t>
  </si>
  <si>
    <t>GUADALUPE ENERGY CENTER STG 6</t>
  </si>
  <si>
    <t>GUADG_STM6</t>
  </si>
  <si>
    <t>HANDLEY STG 3</t>
  </si>
  <si>
    <t>HLSES_UNIT3</t>
  </si>
  <si>
    <t>TARRANT</t>
  </si>
  <si>
    <t>HANDLEY STG 4</t>
  </si>
  <si>
    <t>HLSES_UNIT4</t>
  </si>
  <si>
    <t>HANDLEY STG 5</t>
  </si>
  <si>
    <t>HLSES_UNIT5</t>
  </si>
  <si>
    <t>HAYS ENERGY FACILITY CSG 1</t>
  </si>
  <si>
    <t>HAYSEN_HAYSENG1</t>
  </si>
  <si>
    <t>HAYS</t>
  </si>
  <si>
    <t>HAYS ENERGY FACILITY CSG 2</t>
  </si>
  <si>
    <t>HAYSEN_HAYSENG2</t>
  </si>
  <si>
    <t>HAYS ENERGY FACILITY CSG 3</t>
  </si>
  <si>
    <t>HAYSEN_HAYSENG3</t>
  </si>
  <si>
    <t>HAYS ENERGY FACILITY CSG 4</t>
  </si>
  <si>
    <t>HAYSEN_HAYSENG4</t>
  </si>
  <si>
    <t>HIDALGO ENERGY CENTER CTG 1</t>
  </si>
  <si>
    <t>DUKE_DUKE_GT1</t>
  </si>
  <si>
    <t>HIDALGO</t>
  </si>
  <si>
    <t>HIDALGO ENERGY CENTER CTG 2</t>
  </si>
  <si>
    <t>DUKE_DUKE_GT2</t>
  </si>
  <si>
    <t>HIDALGO ENERGY CENTER STG 1</t>
  </si>
  <si>
    <t>DUKE_DUKE_ST1</t>
  </si>
  <si>
    <t>JACK COUNTY GEN FACILITY CTG 1</t>
  </si>
  <si>
    <t>JACKCNTY_CT1</t>
  </si>
  <si>
    <t>JACK</t>
  </si>
  <si>
    <t>JACK COUNTY GEN FACILITY CTG 2</t>
  </si>
  <si>
    <t>JACKCNTY_CT2</t>
  </si>
  <si>
    <t>JACK COUNTY GEN FACILITY CTG 3</t>
  </si>
  <si>
    <t>JCKCNTY2_CT3</t>
  </si>
  <si>
    <t>JACK COUNTY GEN FACILITY CTG 4</t>
  </si>
  <si>
    <t>JCKCNTY2_CT4</t>
  </si>
  <si>
    <t>JACK COUNTY GEN FACILITY STG 1</t>
  </si>
  <si>
    <t>JACKCNTY_STG</t>
  </si>
  <si>
    <t>JACK COUNTY GEN FACILITY STG 2</t>
  </si>
  <si>
    <t>JCKCNTY2_ST2</t>
  </si>
  <si>
    <t>JOHNSON COUNTY GEN FACILITY CTG 1</t>
  </si>
  <si>
    <t>TEN_CT1</t>
  </si>
  <si>
    <t>JOHNSON</t>
  </si>
  <si>
    <t>JOHNSON COUNTY GEN FACILITY STG 1</t>
  </si>
  <si>
    <t>TEN_STG</t>
  </si>
  <si>
    <t>LAKE HUBBARD STG 1</t>
  </si>
  <si>
    <t>LHSES_UNIT1</t>
  </si>
  <si>
    <t>DALLAS</t>
  </si>
  <si>
    <t>LAKE HUBBARD STG 2</t>
  </si>
  <si>
    <t>LHSES_UNIT2A</t>
  </si>
  <si>
    <t>LAMAR ENERGY CENTER CTG 11</t>
  </si>
  <si>
    <t>LPCCS_CT11</t>
  </si>
  <si>
    <t>LAMAR</t>
  </si>
  <si>
    <t>LAMAR ENERGY CENTER CTG 12</t>
  </si>
  <si>
    <t>LPCCS_CT12</t>
  </si>
  <si>
    <t>LAMAR ENERGY CENTER CTG 21</t>
  </si>
  <si>
    <t>LPCCS_CT21</t>
  </si>
  <si>
    <t>LAMAR ENERGY CENTER CTG 22</t>
  </si>
  <si>
    <t>LPCCS_CT22</t>
  </si>
  <si>
    <t>LAMAR ENERGY CENTER STG 1</t>
  </si>
  <si>
    <t>LPCCS_UNIT1</t>
  </si>
  <si>
    <t>LAMAR ENERGY CENTER STG 2</t>
  </si>
  <si>
    <t>LPCCS_UNIT2</t>
  </si>
  <si>
    <t>LAREDO CTG 4</t>
  </si>
  <si>
    <t>LARDVFTN_G4</t>
  </si>
  <si>
    <t>WEBB</t>
  </si>
  <si>
    <t>LAREDO CTG 5</t>
  </si>
  <si>
    <t>LARDVFTN_G5</t>
  </si>
  <si>
    <t>LEON CREEK PEAKER CTG 1</t>
  </si>
  <si>
    <t>LEON_CRK_LCPCT1</t>
  </si>
  <si>
    <t>LEON CREEK PEAKER CTG 2</t>
  </si>
  <si>
    <t>LEON_CRK_LCPCT2</t>
  </si>
  <si>
    <t>LEON CREEK PEAKER CTG 3</t>
  </si>
  <si>
    <t>LEON_CRK_LCPCT3</t>
  </si>
  <si>
    <t>LEON CREEK PEAKER CTG 4</t>
  </si>
  <si>
    <t>LEON_CRK_LCPCT4</t>
  </si>
  <si>
    <t>LOST PINES POWER CTG 1</t>
  </si>
  <si>
    <t>LOSTPI_LOSTPGT1</t>
  </si>
  <si>
    <t>LOST PINES POWER CTG 2</t>
  </si>
  <si>
    <t>LOSTPI_LOSTPGT2</t>
  </si>
  <si>
    <t>LOST PINES POWER STG 1</t>
  </si>
  <si>
    <t>LOSTPI_LOSTPST1</t>
  </si>
  <si>
    <t>MAGIC VALLEY STATION CTG 1</t>
  </si>
  <si>
    <t>NEDIN_NEDIN_G1</t>
  </si>
  <si>
    <t>MAGIC VALLEY STATION CTG 2</t>
  </si>
  <si>
    <t>NEDIN_NEDIN_G2</t>
  </si>
  <si>
    <t>MAGIC VALLEY STATION STG 3</t>
  </si>
  <si>
    <t>NEDIN_NEDIN_G3</t>
  </si>
  <si>
    <t>MIDLOTHIAN ENERGY FACILITY CTG 1</t>
  </si>
  <si>
    <t>MDANP_CT1</t>
  </si>
  <si>
    <t>MIDLOTHIAN ENERGY FACILITY CTG 2</t>
  </si>
  <si>
    <t>MDANP_CT2</t>
  </si>
  <si>
    <t>MIDLOTHIAN ENERGY FACILITY CTG 3</t>
  </si>
  <si>
    <t>MDANP_CT3</t>
  </si>
  <si>
    <t>MIDLOTHIAN ENERGY FACILITY CTG 4</t>
  </si>
  <si>
    <t>MDANP_CT4</t>
  </si>
  <si>
    <t>MIDLOTHIAN ENERGY FACILITY CTG 5</t>
  </si>
  <si>
    <t>MDANP_CT5</t>
  </si>
  <si>
    <t>MIDLOTHIAN ENERGY FACILITY CTG 6</t>
  </si>
  <si>
    <t>MDANP_CT6</t>
  </si>
  <si>
    <t>MORGAN CREEK CTG 1</t>
  </si>
  <si>
    <t>MGSES_CT1</t>
  </si>
  <si>
    <t>MITCHELL</t>
  </si>
  <si>
    <t>MORGAN CREEK CTG 2</t>
  </si>
  <si>
    <t>MGSES_CT2</t>
  </si>
  <si>
    <t>MORGAN CREEK CTG 3</t>
  </si>
  <si>
    <t>MGSES_CT3</t>
  </si>
  <si>
    <t>MORGAN CREEK CTG 4</t>
  </si>
  <si>
    <t>MGSES_CT4</t>
  </si>
  <si>
    <t>MORGAN CREEK CTG 5</t>
  </si>
  <si>
    <t>MGSES_CT5</t>
  </si>
  <si>
    <t>MORGAN CREEK CTG 6</t>
  </si>
  <si>
    <t>MGSES_CT6</t>
  </si>
  <si>
    <t>MOUNTAIN CREEK STG 6</t>
  </si>
  <si>
    <t>MCSES_UNIT6</t>
  </si>
  <si>
    <t>MOUNTAIN CREEK STG 7</t>
  </si>
  <si>
    <t>MCSES_UNIT7</t>
  </si>
  <si>
    <t>MOUNTAIN CREEK STG 8</t>
  </si>
  <si>
    <t>MCSES_UNIT8</t>
  </si>
  <si>
    <t>NUECES BAY REPOWER CTG 8</t>
  </si>
  <si>
    <t>NUECES_B_NUECESG8</t>
  </si>
  <si>
    <t>NUECES BAY REPOWER CTG 9</t>
  </si>
  <si>
    <t>NUECES_B_NUECESG9</t>
  </si>
  <si>
    <t>NUECES BAY REPOWER STG 7</t>
  </si>
  <si>
    <t>NUECES_B_NUECESG7</t>
  </si>
  <si>
    <t>O W SOMMERS STG 1</t>
  </si>
  <si>
    <t>CALAVERS_OWS1</t>
  </si>
  <si>
    <t>O W SOMMERS STG 2</t>
  </si>
  <si>
    <t>CALAVERS_OWS2</t>
  </si>
  <si>
    <t>ODESSA-ECTOR POWER CTG 11</t>
  </si>
  <si>
    <t>OECCS_CT11</t>
  </si>
  <si>
    <t>ODESSA-ECTOR POWER CTG 12</t>
  </si>
  <si>
    <t>OECCS_CT12</t>
  </si>
  <si>
    <t>ODESSA-ECTOR POWER CTG 21</t>
  </si>
  <si>
    <t>OECCS_CT21</t>
  </si>
  <si>
    <t>ODESSA-ECTOR POWER CTG 22</t>
  </si>
  <si>
    <t>OECCS_CT22</t>
  </si>
  <si>
    <t>ODESSA-ECTOR POWER STG 1</t>
  </si>
  <si>
    <t>OECCS_UNIT1</t>
  </si>
  <si>
    <t>ODESSA-ECTOR POWER STG 2</t>
  </si>
  <si>
    <t>OECCS_UNIT2</t>
  </si>
  <si>
    <t>PANDA SHERMAN POWER CTG 1</t>
  </si>
  <si>
    <t>PANDA_S_SHER1CT1</t>
  </si>
  <si>
    <t>GRAYSON</t>
  </si>
  <si>
    <t>PANDA SHERMAN POWER CTG 2</t>
  </si>
  <si>
    <t>PANDA_S_SHER1CT2</t>
  </si>
  <si>
    <t>PANDA SHERMAN POWER STG 1</t>
  </si>
  <si>
    <t>PANDA_S_SHER1ST1</t>
  </si>
  <si>
    <t>PANDA TEMPLE I POWER CTG 1</t>
  </si>
  <si>
    <t>PANDA_T1_TMPL1CT1</t>
  </si>
  <si>
    <t>BELL</t>
  </si>
  <si>
    <t>PANDA TEMPLE I POWER CTG 2</t>
  </si>
  <si>
    <t>PANDA_T1_TMPL1CT2</t>
  </si>
  <si>
    <t>PANDA TEMPLE I POWER STG 1</t>
  </si>
  <si>
    <t>PANDA_T1_TMPL1ST1</t>
  </si>
  <si>
    <t>PANDA TEMPLE II POWER CTG 1</t>
  </si>
  <si>
    <t>PANDA_T2_TMPL2CT1</t>
  </si>
  <si>
    <t>PANDA TEMPLE II POWER CTG 2</t>
  </si>
  <si>
    <t>PANDA_T2_TMPL2CT2</t>
  </si>
  <si>
    <t>PANDA TEMPLE II POWER STG 1</t>
  </si>
  <si>
    <t>PANDA_T2_TMPL2ST1</t>
  </si>
  <si>
    <t>PARIS ENERGY CENTER CTG 1</t>
  </si>
  <si>
    <t>TNSKA_GT1</t>
  </si>
  <si>
    <t>PARIS ENERGY CENTER CTG 2</t>
  </si>
  <si>
    <t>TNSKA_GT2</t>
  </si>
  <si>
    <t>PARIS ENERGY CENTER STG 1</t>
  </si>
  <si>
    <t>TNSKA_STG</t>
  </si>
  <si>
    <t>PASADENA COGEN FACILITY CTG 2</t>
  </si>
  <si>
    <t>PSG_PSG_GT2</t>
  </si>
  <si>
    <t>PASADENA COGEN FACILITY CTG 3</t>
  </si>
  <si>
    <t>PSG_PSG_GT3</t>
  </si>
  <si>
    <t>PASADENA COGEN FACILITY STG 2</t>
  </si>
  <si>
    <t>PSG_PSG_ST2</t>
  </si>
  <si>
    <t>PEARSALL ENGINE PLANT IC A</t>
  </si>
  <si>
    <t>PEARSAL2_AGR_A</t>
  </si>
  <si>
    <t>FRIO</t>
  </si>
  <si>
    <t>PEARSALL ENGINE PLANT IC B</t>
  </si>
  <si>
    <t>PEARSAL2_AGR_B</t>
  </si>
  <si>
    <t>PEARSALL ENGINE PLANT IC C</t>
  </si>
  <si>
    <t>PEARSAL2_AGR_C</t>
  </si>
  <si>
    <t>PEARSALL ENGINE PLANT IC D</t>
  </si>
  <si>
    <t>PEARSAL2_AGR_D</t>
  </si>
  <si>
    <t>PERMIAN BASIN CTG 1</t>
  </si>
  <si>
    <t>PB2SES_CT1</t>
  </si>
  <si>
    <t>WARD</t>
  </si>
  <si>
    <t>PERMIAN BASIN CTG 2</t>
  </si>
  <si>
    <t>PB2SES_CT2</t>
  </si>
  <si>
    <t>PERMIAN BASIN CTG 3</t>
  </si>
  <si>
    <t>PB2SES_CT3</t>
  </si>
  <si>
    <t>PERMIAN BASIN CTG 4</t>
  </si>
  <si>
    <t>PB2SES_CT4</t>
  </si>
  <si>
    <t>PERMIAN BASIN CTG 5</t>
  </si>
  <si>
    <t>PB2SES_CT5</t>
  </si>
  <si>
    <t>PHR PEAKERS (BAC) CTG 1</t>
  </si>
  <si>
    <t>BAC_CTG1</t>
  </si>
  <si>
    <t>GALVESTON</t>
  </si>
  <si>
    <t>PHR PEAKERS (BAC) CTG 2</t>
  </si>
  <si>
    <t>BAC_CTG2</t>
  </si>
  <si>
    <t>PHR PEAKERS (BAC) CTG 3</t>
  </si>
  <si>
    <t>BAC_CTG3</t>
  </si>
  <si>
    <t>PHR PEAKERS (BAC) CTG 4</t>
  </si>
  <si>
    <t>BAC_CTG4</t>
  </si>
  <si>
    <t>PHR PEAKERS (BAC) CTG 5</t>
  </si>
  <si>
    <t>BAC_CTG5</t>
  </si>
  <si>
    <t>PHR PEAKERS (BAC) CTG 6</t>
  </si>
  <si>
    <t>BAC_CTG6</t>
  </si>
  <si>
    <t>POWERLANE PLANT STG 1</t>
  </si>
  <si>
    <t>STEAM1A_STEAM_1</t>
  </si>
  <si>
    <t>POWERLANE PLANT STG 2</t>
  </si>
  <si>
    <t>STEAM_STEAM_2</t>
  </si>
  <si>
    <t>POWERLANE PLANT STG 3</t>
  </si>
  <si>
    <t>STEAM_STEAM_3</t>
  </si>
  <si>
    <t>QUAIL RUN ENERGY CTG 1</t>
  </si>
  <si>
    <t>QALSW_GT1</t>
  </si>
  <si>
    <t>QUAIL RUN ENERGY CTG 2</t>
  </si>
  <si>
    <t>QALSW_GT2</t>
  </si>
  <si>
    <t>QUAIL RUN ENERGY CTG 3</t>
  </si>
  <si>
    <t>QALSW_GT3</t>
  </si>
  <si>
    <t>QUAIL RUN ENERGY CTG 4</t>
  </si>
  <si>
    <t>QALSW_GT4</t>
  </si>
  <si>
    <t>QUAIL RUN ENERGY STG 1</t>
  </si>
  <si>
    <t>QALSW_STG1</t>
  </si>
  <si>
    <t>QUAIL RUN ENERGY STG 2</t>
  </si>
  <si>
    <t>QALSW_STG2</t>
  </si>
  <si>
    <t>R W MILLER CTG 4</t>
  </si>
  <si>
    <t>MIL_MILLERG4</t>
  </si>
  <si>
    <t>PALO PINTO</t>
  </si>
  <si>
    <t>R W MILLER CTG 5</t>
  </si>
  <si>
    <t>MIL_MILLERG5</t>
  </si>
  <si>
    <t>R W MILLER STG 1</t>
  </si>
  <si>
    <t>MIL_MILLERG1</t>
  </si>
  <si>
    <t>R W MILLER STG 2</t>
  </si>
  <si>
    <t>MIL_MILLERG2</t>
  </si>
  <si>
    <t>R W MILLER STG 3</t>
  </si>
  <si>
    <t>MIL_MILLERG3</t>
  </si>
  <si>
    <t>RAY OLINGER CTG 4</t>
  </si>
  <si>
    <t>OLINGR_OLING_4</t>
  </si>
  <si>
    <t>COLLIN</t>
  </si>
  <si>
    <t>RAY OLINGER STG 1</t>
  </si>
  <si>
    <t>OLINGR_OLING_1</t>
  </si>
  <si>
    <t>RAY OLINGER STG 2</t>
  </si>
  <si>
    <t>OLINGR_OLING_2</t>
  </si>
  <si>
    <t>RAY OLINGER STG 3</t>
  </si>
  <si>
    <t>OLINGR_OLING_3</t>
  </si>
  <si>
    <t>REDGATE IC A</t>
  </si>
  <si>
    <t>REDGATE_AGR_A</t>
  </si>
  <si>
    <t>REDGATE IC B</t>
  </si>
  <si>
    <t>REDGATE_AGR_B</t>
  </si>
  <si>
    <t>REDGATE IC C</t>
  </si>
  <si>
    <t>REDGATE_AGR_C</t>
  </si>
  <si>
    <t>REDGATE IC D</t>
  </si>
  <si>
    <t>REDGATE_AGR_D</t>
  </si>
  <si>
    <t>RIO NOGALES POWER CTG 1</t>
  </si>
  <si>
    <t>RIONOG_CT1</t>
  </si>
  <si>
    <t>RIO NOGALES POWER CTG 2</t>
  </si>
  <si>
    <t>RIONOG_CT2</t>
  </si>
  <si>
    <t>RIO NOGALES POWER CTG 3</t>
  </si>
  <si>
    <t>RIONOG_CT3</t>
  </si>
  <si>
    <t>RIO NOGALES POWER STG 4</t>
  </si>
  <si>
    <t>RIONOG_ST1</t>
  </si>
  <si>
    <t>RAYBURN_RAYBURG1</t>
  </si>
  <si>
    <t>VICTORIA</t>
  </si>
  <si>
    <t>RAYBURN_RAYBURG2</t>
  </si>
  <si>
    <t>SAM RAYBURN POWER CTG 7</t>
  </si>
  <si>
    <t>RAYBURN_RAYBURG7</t>
  </si>
  <si>
    <t>SAM RAYBURN POWER CTG 8</t>
  </si>
  <si>
    <t>RAYBURN_RAYBURG8</t>
  </si>
  <si>
    <t>SAM RAYBURN POWER CTG 9</t>
  </si>
  <si>
    <t>RAYBURN_RAYBURG9</t>
  </si>
  <si>
    <t>SAM RAYBURN POWER STG 10</t>
  </si>
  <si>
    <t>RAYBURN_RAYBURG10</t>
  </si>
  <si>
    <t>SAN JACINTO SES CTG 1</t>
  </si>
  <si>
    <t>SJS_SJS_G1</t>
  </si>
  <si>
    <t>SAN JACINTO SES CTG 2</t>
  </si>
  <si>
    <t>SJS_SJS_G2</t>
  </si>
  <si>
    <t>SANDHILL ENERGY CENTER CTG 1</t>
  </si>
  <si>
    <t>SANDHSYD_SH1</t>
  </si>
  <si>
    <t>SANDHILL ENERGY CENTER CTG 2</t>
  </si>
  <si>
    <t>SANDHSYD_SH2</t>
  </si>
  <si>
    <t>SANDHILL ENERGY CENTER CTG 3</t>
  </si>
  <si>
    <t>SANDHSYD_SH3</t>
  </si>
  <si>
    <t>SANDHILL ENERGY CENTER CTG 4</t>
  </si>
  <si>
    <t>SANDHSYD_SH4</t>
  </si>
  <si>
    <t>SANDHILL ENERGY CENTER CTG 5A</t>
  </si>
  <si>
    <t>SANDHSYD_SH_5A</t>
  </si>
  <si>
    <t>SANDHILL ENERGY CENTER CTG 6</t>
  </si>
  <si>
    <t>SANDHSYD_SH6</t>
  </si>
  <si>
    <t>SANDHILL ENERGY CENTER CTG 7</t>
  </si>
  <si>
    <t>SANDHSYD_SH7</t>
  </si>
  <si>
    <t>SANDHILL ENERGY CENTER STG 5C</t>
  </si>
  <si>
    <t>SANDHSYD_SH_5C</t>
  </si>
  <si>
    <t>SILAS RAY CTG 10</t>
  </si>
  <si>
    <t>SILASRAY_SILAS_10</t>
  </si>
  <si>
    <t>CAMERON</t>
  </si>
  <si>
    <t>SILAS RAY POWER CTG 9</t>
  </si>
  <si>
    <t>SILASRAY_SILAS_9</t>
  </si>
  <si>
    <t>SILAS RAY POWER STG 6</t>
  </si>
  <si>
    <t>SILASRAY_SILAS_6</t>
  </si>
  <si>
    <t>SIM GIDEON STG 1</t>
  </si>
  <si>
    <t>GIDEON_GIDEONG1</t>
  </si>
  <si>
    <t>SIM GIDEON STG 2</t>
  </si>
  <si>
    <t>GIDEON_GIDEONG2</t>
  </si>
  <si>
    <t>SIM GIDEON STG 3</t>
  </si>
  <si>
    <t>GIDEON_GIDEONG3</t>
  </si>
  <si>
    <t>SKY GLOBAL POWER ONE IC A</t>
  </si>
  <si>
    <t>SKY1_SKY1A</t>
  </si>
  <si>
    <t>COLORADO</t>
  </si>
  <si>
    <t>SKY GLOBAL POWER ONE IC B</t>
  </si>
  <si>
    <t>SKY1_SKY1B</t>
  </si>
  <si>
    <t>STRYKER CREEK STG 1</t>
  </si>
  <si>
    <t>SCSES_UNIT1A</t>
  </si>
  <si>
    <t>CHEROKEE</t>
  </si>
  <si>
    <t>STRYKER CREEK STG 2</t>
  </si>
  <si>
    <t>SCSES_UNIT2</t>
  </si>
  <si>
    <t>T H WHARTON CTG 1</t>
  </si>
  <si>
    <t>THW_THWGT_1</t>
  </si>
  <si>
    <t>T H WHARTON POWER CTG 31</t>
  </si>
  <si>
    <t>THW_THWGT31</t>
  </si>
  <si>
    <t>T H WHARTON POWER CTG 32</t>
  </si>
  <si>
    <t>THW_THWGT32</t>
  </si>
  <si>
    <t>T H WHARTON POWER CTG 33</t>
  </si>
  <si>
    <t>THW_THWGT33</t>
  </si>
  <si>
    <t>T H WHARTON POWER CTG 34</t>
  </si>
  <si>
    <t>THW_THWGT34</t>
  </si>
  <si>
    <t>T H WHARTON POWER CTG 41</t>
  </si>
  <si>
    <t>THW_THWGT41</t>
  </si>
  <si>
    <t>T H WHARTON POWER CTG 42</t>
  </si>
  <si>
    <t>THW_THWGT42</t>
  </si>
  <si>
    <t>T H WHARTON POWER CTG 43</t>
  </si>
  <si>
    <t>THW_THWGT43</t>
  </si>
  <si>
    <t>T H WHARTON POWER CTG 44</t>
  </si>
  <si>
    <t>THW_THWGT44</t>
  </si>
  <si>
    <t>T H WHARTON POWER CTG 51</t>
  </si>
  <si>
    <t>THW_THWGT51</t>
  </si>
  <si>
    <t>T H WHARTON POWER CTG 52</t>
  </si>
  <si>
    <t>THW_THWGT52</t>
  </si>
  <si>
    <t>T H WHARTON POWER CTG 53</t>
  </si>
  <si>
    <t>THW_THWGT53</t>
  </si>
  <si>
    <t>T H WHARTON POWER CTG 54</t>
  </si>
  <si>
    <t>THW_THWGT54</t>
  </si>
  <si>
    <t>T H WHARTON POWER CTG 55</t>
  </si>
  <si>
    <t>THW_THWGT55</t>
  </si>
  <si>
    <t>T H WHARTON POWER CTG 56</t>
  </si>
  <si>
    <t>THW_THWGT56</t>
  </si>
  <si>
    <t>T H WHARTON POWER STG 3</t>
  </si>
  <si>
    <t>THW_THWST_3</t>
  </si>
  <si>
    <t>T H WHARTON POWER STG 4</t>
  </si>
  <si>
    <t>THW_THWST_4</t>
  </si>
  <si>
    <t>TEXAS CITY POWER CTG A</t>
  </si>
  <si>
    <t>TXCTY_CTA</t>
  </si>
  <si>
    <t>TEXAS CITY POWER CTG B</t>
  </si>
  <si>
    <t>TXCTY_CTB</t>
  </si>
  <si>
    <t>TEXAS CITY POWER CTG C</t>
  </si>
  <si>
    <t>TXCTY_CTC</t>
  </si>
  <si>
    <t>TEXAS CITY POWER STG</t>
  </si>
  <si>
    <t>TXCTY_ST</t>
  </si>
  <si>
    <t>TEXAS GULF SULPHUR CTG 1</t>
  </si>
  <si>
    <t>TGF_TGFGT_1</t>
  </si>
  <si>
    <t>TRINIDAD STG 6</t>
  </si>
  <si>
    <t>TRSES_UNIT6</t>
  </si>
  <si>
    <t>HENDERSON</t>
  </si>
  <si>
    <t>V H BRAUNIG CTG 5</t>
  </si>
  <si>
    <t>BRAUNIG_VHB6CT5</t>
  </si>
  <si>
    <t>V H BRAUNIG CTG 6</t>
  </si>
  <si>
    <t>BRAUNIG_VHB6CT6</t>
  </si>
  <si>
    <t>V H BRAUNIG CTG 7</t>
  </si>
  <si>
    <t>BRAUNIG_VHB6CT7</t>
  </si>
  <si>
    <t>V H BRAUNIG CTG 8</t>
  </si>
  <si>
    <t>BRAUNIG_VHB6CT8</t>
  </si>
  <si>
    <t>V H BRAUNIG STG 1</t>
  </si>
  <si>
    <t>BRAUNIG_VHB1</t>
  </si>
  <si>
    <t>V H BRAUNIG STG 2</t>
  </si>
  <si>
    <t>BRAUNIG_VHB2</t>
  </si>
  <si>
    <t>V H BRAUNIG STG 3</t>
  </si>
  <si>
    <t>BRAUNIG_VHB3</t>
  </si>
  <si>
    <t>VICTORIA CITY (CITYVICT) CTG 1</t>
  </si>
  <si>
    <t>CITYVICT_CTG01</t>
  </si>
  <si>
    <t>VICTORIA CITY (CITYVICT) CTG 2</t>
  </si>
  <si>
    <t>CITYVICT_CTG02</t>
  </si>
  <si>
    <t>VICTORIA PORT (VICTPORT) CTG 1</t>
  </si>
  <si>
    <t>VICTPORT_CTG01</t>
  </si>
  <si>
    <t>VICTORIA PORT (VICTPORT) CTG 2</t>
  </si>
  <si>
    <t>VICTPORT_CTG02</t>
  </si>
  <si>
    <t>VICTORIA POWER CTG 6</t>
  </si>
  <si>
    <t>VICTORIA_VICTORG6</t>
  </si>
  <si>
    <t>VICTORIA POWER STG 5</t>
  </si>
  <si>
    <t>VICTORIA_VICTORG5</t>
  </si>
  <si>
    <t>W A PARISH CTG 1</t>
  </si>
  <si>
    <t>WAP_WAPGT_1</t>
  </si>
  <si>
    <t>W A PARISH STG 1</t>
  </si>
  <si>
    <t>WAP_WAP_G1</t>
  </si>
  <si>
    <t>W A PARISH STG 2</t>
  </si>
  <si>
    <t>WAP_WAP_G2</t>
  </si>
  <si>
    <t>W A PARISH STG 3</t>
  </si>
  <si>
    <t>WAP_WAP_G3</t>
  </si>
  <si>
    <t>W A PARISH STG 4</t>
  </si>
  <si>
    <t>WAP_WAP_G4</t>
  </si>
  <si>
    <t>WICHITA FALLS CTG 1</t>
  </si>
  <si>
    <t>WFCOGEN_UNIT1</t>
  </si>
  <si>
    <t>WICHITA</t>
  </si>
  <si>
    <t>WICHITA FALLS CTG 2</t>
  </si>
  <si>
    <t>WFCOGEN_UNIT2</t>
  </si>
  <si>
    <t>WICHITA FALLS CTG 3</t>
  </si>
  <si>
    <t>WFCOGEN_UNIT3</t>
  </si>
  <si>
    <t>WICHITA FALLS STG 4</t>
  </si>
  <si>
    <t>WFCOGEN_UNIT4</t>
  </si>
  <si>
    <t>WINCHESTER POWER PARK CTG 1</t>
  </si>
  <si>
    <t>WIPOPA_WPP_G1</t>
  </si>
  <si>
    <t>WINCHESTER POWER PARK CTG 2</t>
  </si>
  <si>
    <t>WIPOPA_WPP_G2</t>
  </si>
  <si>
    <t>WINCHESTER POWER PARK CTG 3</t>
  </si>
  <si>
    <t>WIPOPA_WPP_G3</t>
  </si>
  <si>
    <t>WINCHESTER POWER PARK CTG 4</t>
  </si>
  <si>
    <t>WIPOPA_WPP_G4</t>
  </si>
  <si>
    <t>WISE-TRACTEBEL POWER CTG 1</t>
  </si>
  <si>
    <t>WCPP_CT1</t>
  </si>
  <si>
    <t>WISE</t>
  </si>
  <si>
    <t>WISE-TRACTEBEL POWER CTG 2</t>
  </si>
  <si>
    <t>WCPP_CT2</t>
  </si>
  <si>
    <t>WISE-TRACTEBEL POWER STG 1</t>
  </si>
  <si>
    <t>WCPP_ST1</t>
  </si>
  <si>
    <t>WOLF HOLLOW 2 CTG 4</t>
  </si>
  <si>
    <t>WHCCS2_CT4</t>
  </si>
  <si>
    <t>WOLF HOLLOW 2 CTG 5</t>
  </si>
  <si>
    <t>WHCCS2_CT5</t>
  </si>
  <si>
    <t>WOLF HOLLOW 2 STG 6</t>
  </si>
  <si>
    <t>WHCCS2_STG6</t>
  </si>
  <si>
    <t>WOLF HOLLOW POWER CTG 1</t>
  </si>
  <si>
    <t>WHCCS_CT1</t>
  </si>
  <si>
    <t>WOLF HOLLOW POWER CTG 2</t>
  </si>
  <si>
    <t>WHCCS_CT2</t>
  </si>
  <si>
    <t>WOLF HOLLOW POWER STG</t>
  </si>
  <si>
    <t>WHCCS_STG</t>
  </si>
  <si>
    <t>BIOENERGY AUSTIN WALZEM RD LFG</t>
  </si>
  <si>
    <t>DG_WALZE_4UNITS</t>
  </si>
  <si>
    <t>BIOMASS</t>
  </si>
  <si>
    <t>BIOENERGY TEXAS COVEL GARDENS LFG</t>
  </si>
  <si>
    <t>DG_MEDIN_1UNIT</t>
  </si>
  <si>
    <t>FARMERS BRANCH LANDFILL GAS TO ENERGY</t>
  </si>
  <si>
    <t>DG_HBR_2UNITS</t>
  </si>
  <si>
    <t>GRAND PRAIRIE LFG</t>
  </si>
  <si>
    <t>DG_TRIRA_1UNIT</t>
  </si>
  <si>
    <t>NELSON GARDENS LFG</t>
  </si>
  <si>
    <t>DG_78252_4UNITS</t>
  </si>
  <si>
    <t>SKYLINE LFG</t>
  </si>
  <si>
    <t>DG_FERIS_4 UNITS</t>
  </si>
  <si>
    <t>WM RENEWABLE-AUSTIN LFG</t>
  </si>
  <si>
    <t>DG_SPRIN_4UNITS</t>
  </si>
  <si>
    <t>WM RENEWABLE-BIOENERGY PARTNERS LFG</t>
  </si>
  <si>
    <t>DG_BIOE_2UNITS</t>
  </si>
  <si>
    <t>WM RENEWABLE-DFW GAS RECOVERY LFG</t>
  </si>
  <si>
    <t>DG_BIO2_4UNITS</t>
  </si>
  <si>
    <t>WM RENEWABLE-MESQUITE CREEK LFG</t>
  </si>
  <si>
    <t>DG_FREIH_2UNITS</t>
  </si>
  <si>
    <t>COMAL</t>
  </si>
  <si>
    <t>WM RENEWABLE-WESTSIDE LFG</t>
  </si>
  <si>
    <t>DG_WSTHL_3UNITS</t>
  </si>
  <si>
    <t>PARKER</t>
  </si>
  <si>
    <t>Operational Capacity Total (Nuclear, Coal, Gas, Biomass)</t>
  </si>
  <si>
    <t>Operational Resources (Hydro)</t>
  </si>
  <si>
    <t>AMISTAD HYDRO 1</t>
  </si>
  <si>
    <t>AMISTAD_AMISTAG1</t>
  </si>
  <si>
    <t>VAL VERDE</t>
  </si>
  <si>
    <t>HYDRO</t>
  </si>
  <si>
    <t>AMISTAD HYDRO 2</t>
  </si>
  <si>
    <t>AMISTAD_AMISTAG2</t>
  </si>
  <si>
    <t>AUSTIN HYDRO 1</t>
  </si>
  <si>
    <t>AUSTPL_AUSTING1</t>
  </si>
  <si>
    <t>AUSTIN HYDRO 2</t>
  </si>
  <si>
    <t>AUSTPL_AUSTING2</t>
  </si>
  <si>
    <t>BUCHANAN HYDRO 1</t>
  </si>
  <si>
    <t>BUCHAN_BUCHANG1</t>
  </si>
  <si>
    <t>BUCHANAN HYDRO 2</t>
  </si>
  <si>
    <t>BUCHAN_BUCHANG2</t>
  </si>
  <si>
    <t>BUCHANAN HYDRO 3</t>
  </si>
  <si>
    <t>BUCHAN_BUCHANG3</t>
  </si>
  <si>
    <t>DENISON DAM 1</t>
  </si>
  <si>
    <t>DNDAM_DENISOG1</t>
  </si>
  <si>
    <t>DENISON DAM 2</t>
  </si>
  <si>
    <t>DNDAM_DENISOG2</t>
  </si>
  <si>
    <t>EAGLE PASS HYDRO</t>
  </si>
  <si>
    <t>EAGLE_HY_EAGLE_HY1</t>
  </si>
  <si>
    <t>MAVERICK</t>
  </si>
  <si>
    <t>FALCON HYDRO 1</t>
  </si>
  <si>
    <t>FALCON_FALCONG1</t>
  </si>
  <si>
    <t>STARR</t>
  </si>
  <si>
    <t>FALCON HYDRO 2</t>
  </si>
  <si>
    <t>FALCON_FALCONG2</t>
  </si>
  <si>
    <t>FALCON HYDRO 3</t>
  </si>
  <si>
    <t>FALCON_FALCONG3</t>
  </si>
  <si>
    <t>GRANITE SHOALS HYDRO 1</t>
  </si>
  <si>
    <t>WIRTZ_WIRTZ_G1</t>
  </si>
  <si>
    <t>BURNET</t>
  </si>
  <si>
    <t>GRANITE SHOALS HYDRO 2</t>
  </si>
  <si>
    <t>WIRTZ_WIRTZ_G2</t>
  </si>
  <si>
    <t>GUADALUPE BLANCO RIVER AUTH-CANYON</t>
  </si>
  <si>
    <t>CANYHY_CANYHYG1</t>
  </si>
  <si>
    <t>INKS HYDRO 1</t>
  </si>
  <si>
    <t>INKSDA_INKS_G1</t>
  </si>
  <si>
    <t>MARBLE FALLS HYDRO 1</t>
  </si>
  <si>
    <t>MARBFA_MARBFAG1</t>
  </si>
  <si>
    <t>MARBLE FALLS HYDRO 2</t>
  </si>
  <si>
    <t>MARBFA_MARBFAG2</t>
  </si>
  <si>
    <t>MARSHALL FORD HYDRO 1</t>
  </si>
  <si>
    <t>MARSFO_MARSFOG1</t>
  </si>
  <si>
    <t>MARSHALL FORD HYDRO 2</t>
  </si>
  <si>
    <t>MARSFO_MARSFOG2</t>
  </si>
  <si>
    <t>MARSHALL FORD HYDRO 3</t>
  </si>
  <si>
    <t>MARSFO_MARSFOG3</t>
  </si>
  <si>
    <t>WHITNEY DAM HYDRO</t>
  </si>
  <si>
    <t>WND_WHITNEY1</t>
  </si>
  <si>
    <t>WHITNEY DAM HYDRO 2</t>
  </si>
  <si>
    <t>WND_WHITNEY2</t>
  </si>
  <si>
    <t>Operational Capacity Total (Hydro)</t>
  </si>
  <si>
    <t>Hydro Capacity Contribution (Top 20 Hours)</t>
  </si>
  <si>
    <t>HYDRO_CAP_CONT</t>
  </si>
  <si>
    <t>Operational Hydro Resources, Settlement Only Distributed Generators (SODGs)</t>
  </si>
  <si>
    <t>ARLINGTON OUTLET HYDROELECTRIC FACILITY</t>
  </si>
  <si>
    <t>DG_OAKHL_1UNIT</t>
  </si>
  <si>
    <t>GUADALUPE BLANCO RIVER AUTH-LAKEWOOD TAP</t>
  </si>
  <si>
    <t>DG_LKWDT_2UNITS</t>
  </si>
  <si>
    <t>GONZALES</t>
  </si>
  <si>
    <t>GUADALUPE BLANCO RIVER AUTH-MCQUEENEY</t>
  </si>
  <si>
    <t>DG_MCQUE_5UNITS</t>
  </si>
  <si>
    <t>GUADALUPE BLANCO RIVER AUTH-SCHUMANSVILLE</t>
  </si>
  <si>
    <t>DG_SCHUM_2UNITS</t>
  </si>
  <si>
    <t>LEWISVILLE HYDRO-CITY OF GARLAND</t>
  </si>
  <si>
    <t>DG_LWSVL_1UNIT</t>
  </si>
  <si>
    <t>Operational Hydro Resources Total, Settlement Only Distributed Generators (SODGs)</t>
  </si>
  <si>
    <t>Hydro SODG Capacity Contribution (Highest 20 Peak Load Hours)</t>
  </si>
  <si>
    <t>Operational Capacity Unavailable due to Extended Outage or Derate</t>
  </si>
  <si>
    <t>OPERATION_UNAVAIL</t>
  </si>
  <si>
    <t>Operational Capacity Total (Including Hydro)</t>
  </si>
  <si>
    <t>OPERATION_TOTAL</t>
  </si>
  <si>
    <t>Operational Resources (Switchable)</t>
  </si>
  <si>
    <t>ANTELOPE IC 1</t>
  </si>
  <si>
    <t>AEEC_ANTLP_1</t>
  </si>
  <si>
    <t>ANTELOPE IC 2</t>
  </si>
  <si>
    <t>AEEC_ANTLP_2</t>
  </si>
  <si>
    <t>ANTELOPE IC 3</t>
  </si>
  <si>
    <t>AEEC_ANTLP_3</t>
  </si>
  <si>
    <t>ELK STATION CTG 1</t>
  </si>
  <si>
    <t>AEEC_ELK_1</t>
  </si>
  <si>
    <t>ELK STATION CTG 2</t>
  </si>
  <si>
    <t>AEEC_ELK_2</t>
  </si>
  <si>
    <t>TENASKA FRONTIER STATION CTG 1</t>
  </si>
  <si>
    <t>FTR_FTR_G1</t>
  </si>
  <si>
    <t>GRIMES</t>
  </si>
  <si>
    <t>TENASKA FRONTIER STATION CTG 2</t>
  </si>
  <si>
    <t>FTR_FTR_G2</t>
  </si>
  <si>
    <t>TENASKA FRONTIER STATION CTG 3</t>
  </si>
  <si>
    <t>FTR_FTR_G3</t>
  </si>
  <si>
    <t>TENASKA FRONTIER STATION STG 4</t>
  </si>
  <si>
    <t>FTR_FTR_G4</t>
  </si>
  <si>
    <t>TENASKA GATEWAY STATION CTG 1</t>
  </si>
  <si>
    <t>TGCCS_CT1</t>
  </si>
  <si>
    <t>TENASKA GATEWAY STATION CTG 2</t>
  </si>
  <si>
    <t>TGCCS_CT2</t>
  </si>
  <si>
    <t>TENASKA GATEWAY STATION CTG 3</t>
  </si>
  <si>
    <t>TGCCS_CT3</t>
  </si>
  <si>
    <t>TENASKA GATEWAY STATION STG 4</t>
  </si>
  <si>
    <t>TGCCS_UNIT4</t>
  </si>
  <si>
    <t>TENASKA KIAMICHI STATION 1CT101</t>
  </si>
  <si>
    <t>KMCHI_1CT101</t>
  </si>
  <si>
    <t>FANNIN</t>
  </si>
  <si>
    <t>TENASKA KIAMICHI STATION 1CT201</t>
  </si>
  <si>
    <t>KMCHI_1CT201</t>
  </si>
  <si>
    <t>TENASKA KIAMICHI STATION 1ST</t>
  </si>
  <si>
    <t>KMCHI_1ST</t>
  </si>
  <si>
    <t>TENASKA KIAMICHI STATION 2CT101</t>
  </si>
  <si>
    <t>KMCHI_2CT101</t>
  </si>
  <si>
    <t>TENASKA KIAMICHI STATION 2CT201</t>
  </si>
  <si>
    <t>KMCHI_2CT201</t>
  </si>
  <si>
    <t>TENASKA KIAMICHI STATION 2ST</t>
  </si>
  <si>
    <t>KMCHI_2ST</t>
  </si>
  <si>
    <t>Switchable Capacity Total</t>
  </si>
  <si>
    <t>Switchable Capacity Unavailable to ERCOT</t>
  </si>
  <si>
    <t>AEEC_ANTLP_1_UNAVAIL</t>
  </si>
  <si>
    <t>AEEC_ANTLP_2_UNAVAIL</t>
  </si>
  <si>
    <t>AEEC_ANTLP_3_UNAVAIL</t>
  </si>
  <si>
    <t>AEEC_ELK_1_UNAVAIL</t>
  </si>
  <si>
    <t>AEEC_ELK_2_UNAVAIL</t>
  </si>
  <si>
    <t>SWITCH_UNAVAIL</t>
  </si>
  <si>
    <t>Available Mothball Capacity based on Owner's Return Probability</t>
  </si>
  <si>
    <t>MOTH_AVAIL</t>
  </si>
  <si>
    <t>Private-Use Network Capacity Contribution (Top 20 Hours)</t>
  </si>
  <si>
    <t>PUN_CAP_CONT</t>
  </si>
  <si>
    <t>GAS</t>
  </si>
  <si>
    <t>Private-Use Network Forecast Adjustment (per Protocol 10.3.2.4)</t>
  </si>
  <si>
    <t>PUN_CAP_ADJUST</t>
  </si>
  <si>
    <t>Operational Resources (Wind)</t>
  </si>
  <si>
    <t>BAFFIN WIND UNIT1</t>
  </si>
  <si>
    <t>BAFFIN_UNIT1</t>
  </si>
  <si>
    <t>KENEDY</t>
  </si>
  <si>
    <t>WIND-C</t>
  </si>
  <si>
    <t>BAFFIN WIND UNIT2</t>
  </si>
  <si>
    <t>BAFFIN_UNIT2</t>
  </si>
  <si>
    <t>BRUENNING'S BREEZE A</t>
  </si>
  <si>
    <t>BBREEZE_UNIT1</t>
  </si>
  <si>
    <t>WILLACY</t>
  </si>
  <si>
    <t>BRUENNING'S BREEZE B</t>
  </si>
  <si>
    <t>BBREEZE_UNIT2</t>
  </si>
  <si>
    <t>CAMERON COUNTY WIND</t>
  </si>
  <si>
    <t>CAMWIND_UNIT1</t>
  </si>
  <si>
    <t>CHAPMAN RANCH WIND IA (SANTA CRUZ)</t>
  </si>
  <si>
    <t>SANTACRU_UNIT1</t>
  </si>
  <si>
    <t>CHAPMAN RANCH WIND IB (SANTA CRUZ)</t>
  </si>
  <si>
    <t>SANTACRU_UNIT2</t>
  </si>
  <si>
    <t>GULF WIND I</t>
  </si>
  <si>
    <t>TGW_T1</t>
  </si>
  <si>
    <t>GULF WIND II</t>
  </si>
  <si>
    <t>TGW_T2</t>
  </si>
  <si>
    <t>KARANKAWA WIND 1A</t>
  </si>
  <si>
    <t>KARAKAW1_UNIT1</t>
  </si>
  <si>
    <t>SAN PATRICIO</t>
  </si>
  <si>
    <t>KARANKAWA WIND 1B</t>
  </si>
  <si>
    <t>KARAKAW1_UNIT2</t>
  </si>
  <si>
    <t>KARANKAWA WIND 2</t>
  </si>
  <si>
    <t>KARAKAW2_UNIT3</t>
  </si>
  <si>
    <t>LOS VIENTOS WIND I</t>
  </si>
  <si>
    <t>LV1_LV1A</t>
  </si>
  <si>
    <t>LOS VIENTOS WIND II</t>
  </si>
  <si>
    <t>LV2_LV2</t>
  </si>
  <si>
    <t>MAGIC VALLEY WIND (REDFISH) 1A</t>
  </si>
  <si>
    <t>REDFISH_MV1A</t>
  </si>
  <si>
    <t>MAGIC VALLEY WIND (REDFISH) 1B</t>
  </si>
  <si>
    <t>REDFISH_MV1B</t>
  </si>
  <si>
    <t>MIDWAY WIND</t>
  </si>
  <si>
    <t>MIDWIND_UNIT1</t>
  </si>
  <si>
    <t>PAPALOTE CREEK WIND</t>
  </si>
  <si>
    <t>PAP1_PAP1</t>
  </si>
  <si>
    <t>PAPALOTE CREEK WIND II</t>
  </si>
  <si>
    <t>COTTON_PAP2</t>
  </si>
  <si>
    <t>PENASCAL WIND 1</t>
  </si>
  <si>
    <t>PENA_UNIT1</t>
  </si>
  <si>
    <t>PENASCAL WIND 2</t>
  </si>
  <si>
    <t>PENA_UNIT2</t>
  </si>
  <si>
    <t>PENASCAL WIND 3</t>
  </si>
  <si>
    <t>PENA3_UNIT3</t>
  </si>
  <si>
    <t>PEYTON CREEK WIND</t>
  </si>
  <si>
    <t>PEY_UNIT1</t>
  </si>
  <si>
    <t>SAN ROMAN WIND</t>
  </si>
  <si>
    <t>SANROMAN_WIND_1</t>
  </si>
  <si>
    <t>STELLA WIND</t>
  </si>
  <si>
    <t>STELLA_UNIT1</t>
  </si>
  <si>
    <t>HARBOR WIND</t>
  </si>
  <si>
    <t>DG_NUECE_6UNITS</t>
  </si>
  <si>
    <t>BRISCOE WIND</t>
  </si>
  <si>
    <t>BRISCOE_WIND</t>
  </si>
  <si>
    <t>BRISCOE</t>
  </si>
  <si>
    <t>WIND-P</t>
  </si>
  <si>
    <t>CANADIAN BREAKS WIND</t>
  </si>
  <si>
    <t>CN_BRKS_UNIT_1</t>
  </si>
  <si>
    <t>OLDHAM</t>
  </si>
  <si>
    <t>COTTON PLAINS WIND</t>
  </si>
  <si>
    <t>COTPLNS_COTTONPL</t>
  </si>
  <si>
    <t>FLOYD</t>
  </si>
  <si>
    <t>DOUG COLBECK'S CORNER (CONWAY)  B</t>
  </si>
  <si>
    <t>GRANDVW1_COLB</t>
  </si>
  <si>
    <t>CARSON</t>
  </si>
  <si>
    <t>DOUG COLBECK'S CORNER (CONWAY) A</t>
  </si>
  <si>
    <t>GRANDVW1_COLA</t>
  </si>
  <si>
    <t>FALVEZ ASTRA WIND</t>
  </si>
  <si>
    <t>ASTRA_UNIT1</t>
  </si>
  <si>
    <t>RANDALL</t>
  </si>
  <si>
    <t>GRANDVIEW WIND 1 (CONWAY) GV1A</t>
  </si>
  <si>
    <t>GRANDVW1_GV1A</t>
  </si>
  <si>
    <t>GRANDVIEW WIND 1 (CONWAY) GV1B</t>
  </si>
  <si>
    <t>GRANDVW1_GV1B</t>
  </si>
  <si>
    <t>HEREFORD WIND G</t>
  </si>
  <si>
    <t>HRFDWIND_WIND_G</t>
  </si>
  <si>
    <t>DEAF SMITH</t>
  </si>
  <si>
    <t>HEREFORD WIND V</t>
  </si>
  <si>
    <t>HRFDWIND_WIND_V</t>
  </si>
  <si>
    <t>JUMBO ROAD WIND 1</t>
  </si>
  <si>
    <t>HRFDWIND_JRDWIND1</t>
  </si>
  <si>
    <t>JUMBO ROAD WIND 2</t>
  </si>
  <si>
    <t>HRFDWIND_JRDWIND2</t>
  </si>
  <si>
    <t>LONGHORN WIND NORTH U1</t>
  </si>
  <si>
    <t>LHORN_N_UNIT1</t>
  </si>
  <si>
    <t>LONGHORN WIND NORTH U2</t>
  </si>
  <si>
    <t>LHORN_N_UNIT2</t>
  </si>
  <si>
    <t>MARIAH DEL NORTE 1</t>
  </si>
  <si>
    <t>MARIAH_NORTE1</t>
  </si>
  <si>
    <t>PARMER</t>
  </si>
  <si>
    <t>MARIAH DEL NORTE 2</t>
  </si>
  <si>
    <t>MARIAH_NORTE2</t>
  </si>
  <si>
    <t>MCADOO WIND</t>
  </si>
  <si>
    <t>MWEC_G1</t>
  </si>
  <si>
    <t>DICKENS</t>
  </si>
  <si>
    <t>MIAMI WIND G1</t>
  </si>
  <si>
    <t>MIAM1_G1</t>
  </si>
  <si>
    <t>GRAY</t>
  </si>
  <si>
    <t>MIAMI WIND G2</t>
  </si>
  <si>
    <t>MIAM1_G2</t>
  </si>
  <si>
    <t>OLD SETTLER WIND</t>
  </si>
  <si>
    <t>COTPLNS_OLDSETLR</t>
  </si>
  <si>
    <t>PANHANDLE WIND 1 U1</t>
  </si>
  <si>
    <t>PH1_UNIT1</t>
  </si>
  <si>
    <t>PANHANDLE WIND 1 U2</t>
  </si>
  <si>
    <t>PH1_UNIT2</t>
  </si>
  <si>
    <t>PANHANDLE WIND 2 U1</t>
  </si>
  <si>
    <t>PH2_UNIT1</t>
  </si>
  <si>
    <t>PANHANDLE WIND 2 U2</t>
  </si>
  <si>
    <t>PH2_UNIT2</t>
  </si>
  <si>
    <t>ROUTE 66 WIND</t>
  </si>
  <si>
    <t>ROUTE_66_WIND1</t>
  </si>
  <si>
    <t>SALT FORK 1 WIND U1</t>
  </si>
  <si>
    <t>SALTFORK_UNIT1</t>
  </si>
  <si>
    <t>DONLEY</t>
  </si>
  <si>
    <t>SALT FORK 1 WIND U2</t>
  </si>
  <si>
    <t>SALTFORK_UNIT2</t>
  </si>
  <si>
    <t>SOUTH PLAINS WIND 1 U1</t>
  </si>
  <si>
    <t>SPLAIN1_WIND1</t>
  </si>
  <si>
    <t>SOUTH PLAINS WIND 1 U2</t>
  </si>
  <si>
    <t>SPLAIN1_WIND2</t>
  </si>
  <si>
    <t>SOUTH PLAINS WIND 2 U1</t>
  </si>
  <si>
    <t>SPLAIN2_WIND21</t>
  </si>
  <si>
    <t>SOUTH PLAINS WIND 2 U2</t>
  </si>
  <si>
    <t>SPLAIN2_WIND22</t>
  </si>
  <si>
    <t>SPINNING SPUR WIND TWO A</t>
  </si>
  <si>
    <t>SSPURTWO_WIND_1</t>
  </si>
  <si>
    <t>SPINNING SPUR WIND TWO B</t>
  </si>
  <si>
    <t>SSPURTWO_SS3WIND2</t>
  </si>
  <si>
    <t>SPINNING SPUR WIND TWO C</t>
  </si>
  <si>
    <t>SSPURTWO_SS3WIND1</t>
  </si>
  <si>
    <t>WAKE WIND 1</t>
  </si>
  <si>
    <t>WAKEWE_G1</t>
  </si>
  <si>
    <t>WAKE WIND 2</t>
  </si>
  <si>
    <t>WAKEWE_G2</t>
  </si>
  <si>
    <t>WHIRLWIND ENERGY</t>
  </si>
  <si>
    <t>WEC_WECG1</t>
  </si>
  <si>
    <t>WOLF FLATS WIND (WIND MGT)</t>
  </si>
  <si>
    <t>DG_TURL_UNIT1</t>
  </si>
  <si>
    <t>HALL</t>
  </si>
  <si>
    <t>ANACACHO WIND</t>
  </si>
  <si>
    <t>ANACACHO_ANA</t>
  </si>
  <si>
    <t>KINNEY</t>
  </si>
  <si>
    <t>WIND-O</t>
  </si>
  <si>
    <t>BARTON CHAPEL WIND</t>
  </si>
  <si>
    <t>BRTSW_BCW1</t>
  </si>
  <si>
    <t>BLUE SUMMIT WIND 1 A</t>
  </si>
  <si>
    <t>BLSUMMIT_BLSMT1_5</t>
  </si>
  <si>
    <t>WILBARGER</t>
  </si>
  <si>
    <t>BLUE SUMMIT WIND 1 B</t>
  </si>
  <si>
    <t>BLSUMMIT_BLSMT1_6</t>
  </si>
  <si>
    <t>BLUE SUMMIT WIND 2 A</t>
  </si>
  <si>
    <t>BLSUMMIT_UNIT2_25</t>
  </si>
  <si>
    <t>BLUE SUMMIT WIND 2 B</t>
  </si>
  <si>
    <t>BLSUMMIT_UNIT2_17</t>
  </si>
  <si>
    <t>BLUE SUMMIT WIND 3 A</t>
  </si>
  <si>
    <t>BLSUMIT3_UNIT_17</t>
  </si>
  <si>
    <t>BLUE SUMMIT WIND 3 B</t>
  </si>
  <si>
    <t>BLSUMIT3_UNIT_25</t>
  </si>
  <si>
    <t>BOBCAT BLUFF WIND</t>
  </si>
  <si>
    <t>BCATWIND_WIND_1</t>
  </si>
  <si>
    <t>ARCHER</t>
  </si>
  <si>
    <t>BUCKTHORN WIND 1 A</t>
  </si>
  <si>
    <t>BUCKTHRN_UNIT1</t>
  </si>
  <si>
    <t>ERATH</t>
  </si>
  <si>
    <t>BUCKTHORN WIND 1 B</t>
  </si>
  <si>
    <t>BUCKTHRN_UNIT2</t>
  </si>
  <si>
    <t>BUFFALO GAP WIND 1</t>
  </si>
  <si>
    <t>BUFF_GAP_UNIT1</t>
  </si>
  <si>
    <t>TAYLOR</t>
  </si>
  <si>
    <t>BUFFALO GAP WIND 2_1</t>
  </si>
  <si>
    <t>BUFF_GAP_UNIT2_1</t>
  </si>
  <si>
    <t>BUFFALO GAP WIND 2_2</t>
  </si>
  <si>
    <t>BUFF_GAP_UNIT2_2</t>
  </si>
  <si>
    <t>BUFFALO GAP WIND 3</t>
  </si>
  <si>
    <t>BUFF_GAP_UNIT3</t>
  </si>
  <si>
    <t>BULL CREEK WIND U1</t>
  </si>
  <si>
    <t>BULLCRK_WND1</t>
  </si>
  <si>
    <t>BORDEN</t>
  </si>
  <si>
    <t>BULL CREEK WIND U2</t>
  </si>
  <si>
    <t>BULLCRK_WND2</t>
  </si>
  <si>
    <t>CABEZON WIND (RIO BRAVO I WIND) 1 A</t>
  </si>
  <si>
    <t>CABEZON_WIND1</t>
  </si>
  <si>
    <t>CABEZON WIND (RIO BRAVO I WIND) 1 B</t>
  </si>
  <si>
    <t>CABEZON_WIND2</t>
  </si>
  <si>
    <t>CALLAHAN WIND</t>
  </si>
  <si>
    <t>CALLAHAN_WND1</t>
  </si>
  <si>
    <t>CALLAHAN</t>
  </si>
  <si>
    <t>CAMP SPRINGS WIND 1</t>
  </si>
  <si>
    <t>CSEC_CSECG1</t>
  </si>
  <si>
    <t>SCURRY</t>
  </si>
  <si>
    <t>CAMP SPRINGS WIND 2</t>
  </si>
  <si>
    <t>CSEC_CSECG2</t>
  </si>
  <si>
    <t>CAPRICORN RIDGE WIND 1</t>
  </si>
  <si>
    <t>CAPRIDGE_CR1</t>
  </si>
  <si>
    <t>STERLING</t>
  </si>
  <si>
    <t>CAPRICORN RIDGE WIND 2</t>
  </si>
  <si>
    <t>CAPRIDGE_CR2</t>
  </si>
  <si>
    <t>CAPRICORN RIDGE WIND 3</t>
  </si>
  <si>
    <t>CAPRIDGE_CR3</t>
  </si>
  <si>
    <t>CAPRICORN RIDGE WIND 4</t>
  </si>
  <si>
    <t>CAPRIDG4_CR4</t>
  </si>
  <si>
    <t>COKE</t>
  </si>
  <si>
    <t>CEDRO HILL WIND 1</t>
  </si>
  <si>
    <t>CEDROHIL_CHW1</t>
  </si>
  <si>
    <t>CEDRO HILL WIND 2</t>
  </si>
  <si>
    <t>CEDROHIL_CHW2</t>
  </si>
  <si>
    <t>CHAMPION WIND</t>
  </si>
  <si>
    <t>CHAMPION_UNIT1</t>
  </si>
  <si>
    <t>NOLAN</t>
  </si>
  <si>
    <t>DERMOTT WIND 1_1</t>
  </si>
  <si>
    <t>DERMOTT_UNIT1</t>
  </si>
  <si>
    <t>DERMOTT WIND 1_2</t>
  </si>
  <si>
    <t>DERMOTT_UNIT2</t>
  </si>
  <si>
    <t>DESERT SKY WIND 1</t>
  </si>
  <si>
    <t>INDNENR_INDNENR</t>
  </si>
  <si>
    <t>PECOS</t>
  </si>
  <si>
    <t>DESERT SKY WIND 2</t>
  </si>
  <si>
    <t>INDNENR_INDNENR_2</t>
  </si>
  <si>
    <t>ELBOW CREEK WIND</t>
  </si>
  <si>
    <t>ELB_ELBCREEK</t>
  </si>
  <si>
    <t>ELECTRA WIND 1</t>
  </si>
  <si>
    <t>DIGBY_UNIT1</t>
  </si>
  <si>
    <t>ELECTRA WIND 2</t>
  </si>
  <si>
    <t>DIGBY_UNIT2</t>
  </si>
  <si>
    <t>FLAT TOP WIND I</t>
  </si>
  <si>
    <t>FTWIND_UNIT_1</t>
  </si>
  <si>
    <t>MILLS</t>
  </si>
  <si>
    <t>FLUVANNA RENEWABLE 1 A</t>
  </si>
  <si>
    <t>FLUVANNA_UNIT1</t>
  </si>
  <si>
    <t>FLUVANNA RENEWABLE 1 B</t>
  </si>
  <si>
    <t>FLUVANNA_UNIT2</t>
  </si>
  <si>
    <t>FOARD CITY WIND 1 A</t>
  </si>
  <si>
    <t>FOARDCTY_UNIT1</t>
  </si>
  <si>
    <t>FOARD</t>
  </si>
  <si>
    <t>FOARD CITY WIND 1 B</t>
  </si>
  <si>
    <t>FOARDCTY_UNIT2</t>
  </si>
  <si>
    <t>FOREST CREEK WIND</t>
  </si>
  <si>
    <t>MCDLD_FCW1</t>
  </si>
  <si>
    <t>GLASSCOCK</t>
  </si>
  <si>
    <t>GOAT WIND</t>
  </si>
  <si>
    <t>GOAT_GOATWIND</t>
  </si>
  <si>
    <t>GOAT WIND 2</t>
  </si>
  <si>
    <t>GOAT_GOATWIN2</t>
  </si>
  <si>
    <t>GOLDTHWAITE WIND 1</t>
  </si>
  <si>
    <t>GWEC_GWEC_G1</t>
  </si>
  <si>
    <t>GOPHER CREEK WIND 1</t>
  </si>
  <si>
    <t>GOPHER_UNIT1</t>
  </si>
  <si>
    <t>GOPHER CREEK WIND 2</t>
  </si>
  <si>
    <t>GOPHER_UNIT2</t>
  </si>
  <si>
    <t>GREEN MOUNTAIN WIND (BRAZOS) U1</t>
  </si>
  <si>
    <t>BRAZ_WND_WND1</t>
  </si>
  <si>
    <t>GREEN MOUNTAIN WIND (BRAZOS) U2</t>
  </si>
  <si>
    <t>BRAZ_WND_WND2</t>
  </si>
  <si>
    <t>GREEN PASTURES WIND I</t>
  </si>
  <si>
    <t>GPASTURE_WIND_I</t>
  </si>
  <si>
    <t>BAYLOR</t>
  </si>
  <si>
    <t>VERTIGO WIND (FORMERLY GREEN PASTURES WIND 2)</t>
  </si>
  <si>
    <t>VERTIGO_WIND_I</t>
  </si>
  <si>
    <t>GUNSIGHT MOUNTAIN WIND</t>
  </si>
  <si>
    <t>GUNMTN_G1</t>
  </si>
  <si>
    <t>HACKBERRY WIND</t>
  </si>
  <si>
    <t>HWF_HWFG1</t>
  </si>
  <si>
    <t>SHACKELFORD</t>
  </si>
  <si>
    <t>HICKMAN (SANTA RITA WIND) 1</t>
  </si>
  <si>
    <t>HICKMAN_G1</t>
  </si>
  <si>
    <t>HICKMAN (SANTA RITA WIND) 2</t>
  </si>
  <si>
    <t>HICKMAN_G2</t>
  </si>
  <si>
    <t>HIDALGO &amp; STARR WIND 11</t>
  </si>
  <si>
    <t>MIRASOLE_MIR11</t>
  </si>
  <si>
    <t>HIDALGO &amp; STARR WIND 12</t>
  </si>
  <si>
    <t>MIRASOLE_MIR12</t>
  </si>
  <si>
    <t>HIDALGO &amp; STARR WIND 21</t>
  </si>
  <si>
    <t>MIRASOLE_MIR21</t>
  </si>
  <si>
    <t>HORSE CREEK WIND 1</t>
  </si>
  <si>
    <t>HORSECRK_UNIT1</t>
  </si>
  <si>
    <t>HASKELL</t>
  </si>
  <si>
    <t>HORSE CREEK WIND 2</t>
  </si>
  <si>
    <t>HORSECRK_UNIT2</t>
  </si>
  <si>
    <t>HORSE HOLLOW WIND 1</t>
  </si>
  <si>
    <t>H_HOLLOW_WND1</t>
  </si>
  <si>
    <t>HORSE HOLLOW WIND 2</t>
  </si>
  <si>
    <t>HHOLLOW2_WIND1</t>
  </si>
  <si>
    <t>HORSE HOLLOW WIND 3</t>
  </si>
  <si>
    <t>HHOLLOW3_WND_1</t>
  </si>
  <si>
    <t>HORSE HOLLOW WIND 4</t>
  </si>
  <si>
    <t>HHOLLOW4_WND1</t>
  </si>
  <si>
    <t>INADALE WIND 1</t>
  </si>
  <si>
    <t>INDL_INADALE1</t>
  </si>
  <si>
    <t>INADALE WIND 2</t>
  </si>
  <si>
    <t>INDL_INADALE2</t>
  </si>
  <si>
    <t>INDIAN MESA WIND</t>
  </si>
  <si>
    <t>INDNNWP_INDNNWP2</t>
  </si>
  <si>
    <t>JAVELINA I WIND 18</t>
  </si>
  <si>
    <t>BORDAS_JAVEL18</t>
  </si>
  <si>
    <t>JAVELINA I WIND 20</t>
  </si>
  <si>
    <t>BORDAS_JAVEL20</t>
  </si>
  <si>
    <t>JAVELINA II WIND  1</t>
  </si>
  <si>
    <t>BORDAS2_JAVEL2_A</t>
  </si>
  <si>
    <t>JAVELINA II WIND  2</t>
  </si>
  <si>
    <t>BORDAS2_JAVEL2_B</t>
  </si>
  <si>
    <t>JAVELINA II WIND  3</t>
  </si>
  <si>
    <t>BORDAS2_JAVEL2_C</t>
  </si>
  <si>
    <t>KEECHI WIND</t>
  </si>
  <si>
    <t>KEECHI_U1</t>
  </si>
  <si>
    <t>KING MOUNTAIN WIND (NE)</t>
  </si>
  <si>
    <t>KING_NE_KINGNE</t>
  </si>
  <si>
    <t>UPTON</t>
  </si>
  <si>
    <t>KING MOUNTAIN WIND (NW)</t>
  </si>
  <si>
    <t>KING_NW_KINGNW</t>
  </si>
  <si>
    <t>KING MOUNTAIN WIND (SE)</t>
  </si>
  <si>
    <t>KING_SE_KINGSE</t>
  </si>
  <si>
    <t>KING MOUNTAIN WIND (SW)</t>
  </si>
  <si>
    <t>KING_SW_KINGSW</t>
  </si>
  <si>
    <t>LANGFORD WIND POWER</t>
  </si>
  <si>
    <t>LGD_LANGFORD</t>
  </si>
  <si>
    <t>TOM GREEN</t>
  </si>
  <si>
    <t>LOCKETT WIND FARM</t>
  </si>
  <si>
    <t>LOCKETT_UNIT1</t>
  </si>
  <si>
    <t>LOGANS GAP WIND I U1</t>
  </si>
  <si>
    <t>LGW_UNIT1</t>
  </si>
  <si>
    <t>COMANCHE</t>
  </si>
  <si>
    <t>LOGANS GAP WIND I U2</t>
  </si>
  <si>
    <t>LGW_UNIT2</t>
  </si>
  <si>
    <t>LONE STAR WIND 1 (MESQUITE)</t>
  </si>
  <si>
    <t>LNCRK_G83</t>
  </si>
  <si>
    <t>LONE STAR WIND 2 (POST OAK) U1</t>
  </si>
  <si>
    <t>LNCRK2_G871</t>
  </si>
  <si>
    <t>LONE STAR WIND 2 (POST OAK) U2</t>
  </si>
  <si>
    <t>LNCRK2_G872</t>
  </si>
  <si>
    <t>LORAINE WINDPARK I</t>
  </si>
  <si>
    <t>LONEWOLF_G1</t>
  </si>
  <si>
    <t>LORAINE WINDPARK II</t>
  </si>
  <si>
    <t>LONEWOLF_G2</t>
  </si>
  <si>
    <t>LORAINE WINDPARK III</t>
  </si>
  <si>
    <t>LONEWOLF_G3</t>
  </si>
  <si>
    <t>LORAINE WINDPARK IV</t>
  </si>
  <si>
    <t>LONEWOLF_G4</t>
  </si>
  <si>
    <t>LOS VIENTOS III WIND</t>
  </si>
  <si>
    <t>LV3_UNIT_1</t>
  </si>
  <si>
    <t>LOS VIENTOS IV WIND</t>
  </si>
  <si>
    <t>LV4_UNIT_1</t>
  </si>
  <si>
    <t>LOS VIENTOS V WIND</t>
  </si>
  <si>
    <t>LV5_UNIT_1</t>
  </si>
  <si>
    <t>MESQUITE CREEK WIND 1</t>
  </si>
  <si>
    <t>MESQCRK_WND1</t>
  </si>
  <si>
    <t>DAWSON</t>
  </si>
  <si>
    <t>MESQUITE CREEK WIND 2</t>
  </si>
  <si>
    <t>MESQCRK_WND2</t>
  </si>
  <si>
    <t>NIELS BOHR WIND A (BEARKAT WIND A)</t>
  </si>
  <si>
    <t>NBOHR_UNIT1</t>
  </si>
  <si>
    <t>NOTREES WIND 1</t>
  </si>
  <si>
    <t>NWF_NWF1</t>
  </si>
  <si>
    <t>WINKLER</t>
  </si>
  <si>
    <t>NOTREES WIND 2</t>
  </si>
  <si>
    <t>NWF_NWF2</t>
  </si>
  <si>
    <t>OCOTILLO WIND</t>
  </si>
  <si>
    <t>OWF_OWF</t>
  </si>
  <si>
    <t>PANTHER CREEK WIND 1</t>
  </si>
  <si>
    <t>PC_NORTH_PANTHER1</t>
  </si>
  <si>
    <t>PANTHER CREEK WIND 2</t>
  </si>
  <si>
    <t>PC_SOUTH_PANTHER2</t>
  </si>
  <si>
    <t>PANTHER CREEK WIND 3</t>
  </si>
  <si>
    <t>PC_SOUTH_PANTHER3</t>
  </si>
  <si>
    <t>PECOS WIND 1 (WOODWARD)</t>
  </si>
  <si>
    <t>WOODWRD1_WOODWRD1</t>
  </si>
  <si>
    <t>PECOS WIND 2 (WOODWARD)</t>
  </si>
  <si>
    <t>WOODWRD2_WOODWRD2</t>
  </si>
  <si>
    <t>PYRON WIND 1</t>
  </si>
  <si>
    <t>PYR_PYRON1</t>
  </si>
  <si>
    <t>PYRON WIND 2</t>
  </si>
  <si>
    <t>PYR_PYRON2</t>
  </si>
  <si>
    <t>RANCHERO WIND</t>
  </si>
  <si>
    <t>RANCHERO_UNIT1</t>
  </si>
  <si>
    <t>CROCKETT</t>
  </si>
  <si>
    <t>RANCHERO_UNIT2</t>
  </si>
  <si>
    <t>RATTLESNAKE I WIND ENERGY CENTER G1</t>
  </si>
  <si>
    <t>RSNAKE_G1</t>
  </si>
  <si>
    <t>RATTLESNAKE I WIND ENERGY CENTER G2</t>
  </si>
  <si>
    <t>RSNAKE_G2</t>
  </si>
  <si>
    <t>RED CANYON WIND</t>
  </si>
  <si>
    <t>RDCANYON_RDCNY1</t>
  </si>
  <si>
    <t>ROCK SPRINGS VAL VERDE WIND (FERMI) 1</t>
  </si>
  <si>
    <t>FERMI_WIND1</t>
  </si>
  <si>
    <t>ROCK SPRINGS VAL VERDE WIND (FERMI) 2</t>
  </si>
  <si>
    <t>FERMI_WIND2</t>
  </si>
  <si>
    <t>ROSCOE WIND</t>
  </si>
  <si>
    <t>TKWSW1_ROSCOE</t>
  </si>
  <si>
    <t>ROSCOE WIND 2A</t>
  </si>
  <si>
    <t>TKWSW1_ROSCOE2A</t>
  </si>
  <si>
    <t>RTS WIND</t>
  </si>
  <si>
    <t>RTS_U1</t>
  </si>
  <si>
    <t>MCCULLOCH</t>
  </si>
  <si>
    <t>SAND BLUFF WIND</t>
  </si>
  <si>
    <t>MCDLD_SBW1</t>
  </si>
  <si>
    <t>SENDERO WIND ENERGY</t>
  </si>
  <si>
    <t>EXGNSND_WIND_1</t>
  </si>
  <si>
    <t>JIM HOGG</t>
  </si>
  <si>
    <t>SEYMOUR HILLS WIND (S_HILLS WIND)</t>
  </si>
  <si>
    <t>S_HILLS_UNIT1</t>
  </si>
  <si>
    <t>SENATE WIND</t>
  </si>
  <si>
    <t>SENATEWD_UNIT1</t>
  </si>
  <si>
    <t>SHANNON WIND</t>
  </si>
  <si>
    <t>SHANNONW_UNIT_1</t>
  </si>
  <si>
    <t>CLAY</t>
  </si>
  <si>
    <t>SHERBINO 1 WIND</t>
  </si>
  <si>
    <t>KEO_KEO_SM1</t>
  </si>
  <si>
    <t>SHERBINO 2 WIND</t>
  </si>
  <si>
    <t>KEO_SHRBINO2</t>
  </si>
  <si>
    <t>SILVER STAR WIND</t>
  </si>
  <si>
    <t>FLTCK_SSI</t>
  </si>
  <si>
    <t>SNYDER WIND</t>
  </si>
  <si>
    <t>ENAS_ENA1</t>
  </si>
  <si>
    <t>SOUTH TRENT WIND</t>
  </si>
  <si>
    <t>STWF_T1</t>
  </si>
  <si>
    <t>STANTON WIND ENERGY</t>
  </si>
  <si>
    <t>SWEC_G1</t>
  </si>
  <si>
    <t>MARTIN</t>
  </si>
  <si>
    <t>STEPHENS RANCH WIND 1</t>
  </si>
  <si>
    <t>SRWE1_UNIT1</t>
  </si>
  <si>
    <t>STEPHENS RANCH WIND 2</t>
  </si>
  <si>
    <t>SRWE1_SRWE2</t>
  </si>
  <si>
    <t>SWEETWATER WIND 1</t>
  </si>
  <si>
    <t>SWEETWND_WND1</t>
  </si>
  <si>
    <t>SWEETWATER WIND 2A</t>
  </si>
  <si>
    <t>SWEETWN2_WND24</t>
  </si>
  <si>
    <t>SWEETWATER WIND 2B</t>
  </si>
  <si>
    <t>SWEETWN2_WND2</t>
  </si>
  <si>
    <t>SWEETWATER WIND 3A</t>
  </si>
  <si>
    <t>SWEETWN3_WND3A</t>
  </si>
  <si>
    <t>SWEETWATER WIND 3B</t>
  </si>
  <si>
    <t>SWEETWN3_WND3B</t>
  </si>
  <si>
    <t>SWEETWATER WIND 4-5</t>
  </si>
  <si>
    <t>SWEETWN5_WND5</t>
  </si>
  <si>
    <t>SWEETWATER WIND 4-4B</t>
  </si>
  <si>
    <t>SWEETWN4_WND4B</t>
  </si>
  <si>
    <t>SWEETWATER WIND 4-4A</t>
  </si>
  <si>
    <t>SWEETWN4_WND4A</t>
  </si>
  <si>
    <t>TAHOKA WIND 1</t>
  </si>
  <si>
    <t>TAHOKA_UNIT_1</t>
  </si>
  <si>
    <t>LYNN</t>
  </si>
  <si>
    <t>TAHOKA WIND 2</t>
  </si>
  <si>
    <t>TAHOKA_UNIT_2</t>
  </si>
  <si>
    <t>TEXAS BIG SPRING WIND A</t>
  </si>
  <si>
    <t>SGMTN_SIGNALMT</t>
  </si>
  <si>
    <t>TEXAS BIG SPRING WIND B</t>
  </si>
  <si>
    <t>SGMTN_SIGNALM2</t>
  </si>
  <si>
    <t>TORRECILLAS WIND 1</t>
  </si>
  <si>
    <t>TORR_UNIT1_25</t>
  </si>
  <si>
    <t>TORRECILLAS WIND 2</t>
  </si>
  <si>
    <t>TORR_UNIT2_23</t>
  </si>
  <si>
    <t>TORRECILLAS WIND 3</t>
  </si>
  <si>
    <t>TORR_UNIT2_25</t>
  </si>
  <si>
    <t>TRENT WIND</t>
  </si>
  <si>
    <t>TRENT_TRENT</t>
  </si>
  <si>
    <t>TRINITY HILLS WIND 1</t>
  </si>
  <si>
    <t>TRINITY_TH1_BUS1</t>
  </si>
  <si>
    <t>TRINITY HILLS WIND 2</t>
  </si>
  <si>
    <t>TRINITY_TH1_BUS2</t>
  </si>
  <si>
    <t>TURKEY TRACK WIND</t>
  </si>
  <si>
    <t>TTWEC_G1</t>
  </si>
  <si>
    <t>TYLER BLUFF WIND</t>
  </si>
  <si>
    <t>TYLRWIND_UNIT1</t>
  </si>
  <si>
    <t>COOKE</t>
  </si>
  <si>
    <t>WHITETAIL WIND</t>
  </si>
  <si>
    <t>EXGNWTL_WIND_1</t>
  </si>
  <si>
    <t>WINDTHORST 2 WIND</t>
  </si>
  <si>
    <t>WNDTHST2_UNIT1</t>
  </si>
  <si>
    <t>WKN MOZART WIND</t>
  </si>
  <si>
    <t>MOZART_WIND_1</t>
  </si>
  <si>
    <t>KENT</t>
  </si>
  <si>
    <t>WILLOW SPRINGS WIND A</t>
  </si>
  <si>
    <t>SALVTION_UNIT1</t>
  </si>
  <si>
    <t>WILLOW SPRINGS WIND B</t>
  </si>
  <si>
    <t>SALVTION_UNIT2</t>
  </si>
  <si>
    <t>WILSON RANCH (INFINITY LIVE OAK WIND)</t>
  </si>
  <si>
    <t>WL_RANCH_UNIT1</t>
  </si>
  <si>
    <t>SCHLEICHER</t>
  </si>
  <si>
    <t>WOLF RIDGE WIND</t>
  </si>
  <si>
    <t>WHTTAIL_WR1</t>
  </si>
  <si>
    <t>TSTC WEST TEXAS WIND</t>
  </si>
  <si>
    <t>DG_ROSC2_1UNIT</t>
  </si>
  <si>
    <t>Operational Capacity Total (Wind)</t>
  </si>
  <si>
    <t>Operational Wind Capacity Sub-total (Coastal Counties)</t>
  </si>
  <si>
    <t>WIND_OPERATIONAL_C</t>
  </si>
  <si>
    <t>Wind Peak Average Capacity Percentage (Coastal)</t>
  </si>
  <si>
    <t>WIND_PEAK_PCT_C</t>
  </si>
  <si>
    <t>%</t>
  </si>
  <si>
    <t>Operational Wind Capacity Sub-total (Panhandle Counties)</t>
  </si>
  <si>
    <t>WIND_OPERATIONAL_P</t>
  </si>
  <si>
    <t>Wind Peak Average Capacity Percentage (Panhandle)</t>
  </si>
  <si>
    <t>WIND_PEAK_PCT_P</t>
  </si>
  <si>
    <t>Operational Wind Capacity Sub-total (Other Counties)</t>
  </si>
  <si>
    <t>WIND_OPERATIONAL_O</t>
  </si>
  <si>
    <t>Wind Peak Average Capacity Percentage (Other)</t>
  </si>
  <si>
    <t>WIND_PEAK_PCT_O</t>
  </si>
  <si>
    <t>Operational Resources (Solar)</t>
  </si>
  <si>
    <t>ACACIA SOLAR</t>
  </si>
  <si>
    <t>ACACIA_UNIT_1</t>
  </si>
  <si>
    <t>PRESIDIO</t>
  </si>
  <si>
    <t>SOLAR</t>
  </si>
  <si>
    <t>BHE SOLAR PEARL PROJECT (SIRIUS 2)</t>
  </si>
  <si>
    <t>SIRIUS_UNIT2</t>
  </si>
  <si>
    <t>BLUEBELL SOLAR (CAPRICORN RIDGE SOLAR)</t>
  </si>
  <si>
    <t>CAPRIDG4_BB_PV</t>
  </si>
  <si>
    <t>BNB LAMESA SOLAR (PHASE I)</t>
  </si>
  <si>
    <t>LMESASLR_UNIT1</t>
  </si>
  <si>
    <t>BNB LAMESA SOLAR (PHASE II)</t>
  </si>
  <si>
    <t>LMESASLR_IVORY</t>
  </si>
  <si>
    <t>CASTLE GAP SOLAR</t>
  </si>
  <si>
    <t>CASL_GAP_UNIT1</t>
  </si>
  <si>
    <t>FS BARILLA SOLAR-PECOS</t>
  </si>
  <si>
    <t>HOVEY_UNIT1</t>
  </si>
  <si>
    <t>FS EAST PECOS SOLAR</t>
  </si>
  <si>
    <t>BOOTLEG_UNIT1</t>
  </si>
  <si>
    <t>HOLSTEIN SOLAR 1</t>
  </si>
  <si>
    <t>HOLSTEIN_SOLAR1</t>
  </si>
  <si>
    <t>HOLSTEIN SOLAR 2</t>
  </si>
  <si>
    <t>HOLSTEIN_SOLAR2</t>
  </si>
  <si>
    <t>LAPETUS SOLAR</t>
  </si>
  <si>
    <t>LAPETUS_UNIT_1</t>
  </si>
  <si>
    <t>ANDREWS</t>
  </si>
  <si>
    <t>OBERON SOLAR</t>
  </si>
  <si>
    <t>OBERON_UNIT_1</t>
  </si>
  <si>
    <t>OCI ALAMO 1 SOLAR</t>
  </si>
  <si>
    <t>OCI_ALM1_UNIT1</t>
  </si>
  <si>
    <t>OCI ALAMO 4 SOLAR-BRACKETVILLE</t>
  </si>
  <si>
    <t>ECLIPSE_UNIT1</t>
  </si>
  <si>
    <t>OCI ALAMO 5 (DOWNIE RANCH)</t>
  </si>
  <si>
    <t>HELIOS_UNIT1</t>
  </si>
  <si>
    <t>UVALDE</t>
  </si>
  <si>
    <t>OCI ALAMO 6 (SIRIUS/WEST TEXAS)</t>
  </si>
  <si>
    <t>SIRIUS_UNIT1</t>
  </si>
  <si>
    <t>OCI ALAMO 7 (PAINT CREEK)</t>
  </si>
  <si>
    <t>SOLARA_UNIT1</t>
  </si>
  <si>
    <t>PHOEBE SOLAR 1</t>
  </si>
  <si>
    <t>PHOEBE_UNIT1</t>
  </si>
  <si>
    <t>PHOEBE SOLAR 2</t>
  </si>
  <si>
    <t>PHOEBE_UNIT2</t>
  </si>
  <si>
    <t>PROSPERO SOLAR 1</t>
  </si>
  <si>
    <t>PROSPERO_UNIT1</t>
  </si>
  <si>
    <t>PROSPERO SOLAR 2</t>
  </si>
  <si>
    <t>PROSPERO_UNIT2</t>
  </si>
  <si>
    <t>QUEEN SOLAR PHASE I</t>
  </si>
  <si>
    <t>QUEEN_SL_SOLAR1</t>
  </si>
  <si>
    <t>QUEEN_SL_SOLAR2</t>
  </si>
  <si>
    <t>RE ROSEROCK SOLAR 1</t>
  </si>
  <si>
    <t>REROCK_UNIT1</t>
  </si>
  <si>
    <t>RE ROSEROCK SOLAR 2</t>
  </si>
  <si>
    <t>REROCK_UNIT2</t>
  </si>
  <si>
    <t>RIGGINS (SE BUCKTHORN WESTEX SOLAR)</t>
  </si>
  <si>
    <t>RIGGINS_UNIT1</t>
  </si>
  <si>
    <t>SOLAIREHOLMAN 1</t>
  </si>
  <si>
    <t>LASSO_UNIT1</t>
  </si>
  <si>
    <t>BREWSTER</t>
  </si>
  <si>
    <t>SP-TX-12-PHASE B</t>
  </si>
  <si>
    <t>SPTX12B_UNIT1</t>
  </si>
  <si>
    <t>WAYMARK SOLAR</t>
  </si>
  <si>
    <t>WAYMARK_UNIT1</t>
  </si>
  <si>
    <t>WEBBERVILLE SOLAR</t>
  </si>
  <si>
    <t>WEBBER_S_WSP1</t>
  </si>
  <si>
    <t>WEST OF PECOS SOLAR</t>
  </si>
  <si>
    <t>W_PECOS_UNIT1</t>
  </si>
  <si>
    <t>REEVES</t>
  </si>
  <si>
    <t>ALEXIS SOLAR</t>
  </si>
  <si>
    <t>DG_ALEXIS_ALEXIS</t>
  </si>
  <si>
    <t>BROOKS</t>
  </si>
  <si>
    <t>BECK 1</t>
  </si>
  <si>
    <t>DG_CECSOLAR_DG_BECK1</t>
  </si>
  <si>
    <t>BLUE WING 1 SOLAR</t>
  </si>
  <si>
    <t>DG_BROOK_1UNIT</t>
  </si>
  <si>
    <t>BLUE WING 2 SOLAR</t>
  </si>
  <si>
    <t>DG_ELMEN_1UNIT</t>
  </si>
  <si>
    <t>BOVINE SOLAR LLC</t>
  </si>
  <si>
    <t>DG_BOVINE_BOVINE</t>
  </si>
  <si>
    <t>AUSTIN</t>
  </si>
  <si>
    <t>DG_BOVINE2_BOVINE2</t>
  </si>
  <si>
    <t>BRONSON SOLAR I</t>
  </si>
  <si>
    <t>DG_BRNSN_BRNSN</t>
  </si>
  <si>
    <t>BRONSON SOLAR II</t>
  </si>
  <si>
    <t>DG_BRNSN2_BRNSN2</t>
  </si>
  <si>
    <t>CASCADE SOLAR I</t>
  </si>
  <si>
    <t>DG_CASCADE_CASCADE</t>
  </si>
  <si>
    <t>CASCADE SOLAR II</t>
  </si>
  <si>
    <t>DG_CASCADE2_CASCADE2</t>
  </si>
  <si>
    <t>CHISUM SOLAR</t>
  </si>
  <si>
    <t>DG_CHISUM_CHISUM</t>
  </si>
  <si>
    <t>COMMERCE_SOLAR</t>
  </si>
  <si>
    <t>DG_ X443PV1_SWRI_PV1</t>
  </si>
  <si>
    <t>EDDY SOLAR II</t>
  </si>
  <si>
    <t>DG_EDDYII_EDDYII</t>
  </si>
  <si>
    <t>FIFTH GENERATION SOLAR 1</t>
  </si>
  <si>
    <t>DG_FIFTHGS1_FGSOLAR1</t>
  </si>
  <si>
    <t>GRIFFIN SOLAR</t>
  </si>
  <si>
    <t>DG_GRIFFIN_GRIFFIN</t>
  </si>
  <si>
    <t>HIGHWAY 56</t>
  </si>
  <si>
    <t>DG_HWY56_HWY56</t>
  </si>
  <si>
    <t>HM SEALY SOLAR 1</t>
  </si>
  <si>
    <t>DG_SEALY_1UNIT</t>
  </si>
  <si>
    <t>LAMPWICK SOLAR</t>
  </si>
  <si>
    <t>DG_LAMPWICK_LAMPWICK</t>
  </si>
  <si>
    <t>MENARD</t>
  </si>
  <si>
    <t>LEON</t>
  </si>
  <si>
    <t>DG_LEON_LEON</t>
  </si>
  <si>
    <t>MARLIN</t>
  </si>
  <si>
    <t>DG_MARLIN_MARLIN</t>
  </si>
  <si>
    <t>FALLS</t>
  </si>
  <si>
    <t>MARS SOLAR (DG)</t>
  </si>
  <si>
    <t>DG_MARS_MARS</t>
  </si>
  <si>
    <t>NORTH GAINESVILLE</t>
  </si>
  <si>
    <t>DG_NGNSVL_NGAINESV</t>
  </si>
  <si>
    <t>OCI ALAMO 2 SOLAR-ST. HEDWIG</t>
  </si>
  <si>
    <t>DG_STHWG_UNIT1</t>
  </si>
  <si>
    <t>OCI ALAMO 3-WALZEM SOLAR</t>
  </si>
  <si>
    <t>DG_WALZM_UNIT1</t>
  </si>
  <si>
    <t>POWERFIN KINGSBERY</t>
  </si>
  <si>
    <t>DG_PFK_PFKPV</t>
  </si>
  <si>
    <t>RENEWABLE ENERGY ALTERNATIVES-CCS1</t>
  </si>
  <si>
    <t>DG_COSERVSS_CSS1</t>
  </si>
  <si>
    <t>DG_STRLING_STRLING</t>
  </si>
  <si>
    <t>SUNEDISON RABEL ROAD SOLAR</t>
  </si>
  <si>
    <t>DG_VALL1_1UNIT</t>
  </si>
  <si>
    <t>SUNEDISON VALLEY ROAD SOLAR</t>
  </si>
  <si>
    <t>DG_VALL2_1UNIT</t>
  </si>
  <si>
    <t>SUNEDISON CPS3 SOMERSET 1 SOLAR</t>
  </si>
  <si>
    <t>DG_SOME1_1UNIT</t>
  </si>
  <si>
    <t>SUNEDISON SOMERSET 2 SOLAR</t>
  </si>
  <si>
    <t>DG_SOME2_1UNIT</t>
  </si>
  <si>
    <t>WALNUT SPRINGS</t>
  </si>
  <si>
    <t>DG_WLNTSPRG_1UNIT</t>
  </si>
  <si>
    <t>WEST MOORE II</t>
  </si>
  <si>
    <t>DG_WMOOREII_WMOOREII</t>
  </si>
  <si>
    <t>WHITESBORO</t>
  </si>
  <si>
    <t>DG_WBORO_WHTSBORO</t>
  </si>
  <si>
    <t>WHITESBORO II</t>
  </si>
  <si>
    <t>DG_WBOROII_WHBOROII</t>
  </si>
  <si>
    <t>WHITEWRIGHT</t>
  </si>
  <si>
    <t>DG_WHTRT_WHTRGHT</t>
  </si>
  <si>
    <t>WHITNEY SOLAR</t>
  </si>
  <si>
    <t>DG_WHITNEY_SOLAR1</t>
  </si>
  <si>
    <t>YELLOW JACKET SOLAR</t>
  </si>
  <si>
    <t>DG_YLWJACKET_YLWJACKET</t>
  </si>
  <si>
    <t>Operational Capacity Total (Solar)</t>
  </si>
  <si>
    <t>Solar Peak Average Capacity Percentage</t>
  </si>
  <si>
    <t>SOLAR_PEAK_PCT</t>
  </si>
  <si>
    <t>Operational Resources (Storage)</t>
  </si>
  <si>
    <t>BLUE SUMMIT BATTERY</t>
  </si>
  <si>
    <t>BLSUMMIT_BATTERY</t>
  </si>
  <si>
    <t>STORAGE</t>
  </si>
  <si>
    <t>CASTLE GAP BATTERY</t>
  </si>
  <si>
    <t>CASL_GAP_BATTERY1</t>
  </si>
  <si>
    <t>FLTBES_BESS1</t>
  </si>
  <si>
    <t>INADALE ESS</t>
  </si>
  <si>
    <t>INDL_ESS</t>
  </si>
  <si>
    <t>NOTREES BATTERY FACILITY</t>
  </si>
  <si>
    <t>NWF_NBS</t>
  </si>
  <si>
    <t>OCI ALAMO 1</t>
  </si>
  <si>
    <t>OCI_ALM1_ASTRO1</t>
  </si>
  <si>
    <t>PTLBES_BESS1</t>
  </si>
  <si>
    <t>WCOLLDG_BSS_U1</t>
  </si>
  <si>
    <t>BRAZORIA</t>
  </si>
  <si>
    <t>PYRON ESS</t>
  </si>
  <si>
    <t>PYR_ESS</t>
  </si>
  <si>
    <t>RHESS2_ESS_1</t>
  </si>
  <si>
    <t>WILLIAMSON</t>
  </si>
  <si>
    <t>WRSBES_BESS1</t>
  </si>
  <si>
    <t>KINGSBERY ENERGY STORAGE SYSTEM</t>
  </si>
  <si>
    <t>DG_KB_ESS_KB_ESS</t>
  </si>
  <si>
    <t>MU ENERGY STORAGE SYSTEM</t>
  </si>
  <si>
    <t>DG_MU_ESS_MU_ESS</t>
  </si>
  <si>
    <t>MIDLAND</t>
  </si>
  <si>
    <t>YOUNICOS FACILITY</t>
  </si>
  <si>
    <t>DG_YOUNICOS_YINC1_1</t>
  </si>
  <si>
    <t>Operational Capacity Total (Storage)</t>
  </si>
  <si>
    <t>Storage Peak Average Capacity Percentage</t>
  </si>
  <si>
    <t>STORAGE_PEAK_PCT</t>
  </si>
  <si>
    <t>Reliability Must-Run (RMR) Capacity</t>
  </si>
  <si>
    <t>RMR_CAP_CONT</t>
  </si>
  <si>
    <t>PENDRETIRE_CAP</t>
  </si>
  <si>
    <t>Non-Synchronous Tie Resources</t>
  </si>
  <si>
    <t>EAST TIE</t>
  </si>
  <si>
    <t>DC_E</t>
  </si>
  <si>
    <t>OTHER</t>
  </si>
  <si>
    <t>NORTH TIE</t>
  </si>
  <si>
    <t>DC_N</t>
  </si>
  <si>
    <t>LAREDO VFT TIE</t>
  </si>
  <si>
    <t>DC_L</t>
  </si>
  <si>
    <t>SHARYLAND RAILROAD TIE</t>
  </si>
  <si>
    <t>DC_R</t>
  </si>
  <si>
    <t>Non-Synchronous Ties Total</t>
  </si>
  <si>
    <t>Non-Synchronous Ties Peak Average Capacity Percentage</t>
  </si>
  <si>
    <t>DCTIE_PEAK_PCT</t>
  </si>
  <si>
    <t>Planned Thermal Resources with Executed SGIA, Air Permit, GHG Permit and Proof of Adequate Water Supplies</t>
  </si>
  <si>
    <t>AIR PRODUCTS GCA</t>
  </si>
  <si>
    <t>21INR0012</t>
  </si>
  <si>
    <t>MIRAGE</t>
  </si>
  <si>
    <t>17INR0022</t>
  </si>
  <si>
    <t>PES1</t>
  </si>
  <si>
    <t>20INR0206</t>
  </si>
  <si>
    <t>TOPAZ POWER PLANT</t>
  </si>
  <si>
    <t>20INR0231</t>
  </si>
  <si>
    <t>Planned Capacity Total (Nuclear, Coal, Gas, Biomass)</t>
  </si>
  <si>
    <t>Planned Wind Resources with Executed SGIA</t>
  </si>
  <si>
    <t>CHALUPA WIND</t>
  </si>
  <si>
    <t>20INR0042</t>
  </si>
  <si>
    <t>CRANEL WIND</t>
  </si>
  <si>
    <t>19INR0112</t>
  </si>
  <si>
    <t>REFUGIO</t>
  </si>
  <si>
    <t>EAST RAYMOND WIND</t>
  </si>
  <si>
    <t>18INR0059</t>
  </si>
  <si>
    <t>EL ALGODON ALTO W</t>
  </si>
  <si>
    <t>15INR0034</t>
  </si>
  <si>
    <t>ESPIRITU WIND</t>
  </si>
  <si>
    <t>17INR0031</t>
  </si>
  <si>
    <t>LAS MAJADAS WIND</t>
  </si>
  <si>
    <t>17INR0035</t>
  </si>
  <si>
    <t>MONTE ALTO I</t>
  </si>
  <si>
    <t>19INR0022</t>
  </si>
  <si>
    <t>PALMAS ALTAS WIND</t>
  </si>
  <si>
    <t>17INR0037</t>
  </si>
  <si>
    <t>SHAFFER (PATRIOT WIND/PETRONILLA)</t>
  </si>
  <si>
    <t>11INR0062</t>
  </si>
  <si>
    <t>WEST RAYMOND (EL TRUENO) WIND</t>
  </si>
  <si>
    <t>20INR0088</t>
  </si>
  <si>
    <t>HART WIND</t>
  </si>
  <si>
    <t>16INR0033</t>
  </si>
  <si>
    <t>CASTRO</t>
  </si>
  <si>
    <t>AJAX WIND</t>
  </si>
  <si>
    <t>20INR0142</t>
  </si>
  <si>
    <t>APOGEE WIND</t>
  </si>
  <si>
    <t>21INR0467</t>
  </si>
  <si>
    <t>AQUILLA LAKE WIND</t>
  </si>
  <si>
    <t>19INR0145</t>
  </si>
  <si>
    <t>HILL</t>
  </si>
  <si>
    <t>AVIATOR WIND</t>
  </si>
  <si>
    <t>19INR0156</t>
  </si>
  <si>
    <t>BAIRD NORTH WIND</t>
  </si>
  <si>
    <t>20INR0083</t>
  </si>
  <si>
    <t>BARROW RANCH (JUMBO HILL WIND)</t>
  </si>
  <si>
    <t>18INR0038</t>
  </si>
  <si>
    <t>BIG SAMPSON WIND</t>
  </si>
  <si>
    <t>16INR0104</t>
  </si>
  <si>
    <t>BLACKJACK CREEK WIND</t>
  </si>
  <si>
    <t>20INR0068</t>
  </si>
  <si>
    <t>BEE</t>
  </si>
  <si>
    <t>CACTUS FLATS WIND</t>
  </si>
  <si>
    <t>16INR0086</t>
  </si>
  <si>
    <t>CONCHO</t>
  </si>
  <si>
    <t>CANYON WIND</t>
  </si>
  <si>
    <t>18INR0030</t>
  </si>
  <si>
    <t>COYOTE WIND</t>
  </si>
  <si>
    <t>17INR0027b</t>
  </si>
  <si>
    <t>EDMONDSON RANCH WIND</t>
  </si>
  <si>
    <t>18INR0043</t>
  </si>
  <si>
    <t>FOXTROT WIND</t>
  </si>
  <si>
    <t>20INR0129</t>
  </si>
  <si>
    <t>KARNES</t>
  </si>
  <si>
    <t>GRIFFIN TRAIL WIND</t>
  </si>
  <si>
    <t>20INR0052</t>
  </si>
  <si>
    <t>KNOX</t>
  </si>
  <si>
    <t>HARALD (BEARKAT WIND B)</t>
  </si>
  <si>
    <t>15INR0064b</t>
  </si>
  <si>
    <t>HIDALGO II WIND</t>
  </si>
  <si>
    <t>19INR0053</t>
  </si>
  <si>
    <t>HIGH LONESOME W</t>
  </si>
  <si>
    <t>19INR0038</t>
  </si>
  <si>
    <t>HIGH LONESOME WIND PHASE II</t>
  </si>
  <si>
    <t>20INR0262</t>
  </si>
  <si>
    <t>HUTT WIND</t>
  </si>
  <si>
    <t>21INR0005</t>
  </si>
  <si>
    <t>KONTIKI 1 WIND (ERIK)</t>
  </si>
  <si>
    <t>19INR0099a</t>
  </si>
  <si>
    <t>KONTIKI 2 WIND (ERNEST)</t>
  </si>
  <si>
    <t>19INR0099b</t>
  </si>
  <si>
    <t>VENADO WIND</t>
  </si>
  <si>
    <t>16INR0111</t>
  </si>
  <si>
    <t>LORAINE WINDPARK PHASE III</t>
  </si>
  <si>
    <t>18INR0068</t>
  </si>
  <si>
    <t>MARYNEAL WINDPOWER</t>
  </si>
  <si>
    <t>18INR0031</t>
  </si>
  <si>
    <t>MAVERICK CREEK I</t>
  </si>
  <si>
    <t>20INR0045</t>
  </si>
  <si>
    <t>MAVERICK CREEK II</t>
  </si>
  <si>
    <t>20INR0046</t>
  </si>
  <si>
    <t>MESTENO WIND</t>
  </si>
  <si>
    <t>16INR0081</t>
  </si>
  <si>
    <t>OVEJA WIND</t>
  </si>
  <si>
    <t>18INR0033</t>
  </si>
  <si>
    <t>IRION</t>
  </si>
  <si>
    <t>PRAIRIE HILL WIND</t>
  </si>
  <si>
    <t>19INR0100</t>
  </si>
  <si>
    <t>RELOJ DEL SOL WIND</t>
  </si>
  <si>
    <t>17INR0025</t>
  </si>
  <si>
    <t>ZAPATA</t>
  </si>
  <si>
    <t>ROADRUNNER CROSSING WIND 1</t>
  </si>
  <si>
    <t>19INR0117</t>
  </si>
  <si>
    <t>EASTLAND</t>
  </si>
  <si>
    <t>RTS 2 WIND (HEART OF TEXAS WIND)</t>
  </si>
  <si>
    <t>18INR0016</t>
  </si>
  <si>
    <t>SAGE DRAW WIND</t>
  </si>
  <si>
    <t>19INR0163</t>
  </si>
  <si>
    <t>TG EAST WIND</t>
  </si>
  <si>
    <t>19INR0052</t>
  </si>
  <si>
    <t>VERA WIND</t>
  </si>
  <si>
    <t>19INR0051</t>
  </si>
  <si>
    <t>VERA WIND V110</t>
  </si>
  <si>
    <t>20INR0305</t>
  </si>
  <si>
    <t>WHITE MESA WIND</t>
  </si>
  <si>
    <t>19INR0128</t>
  </si>
  <si>
    <t>WHITEHORSE WIND</t>
  </si>
  <si>
    <t>19INR0080</t>
  </si>
  <si>
    <t>FISHER</t>
  </si>
  <si>
    <t>WILDWIND</t>
  </si>
  <si>
    <t>20INR0033</t>
  </si>
  <si>
    <t>WKN AMADEUS WIND</t>
  </si>
  <si>
    <t>14INR0009</t>
  </si>
  <si>
    <t>Planned Capacity Total (Wind)</t>
  </si>
  <si>
    <t>Planned Wind Capacity Sub-total (Coastal Counties)</t>
  </si>
  <si>
    <t>WIND_PLANNED_C</t>
  </si>
  <si>
    <t>WIND_PL_PEAK_PCT_C</t>
  </si>
  <si>
    <t>Planned Wind Capacity Sub-total (Panhandle Counties)</t>
  </si>
  <si>
    <t>WIND_PLANNED_P</t>
  </si>
  <si>
    <t>WIND_PL_PEAK_PCT_P</t>
  </si>
  <si>
    <t>Planned Wind Capacity Sub-total (Other counties)</t>
  </si>
  <si>
    <t>WIND_PLANNED_O</t>
  </si>
  <si>
    <t>WIND_PL_PEAK_PCT_O</t>
  </si>
  <si>
    <t>Planned Solar Resources with Executed SGIA</t>
  </si>
  <si>
    <t>ANSON SOLAR</t>
  </si>
  <si>
    <t>19INR0081</t>
  </si>
  <si>
    <t>JONES</t>
  </si>
  <si>
    <t>ARAGORN SOLAR</t>
  </si>
  <si>
    <t>19INR0088</t>
  </si>
  <si>
    <t>CULBERSON</t>
  </si>
  <si>
    <t>AZURE SKY SOLAR</t>
  </si>
  <si>
    <t>21INR0477</t>
  </si>
  <si>
    <t>BLUEBELL SOLAR II</t>
  </si>
  <si>
    <t>20INR0204</t>
  </si>
  <si>
    <t>BRAVEPOST SOLAR</t>
  </si>
  <si>
    <t>20INR0053</t>
  </si>
  <si>
    <t>BRIGHTSIDE SOLAR</t>
  </si>
  <si>
    <t>18INR0060</t>
  </si>
  <si>
    <t>CONIGLIO SOLAR</t>
  </si>
  <si>
    <t>20INR0037</t>
  </si>
  <si>
    <t>CORAZON SOLAR PHASE I</t>
  </si>
  <si>
    <t>15INR0044</t>
  </si>
  <si>
    <t>CORAZON SOLAR PHASE II</t>
  </si>
  <si>
    <t>22INR0257</t>
  </si>
  <si>
    <t>COTTONWOOD BAYOU</t>
  </si>
  <si>
    <t>19INR0134</t>
  </si>
  <si>
    <t>CROWDED STAR SOLAR</t>
  </si>
  <si>
    <t>20INR0241</t>
  </si>
  <si>
    <t>CROWDED STAR SOLAR II</t>
  </si>
  <si>
    <t>22INR0274</t>
  </si>
  <si>
    <t>DANCIGER SOLAR</t>
  </si>
  <si>
    <t>20INR0098</t>
  </si>
  <si>
    <t>DANISH FIELDS SOLAR I</t>
  </si>
  <si>
    <t>20INR0069</t>
  </si>
  <si>
    <t>DANISH FIELDS SOLAR II</t>
  </si>
  <si>
    <t>21INR0016</t>
  </si>
  <si>
    <t>DANISH FIELDS SOLAR III</t>
  </si>
  <si>
    <t>21INR0017</t>
  </si>
  <si>
    <t>ELARA SOLAR</t>
  </si>
  <si>
    <t>21INR0276</t>
  </si>
  <si>
    <t>EMERALD GROVE SOLAR (PECOS SOLAR POWER I)</t>
  </si>
  <si>
    <t>15INR0059</t>
  </si>
  <si>
    <t>EUNICE SOLAR</t>
  </si>
  <si>
    <t>20INR0219</t>
  </si>
  <si>
    <t>FORT BEND SOLAR</t>
  </si>
  <si>
    <t>18INR0053</t>
  </si>
  <si>
    <t>FOWLER RANCH</t>
  </si>
  <si>
    <t>CRANE</t>
  </si>
  <si>
    <t>GALLOWAY 1 SOLAR</t>
  </si>
  <si>
    <t>19INR0121</t>
  </si>
  <si>
    <t>GALLOWAY 2 SOLAR</t>
  </si>
  <si>
    <t>21INR0431</t>
  </si>
  <si>
    <t>GARNET SOLAR</t>
  </si>
  <si>
    <t>20INR0021</t>
  </si>
  <si>
    <t>GREASEWOOD SOLAR</t>
  </si>
  <si>
    <t>19INR0034</t>
  </si>
  <si>
    <t>GREEN HOLLY SOLAR</t>
  </si>
  <si>
    <t>21INR0021</t>
  </si>
  <si>
    <t>HORIZON SOLAR</t>
  </si>
  <si>
    <t>21INR0261</t>
  </si>
  <si>
    <t>HOVEY (BARILLA SOLAR 1B)</t>
  </si>
  <si>
    <t>12INR0059b</t>
  </si>
  <si>
    <t>IMPACT SOLAR</t>
  </si>
  <si>
    <t>19INR0151</t>
  </si>
  <si>
    <t>IP TITAN</t>
  </si>
  <si>
    <t>20INR0032</t>
  </si>
  <si>
    <t>JUNO SOLAR PHASE I</t>
  </si>
  <si>
    <t>21INR0026</t>
  </si>
  <si>
    <t>JUNO SOLAR PHASE II</t>
  </si>
  <si>
    <t>21INR0501</t>
  </si>
  <si>
    <t>KELLAM SOLAR</t>
  </si>
  <si>
    <t>20INR0261</t>
  </si>
  <si>
    <t>VAN ZANDT</t>
  </si>
  <si>
    <t>LILY SOLAR</t>
  </si>
  <si>
    <t>19INR0044</t>
  </si>
  <si>
    <t>LONG DRAW SOLAR</t>
  </si>
  <si>
    <t>18INR0055</t>
  </si>
  <si>
    <t>LONG POINT SOLAR</t>
  </si>
  <si>
    <t>19INR0042</t>
  </si>
  <si>
    <t>MISAE SOLAR</t>
  </si>
  <si>
    <t>18INR0045</t>
  </si>
  <si>
    <t>CHILDRESS</t>
  </si>
  <si>
    <t>MISAE SOLAR II</t>
  </si>
  <si>
    <t>20INR0091</t>
  </si>
  <si>
    <t>MORROW LAKE SOLAR</t>
  </si>
  <si>
    <t>19INR0155</t>
  </si>
  <si>
    <t>MUSTANG CREEK SOLAR</t>
  </si>
  <si>
    <t>18INR0050</t>
  </si>
  <si>
    <t>JACKSON</t>
  </si>
  <si>
    <t>MYRTLE SOLAR</t>
  </si>
  <si>
    <t>19INR0041</t>
  </si>
  <si>
    <t>NAZARETH SOLAR</t>
  </si>
  <si>
    <t>16INR0049</t>
  </si>
  <si>
    <t>NORTON SOLAR</t>
  </si>
  <si>
    <t>19INR0035</t>
  </si>
  <si>
    <t>RUNNELS</t>
  </si>
  <si>
    <t>OLD 300 SOLAR CENTER</t>
  </si>
  <si>
    <t>21INR0406</t>
  </si>
  <si>
    <t>OLD HICKORY SOLAR</t>
  </si>
  <si>
    <t>20INR0236</t>
  </si>
  <si>
    <t>OXY SOLAR</t>
  </si>
  <si>
    <t>19INR0184</t>
  </si>
  <si>
    <t>PFLUGERVILLE SOLAR</t>
  </si>
  <si>
    <t>15INR0090</t>
  </si>
  <si>
    <t>PHOENIX SOLAR</t>
  </si>
  <si>
    <t>19INR0091</t>
  </si>
  <si>
    <t>PINE FOREST SOLAR</t>
  </si>
  <si>
    <t>20INR0203</t>
  </si>
  <si>
    <t>HOPKINS</t>
  </si>
  <si>
    <t>PROSPERO SOLAR II</t>
  </si>
  <si>
    <t>21INR0229</t>
  </si>
  <si>
    <t>QUEEN SOLAR PHASE II</t>
  </si>
  <si>
    <t>RAMBLER SOLAR</t>
  </si>
  <si>
    <t>RAMSEY SOLAR</t>
  </si>
  <si>
    <t>20INR0130</t>
  </si>
  <si>
    <t>RAYOS DEL SOL</t>
  </si>
  <si>
    <t>19INR0045</t>
  </si>
  <si>
    <t>RE MAPLEWOOD 2A SOLAR</t>
  </si>
  <si>
    <t>17INR0020a</t>
  </si>
  <si>
    <t>RE MAPLEWOOD 2B SOLAR</t>
  </si>
  <si>
    <t>17INR0020b</t>
  </si>
  <si>
    <t>RIPPEY SOLAR</t>
  </si>
  <si>
    <t>20INR0031</t>
  </si>
  <si>
    <t>RODEO SOLAR</t>
  </si>
  <si>
    <t>19INR0103</t>
  </si>
  <si>
    <t>SBRANCH SOLAR PROJECT</t>
  </si>
  <si>
    <t>22INR0205</t>
  </si>
  <si>
    <t>SHAKES SOLAR</t>
  </si>
  <si>
    <t>19INR0073</t>
  </si>
  <si>
    <t>ZAVALA</t>
  </si>
  <si>
    <t>SODA LAKE SOLAR 2</t>
  </si>
  <si>
    <t>20INR0143</t>
  </si>
  <si>
    <t>SPARTA SOLAR</t>
  </si>
  <si>
    <t>22INR0352</t>
  </si>
  <si>
    <t>STRATEGIC SOLAR 1</t>
  </si>
  <si>
    <t>20INR0081</t>
  </si>
  <si>
    <t>SUN VALLEY</t>
  </si>
  <si>
    <t>19INR0169</t>
  </si>
  <si>
    <t>TAYGETE II SOLAR</t>
  </si>
  <si>
    <t>21INR0233</t>
  </si>
  <si>
    <t>TAYGETE SOLAR</t>
  </si>
  <si>
    <t>20INR0054</t>
  </si>
  <si>
    <t>TEXAS SOLAR NOVA</t>
  </si>
  <si>
    <t>19INR0001</t>
  </si>
  <si>
    <t>TIMBERWOLF POI A</t>
  </si>
  <si>
    <t>20INR0226</t>
  </si>
  <si>
    <t>TRES BAHIAS SOLAR</t>
  </si>
  <si>
    <t>20INR0266</t>
  </si>
  <si>
    <t>UPTON SOLAR</t>
  </si>
  <si>
    <t>16INR0114</t>
  </si>
  <si>
    <t>VANCOURT SOLAR</t>
  </si>
  <si>
    <t>21INR0213</t>
  </si>
  <si>
    <t>WAGYU SOLAR</t>
  </si>
  <si>
    <t>18INR0062</t>
  </si>
  <si>
    <t>WESTORIA SOLAR</t>
  </si>
  <si>
    <t>20INR0101</t>
  </si>
  <si>
    <t>Planned Capacity Total (Solar)</t>
  </si>
  <si>
    <t>SOLAR_PL_PEAK_PCT</t>
  </si>
  <si>
    <t>Planned Storage Resources with Executed SGIA</t>
  </si>
  <si>
    <t>AZURE SKY BESS</t>
  </si>
  <si>
    <t>21INR0476</t>
  </si>
  <si>
    <t>BAT CAVE</t>
  </si>
  <si>
    <t>21INR0365</t>
  </si>
  <si>
    <t>MASON</t>
  </si>
  <si>
    <t>CHISHOLM GRID</t>
  </si>
  <si>
    <t>20INR0089</t>
  </si>
  <si>
    <t>EUNICE STORAGE</t>
  </si>
  <si>
    <t>20INR0220</t>
  </si>
  <si>
    <t>GAMBIT</t>
  </si>
  <si>
    <t>21INR0364</t>
  </si>
  <si>
    <t>LILY STORAGE</t>
  </si>
  <si>
    <t>20INR0294</t>
  </si>
  <si>
    <t>MADERO GRID</t>
  </si>
  <si>
    <t>21INR0244</t>
  </si>
  <si>
    <t>NORTH FORK</t>
  </si>
  <si>
    <t>20INR0276</t>
  </si>
  <si>
    <t>QUEEN BESS</t>
  </si>
  <si>
    <t>20INR0281</t>
  </si>
  <si>
    <t>SILICON HILL STORAGE</t>
  </si>
  <si>
    <t>20INR0291</t>
  </si>
  <si>
    <t>BRPALVIN_UNIT1</t>
  </si>
  <si>
    <t>BRPANGLE_UNIT1</t>
  </si>
  <si>
    <t>BRP_BRAZ_UNIT1</t>
  </si>
  <si>
    <t>BRP_DIKN_UNIT1</t>
  </si>
  <si>
    <t>BRHEIGHT_UNIT1</t>
  </si>
  <si>
    <t>BRP_LOOP_UNIT1</t>
  </si>
  <si>
    <t>BRPMAGNO_UNIT1</t>
  </si>
  <si>
    <t>BRPODESA_UNIT1</t>
  </si>
  <si>
    <t>BRP_RNCH_UNIT1</t>
  </si>
  <si>
    <t>BRP_SWNY_UNIT1</t>
  </si>
  <si>
    <t>X443ESS1_SWRI</t>
  </si>
  <si>
    <t>FLVABES1_FLATU1</t>
  </si>
  <si>
    <t>HRBESS_BESS</t>
  </si>
  <si>
    <t>JC_BAT_UNIT_1</t>
  </si>
  <si>
    <t>BLANCO</t>
  </si>
  <si>
    <t>SWOOSE1_SWOOSEU1</t>
  </si>
  <si>
    <t>Planned Capacity Total (Storage)</t>
  </si>
  <si>
    <t>STORAGE_PL_PEAK_PCT</t>
  </si>
  <si>
    <t>Inactive Planned Resources</t>
  </si>
  <si>
    <t>HALYARD WHARTON ENERGY CENTER</t>
  </si>
  <si>
    <t>16INR0044</t>
  </si>
  <si>
    <t>CHOCOLATE BAYOU W</t>
  </si>
  <si>
    <t>16INR0074</t>
  </si>
  <si>
    <t>GOODNIGHT WIND</t>
  </si>
  <si>
    <t>14INR0033</t>
  </si>
  <si>
    <t>ARMSTRONG</t>
  </si>
  <si>
    <t>MARIAH DEL ESTE</t>
  </si>
  <si>
    <t>13INR0010a</t>
  </si>
  <si>
    <t>NORTHDRAW WIND</t>
  </si>
  <si>
    <t>13INR0025</t>
  </si>
  <si>
    <t>PANHANDLE WIND 3</t>
  </si>
  <si>
    <t>14INR0030c</t>
  </si>
  <si>
    <t>WILDROSE WIND (SWISHER WIND)</t>
  </si>
  <si>
    <t>13INR0038</t>
  </si>
  <si>
    <t>SWISHER</t>
  </si>
  <si>
    <t>LOMA PINTA WIND</t>
  </si>
  <si>
    <t>16INR0112</t>
  </si>
  <si>
    <t>LA SALLE</t>
  </si>
  <si>
    <t>AGATE SOLAR</t>
  </si>
  <si>
    <t>20INR0023</t>
  </si>
  <si>
    <t>SPINEL SOLAR</t>
  </si>
  <si>
    <t>20INR0025</t>
  </si>
  <si>
    <t>MEDINA</t>
  </si>
  <si>
    <t>ROUGHNECK STORAGE</t>
  </si>
  <si>
    <t>19INR0176</t>
  </si>
  <si>
    <t>Inactive Planned Capacity Total</t>
  </si>
  <si>
    <t>Seasonal Mothballed Resources</t>
  </si>
  <si>
    <t>GREGORY POWER PARTNERS GT1 (AS OF 10/17/2019, AVAILABLE 5/1 THROUGH 9/30)</t>
  </si>
  <si>
    <t>LGE_LGE_GT1</t>
  </si>
  <si>
    <t>GREGORY POWER PARTNERS GT2 (AS OF 10/17/2019, AVAILABLE 5/1 THROUGH 9/30)</t>
  </si>
  <si>
    <t>LGE_LGE_GT2</t>
  </si>
  <si>
    <t>GREGORY POWER PARTNERS STG (AS OF 10/17/2019,AVAILABLE 5/1 THROUGH 9/30)</t>
  </si>
  <si>
    <t>LGE_LGE_STG</t>
  </si>
  <si>
    <t>SPENCER STG U4 (AS OF 10/3/2018, AVAILABLE 5/20 THROUGH 10/10)</t>
  </si>
  <si>
    <t>SPNCER_SPNCE_4</t>
  </si>
  <si>
    <t>SPENCER STG U5 (AS OF 10/3/2018, AVAILABLE 5/20 THROUGH 10/10)</t>
  </si>
  <si>
    <t>SPNCER_SPNCE_5</t>
  </si>
  <si>
    <t>NACPW_UNIT1</t>
  </si>
  <si>
    <t>NACOGDOCHES</t>
  </si>
  <si>
    <t>Total Seasonal Mothballed Capacity</t>
  </si>
  <si>
    <t>Mothballed Resources</t>
  </si>
  <si>
    <t>J T DEELY U1 (AS OF 12/31/2018)</t>
  </si>
  <si>
    <t>CALAVERS_JTD1_M</t>
  </si>
  <si>
    <t>J T DEELY U2 (AS OF 12/31/2018)</t>
  </si>
  <si>
    <t>CALAVERS_JTD2_M</t>
  </si>
  <si>
    <t>Total Mothballed Capacity</t>
  </si>
  <si>
    <t>Retiring Resources Unavailable to ERCOT (since last CDR/SARA)</t>
  </si>
  <si>
    <t>Total Retiring Capacity</t>
  </si>
  <si>
    <t>GENERATION INTERCONNECTION PROJECT CODE</t>
  </si>
  <si>
    <t>Coastal Wind, Peak Average Capacity Contribution, MW</t>
  </si>
  <si>
    <t>Panhandle Wind, Peak Average Capacity Contribution, MW</t>
  </si>
  <si>
    <t xml:space="preserve">Other Wind, Peak Average Capacity Contribution, MW </t>
  </si>
  <si>
    <t>Based on net imports during winter 2013/2014 Energy Emergency Alert (EEA) intervals</t>
  </si>
  <si>
    <t>Based on 43% of installed capacity for coastal wind resources (winter season) per ERCOT Nodal Protocols Section 3.2.6.2.2</t>
  </si>
  <si>
    <t>Based on 32% of installed capacity for panhandle wind resources (winter season) per ERCOT Nodal Protocols Section 3.2.6.2.2</t>
  </si>
  <si>
    <t>Based on 19% of installed capacity for other wind resources (winter season) per ERCOT Nodal Protocols Section 3.2.6.2.2</t>
  </si>
  <si>
    <t>Based on 7% of rated capacity for solar resources (winter season) per Nodal Protocols Section 3.2.6.2.2</t>
  </si>
  <si>
    <t>Based on in-service dates provided by developers and 7% winter capacity contribution for solar resources</t>
  </si>
  <si>
    <t>Based on in-service dates provided by developers and 19% winter capacity contribution for other wind resources</t>
  </si>
  <si>
    <t>Based on in-service dates provided by developers and 32% winter capacity contribution for panhandle wind resources</t>
  </si>
  <si>
    <t>Based on in-service dates provided by developers and 43% winter capacity contribution for coastal wind resources</t>
  </si>
  <si>
    <t>Based on 0% of rated capacity (winter) season); resources assumed to provide regulation reserves rather than sustained capacity available to meet peak loads</t>
  </si>
  <si>
    <t>Announced retired capacity that is undergoing ERCOT grid reliability reviews pursuant to Nodal Protocol Section 3.14.1.2</t>
  </si>
  <si>
    <t>Available Mothballed Capacity, MW</t>
  </si>
  <si>
    <t>Capacity from Private Use Networks, MW</t>
  </si>
  <si>
    <t>RMR Capacity to be under Contract</t>
  </si>
  <si>
    <t>Capacity Pending Retirement, MW</t>
  </si>
  <si>
    <t xml:space="preserve">Notes: </t>
  </si>
  <si>
    <t>Although seasonal capacity ratings for battery energy storage systems are reported above, the ratings are not included in the operational/planned capacity formulae. These resources are assumed to provide regulation reserves rather than sustained capacity available to meet system peak loads.</t>
  </si>
  <si>
    <t>CAPACITY
(MW)</t>
  </si>
  <si>
    <t>95th Percentile Forced Outages, Thermal</t>
  </si>
  <si>
    <t>Based on the historical average of planned outages for December through February weekdays, hours ending 7 am - 10 am, for the last three winter seasons (2017/18, 2018/19, and 2019/20)</t>
  </si>
  <si>
    <t>Based on the 95th percentile historical average of forced outages for December through February weekdays, hours ending 7 am - 10 am, for the last three winter seasons (2017/18, 2018/19, and 2019/20) plus additional fuel limitation-related derates/outages at units in north Texas during the peak load hours for the January 17, 2018 cold weather event</t>
  </si>
  <si>
    <t>Based on historical average of forced outages for December through February weekdays, hours ending 7 am - 10 am, for the last three winter seasons (2017/18, 2018/19, and 2019/20); both Extreme Load scenarios include typical fuel limitation-related derates/outages at units in north Texas during extreme peak load hours</t>
  </si>
  <si>
    <t>Forecasted Season Peak Load / Extreme Low Wind Output</t>
  </si>
  <si>
    <t>Low Wind Output Adjustment</t>
  </si>
  <si>
    <t>Based on the 5th percentile of hourly wind capacity factors (output as a percentage of installed capacity) associated with the 100 highest Net Load hours (Load minus wind output) for the 2015/16-2019/20 winter Peak Load seasons; this low wind output level is 1,791 MW</t>
  </si>
  <si>
    <t>PRIDDY WIND</t>
  </si>
  <si>
    <t>16INR0085</t>
  </si>
  <si>
    <t>Based on average weather conditions at the time of the winter peak demand from 2004 – 2018, and updated to reflect a revised economic growth forecast prepared in April 2020</t>
  </si>
  <si>
    <t>Based on the 2011 winter and a revised economic growth forecast prepared in April 2020 ; the extreme winter forecast is 67,208 MW</t>
  </si>
  <si>
    <t>QUEEEN_SL_SOLAR3</t>
  </si>
  <si>
    <t>QUEEEN_SL_SOLAR4</t>
  </si>
  <si>
    <t>FWLR_SLR_UNIT1</t>
  </si>
  <si>
    <t>BRP ODESSA SW (DGR)</t>
  </si>
  <si>
    <t>FLAT TOP BATTERY (DGR)</t>
  </si>
  <si>
    <t>PORT LAVACA BATTERY (DGR)</t>
  </si>
  <si>
    <t>PROSPECT STORAGE (DGR)</t>
  </si>
  <si>
    <t>RABBIT HILL ENERGY STORAGE PROJECT (DGR)</t>
  </si>
  <si>
    <t>WORSHAM BATTERY (DGR)</t>
  </si>
  <si>
    <t>TOS BATTERY STORAGE (DGR)</t>
  </si>
  <si>
    <t>BRP ALVIN (DGR)</t>
  </si>
  <si>
    <t>BRP ANGELTON (DGR)</t>
  </si>
  <si>
    <t>BRP BRAZORIA (DGR)</t>
  </si>
  <si>
    <t>BRP DICKINSON (DGR)</t>
  </si>
  <si>
    <t>BRP HEIGHTS (DGR)</t>
  </si>
  <si>
    <t>BRP LOOP 463 (DGR)</t>
  </si>
  <si>
    <t>BRP MAGNOLIA (DGR)</t>
  </si>
  <si>
    <t>BRP RANCHTOWN (DGR)</t>
  </si>
  <si>
    <t>BRP SWEENY (DGR)</t>
  </si>
  <si>
    <t>COMMERCE ST ESS (DGR)</t>
  </si>
  <si>
    <t>FLOWER VALLEY BATTERY (DGR)</t>
  </si>
  <si>
    <t>HOEFSROAD BESS (DGR)</t>
  </si>
  <si>
    <t>JOHNSON CITY BESS (DGR)</t>
  </si>
  <si>
    <t>SWOOSE BATTERY (DGR)</t>
  </si>
  <si>
    <t>AQUILLA LAKE 2 WIND</t>
  </si>
  <si>
    <t>20INR0256</t>
  </si>
  <si>
    <t>MONARCH CREEK WIND</t>
  </si>
  <si>
    <t>21INR0263</t>
  </si>
  <si>
    <t>THROCKMORTON</t>
  </si>
  <si>
    <t>TOSBATT_UNIT1</t>
  </si>
  <si>
    <t>Unit Names with a (DGR) suffix are Distribution Generation Resources. Since they are 10 MW or less, they are not going through the GINR application process.</t>
  </si>
  <si>
    <t>DG_HYDRO_CAP_CONT</t>
  </si>
  <si>
    <t>REAGAN</t>
  </si>
  <si>
    <t>RAMBLER_UNIT1</t>
  </si>
  <si>
    <t>CATAN SOLAR</t>
  </si>
  <si>
    <t>DG_CS10_CATAN</t>
  </si>
  <si>
    <t>CAROL WIND</t>
  </si>
  <si>
    <t>20INR0217</t>
  </si>
  <si>
    <t>POTTER</t>
  </si>
  <si>
    <t>7V SOLAR</t>
  </si>
  <si>
    <t>21INR0351</t>
  </si>
  <si>
    <t>CAROL SOLAR</t>
  </si>
  <si>
    <t>21INR0274</t>
  </si>
  <si>
    <t>CONCHO VALLEY SOLAR</t>
  </si>
  <si>
    <t>21INR0384</t>
  </si>
  <si>
    <t>CUTLASS SOLAR</t>
  </si>
  <si>
    <t>19INR0131</t>
  </si>
  <si>
    <t>DELILAH SOLAR 1</t>
  </si>
  <si>
    <t>21INR0221</t>
  </si>
  <si>
    <t>DELILAH SOLAR 1A</t>
  </si>
  <si>
    <t>21INR0490</t>
  </si>
  <si>
    <t>DELILAH SOLAR 1B</t>
  </si>
  <si>
    <t>21INR0491</t>
  </si>
  <si>
    <t>FIGHTING JAYS SOLAR</t>
  </si>
  <si>
    <t>21INR0278</t>
  </si>
  <si>
    <t>INDIGO SOLAR</t>
  </si>
  <si>
    <t>21INR0031</t>
  </si>
  <si>
    <t>RED-TAILED HAWK SOLAR</t>
  </si>
  <si>
    <t>21INR0389</t>
  </si>
  <si>
    <t>STARR SOLAR RANCH</t>
  </si>
  <si>
    <t>20INR0216</t>
  </si>
  <si>
    <t>TYSON NICK SOLAR</t>
  </si>
  <si>
    <t>20INR0222</t>
  </si>
  <si>
    <t>CROSSETT POWER BATT</t>
  </si>
  <si>
    <t>21INR0510</t>
  </si>
  <si>
    <t>HIGH LONESOME BESS</t>
  </si>
  <si>
    <t>20INR0280</t>
  </si>
  <si>
    <t>SP TX-12B BESS</t>
  </si>
  <si>
    <t>21INR0357</t>
  </si>
  <si>
    <t>BRP PUEBLO I (DGR)</t>
  </si>
  <si>
    <t>BRP_PBL1_UNIT1</t>
  </si>
  <si>
    <t>BRP PUEBLO II (DGR)</t>
  </si>
  <si>
    <t>BRP_PBL2_UNIT1</t>
  </si>
  <si>
    <t>BRP SEMINOLE (DGR)</t>
  </si>
  <si>
    <t>BRP_SEMI_UNIT1</t>
  </si>
  <si>
    <t>BRP ZAPATA I (DGR)</t>
  </si>
  <si>
    <t>BRP_ZPT1_UNIT1</t>
  </si>
  <si>
    <t>BRP ZAPATA II (DGR)</t>
  </si>
  <si>
    <t>BRP_ZPT2_UNIT1</t>
  </si>
  <si>
    <t>TRIPLE BUTTE (DGR)</t>
  </si>
  <si>
    <t>TRIPBUT1_BELU1</t>
  </si>
  <si>
    <t>NACOGDOCHES POWER (AS OF 10/16/2020, AVAILABLE 5/15 THROUGH 10/15)</t>
  </si>
  <si>
    <t>SAM RAYBURN POWER CTG 1 (RETIRING ON 02/28/2021)</t>
  </si>
  <si>
    <t>SAM RAYBURN POWER CTG 2 (RETIRING ON 02/28/2021)</t>
  </si>
  <si>
    <t>20INR0287</t>
  </si>
  <si>
    <t>20INR0312</t>
  </si>
  <si>
    <t>18INR0077</t>
  </si>
  <si>
    <t>20INR0282</t>
  </si>
  <si>
    <t>21INR0328</t>
  </si>
  <si>
    <t>20INR0286</t>
  </si>
  <si>
    <t>18INR0076</t>
  </si>
  <si>
    <t>21INR0527</t>
  </si>
  <si>
    <t>18INR0072</t>
  </si>
  <si>
    <t>17INR0054</t>
  </si>
  <si>
    <t>17INR0061</t>
  </si>
  <si>
    <t>17INR0070</t>
  </si>
  <si>
    <t>17INR0052</t>
  </si>
  <si>
    <t>21INR0449</t>
  </si>
  <si>
    <t>20INR0296</t>
  </si>
  <si>
    <t>19INR0120</t>
  </si>
  <si>
    <t>18INR0064</t>
  </si>
  <si>
    <t>20INR0257</t>
  </si>
  <si>
    <t>18INR0073</t>
  </si>
  <si>
    <t>17INR0068</t>
  </si>
  <si>
    <t>17INR0069</t>
  </si>
  <si>
    <t>20INR0019</t>
  </si>
  <si>
    <t>21INR0511</t>
  </si>
  <si>
    <t>Winter 2020/21 - Final</t>
  </si>
  <si>
    <t>Release Date:  Novermber 5, 2020</t>
  </si>
  <si>
    <t>Capacity changes due to planned repower/upgrade projects are reflected in the operational units' ratings upon receipt and ERCOT approval of a new Resource Asset Registration Form (RARF). Interconnection requests for existing resources that involve MW capacity changes are indicated with a code in the “Generation Interconnection Project Code” column.</t>
  </si>
  <si>
    <t>VISION SOLAR 1</t>
  </si>
  <si>
    <t>20INR0082</t>
  </si>
  <si>
    <t>NOBLE SOLAR</t>
  </si>
  <si>
    <t>20INR0214</t>
  </si>
  <si>
    <t>RUETER SOLAR</t>
  </si>
  <si>
    <t>20INR0202</t>
  </si>
  <si>
    <t>RED HOLLY SOLAR</t>
  </si>
  <si>
    <t>21INR0022</t>
  </si>
  <si>
    <t>SOLEMIO</t>
  </si>
  <si>
    <t>19INR0093</t>
  </si>
  <si>
    <t>NAVARRO</t>
  </si>
  <si>
    <t>GREEN HOLLY STORAGE</t>
  </si>
  <si>
    <t>21INR0029</t>
  </si>
  <si>
    <t>BAIRD NORTH II WIND</t>
  </si>
  <si>
    <t>21INR0498</t>
  </si>
  <si>
    <t>SECOND DIVISION SOLAR</t>
  </si>
  <si>
    <t>20INR0248</t>
  </si>
  <si>
    <t>BLUE JAY SOLAR</t>
  </si>
  <si>
    <t>19INR0085</t>
  </si>
  <si>
    <t>IGNACIO GRID</t>
  </si>
  <si>
    <t>21INR0522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</si>
</sst>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_(* #,##0.0_);_(* \(#,##0.0\);_(* &quot;-&quot;?_);_(@_)"/>
    <numFmt numFmtId="166" formatCode="_(* #,##0.0000_);_(* \(#,##0.0000\);_(* &quot;-&quot;??_);_(@_)"/>
    <numFmt numFmtId="167" formatCode="0.0%"/>
    <numFmt numFmtId="168" formatCode="_(* #,##0.00_);_(* \(#,##0.00\);_(* &quot;-&quot;?_);_(@_)"/>
    <numFmt numFmtId="169" formatCode="0.0_);\(0.0\)"/>
  </numFmts>
  <fonts count="44" x14ac:knownFonts="1">
    <font>
      <sz val="11"/>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b/>
      <sz val="10"/>
      <name val="Arial"/>
      <family val="2"/>
    </font>
    <font>
      <sz val="11"/>
      <color theme="1"/>
      <name val="Calibri"/>
      <family val="2"/>
      <scheme val="minor"/>
    </font>
    <font>
      <sz val="9"/>
      <color theme="1"/>
      <name val="Calibri"/>
      <family val="2"/>
      <scheme val="minor"/>
    </font>
    <font>
      <sz val="14"/>
      <color theme="1"/>
      <name val="Calibri"/>
      <family val="2"/>
      <scheme val="minor"/>
    </font>
    <font>
      <sz val="16"/>
      <color theme="1"/>
      <name val="Calibri"/>
      <family val="2"/>
      <scheme val="minor"/>
    </font>
    <font>
      <b/>
      <sz val="16"/>
      <color theme="1"/>
      <name val="Calibri"/>
      <family val="2"/>
      <scheme val="minor"/>
    </font>
    <font>
      <b/>
      <sz val="14"/>
      <color theme="1"/>
      <name val="Calibri"/>
      <family val="2"/>
      <scheme val="minor"/>
    </font>
    <font>
      <b/>
      <sz val="11"/>
      <color theme="0"/>
      <name val="Arial"/>
      <family val="2"/>
    </font>
    <font>
      <sz val="10"/>
      <color theme="0"/>
      <name val="Arial"/>
      <family val="2"/>
    </font>
    <font>
      <b/>
      <sz val="18"/>
      <color theme="0"/>
      <name val="Arial"/>
      <family val="2"/>
    </font>
    <font>
      <b/>
      <u/>
      <sz val="18"/>
      <color theme="1"/>
      <name val="Arial"/>
      <family val="2"/>
    </font>
    <font>
      <sz val="14"/>
      <color theme="1"/>
      <name val="Arial"/>
      <family val="2"/>
    </font>
    <font>
      <sz val="14"/>
      <name val="Arial"/>
      <family val="2"/>
    </font>
    <font>
      <b/>
      <u/>
      <sz val="18"/>
      <name val="Arial"/>
      <family val="2"/>
    </font>
    <font>
      <b/>
      <sz val="14"/>
      <color theme="1"/>
      <name val="Arial"/>
      <family val="2"/>
    </font>
    <font>
      <sz val="24"/>
      <color theme="0"/>
      <name val="Arial"/>
      <family val="2"/>
    </font>
    <font>
      <u/>
      <sz val="24"/>
      <color theme="0"/>
      <name val="Arial"/>
      <family val="2"/>
    </font>
    <font>
      <sz val="11"/>
      <color theme="0"/>
      <name val="Arial"/>
      <family val="2"/>
    </font>
    <font>
      <sz val="14"/>
      <color rgb="FFC00000"/>
      <name val="Arial"/>
      <family val="2"/>
    </font>
    <font>
      <b/>
      <u val="singleAccounting"/>
      <sz val="14"/>
      <color theme="1"/>
      <name val="Arial"/>
      <family val="2"/>
    </font>
    <font>
      <b/>
      <u val="singleAccounting"/>
      <sz val="14"/>
      <color rgb="FFC00000"/>
      <name val="Arial"/>
      <family val="2"/>
    </font>
    <font>
      <b/>
      <sz val="14"/>
      <name val="Arial"/>
      <family val="2"/>
    </font>
    <font>
      <sz val="9"/>
      <color indexed="81"/>
      <name val="Tahoma"/>
      <family val="2"/>
    </font>
    <font>
      <sz val="10"/>
      <color rgb="FF000000"/>
      <name val="Segoe UI"/>
      <family val="2"/>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0"/>
        <bgColor indexed="0"/>
      </patternFill>
    </fill>
    <fill>
      <patternFill patternType="solid">
        <fgColor rgb="FF00AEC7"/>
        <bgColor indexed="64"/>
      </patternFill>
    </fill>
    <fill>
      <patternFill patternType="solid">
        <fgColor rgb="FF5B6770"/>
        <bgColor indexed="64"/>
      </patternFill>
    </fill>
    <fill>
      <patternFill patternType="solid">
        <fgColor rgb="FFDEE1E2"/>
        <bgColor indexed="64"/>
      </patternFill>
    </fill>
    <fill>
      <patternFill patternType="solid">
        <fgColor rgb="FFCDF5E4"/>
        <bgColor indexed="64"/>
      </patternFill>
    </fill>
    <fill>
      <patternFill patternType="solid">
        <fgColor rgb="FFE0DEF3"/>
        <bgColor indexed="64"/>
      </patternFill>
    </fill>
  </fills>
  <borders count="1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50">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43" fontId="21" fillId="0" borderId="0" applyFont="0" applyFill="0" applyBorder="0" applyAlignment="0" applyProtection="0"/>
    <xf numFmtId="43" fontId="1" fillId="0" borderId="0" applyFont="0" applyFill="0" applyBorder="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1" fillId="0" borderId="0"/>
    <xf numFmtId="0" fontId="19" fillId="0" borderId="0"/>
    <xf numFmtId="0" fontId="1" fillId="23" borderId="7" applyNumberFormat="0" applyFont="0" applyAlignment="0" applyProtection="0"/>
    <xf numFmtId="0" fontId="15" fillId="20" borderId="8" applyNumberFormat="0" applyAlignment="0" applyProtection="0"/>
    <xf numFmtId="9" fontId="1" fillId="0" borderId="0" applyFon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xf numFmtId="9" fontId="21" fillId="0" borderId="0" applyFont="0" applyFill="0" applyBorder="0" applyAlignment="0" applyProtection="0"/>
    <xf numFmtId="0" fontId="21" fillId="0" borderId="0"/>
    <xf numFmtId="0" fontId="21" fillId="0" borderId="0"/>
  </cellStyleXfs>
  <cellXfs count="104">
    <xf numFmtId="0" fontId="0" fillId="0" borderId="0" xfId="0"/>
    <xf numFmtId="0" fontId="0" fillId="0" borderId="0" xfId="0" applyFont="1" applyFill="1" applyBorder="1"/>
    <xf numFmtId="164" fontId="21" fillId="0" borderId="0" xfId="28" applyNumberFormat="1" applyFont="1" applyAlignment="1">
      <alignment horizontal="right"/>
    </xf>
    <xf numFmtId="0" fontId="0" fillId="0" borderId="0" xfId="0" applyFill="1" applyBorder="1"/>
    <xf numFmtId="164" fontId="21" fillId="0" borderId="0" xfId="28" applyNumberFormat="1" applyFont="1"/>
    <xf numFmtId="0" fontId="0" fillId="0" borderId="0" xfId="0"/>
    <xf numFmtId="0" fontId="22" fillId="0" borderId="0" xfId="0" applyFont="1"/>
    <xf numFmtId="0" fontId="0" fillId="0" borderId="0" xfId="0" applyFill="1" applyBorder="1" applyAlignment="1">
      <alignment wrapText="1"/>
    </xf>
    <xf numFmtId="0" fontId="0" fillId="0" borderId="0" xfId="0" applyFont="1"/>
    <xf numFmtId="0" fontId="24" fillId="0" borderId="0" xfId="0" applyFont="1"/>
    <xf numFmtId="164" fontId="22" fillId="0" borderId="0" xfId="0" applyNumberFormat="1" applyFont="1"/>
    <xf numFmtId="0" fontId="25" fillId="24" borderId="0" xfId="0" applyFont="1" applyFill="1"/>
    <xf numFmtId="0" fontId="0" fillId="24" borderId="0" xfId="0" applyFill="1"/>
    <xf numFmtId="0" fontId="0" fillId="24" borderId="0" xfId="0" applyFill="1" applyAlignment="1">
      <alignment vertical="center"/>
    </xf>
    <xf numFmtId="0" fontId="0" fillId="24" borderId="0" xfId="0" applyFill="1" applyAlignment="1">
      <alignment wrapText="1"/>
    </xf>
    <xf numFmtId="0" fontId="0" fillId="24" borderId="0" xfId="0" applyFont="1" applyFill="1"/>
    <xf numFmtId="164" fontId="24" fillId="0" borderId="0" xfId="28" applyNumberFormat="1" applyFont="1"/>
    <xf numFmtId="0" fontId="26" fillId="0" borderId="0" xfId="0" applyFont="1" applyFill="1"/>
    <xf numFmtId="0" fontId="23" fillId="0" borderId="0" xfId="0" applyFont="1" applyFill="1"/>
    <xf numFmtId="0" fontId="0" fillId="0" borderId="0" xfId="0" applyFont="1" applyFill="1"/>
    <xf numFmtId="3" fontId="0" fillId="0" borderId="0" xfId="0" applyNumberFormat="1" applyFont="1"/>
    <xf numFmtId="0" fontId="1" fillId="0" borderId="0" xfId="0" applyFont="1"/>
    <xf numFmtId="0" fontId="1" fillId="0" borderId="0" xfId="0" applyFont="1" applyBorder="1"/>
    <xf numFmtId="0" fontId="1" fillId="25" borderId="0" xfId="0" applyFont="1" applyFill="1" applyBorder="1"/>
    <xf numFmtId="0" fontId="20" fillId="0" borderId="0" xfId="0" applyFont="1"/>
    <xf numFmtId="165" fontId="1" fillId="0" borderId="0" xfId="0" applyNumberFormat="1" applyFont="1" applyAlignment="1">
      <alignment horizontal="left"/>
    </xf>
    <xf numFmtId="0" fontId="1" fillId="0" borderId="0" xfId="0" applyFont="1" applyAlignment="1">
      <alignment horizontal="left"/>
    </xf>
    <xf numFmtId="1" fontId="1" fillId="0" borderId="0" xfId="0" applyNumberFormat="1" applyFont="1" applyAlignment="1">
      <alignment horizontal="left"/>
    </xf>
    <xf numFmtId="0" fontId="0" fillId="0" borderId="0" xfId="0" applyFill="1"/>
    <xf numFmtId="166" fontId="0" fillId="0" borderId="0" xfId="0" applyNumberFormat="1"/>
    <xf numFmtId="3" fontId="24" fillId="0" borderId="0" xfId="0" applyNumberFormat="1" applyFont="1"/>
    <xf numFmtId="0" fontId="27" fillId="26" borderId="0" xfId="0" applyFont="1" applyFill="1" applyBorder="1"/>
    <xf numFmtId="0" fontId="28" fillId="26" borderId="0" xfId="0" applyFont="1" applyFill="1" applyBorder="1"/>
    <xf numFmtId="0" fontId="31" fillId="28" borderId="0" xfId="0" applyFont="1" applyFill="1" applyBorder="1"/>
    <xf numFmtId="3" fontId="32" fillId="28" borderId="0" xfId="28" applyNumberFormat="1" applyFont="1" applyFill="1" applyBorder="1"/>
    <xf numFmtId="3" fontId="31" fillId="28" borderId="0" xfId="28" applyNumberFormat="1" applyFont="1" applyFill="1" applyBorder="1"/>
    <xf numFmtId="0" fontId="31" fillId="29" borderId="0" xfId="0" applyFont="1" applyFill="1" applyAlignment="1"/>
    <xf numFmtId="0" fontId="31" fillId="30" borderId="0" xfId="0" applyFont="1" applyFill="1"/>
    <xf numFmtId="0" fontId="35" fillId="26" borderId="0" xfId="40" applyFont="1" applyFill="1" applyBorder="1" applyAlignment="1">
      <alignment horizontal="left"/>
    </xf>
    <xf numFmtId="0" fontId="36" fillId="26" borderId="0" xfId="39" applyFont="1" applyFill="1" applyBorder="1" applyAlignment="1">
      <alignment horizontal="left"/>
    </xf>
    <xf numFmtId="0" fontId="27" fillId="27" borderId="0" xfId="0" applyFont="1" applyFill="1"/>
    <xf numFmtId="0" fontId="37" fillId="27" borderId="0" xfId="0" applyFont="1" applyFill="1"/>
    <xf numFmtId="0" fontId="31" fillId="28" borderId="0" xfId="0" applyFont="1" applyFill="1" applyBorder="1" applyAlignment="1">
      <alignment vertical="center"/>
    </xf>
    <xf numFmtId="3" fontId="32" fillId="28" borderId="0" xfId="28" applyNumberFormat="1" applyFont="1" applyFill="1" applyBorder="1" applyAlignment="1">
      <alignment horizontal="right" vertical="center"/>
    </xf>
    <xf numFmtId="167" fontId="0" fillId="0" borderId="0" xfId="47" applyNumberFormat="1" applyFont="1"/>
    <xf numFmtId="164" fontId="0" fillId="0" borderId="0" xfId="28" applyNumberFormat="1" applyFont="1"/>
    <xf numFmtId="3" fontId="0" fillId="0" borderId="0" xfId="0" applyNumberFormat="1" applyFill="1"/>
    <xf numFmtId="165" fontId="1" fillId="0" borderId="0" xfId="0" applyNumberFormat="1" applyFont="1" applyFill="1"/>
    <xf numFmtId="0" fontId="31" fillId="28" borderId="10" xfId="0" applyFont="1" applyFill="1" applyBorder="1" applyAlignment="1">
      <alignment vertical="center"/>
    </xf>
    <xf numFmtId="0" fontId="34" fillId="30" borderId="0" xfId="0" applyFont="1" applyFill="1"/>
    <xf numFmtId="0" fontId="32" fillId="28" borderId="10" xfId="0" applyFont="1" applyFill="1" applyBorder="1" applyAlignment="1">
      <alignment horizontal="left" vertical="center"/>
    </xf>
    <xf numFmtId="164" fontId="34" fillId="30" borderId="0" xfId="28" applyNumberFormat="1" applyFont="1" applyFill="1"/>
    <xf numFmtId="37" fontId="31" fillId="28" borderId="0" xfId="0" applyNumberFormat="1" applyFont="1" applyFill="1" applyBorder="1" applyAlignment="1">
      <alignment vertical="center"/>
    </xf>
    <xf numFmtId="37" fontId="32" fillId="28" borderId="0" xfId="47" applyNumberFormat="1" applyFont="1" applyFill="1" applyBorder="1"/>
    <xf numFmtId="37" fontId="31" fillId="28" borderId="0" xfId="28" applyNumberFormat="1" applyFont="1" applyFill="1" applyBorder="1"/>
    <xf numFmtId="37" fontId="32" fillId="28" borderId="0" xfId="28" applyNumberFormat="1" applyFont="1" applyFill="1" applyBorder="1" applyAlignment="1">
      <alignment horizontal="right" vertical="center"/>
    </xf>
    <xf numFmtId="0" fontId="38" fillId="29" borderId="0" xfId="0" applyFont="1" applyFill="1" applyAlignment="1"/>
    <xf numFmtId="0" fontId="20" fillId="25" borderId="0" xfId="40" applyFont="1" applyFill="1" applyBorder="1" applyAlignment="1">
      <alignment horizontal="left"/>
    </xf>
    <xf numFmtId="0" fontId="20" fillId="25" borderId="0" xfId="39" applyFont="1" applyFill="1" applyBorder="1" applyAlignment="1">
      <alignment horizontal="left"/>
    </xf>
    <xf numFmtId="1" fontId="20" fillId="25" borderId="0" xfId="39" applyNumberFormat="1" applyFont="1" applyFill="1" applyBorder="1" applyAlignment="1">
      <alignment horizontal="left"/>
    </xf>
    <xf numFmtId="0" fontId="20" fillId="0" borderId="0" xfId="0" applyFont="1" applyFill="1" applyAlignment="1">
      <alignment horizontal="left"/>
    </xf>
    <xf numFmtId="1" fontId="20" fillId="0" borderId="0" xfId="0" applyNumberFormat="1" applyFont="1" applyFill="1" applyAlignment="1">
      <alignment horizontal="left"/>
    </xf>
    <xf numFmtId="165" fontId="20" fillId="0" borderId="0" xfId="0" applyNumberFormat="1" applyFont="1" applyFill="1" applyAlignment="1">
      <alignment horizontal="left"/>
    </xf>
    <xf numFmtId="0" fontId="1" fillId="0" borderId="0" xfId="0" applyFont="1" applyFill="1" applyAlignment="1">
      <alignment horizontal="left"/>
    </xf>
    <xf numFmtId="1" fontId="1" fillId="0" borderId="0" xfId="0" applyNumberFormat="1" applyFont="1" applyFill="1" applyAlignment="1">
      <alignment horizontal="left"/>
    </xf>
    <xf numFmtId="165" fontId="1" fillId="0" borderId="0" xfId="0" applyNumberFormat="1" applyFont="1" applyFill="1" applyAlignment="1">
      <alignment horizontal="left"/>
    </xf>
    <xf numFmtId="0" fontId="20" fillId="25" borderId="0" xfId="39" applyFont="1" applyFill="1" applyBorder="1" applyAlignment="1">
      <alignment horizontal="left" wrapText="1"/>
    </xf>
    <xf numFmtId="3" fontId="32" fillId="28" borderId="10" xfId="28" applyNumberFormat="1" applyFont="1" applyFill="1" applyBorder="1" applyAlignment="1">
      <alignment vertical="center"/>
    </xf>
    <xf numFmtId="0" fontId="32" fillId="28" borderId="0" xfId="0" applyFont="1" applyFill="1" applyBorder="1"/>
    <xf numFmtId="0" fontId="32" fillId="29" borderId="10" xfId="0" applyFont="1" applyFill="1" applyBorder="1" applyAlignment="1">
      <alignment vertical="center"/>
    </xf>
    <xf numFmtId="0" fontId="32" fillId="29" borderId="0" xfId="0" applyFont="1" applyFill="1" applyAlignment="1"/>
    <xf numFmtId="0" fontId="41" fillId="29" borderId="0" xfId="0" applyFont="1" applyFill="1" applyBorder="1" applyAlignment="1">
      <alignment horizontal="center" wrapText="1"/>
    </xf>
    <xf numFmtId="0" fontId="41" fillId="29" borderId="0" xfId="0" applyFont="1" applyFill="1" applyAlignment="1">
      <alignment horizontal="center" wrapText="1"/>
    </xf>
    <xf numFmtId="0" fontId="1" fillId="0" borderId="0" xfId="49" applyFont="1" applyAlignment="1">
      <alignment horizontal="left"/>
    </xf>
    <xf numFmtId="1" fontId="1" fillId="0" borderId="0" xfId="49" applyNumberFormat="1" applyFont="1" applyAlignment="1">
      <alignment horizontal="left"/>
    </xf>
    <xf numFmtId="165" fontId="1" fillId="0" borderId="0" xfId="49" applyNumberFormat="1" applyFont="1" applyAlignment="1">
      <alignment horizontal="left"/>
    </xf>
    <xf numFmtId="1" fontId="20" fillId="25" borderId="0" xfId="39" applyNumberFormat="1" applyFont="1" applyFill="1" applyBorder="1" applyAlignment="1">
      <alignment horizontal="center" wrapText="1"/>
    </xf>
    <xf numFmtId="37" fontId="32" fillId="28" borderId="0" xfId="28" applyNumberFormat="1" applyFont="1" applyFill="1" applyBorder="1" applyAlignment="1">
      <alignment vertical="center"/>
    </xf>
    <xf numFmtId="37" fontId="32" fillId="29" borderId="0" xfId="28" applyNumberFormat="1" applyFont="1" applyFill="1" applyBorder="1" applyAlignment="1">
      <alignment horizontal="right" vertical="center"/>
    </xf>
    <xf numFmtId="37" fontId="32" fillId="29" borderId="0" xfId="28" applyNumberFormat="1" applyFont="1" applyFill="1" applyBorder="1" applyAlignment="1">
      <alignment horizontal="right" vertical="center" wrapText="1"/>
    </xf>
    <xf numFmtId="0" fontId="31" fillId="29" borderId="0" xfId="0" applyFont="1" applyFill="1" applyAlignment="1">
      <alignment horizontal="right" vertical="center" indent="2"/>
    </xf>
    <xf numFmtId="164" fontId="32" fillId="29" borderId="10" xfId="28" applyNumberFormat="1" applyFont="1" applyFill="1" applyBorder="1" applyAlignment="1">
      <alignment horizontal="right" vertical="center"/>
    </xf>
    <xf numFmtId="37" fontId="39" fillId="29" borderId="0" xfId="0" applyNumberFormat="1" applyFont="1" applyFill="1" applyBorder="1" applyAlignment="1">
      <alignment horizontal="right" wrapText="1"/>
    </xf>
    <xf numFmtId="37" fontId="32" fillId="29" borderId="0" xfId="28" applyNumberFormat="1" applyFont="1" applyFill="1" applyAlignment="1">
      <alignment horizontal="right" vertical="top" wrapText="1"/>
    </xf>
    <xf numFmtId="37" fontId="39" fillId="29" borderId="0" xfId="0" applyNumberFormat="1" applyFont="1" applyFill="1" applyAlignment="1">
      <alignment horizontal="right" wrapText="1"/>
    </xf>
    <xf numFmtId="37" fontId="31" fillId="30" borderId="11" xfId="28" applyNumberFormat="1" applyFont="1" applyFill="1" applyBorder="1" applyAlignment="1">
      <alignment horizontal="right"/>
    </xf>
    <xf numFmtId="168" fontId="1" fillId="0" borderId="0" xfId="0" applyNumberFormat="1" applyFont="1"/>
    <xf numFmtId="165" fontId="1" fillId="0" borderId="0" xfId="0" applyNumberFormat="1" applyFont="1"/>
    <xf numFmtId="169" fontId="43" fillId="0" borderId="0" xfId="0" applyNumberFormat="1" applyFont="1" applyAlignment="1">
      <alignment vertical="center"/>
    </xf>
    <xf numFmtId="0" fontId="29" fillId="27" borderId="0" xfId="0" applyFont="1" applyFill="1" applyAlignment="1">
      <alignment horizontal="center"/>
    </xf>
    <xf numFmtId="0" fontId="32" fillId="29" borderId="14" xfId="0" applyFont="1" applyFill="1" applyBorder="1" applyAlignment="1">
      <alignment horizontal="left" vertical="center" wrapText="1"/>
    </xf>
    <xf numFmtId="0" fontId="32" fillId="29" borderId="0" xfId="0" applyFont="1" applyFill="1" applyBorder="1" applyAlignment="1">
      <alignment horizontal="left" vertical="center" wrapText="1"/>
    </xf>
    <xf numFmtId="0" fontId="31" fillId="29" borderId="0" xfId="0" applyFont="1" applyFill="1" applyAlignment="1">
      <alignment horizontal="center"/>
    </xf>
    <xf numFmtId="0" fontId="33" fillId="24" borderId="0" xfId="0" applyFont="1" applyFill="1" applyBorder="1" applyAlignment="1">
      <alignment horizontal="center" vertical="center"/>
    </xf>
    <xf numFmtId="0" fontId="30" fillId="0" borderId="0" xfId="0" applyFont="1" applyAlignment="1">
      <alignment horizontal="center" vertical="center"/>
    </xf>
    <xf numFmtId="0" fontId="38" fillId="28" borderId="0" xfId="0" applyFont="1" applyFill="1" applyBorder="1" applyAlignment="1">
      <alignment vertical="center"/>
    </xf>
    <xf numFmtId="0" fontId="32" fillId="28" borderId="12" xfId="0" applyFont="1" applyFill="1" applyBorder="1" applyAlignment="1">
      <alignment horizontal="left" vertical="center" wrapText="1" indent="1"/>
    </xf>
    <xf numFmtId="0" fontId="32" fillId="28" borderId="13" xfId="0" applyFont="1" applyFill="1" applyBorder="1" applyAlignment="1">
      <alignment horizontal="left" vertical="center" wrapText="1" indent="1"/>
    </xf>
    <xf numFmtId="0" fontId="32" fillId="28" borderId="0" xfId="0" applyFont="1" applyFill="1" applyBorder="1" applyAlignment="1">
      <alignment horizontal="left" vertical="center" wrapText="1" indent="1"/>
    </xf>
    <xf numFmtId="164" fontId="31" fillId="30" borderId="0" xfId="28" applyNumberFormat="1" applyFont="1" applyFill="1" applyBorder="1" applyAlignment="1">
      <alignment horizontal="left"/>
    </xf>
    <xf numFmtId="0" fontId="32" fillId="28" borderId="15" xfId="0" applyFont="1" applyFill="1" applyBorder="1" applyAlignment="1">
      <alignment horizontal="left" vertical="center" wrapText="1" indent="1"/>
    </xf>
    <xf numFmtId="0" fontId="32" fillId="28" borderId="16" xfId="0" applyFont="1" applyFill="1" applyBorder="1" applyAlignment="1">
      <alignment horizontal="left" vertical="center" wrapText="1" indent="1"/>
    </xf>
    <xf numFmtId="0" fontId="40" fillId="29" borderId="0" xfId="0" applyFont="1" applyFill="1" applyBorder="1" applyAlignment="1">
      <alignment horizontal="center" wrapText="1"/>
    </xf>
    <xf numFmtId="0" fontId="1" fillId="0" borderId="0" xfId="49" applyFont="1" applyAlignment="1">
      <alignment horizontal="left" vertical="center" wrapText="1"/>
    </xf>
  </cellXfs>
  <cellStyles count="50">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2" xfId="19" xr:uid="{00000000-0005-0000-0000-000012000000}"/>
    <cellStyle name="Accent2 2" xfId="20" xr:uid="{00000000-0005-0000-0000-000013000000}"/>
    <cellStyle name="Accent3 2" xfId="21" xr:uid="{00000000-0005-0000-0000-000014000000}"/>
    <cellStyle name="Accent4 2" xfId="22" xr:uid="{00000000-0005-0000-0000-000015000000}"/>
    <cellStyle name="Accent5 2" xfId="23" xr:uid="{00000000-0005-0000-0000-000016000000}"/>
    <cellStyle name="Accent6 2" xfId="24" xr:uid="{00000000-0005-0000-0000-000017000000}"/>
    <cellStyle name="Bad 2" xfId="25" xr:uid="{00000000-0005-0000-0000-000018000000}"/>
    <cellStyle name="Calculation 2" xfId="26" xr:uid="{00000000-0005-0000-0000-000019000000}"/>
    <cellStyle name="Check Cell 2" xfId="27" xr:uid="{00000000-0005-0000-0000-00001A000000}"/>
    <cellStyle name="Comma" xfId="28" builtinId="3"/>
    <cellStyle name="Comma 2" xfId="29" xr:uid="{00000000-0005-0000-0000-00001C000000}"/>
    <cellStyle name="Explanatory Text 2" xfId="30" xr:uid="{00000000-0005-0000-0000-00001D000000}"/>
    <cellStyle name="Good 2" xfId="31" xr:uid="{00000000-0005-0000-0000-00001E000000}"/>
    <cellStyle name="Heading 1 2" xfId="32" xr:uid="{00000000-0005-0000-0000-00001F000000}"/>
    <cellStyle name="Heading 2 2" xfId="33" xr:uid="{00000000-0005-0000-0000-000020000000}"/>
    <cellStyle name="Heading 3 2" xfId="34" xr:uid="{00000000-0005-0000-0000-000021000000}"/>
    <cellStyle name="Heading 4 2" xfId="35" xr:uid="{00000000-0005-0000-0000-000022000000}"/>
    <cellStyle name="Input 2" xfId="36" xr:uid="{00000000-0005-0000-0000-000023000000}"/>
    <cellStyle name="Linked Cell 2" xfId="37" xr:uid="{00000000-0005-0000-0000-000024000000}"/>
    <cellStyle name="Neutral 2" xfId="38" xr:uid="{00000000-0005-0000-0000-000025000000}"/>
    <cellStyle name="Normal" xfId="0" builtinId="0"/>
    <cellStyle name="Normal 2" xfId="39" xr:uid="{00000000-0005-0000-0000-000027000000}"/>
    <cellStyle name="Normal 3" xfId="48" xr:uid="{00000000-0005-0000-0000-000028000000}"/>
    <cellStyle name="Normal 6" xfId="49" xr:uid="{00000000-0005-0000-0000-000029000000}"/>
    <cellStyle name="Normal_SUMMER" xfId="40" xr:uid="{00000000-0005-0000-0000-00002A000000}"/>
    <cellStyle name="Note 2" xfId="41" xr:uid="{00000000-0005-0000-0000-00002B000000}"/>
    <cellStyle name="Output 2" xfId="42" xr:uid="{00000000-0005-0000-0000-00002C000000}"/>
    <cellStyle name="Percent" xfId="47" builtinId="5"/>
    <cellStyle name="Percent 2" xfId="43" xr:uid="{00000000-0005-0000-0000-00002E000000}"/>
    <cellStyle name="Title 2" xfId="44" xr:uid="{00000000-0005-0000-0000-00002F000000}"/>
    <cellStyle name="Total 2" xfId="45" xr:uid="{00000000-0005-0000-0000-000030000000}"/>
    <cellStyle name="Warning Text 2" xfId="46" xr:uid="{00000000-0005-0000-0000-000031000000}"/>
  </cellStyles>
  <dxfs count="0"/>
  <tableStyles count="0" defaultTableStyle="TableStyleMedium9" defaultPivotStyle="PivotStyleLight16"/>
  <colors>
    <mruColors>
      <color rgb="FFFFEC99"/>
      <color rgb="FFFFE366"/>
      <color rgb="FFE0DE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9526</xdr:colOff>
      <xdr:row>1</xdr:row>
      <xdr:rowOff>19049</xdr:rowOff>
    </xdr:from>
    <xdr:to>
      <xdr:col>10</xdr:col>
      <xdr:colOff>9526</xdr:colOff>
      <xdr:row>29</xdr:row>
      <xdr:rowOff>66675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47651" y="209549"/>
          <a:ext cx="5486400" cy="538162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lnSpc>
              <a:spcPts val="1300"/>
            </a:lnSpc>
          </a:pPr>
          <a:r>
            <a:rPr lang="en-US" sz="1200" b="1">
              <a:solidFill>
                <a:schemeClr val="dk1"/>
              </a:solidFill>
              <a:effectLst/>
              <a:latin typeface="Arial" panose="020B0604020202020204" pitchFamily="34" charset="0"/>
              <a:ea typeface="+mn-ea"/>
              <a:cs typeface="Arial" panose="020B0604020202020204" pitchFamily="34" charset="0"/>
            </a:rPr>
            <a:t>Final</a:t>
          </a:r>
        </a:p>
        <a:p>
          <a:pPr marL="0" indent="0" algn="ctr">
            <a:lnSpc>
              <a:spcPts val="1300"/>
            </a:lnSpc>
          </a:pPr>
          <a:r>
            <a:rPr lang="en-US" sz="1200" b="1">
              <a:solidFill>
                <a:schemeClr val="dk1"/>
              </a:solidFill>
              <a:effectLst/>
              <a:latin typeface="Arial" panose="020B0604020202020204" pitchFamily="34" charset="0"/>
              <a:ea typeface="+mn-ea"/>
              <a:cs typeface="Arial" panose="020B0604020202020204" pitchFamily="34" charset="0"/>
            </a:rPr>
            <a:t>Seasonal Assessment of Resource Adequacy for the ERCOT Region (SARA)</a:t>
          </a:r>
        </a:p>
        <a:p>
          <a:pPr marL="0" indent="0" algn="ctr">
            <a:lnSpc>
              <a:spcPts val="1300"/>
            </a:lnSpc>
          </a:pPr>
          <a:r>
            <a:rPr lang="en-US" sz="1200" b="1">
              <a:solidFill>
                <a:schemeClr val="dk1"/>
              </a:solidFill>
              <a:effectLst/>
              <a:latin typeface="Arial" panose="020B0604020202020204" pitchFamily="34" charset="0"/>
              <a:ea typeface="+mn-ea"/>
              <a:cs typeface="Arial" panose="020B0604020202020204" pitchFamily="34" charset="0"/>
            </a:rPr>
            <a:t>Winter</a:t>
          </a:r>
          <a:r>
            <a:rPr lang="en-US" sz="1200" b="1" baseline="0">
              <a:solidFill>
                <a:schemeClr val="dk1"/>
              </a:solidFill>
              <a:effectLst/>
              <a:latin typeface="Arial" panose="020B0604020202020204" pitchFamily="34" charset="0"/>
              <a:ea typeface="+mn-ea"/>
              <a:cs typeface="Arial" panose="020B0604020202020204" pitchFamily="34" charset="0"/>
            </a:rPr>
            <a:t> 2020/2021</a:t>
          </a:r>
          <a:endParaRPr lang="en-US" sz="1200" b="1">
            <a:solidFill>
              <a:schemeClr val="dk1"/>
            </a:solidFill>
            <a:effectLst/>
            <a:latin typeface="Arial" panose="020B0604020202020204" pitchFamily="34" charset="0"/>
            <a:ea typeface="+mn-ea"/>
            <a:cs typeface="Arial" panose="020B0604020202020204" pitchFamily="34" charset="0"/>
          </a:endParaRPr>
        </a:p>
        <a:p>
          <a:pPr algn="ctr">
            <a:lnSpc>
              <a:spcPts val="1300"/>
            </a:lnSpc>
          </a:pPr>
          <a:r>
            <a:rPr lang="en-US" sz="1200" b="1">
              <a:effectLst/>
              <a:latin typeface="Arial" panose="020B0604020202020204" pitchFamily="34" charset="0"/>
              <a:cs typeface="Arial" panose="020B0604020202020204" pitchFamily="34" charset="0"/>
            </a:rPr>
            <a:t> </a:t>
          </a:r>
          <a:endParaRPr lang="en-US" sz="1200">
            <a:effectLst/>
            <a:latin typeface="Arial" panose="020B0604020202020204" pitchFamily="34" charset="0"/>
            <a:cs typeface="Arial" panose="020B0604020202020204" pitchFamily="34" charset="0"/>
          </a:endParaRPr>
        </a:p>
        <a:p>
          <a:pPr>
            <a:lnSpc>
              <a:spcPts val="1300"/>
            </a:lnSpc>
          </a:pPr>
          <a:r>
            <a:rPr lang="en-US" sz="1200">
              <a:effectLst/>
              <a:latin typeface="Arial" panose="020B0604020202020204" pitchFamily="34" charset="0"/>
              <a:cs typeface="Arial" panose="020B0604020202020204" pitchFamily="34" charset="0"/>
            </a:rPr>
            <a:t> </a:t>
          </a:r>
        </a:p>
        <a:p>
          <a:pPr>
            <a:lnSpc>
              <a:spcPts val="1300"/>
            </a:lnSpc>
          </a:pPr>
          <a:r>
            <a:rPr lang="en-US" sz="1200" b="1">
              <a:solidFill>
                <a:schemeClr val="tx1"/>
              </a:solidFill>
              <a:effectLst/>
              <a:latin typeface="Arial" panose="020B0604020202020204" pitchFamily="34" charset="0"/>
              <a:ea typeface="+mn-ea"/>
              <a:cs typeface="Arial" panose="020B0604020202020204" pitchFamily="34" charset="0"/>
            </a:rPr>
            <a:t>SUMMARY</a:t>
          </a:r>
        </a:p>
        <a:p>
          <a:pPr eaLnBrk="1" fontAlgn="auto" latinLnBrk="0" hangingPunct="1"/>
          <a:endParaRPr lang="en-US" sz="1200" b="0" i="0" baseline="0">
            <a:solidFill>
              <a:schemeClr val="tx1"/>
            </a:solidFill>
            <a:effectLst/>
            <a:latin typeface="Arial" panose="020B0604020202020204" pitchFamily="34" charset="0"/>
            <a:ea typeface="+mn-ea"/>
            <a:cs typeface="Arial" panose="020B0604020202020204" pitchFamily="34" charset="0"/>
          </a:endParaRPr>
        </a:p>
        <a:p>
          <a:r>
            <a:rPr lang="en-US" sz="1100">
              <a:solidFill>
                <a:schemeClr val="dk1"/>
              </a:solidFill>
              <a:effectLst/>
              <a:latin typeface="Arial" panose="020B0604020202020204" pitchFamily="34" charset="0"/>
              <a:ea typeface="+mn-ea"/>
              <a:cs typeface="Arial" panose="020B0604020202020204" pitchFamily="34" charset="0"/>
            </a:rPr>
            <a:t>ERCOT anticipates there will be sufficient installed generating capacity available to serve system-wide forecasted peak demand this winter season, December 2020 </a:t>
          </a:r>
          <a:r>
            <a:rPr lang="en-US" sz="1100" baseline="0">
              <a:solidFill>
                <a:schemeClr val="dk1"/>
              </a:solidFill>
              <a:effectLst/>
              <a:latin typeface="Arial" panose="020B0604020202020204" pitchFamily="34" charset="0"/>
              <a:ea typeface="+mn-ea"/>
              <a:cs typeface="Arial" panose="020B0604020202020204" pitchFamily="34" charset="0"/>
            </a:rPr>
            <a:t>‒ February 2021. </a:t>
          </a:r>
          <a:endParaRPr lang="en-US" sz="1100">
            <a:solidFill>
              <a:schemeClr val="dk1"/>
            </a:solidFill>
            <a:effectLst/>
            <a:latin typeface="Arial" panose="020B0604020202020204" pitchFamily="34" charset="0"/>
            <a:ea typeface="+mn-ea"/>
            <a:cs typeface="Arial" panose="020B0604020202020204" pitchFamily="34" charset="0"/>
          </a:endParaRPr>
        </a:p>
        <a:p>
          <a:endParaRPr lang="en-US" sz="1100">
            <a:solidFill>
              <a:schemeClr val="dk1"/>
            </a:solidFill>
            <a:effectLst/>
            <a:latin typeface="Arial" panose="020B0604020202020204" pitchFamily="34" charset="0"/>
            <a:ea typeface="+mn-ea"/>
            <a:cs typeface="Arial" panose="020B0604020202020204" pitchFamily="34" charset="0"/>
          </a:endParaRPr>
        </a:p>
        <a:p>
          <a:r>
            <a:rPr lang="en-US" sz="1100">
              <a:solidFill>
                <a:schemeClr val="dk1"/>
              </a:solidFill>
              <a:effectLst/>
              <a:latin typeface="Arial" panose="020B0604020202020204" pitchFamily="34" charset="0"/>
              <a:ea typeface="+mn-ea"/>
              <a:cs typeface="Arial" panose="020B0604020202020204" pitchFamily="34" charset="0"/>
            </a:rPr>
            <a:t>“In the winter, we’re dealing with morning and evening peaks and sometimes extreme volatility in the weather,” said Manager of Resource Adequacy Pete Warnken. “We studied a range of potential risks under both normal and extreme conditions, and believe there is sufficient generation to adequately serve our customers.” </a:t>
          </a:r>
        </a:p>
        <a:p>
          <a:endParaRPr lang="en-US" sz="1100">
            <a:solidFill>
              <a:schemeClr val="dk1"/>
            </a:solidFill>
            <a:effectLst/>
            <a:latin typeface="Arial" panose="020B0604020202020204" pitchFamily="34" charset="0"/>
            <a:ea typeface="+mn-ea"/>
            <a:cs typeface="Arial" panose="020B0604020202020204" pitchFamily="34" charset="0"/>
          </a:endParaRPr>
        </a:p>
        <a:p>
          <a:r>
            <a:rPr lang="en-US" sz="1100">
              <a:solidFill>
                <a:schemeClr val="dk1"/>
              </a:solidFill>
              <a:effectLst/>
              <a:latin typeface="Arial" panose="020B0604020202020204" pitchFamily="34" charset="0"/>
              <a:ea typeface="+mn-ea"/>
              <a:cs typeface="Arial" panose="020B0604020202020204" pitchFamily="34" charset="0"/>
            </a:rPr>
            <a:t>The peak demand forecast for winter 2020-21 was developed using Moody’s economic data obtained in April 2020. The winter SARA includes a 57,699 MW winter peak demand forecast, which is based on normal weather conditions during peak periods, from 2004 through 2018. ERCOT’s all-time winter peak demand record was set on Jan. 17, 2018, when demand reached 65,915 MW between 7 and 8 a.m. </a:t>
          </a:r>
        </a:p>
        <a:p>
          <a:endParaRPr lang="en-US" sz="1100">
            <a:solidFill>
              <a:schemeClr val="dk1"/>
            </a:solidFill>
            <a:effectLst/>
            <a:latin typeface="Arial" panose="020B0604020202020204" pitchFamily="34" charset="0"/>
            <a:ea typeface="+mn-ea"/>
            <a:cs typeface="Arial" panose="020B0604020202020204" pitchFamily="34" charset="0"/>
          </a:endParaRPr>
        </a:p>
        <a:p>
          <a:r>
            <a:rPr lang="en-US" sz="1100">
              <a:solidFill>
                <a:schemeClr val="dk1"/>
              </a:solidFill>
              <a:effectLst/>
              <a:latin typeface="Arial" panose="020B0604020202020204" pitchFamily="34" charset="0"/>
              <a:ea typeface="+mn-ea"/>
              <a:cs typeface="Arial" panose="020B0604020202020204" pitchFamily="34" charset="0"/>
            </a:rPr>
            <a:t>Nearly 83,000 MW of resource capacity is expected to be available for the winter peak, including 963 MW of planned winter-rated resource capacity consisting of wind and utility-scale solar projects. </a:t>
          </a:r>
        </a:p>
        <a:p>
          <a:endParaRPr lang="en-US" sz="1100">
            <a:solidFill>
              <a:schemeClr val="dk1"/>
            </a:solidFill>
            <a:effectLst/>
            <a:latin typeface="Arial" panose="020B0604020202020204" pitchFamily="34" charset="0"/>
            <a:ea typeface="+mn-ea"/>
            <a:cs typeface="Arial" panose="020B0604020202020204" pitchFamily="34" charset="0"/>
          </a:endParaRPr>
        </a:p>
        <a:p>
          <a:r>
            <a:rPr lang="en-US" sz="1100">
              <a:solidFill>
                <a:schemeClr val="dk1"/>
              </a:solidFill>
              <a:effectLst/>
              <a:latin typeface="Arial" panose="020B0604020202020204" pitchFamily="34" charset="0"/>
              <a:ea typeface="+mn-ea"/>
              <a:cs typeface="Arial" panose="020B0604020202020204" pitchFamily="34" charset="0"/>
            </a:rPr>
            <a:t>The winter SARA includes a unit outage forecast of 8,616 MW during the winter months, which is based on historical winter outage data compiled since 2017.</a:t>
          </a:r>
        </a:p>
        <a:p>
          <a:pPr eaLnBrk="1" fontAlgn="auto" latinLnBrk="0" hangingPunct="1"/>
          <a:endParaRPr lang="en-US" sz="1200" b="0" i="0" baseline="0">
            <a:solidFill>
              <a:schemeClr val="tx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1</xdr:rowOff>
    </xdr:from>
    <xdr:to>
      <xdr:col>12</xdr:col>
      <xdr:colOff>0</xdr:colOff>
      <xdr:row>41</xdr:row>
      <xdr:rowOff>79375</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238125" y="190501"/>
          <a:ext cx="6635750" cy="76993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effectLst/>
              <a:latin typeface="Arial" panose="020B0604020202020204" pitchFamily="34" charset="0"/>
              <a:cs typeface="Arial" panose="020B0604020202020204" pitchFamily="34" charset="0"/>
            </a:rPr>
            <a:t>Seasonal Assessment of Resource Adequacy for the ERCOT Region</a:t>
          </a:r>
          <a:endParaRPr lang="en-US" sz="1200">
            <a:effectLst/>
            <a:latin typeface="Arial" panose="020B0604020202020204" pitchFamily="34" charset="0"/>
            <a:cs typeface="Arial" panose="020B0604020202020204" pitchFamily="34" charset="0"/>
          </a:endParaRPr>
        </a:p>
        <a:p>
          <a:r>
            <a:rPr lang="en-US" sz="1200" b="1">
              <a:effectLst/>
              <a:latin typeface="Arial" panose="020B0604020202020204" pitchFamily="34" charset="0"/>
              <a:cs typeface="Arial" panose="020B0604020202020204" pitchFamily="34" charset="0"/>
            </a:rPr>
            <a:t> </a:t>
          </a:r>
          <a:endParaRPr lang="en-US" sz="1200">
            <a:effectLst/>
            <a:latin typeface="Arial" panose="020B0604020202020204" pitchFamily="34" charset="0"/>
            <a:cs typeface="Arial" panose="020B0604020202020204" pitchFamily="34" charset="0"/>
          </a:endParaRPr>
        </a:p>
        <a:p>
          <a:r>
            <a:rPr lang="en-US" sz="1200" b="1" u="sng">
              <a:effectLst/>
              <a:latin typeface="Arial" panose="020B0604020202020204" pitchFamily="34" charset="0"/>
              <a:cs typeface="Arial" panose="020B0604020202020204" pitchFamily="34" charset="0"/>
            </a:rPr>
            <a:t>Background</a:t>
          </a:r>
          <a:endParaRPr lang="en-US" sz="1200">
            <a:effectLst/>
            <a:latin typeface="Arial" panose="020B0604020202020204" pitchFamily="34" charset="0"/>
            <a:cs typeface="Arial" panose="020B0604020202020204" pitchFamily="34" charset="0"/>
          </a:endParaRPr>
        </a:p>
        <a:p>
          <a:r>
            <a:rPr lang="en-US" sz="1200">
              <a:effectLst/>
              <a:latin typeface="Arial" panose="020B0604020202020204" pitchFamily="34" charset="0"/>
              <a:cs typeface="Arial" panose="020B0604020202020204" pitchFamily="34" charset="0"/>
            </a:rPr>
            <a:t> </a:t>
          </a:r>
        </a:p>
        <a:p>
          <a:r>
            <a:rPr lang="en-US" sz="1200">
              <a:effectLst/>
              <a:latin typeface="Arial" panose="020B0604020202020204" pitchFamily="34" charset="0"/>
              <a:cs typeface="Arial" panose="020B0604020202020204" pitchFamily="34" charset="0"/>
            </a:rPr>
            <a:t>The Seasonal Assessment of Resource Adequacy (SARA) report is a deterministic approach to considering the impact of potential variables that may affect the sufficiency of installed resources to meet the peak electrical demand on the ERCOT System during a particular season.</a:t>
          </a:r>
        </a:p>
        <a:p>
          <a:r>
            <a:rPr lang="en-US" sz="1200">
              <a:effectLst/>
              <a:latin typeface="Arial" panose="020B0604020202020204" pitchFamily="34" charset="0"/>
              <a:cs typeface="Arial" panose="020B0604020202020204" pitchFamily="34" charset="0"/>
            </a:rPr>
            <a:t> </a:t>
          </a:r>
        </a:p>
        <a:p>
          <a:r>
            <a:rPr lang="en-US" sz="1200">
              <a:effectLst/>
              <a:latin typeface="Arial" panose="020B0604020202020204" pitchFamily="34" charset="0"/>
              <a:cs typeface="Arial" panose="020B0604020202020204" pitchFamily="34" charset="0"/>
            </a:rPr>
            <a:t>The standard approach to assessing resource adequacy for one or more years into the future is to account for projected load and resources on a normalized basis and to require sufficient reserves (resources in excess of peak demand, on this normalized basis) to cover the uncertainty in peak demand and resource availability to meet a probabilistic</a:t>
          </a:r>
          <a:r>
            <a:rPr lang="en-US" sz="1200" baseline="0">
              <a:effectLst/>
              <a:latin typeface="Arial" panose="020B0604020202020204" pitchFamily="34" charset="0"/>
              <a:cs typeface="Arial" panose="020B0604020202020204" pitchFamily="34" charset="0"/>
            </a:rPr>
            <a:t> reliability standard</a:t>
          </a:r>
          <a:r>
            <a:rPr lang="en-US" sz="1200">
              <a:effectLst/>
              <a:latin typeface="Arial" panose="020B0604020202020204" pitchFamily="34" charset="0"/>
              <a:cs typeface="Arial" panose="020B0604020202020204" pitchFamily="34" charset="0"/>
            </a:rPr>
            <a:t>.   </a:t>
          </a:r>
        </a:p>
        <a:p>
          <a:r>
            <a:rPr lang="en-US" sz="1200">
              <a:effectLst/>
              <a:latin typeface="Arial" panose="020B0604020202020204" pitchFamily="34" charset="0"/>
              <a:cs typeface="Arial" panose="020B0604020202020204" pitchFamily="34" charset="0"/>
            </a:rPr>
            <a:t> </a:t>
          </a:r>
        </a:p>
        <a:p>
          <a:r>
            <a:rPr lang="en-US" sz="1200">
              <a:effectLst/>
              <a:latin typeface="Arial" panose="020B0604020202020204" pitchFamily="34" charset="0"/>
              <a:cs typeface="Arial" panose="020B0604020202020204" pitchFamily="34" charset="0"/>
            </a:rPr>
            <a:t>For seasonal assessments that look ahead less than a year, specific information may be available (such as seasonal climate forecasts or anticipated common-mode events such as drought) which can be used to consider the range of resource adequacy in a more deterministic manner.  </a:t>
          </a:r>
        </a:p>
        <a:p>
          <a:endParaRPr lang="en-US" sz="12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US" sz="1200">
              <a:solidFill>
                <a:schemeClr val="dk1"/>
              </a:solidFill>
              <a:effectLst/>
              <a:latin typeface="Arial" panose="020B0604020202020204" pitchFamily="34" charset="0"/>
              <a:ea typeface="+mn-ea"/>
              <a:cs typeface="Arial" panose="020B0604020202020204" pitchFamily="34" charset="0"/>
            </a:rPr>
            <a:t>The SARA report focuses on the availability of sufficient operating reserves to avoid emergency actions such as deployment of voluntary load reduction resources. It uses an operating reserve threshold of 2,300 MW to indicate the risk that an Energy Emergency Alert  Level 1 (EEA1) may be triggered during the time of the forecasted seasonal peak load. This threshold level is intended to be roughly analogous to the 2,300 MW Physical Responsive Capability (PRC) threshold for EEA1. However, PRC is a real-time capability measure for Resources that can quickly respond to system disturbances. In contrast, the SARA operating reserve reflects additional capability assumed to be available before energy emergency procedures are initiated, such as from Resources qualified to provide non-spinning reserves. Additionally, the amount of operating reserves available may increase relative to what is included in the SARA report due to the market responding to wholesale market price increases and anticipated capacity scarcity conditions. Given these considerations, ERCOT believes that the 2,300 MW reserve capacity threshold is a reasonable indicator for the risk of Energy Emergency Alerts given the uncertainties in predicting system conditions months in advance.</a:t>
          </a:r>
        </a:p>
        <a:p>
          <a:r>
            <a:rPr lang="en-US" sz="1200">
              <a:solidFill>
                <a:schemeClr val="dk1"/>
              </a:solidFill>
              <a:effectLst/>
              <a:latin typeface="Arial" panose="020B0604020202020204" pitchFamily="34" charset="0"/>
              <a:ea typeface="+mn-ea"/>
              <a:cs typeface="Arial" panose="020B0604020202020204" pitchFamily="34" charset="0"/>
            </a:rPr>
            <a:t> </a:t>
          </a:r>
        </a:p>
        <a:p>
          <a:r>
            <a:rPr lang="en-US" sz="1200">
              <a:solidFill>
                <a:schemeClr val="dk1"/>
              </a:solidFill>
              <a:effectLst/>
              <a:latin typeface="Arial" panose="020B0604020202020204" pitchFamily="34" charset="0"/>
              <a:ea typeface="+mn-ea"/>
              <a:cs typeface="Arial" panose="020B0604020202020204" pitchFamily="34" charset="0"/>
            </a:rPr>
            <a:t>The SARA report is intended to illustrate the range of resource adequacy outcomes that might occur. It serves as a situational awareness tool for ERCOT operational planning purposes,</a:t>
          </a:r>
          <a:r>
            <a:rPr lang="en-US" sz="1200" baseline="0">
              <a:solidFill>
                <a:schemeClr val="dk1"/>
              </a:solidFill>
              <a:effectLst/>
              <a:latin typeface="Arial" panose="020B0604020202020204" pitchFamily="34" charset="0"/>
              <a:ea typeface="+mn-ea"/>
              <a:cs typeface="Arial" panose="020B0604020202020204" pitchFamily="34" charset="0"/>
            </a:rPr>
            <a:t> and </a:t>
          </a:r>
          <a:r>
            <a:rPr lang="en-US" sz="1200">
              <a:solidFill>
                <a:schemeClr val="dk1"/>
              </a:solidFill>
              <a:effectLst/>
              <a:latin typeface="Arial" panose="020B0604020202020204" pitchFamily="34" charset="0"/>
              <a:ea typeface="+mn-ea"/>
              <a:cs typeface="Arial" panose="020B0604020202020204" pitchFamily="34" charset="0"/>
            </a:rPr>
            <a:t>helps fulfill the "extreme weather" resource adequacy</a:t>
          </a:r>
          <a:r>
            <a:rPr lang="en-US" sz="1200" baseline="0">
              <a:solidFill>
                <a:schemeClr val="dk1"/>
              </a:solidFill>
              <a:effectLst/>
              <a:latin typeface="Arial" panose="020B0604020202020204" pitchFamily="34" charset="0"/>
              <a:ea typeface="+mn-ea"/>
              <a:cs typeface="Arial" panose="020B0604020202020204" pitchFamily="34" charset="0"/>
            </a:rPr>
            <a:t> </a:t>
          </a:r>
          <a:r>
            <a:rPr lang="en-US" sz="1200">
              <a:solidFill>
                <a:schemeClr val="dk1"/>
              </a:solidFill>
              <a:effectLst/>
              <a:latin typeface="Arial" panose="020B0604020202020204" pitchFamily="34" charset="0"/>
              <a:ea typeface="+mn-ea"/>
              <a:cs typeface="Arial" panose="020B0604020202020204" pitchFamily="34" charset="0"/>
            </a:rPr>
            <a:t>assessment requirement per Public Utility Commission of Texas rule 25.362(i)(2)(H). In addition </a:t>
          </a:r>
          <a:r>
            <a:rPr lang="en-US" sz="1200" baseline="0">
              <a:solidFill>
                <a:schemeClr val="dk1"/>
              </a:solidFill>
              <a:effectLst/>
              <a:latin typeface="Arial" panose="020B0604020202020204" pitchFamily="34" charset="0"/>
              <a:ea typeface="+mn-ea"/>
              <a:cs typeface="Arial" panose="020B0604020202020204" pitchFamily="34" charset="0"/>
            </a:rPr>
            <a:t>to a base scenario, s</a:t>
          </a:r>
          <a:r>
            <a:rPr lang="en-US" sz="1200">
              <a:solidFill>
                <a:schemeClr val="dk1"/>
              </a:solidFill>
              <a:effectLst/>
              <a:latin typeface="Arial" panose="020B0604020202020204" pitchFamily="34" charset="0"/>
              <a:ea typeface="+mn-ea"/>
              <a:cs typeface="Arial" panose="020B0604020202020204" pitchFamily="34" charset="0"/>
            </a:rPr>
            <a:t>everal other scenarios are developed by varying the value of load forecast and resource availability parameters. The variation in these parameters is based on historic ranges of the parameter values or known changes expected in the near-term. The</a:t>
          </a:r>
          <a:r>
            <a:rPr lang="en-US" sz="1200" baseline="0">
              <a:solidFill>
                <a:schemeClr val="dk1"/>
              </a:solidFill>
              <a:effectLst/>
              <a:latin typeface="Arial" panose="020B0604020202020204" pitchFamily="34" charset="0"/>
              <a:ea typeface="+mn-ea"/>
              <a:cs typeface="Arial" panose="020B0604020202020204" pitchFamily="34" charset="0"/>
            </a:rPr>
            <a:t> SARA report is not intended to</a:t>
          </a:r>
          <a:r>
            <a:rPr lang="en-US" sz="1200">
              <a:solidFill>
                <a:schemeClr val="dk1"/>
              </a:solidFill>
              <a:effectLst/>
              <a:latin typeface="Arial" panose="020B0604020202020204" pitchFamily="34" charset="0"/>
              <a:ea typeface="+mn-ea"/>
              <a:cs typeface="Arial" panose="020B0604020202020204" pitchFamily="34" charset="0"/>
            </a:rPr>
            <a:t> indicate the likelihood of any of these scenario</a:t>
          </a:r>
          <a:r>
            <a:rPr lang="en-US" sz="1200" baseline="0">
              <a:solidFill>
                <a:schemeClr val="dk1"/>
              </a:solidFill>
              <a:effectLst/>
              <a:latin typeface="Arial" panose="020B0604020202020204" pitchFamily="34" charset="0"/>
              <a:ea typeface="+mn-ea"/>
              <a:cs typeface="Arial" panose="020B0604020202020204" pitchFamily="34" charset="0"/>
            </a:rPr>
            <a:t> outcomes.</a:t>
          </a:r>
          <a:r>
            <a:rPr lang="en-US" sz="1100">
              <a:solidFill>
                <a:schemeClr val="dk1"/>
              </a:solidFill>
              <a:effectLst/>
              <a:latin typeface="+mn-lt"/>
              <a:ea typeface="+mn-ea"/>
              <a:cs typeface="+mn-cs"/>
            </a:rPr>
            <a:t> </a:t>
          </a:r>
          <a:endParaRPr lang="en-US" sz="1200">
            <a:solidFill>
              <a:schemeClr val="dk1"/>
            </a:solidFill>
            <a:effectLst/>
            <a:latin typeface="Arial" panose="020B0604020202020204" pitchFamily="34" charset="0"/>
            <a:ea typeface="+mn-ea"/>
            <a:cs typeface="Arial" panose="020B0604020202020204" pitchFamily="34" charset="0"/>
          </a:endParaRPr>
        </a:p>
        <a:p>
          <a:endParaRPr lang="en-US" sz="1200">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Q38"/>
  <sheetViews>
    <sheetView zoomScaleNormal="100" workbookViewId="0">
      <selection activeCell="M27" sqref="M27"/>
    </sheetView>
  </sheetViews>
  <sheetFormatPr defaultColWidth="9.109375" defaultRowHeight="14.4" x14ac:dyDescent="0.3"/>
  <cols>
    <col min="1" max="1" width="3.5546875" style="5" customWidth="1"/>
    <col min="2" max="12" width="9.109375" style="5"/>
    <col min="13" max="13" width="9.88671875" style="5" customWidth="1"/>
    <col min="14" max="14" width="10.5546875" style="5" bestFit="1" customWidth="1"/>
    <col min="15" max="16384" width="9.109375" style="5"/>
  </cols>
  <sheetData>
    <row r="1" spans="2:15" x14ac:dyDescent="0.3">
      <c r="B1" s="31" t="s">
        <v>2161</v>
      </c>
      <c r="C1" s="32"/>
      <c r="D1" s="32"/>
      <c r="E1" s="32"/>
      <c r="F1" s="32"/>
      <c r="G1" s="32"/>
      <c r="H1" s="32"/>
      <c r="I1" s="32"/>
      <c r="J1" s="32"/>
      <c r="K1" s="32"/>
    </row>
    <row r="12" spans="2:15" x14ac:dyDescent="0.3">
      <c r="M12" s="46"/>
      <c r="N12" s="28"/>
      <c r="O12" s="28"/>
    </row>
    <row r="13" spans="2:15" x14ac:dyDescent="0.3">
      <c r="M13" s="46"/>
      <c r="N13" s="28"/>
      <c r="O13" s="28"/>
    </row>
    <row r="14" spans="2:15" x14ac:dyDescent="0.3">
      <c r="M14" s="46"/>
      <c r="N14" s="28"/>
      <c r="O14" s="28"/>
    </row>
    <row r="15" spans="2:15" x14ac:dyDescent="0.3">
      <c r="M15" s="46"/>
      <c r="N15" s="46"/>
      <c r="O15" s="46"/>
    </row>
    <row r="16" spans="2:15" x14ac:dyDescent="0.3">
      <c r="M16" s="28"/>
      <c r="N16" s="28"/>
      <c r="O16" s="28"/>
    </row>
    <row r="17" spans="13:17" x14ac:dyDescent="0.3">
      <c r="M17" s="28"/>
      <c r="N17" s="28"/>
      <c r="O17" s="28"/>
    </row>
    <row r="18" spans="13:17" x14ac:dyDescent="0.3">
      <c r="M18" s="28"/>
      <c r="N18" s="28"/>
      <c r="O18" s="28"/>
      <c r="Q18" s="44"/>
    </row>
    <row r="19" spans="13:17" x14ac:dyDescent="0.3">
      <c r="M19" s="47"/>
      <c r="N19" s="28"/>
      <c r="O19" s="28"/>
    </row>
    <row r="20" spans="13:17" x14ac:dyDescent="0.3">
      <c r="M20" s="29"/>
    </row>
    <row r="25" spans="13:17" x14ac:dyDescent="0.3">
      <c r="N25" s="45"/>
    </row>
    <row r="26" spans="13:17" x14ac:dyDescent="0.3">
      <c r="N26" s="45"/>
    </row>
    <row r="27" spans="13:17" x14ac:dyDescent="0.3">
      <c r="N27" s="45"/>
    </row>
    <row r="28" spans="13:17" x14ac:dyDescent="0.3">
      <c r="N28" s="45"/>
    </row>
    <row r="36" ht="18" customHeight="1" x14ac:dyDescent="0.3"/>
    <row r="37" ht="18" customHeight="1" x14ac:dyDescent="0.3"/>
    <row r="38" ht="18" customHeight="1" x14ac:dyDescent="0.3"/>
  </sheetData>
  <pageMargins left="1" right="1" top="1" bottom="0.75" header="0.3" footer="0.3"/>
  <pageSetup scale="86" orientation="portrait" r:id="rId1"/>
  <headerFooter>
    <oddHeader>&amp;R&amp;G</oddHeader>
    <oddFooter>&amp;LERCOT PUBLIC&amp;C&amp;P</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T58"/>
  <sheetViews>
    <sheetView tabSelected="1" topLeftCell="A32" zoomScale="70" zoomScaleNormal="70" workbookViewId="0">
      <selection activeCell="G42" sqref="G42"/>
    </sheetView>
  </sheetViews>
  <sheetFormatPr defaultColWidth="9.109375" defaultRowHeight="14.4" x14ac:dyDescent="0.3"/>
  <cols>
    <col min="1" max="1" width="3.5546875" style="5" customWidth="1"/>
    <col min="2" max="2" width="7.109375" style="5" customWidth="1"/>
    <col min="3" max="3" width="110.88671875" style="5" customWidth="1"/>
    <col min="4" max="4" width="16.5546875" style="4" customWidth="1"/>
    <col min="5" max="5" width="21.6640625" style="4" customWidth="1"/>
    <col min="6" max="7" width="23" style="4" customWidth="1"/>
    <col min="8" max="8" width="23.88671875" style="6" customWidth="1"/>
    <col min="9" max="9" width="25.6640625" style="6" customWidth="1"/>
    <col min="10" max="10" width="23.109375" style="5" customWidth="1"/>
    <col min="11" max="11" width="53.6640625" style="5" customWidth="1"/>
    <col min="12" max="12" width="14" style="5" customWidth="1"/>
    <col min="13" max="13" width="9.109375" style="5"/>
    <col min="14" max="14" width="9.109375" style="5" customWidth="1"/>
    <col min="15" max="32" width="13.6640625" style="5" customWidth="1"/>
    <col min="33" max="16384" width="9.109375" style="5"/>
  </cols>
  <sheetData>
    <row r="1" spans="1:254" s="17" customFormat="1" ht="23.4" customHeight="1" x14ac:dyDescent="0.4">
      <c r="B1" s="89" t="s">
        <v>5</v>
      </c>
      <c r="C1" s="89"/>
      <c r="D1" s="89"/>
      <c r="E1" s="89"/>
      <c r="F1" s="89"/>
      <c r="G1" s="89"/>
      <c r="H1" s="89"/>
      <c r="I1" s="89"/>
      <c r="J1" s="89"/>
      <c r="K1" s="89"/>
    </row>
    <row r="2" spans="1:254" s="17" customFormat="1" ht="23.4" customHeight="1" x14ac:dyDescent="0.4">
      <c r="B2" s="89" t="s">
        <v>2160</v>
      </c>
      <c r="C2" s="89"/>
      <c r="D2" s="89"/>
      <c r="E2" s="89"/>
      <c r="F2" s="89"/>
      <c r="G2" s="89"/>
      <c r="H2" s="89"/>
      <c r="I2" s="89"/>
      <c r="J2" s="89"/>
      <c r="K2" s="89"/>
    </row>
    <row r="3" spans="1:254" s="18" customFormat="1" ht="23.4" customHeight="1" x14ac:dyDescent="0.4">
      <c r="B3" s="89" t="str">
        <f>+Summary!B1</f>
        <v>Release Date:  Novermber 5, 2020</v>
      </c>
      <c r="C3" s="89"/>
      <c r="D3" s="89"/>
      <c r="E3" s="89"/>
      <c r="F3" s="89"/>
      <c r="G3" s="89"/>
      <c r="H3" s="89"/>
      <c r="I3" s="89"/>
      <c r="J3" s="89"/>
      <c r="K3" s="89"/>
      <c r="IM3" s="19"/>
      <c r="IN3" s="19"/>
      <c r="IO3" s="19"/>
      <c r="IP3" s="19"/>
      <c r="IQ3" s="19"/>
      <c r="IR3" s="19"/>
      <c r="IS3" s="19"/>
      <c r="IT3" s="19"/>
    </row>
    <row r="4" spans="1:254" s="8" customFormat="1" ht="21" x14ac:dyDescent="0.4">
      <c r="A4" s="9"/>
      <c r="B4" s="9"/>
      <c r="C4" s="30"/>
      <c r="D4" s="16"/>
      <c r="E4" s="16"/>
      <c r="F4" s="16"/>
      <c r="G4" s="16"/>
      <c r="H4" s="9"/>
      <c r="I4" s="9"/>
      <c r="J4" s="9"/>
      <c r="K4" s="9"/>
    </row>
    <row r="5" spans="1:254" s="11" customFormat="1" ht="22.8" x14ac:dyDescent="0.4">
      <c r="B5" s="94" t="s">
        <v>4</v>
      </c>
      <c r="C5" s="94"/>
      <c r="D5" s="94"/>
      <c r="E5" s="94"/>
      <c r="F5" s="94"/>
      <c r="G5" s="94"/>
      <c r="H5" s="94"/>
      <c r="I5" s="94"/>
      <c r="J5" s="94"/>
      <c r="K5" s="94"/>
      <c r="L5"/>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c r="DG5" s="8"/>
      <c r="DH5" s="8"/>
      <c r="DI5" s="8"/>
      <c r="DJ5" s="8"/>
      <c r="DK5" s="8"/>
      <c r="DL5" s="8"/>
      <c r="DM5" s="8"/>
      <c r="DN5" s="8"/>
      <c r="DO5" s="8"/>
      <c r="DP5" s="8"/>
      <c r="DQ5" s="8"/>
      <c r="DR5" s="8"/>
      <c r="DS5" s="8"/>
      <c r="DT5" s="8"/>
      <c r="DU5" s="8"/>
      <c r="DV5" s="8"/>
      <c r="DW5" s="8"/>
      <c r="DX5" s="8"/>
      <c r="DY5" s="8"/>
      <c r="DZ5" s="8"/>
      <c r="EA5" s="8"/>
      <c r="EB5" s="8"/>
      <c r="EC5" s="8"/>
      <c r="ED5" s="8"/>
      <c r="EE5" s="8"/>
      <c r="EF5" s="8"/>
      <c r="EG5" s="8"/>
      <c r="EH5" s="8"/>
      <c r="EI5" s="8"/>
      <c r="EJ5" s="8"/>
      <c r="EK5" s="8"/>
      <c r="EL5" s="8"/>
      <c r="EM5" s="8"/>
      <c r="EN5" s="8"/>
      <c r="EO5" s="8"/>
      <c r="EP5" s="8"/>
      <c r="EQ5" s="8"/>
      <c r="ER5" s="8"/>
      <c r="ES5" s="8"/>
      <c r="ET5" s="8"/>
      <c r="EU5" s="8"/>
      <c r="EV5" s="8"/>
      <c r="EW5" s="8"/>
      <c r="EX5" s="8"/>
      <c r="EY5" s="8"/>
      <c r="EZ5" s="8"/>
      <c r="FA5" s="8"/>
      <c r="FB5" s="8"/>
      <c r="FC5" s="8"/>
      <c r="FD5" s="8"/>
      <c r="FE5" s="8"/>
      <c r="FF5" s="8"/>
      <c r="FG5" s="8"/>
      <c r="FH5" s="8"/>
      <c r="FI5" s="8"/>
      <c r="FJ5" s="8"/>
      <c r="FK5" s="8"/>
      <c r="FL5" s="8"/>
      <c r="FM5" s="8"/>
      <c r="FN5" s="8"/>
      <c r="FO5" s="8"/>
      <c r="FP5" s="8"/>
      <c r="FQ5" s="8"/>
      <c r="FR5" s="8"/>
      <c r="FS5" s="8"/>
      <c r="FT5" s="8"/>
      <c r="FU5" s="8"/>
      <c r="FV5" s="8"/>
      <c r="FW5" s="8"/>
      <c r="FX5" s="8"/>
      <c r="FY5" s="8"/>
      <c r="FZ5" s="8"/>
      <c r="GA5" s="8"/>
      <c r="GB5" s="8"/>
      <c r="GC5" s="8"/>
      <c r="GD5" s="8"/>
      <c r="GE5" s="8"/>
      <c r="GF5" s="8"/>
      <c r="GG5" s="8"/>
      <c r="GH5" s="8"/>
      <c r="GI5" s="8"/>
      <c r="GJ5" s="8"/>
      <c r="GK5" s="8"/>
      <c r="GL5" s="8"/>
      <c r="GM5" s="8"/>
      <c r="GN5" s="8"/>
      <c r="GO5" s="8"/>
      <c r="GP5" s="8"/>
      <c r="GQ5" s="8"/>
      <c r="GR5" s="8"/>
      <c r="GS5" s="8"/>
      <c r="GT5" s="8"/>
      <c r="GU5" s="8"/>
      <c r="GV5" s="8"/>
      <c r="GW5" s="8"/>
      <c r="GX5" s="8"/>
      <c r="GY5" s="8"/>
      <c r="GZ5" s="8"/>
      <c r="HA5" s="8"/>
      <c r="HB5" s="8"/>
      <c r="HC5" s="8"/>
      <c r="HD5" s="8"/>
      <c r="HE5" s="8"/>
      <c r="HF5" s="8"/>
      <c r="HG5" s="8"/>
      <c r="HH5" s="8"/>
      <c r="HI5" s="8"/>
      <c r="HJ5" s="8"/>
      <c r="HK5" s="8"/>
      <c r="HL5" s="8"/>
      <c r="HM5" s="8"/>
      <c r="HN5" s="8"/>
      <c r="HO5" s="8"/>
      <c r="HP5" s="8"/>
      <c r="HQ5" s="8"/>
      <c r="HR5" s="8"/>
      <c r="HS5" s="8"/>
      <c r="HT5" s="8"/>
      <c r="HU5" s="8"/>
      <c r="HV5" s="8"/>
      <c r="HW5" s="8"/>
      <c r="HX5" s="8"/>
      <c r="HY5" s="8"/>
      <c r="HZ5" s="8"/>
      <c r="IA5" s="8"/>
      <c r="IB5" s="8"/>
      <c r="IC5" s="8"/>
      <c r="ID5" s="8"/>
      <c r="IE5" s="8"/>
      <c r="IF5" s="8"/>
      <c r="IG5" s="8"/>
      <c r="IH5" s="8"/>
      <c r="II5" s="8"/>
      <c r="IJ5" s="8"/>
      <c r="IK5" s="8"/>
      <c r="IL5" s="8"/>
      <c r="IM5" s="8"/>
      <c r="IN5" s="8"/>
      <c r="IO5" s="8"/>
      <c r="IP5" s="8"/>
      <c r="IQ5" s="8"/>
      <c r="IR5" s="8"/>
    </row>
    <row r="6" spans="1:254" s="12" customFormat="1" ht="38.4" customHeight="1" x14ac:dyDescent="0.3">
      <c r="A6" s="1"/>
      <c r="B6" s="33"/>
      <c r="C6" s="48" t="s">
        <v>10</v>
      </c>
      <c r="D6" s="67">
        <f>WinterCapacities!I394</f>
        <v>67529.095853031016</v>
      </c>
      <c r="E6" s="100" t="s">
        <v>23</v>
      </c>
      <c r="F6" s="101"/>
      <c r="G6" s="101"/>
      <c r="H6" s="101"/>
      <c r="I6" s="101"/>
      <c r="J6" s="101"/>
      <c r="K6" s="101"/>
      <c r="L6"/>
      <c r="M6" s="20"/>
      <c r="N6" s="8"/>
      <c r="O6" s="8"/>
      <c r="P6" s="8"/>
      <c r="Q6" s="8"/>
      <c r="R6" s="8"/>
      <c r="S6" s="8"/>
      <c r="T6" s="8"/>
      <c r="U6" s="8"/>
      <c r="V6" s="8"/>
      <c r="W6" s="8"/>
      <c r="X6" s="8"/>
      <c r="Y6" s="8"/>
      <c r="Z6" s="20"/>
      <c r="AA6" s="8"/>
      <c r="AB6" s="8"/>
      <c r="AC6" s="8"/>
      <c r="AD6" s="20"/>
      <c r="AE6" s="8"/>
      <c r="AF6" s="8"/>
      <c r="AG6" s="8"/>
      <c r="AH6" s="8"/>
      <c r="AI6" s="8"/>
      <c r="AJ6" s="8"/>
      <c r="AK6" s="8"/>
      <c r="AL6" s="8"/>
      <c r="AM6" s="8"/>
      <c r="AN6" s="8"/>
      <c r="AO6" s="8"/>
      <c r="AP6" s="8"/>
      <c r="AQ6" s="8"/>
      <c r="AR6" s="20"/>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c r="FL6" s="8"/>
      <c r="FM6" s="8"/>
      <c r="FN6" s="8"/>
      <c r="FO6" s="8"/>
      <c r="FP6" s="8"/>
      <c r="FQ6" s="8"/>
      <c r="FR6" s="8"/>
      <c r="FS6" s="8"/>
      <c r="FT6" s="8"/>
      <c r="FU6" s="8"/>
      <c r="FV6" s="8"/>
      <c r="FW6" s="8"/>
      <c r="FX6" s="8"/>
      <c r="FY6" s="8"/>
      <c r="FZ6" s="8"/>
      <c r="GA6" s="8"/>
      <c r="GB6" s="8"/>
      <c r="GC6" s="8"/>
      <c r="GD6" s="8"/>
      <c r="GE6" s="8"/>
      <c r="GF6" s="8"/>
      <c r="GG6" s="8"/>
      <c r="GH6" s="8"/>
      <c r="GI6" s="8"/>
      <c r="GJ6" s="8"/>
      <c r="GK6" s="8"/>
      <c r="GL6" s="8"/>
      <c r="GM6" s="8"/>
      <c r="GN6" s="8"/>
      <c r="GO6" s="8"/>
      <c r="GP6" s="8"/>
      <c r="GQ6" s="8"/>
      <c r="GR6" s="8"/>
      <c r="GS6" s="8"/>
      <c r="GT6" s="8"/>
      <c r="GU6" s="8"/>
      <c r="GV6" s="8"/>
      <c r="GW6" s="8"/>
      <c r="GX6" s="8"/>
      <c r="GY6" s="8"/>
      <c r="GZ6" s="8"/>
      <c r="HA6" s="8"/>
      <c r="HB6" s="8"/>
      <c r="HC6" s="8"/>
      <c r="HD6" s="8"/>
      <c r="HE6" s="8"/>
      <c r="HF6" s="8"/>
      <c r="HG6" s="8"/>
      <c r="HH6" s="8"/>
      <c r="HI6" s="8"/>
      <c r="HJ6" s="8"/>
      <c r="HK6" s="8"/>
      <c r="HL6" s="8"/>
      <c r="HM6" s="8"/>
      <c r="HN6" s="8"/>
      <c r="HO6" s="8"/>
      <c r="HP6" s="8"/>
      <c r="HQ6" s="8"/>
      <c r="HR6" s="8"/>
      <c r="HS6" s="8"/>
      <c r="HT6" s="8"/>
      <c r="HU6" s="8"/>
      <c r="HV6" s="8"/>
      <c r="HW6" s="8"/>
      <c r="HX6" s="8"/>
      <c r="HY6" s="8"/>
      <c r="HZ6" s="8"/>
      <c r="IA6" s="8"/>
      <c r="IB6" s="8"/>
      <c r="IC6" s="8"/>
      <c r="ID6" s="8"/>
      <c r="IE6" s="8"/>
      <c r="IF6" s="8"/>
      <c r="IG6" s="8"/>
      <c r="IH6" s="8"/>
      <c r="II6" s="8"/>
      <c r="IJ6" s="8"/>
      <c r="IK6" s="8"/>
      <c r="IL6" s="8"/>
      <c r="IM6" s="8"/>
      <c r="IN6" s="8"/>
      <c r="IO6" s="8"/>
      <c r="IP6" s="8"/>
      <c r="IQ6" s="8"/>
      <c r="IR6" s="8"/>
    </row>
    <row r="7" spans="1:254" s="12" customFormat="1" ht="38.4" customHeight="1" x14ac:dyDescent="0.3">
      <c r="A7" s="1"/>
      <c r="B7" s="33"/>
      <c r="C7" s="48" t="s">
        <v>1</v>
      </c>
      <c r="D7" s="67">
        <f>WinterCapacities!I416</f>
        <v>3710</v>
      </c>
      <c r="E7" s="96" t="s">
        <v>24</v>
      </c>
      <c r="F7" s="97"/>
      <c r="G7" s="97"/>
      <c r="H7" s="97"/>
      <c r="I7" s="97"/>
      <c r="J7" s="97"/>
      <c r="K7" s="97"/>
      <c r="L7"/>
      <c r="M7" s="20"/>
      <c r="N7" s="8"/>
      <c r="O7" s="8"/>
      <c r="P7" s="8"/>
      <c r="Q7" s="8"/>
      <c r="R7" s="8"/>
      <c r="S7" s="8"/>
      <c r="T7" s="8"/>
      <c r="U7" s="8"/>
      <c r="V7" s="8"/>
      <c r="W7" s="8"/>
      <c r="X7" s="8"/>
      <c r="Y7" s="8"/>
      <c r="Z7" s="20"/>
      <c r="AA7" s="8"/>
      <c r="AB7" s="8"/>
      <c r="AC7" s="8"/>
      <c r="AD7" s="20"/>
      <c r="AE7" s="8"/>
      <c r="AF7" s="8"/>
      <c r="AG7" s="8"/>
      <c r="AH7" s="8"/>
      <c r="AI7" s="8"/>
      <c r="AJ7" s="8"/>
      <c r="AK7" s="8"/>
      <c r="AL7" s="8"/>
      <c r="AM7" s="8"/>
      <c r="AN7" s="8"/>
      <c r="AO7" s="8"/>
      <c r="AP7" s="8"/>
      <c r="AQ7" s="8"/>
      <c r="AR7" s="20"/>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c r="FL7" s="8"/>
      <c r="FM7" s="8"/>
      <c r="FN7" s="8"/>
      <c r="FO7" s="8"/>
      <c r="FP7" s="8"/>
      <c r="FQ7" s="8"/>
      <c r="FR7" s="8"/>
      <c r="FS7" s="8"/>
      <c r="FT7" s="8"/>
      <c r="FU7" s="8"/>
      <c r="FV7" s="8"/>
      <c r="FW7" s="8"/>
      <c r="FX7" s="8"/>
      <c r="FY7" s="8"/>
      <c r="FZ7" s="8"/>
      <c r="GA7" s="8"/>
      <c r="GB7" s="8"/>
      <c r="GC7" s="8"/>
      <c r="GD7" s="8"/>
      <c r="GE7" s="8"/>
      <c r="GF7" s="8"/>
      <c r="GG7" s="8"/>
      <c r="GH7" s="8"/>
      <c r="GI7" s="8"/>
      <c r="GJ7" s="8"/>
      <c r="GK7" s="8"/>
      <c r="GL7" s="8"/>
      <c r="GM7" s="8"/>
      <c r="GN7" s="8"/>
      <c r="GO7" s="8"/>
      <c r="GP7" s="8"/>
      <c r="GQ7" s="8"/>
      <c r="GR7" s="8"/>
      <c r="GS7" s="8"/>
      <c r="GT7" s="8"/>
      <c r="GU7" s="8"/>
      <c r="GV7" s="8"/>
      <c r="GW7" s="8"/>
      <c r="GX7" s="8"/>
      <c r="GY7" s="8"/>
      <c r="GZ7" s="8"/>
      <c r="HA7" s="8"/>
      <c r="HB7" s="8"/>
      <c r="HC7" s="8"/>
      <c r="HD7" s="8"/>
      <c r="HE7" s="8"/>
      <c r="HF7" s="8"/>
      <c r="HG7" s="8"/>
      <c r="HH7" s="8"/>
      <c r="HI7" s="8"/>
      <c r="HJ7" s="8"/>
      <c r="HK7" s="8"/>
      <c r="HL7" s="8"/>
      <c r="HM7" s="8"/>
      <c r="HN7" s="8"/>
      <c r="HO7" s="8"/>
      <c r="HP7" s="8"/>
      <c r="HQ7" s="8"/>
      <c r="HR7" s="8"/>
      <c r="HS7" s="8"/>
      <c r="HT7" s="8"/>
      <c r="HU7" s="8"/>
      <c r="HV7" s="8"/>
      <c r="HW7" s="8"/>
      <c r="HX7" s="8"/>
      <c r="HY7" s="8"/>
      <c r="HZ7" s="8"/>
      <c r="IA7" s="8"/>
      <c r="IB7" s="8"/>
      <c r="IC7" s="8"/>
      <c r="ID7" s="8"/>
      <c r="IE7" s="8"/>
      <c r="IF7" s="8"/>
      <c r="IG7" s="8"/>
      <c r="IH7" s="8"/>
      <c r="II7" s="8"/>
      <c r="IJ7" s="8"/>
      <c r="IK7" s="8"/>
      <c r="IL7" s="8"/>
      <c r="IM7" s="8"/>
      <c r="IN7" s="8"/>
      <c r="IO7" s="8"/>
      <c r="IP7" s="8"/>
      <c r="IQ7" s="8"/>
      <c r="IR7" s="8"/>
    </row>
    <row r="8" spans="1:254" s="12" customFormat="1" ht="38.4" customHeight="1" x14ac:dyDescent="0.3">
      <c r="A8" s="1"/>
      <c r="B8" s="33"/>
      <c r="C8" s="48" t="s">
        <v>12</v>
      </c>
      <c r="D8" s="67">
        <f>WinterCapacities!I424</f>
        <v>-568</v>
      </c>
      <c r="E8" s="96" t="s">
        <v>34</v>
      </c>
      <c r="F8" s="97"/>
      <c r="G8" s="97"/>
      <c r="H8" s="97"/>
      <c r="I8" s="97"/>
      <c r="J8" s="97"/>
      <c r="K8" s="97"/>
      <c r="L8"/>
      <c r="M8" s="20"/>
      <c r="N8" s="8"/>
      <c r="O8" s="8"/>
      <c r="P8" s="8"/>
      <c r="Q8" s="8"/>
      <c r="R8" s="8"/>
      <c r="S8" s="8"/>
      <c r="T8" s="8"/>
      <c r="U8" s="8"/>
      <c r="V8" s="8"/>
      <c r="W8" s="8"/>
      <c r="X8" s="8"/>
      <c r="Y8" s="8"/>
      <c r="Z8" s="20"/>
      <c r="AA8" s="8"/>
      <c r="AB8" s="8"/>
      <c r="AC8" s="8"/>
      <c r="AD8" s="20"/>
      <c r="AE8" s="8"/>
      <c r="AF8" s="8"/>
      <c r="AG8" s="8"/>
      <c r="AH8" s="8"/>
      <c r="AI8" s="8"/>
      <c r="AJ8" s="8"/>
      <c r="AK8" s="8"/>
      <c r="AL8" s="8"/>
      <c r="AM8" s="8"/>
      <c r="AN8" s="8"/>
      <c r="AO8" s="8"/>
      <c r="AP8" s="8"/>
      <c r="AQ8" s="8"/>
      <c r="AR8" s="20"/>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c r="HO8" s="8"/>
      <c r="HP8" s="8"/>
      <c r="HQ8" s="8"/>
      <c r="HR8" s="8"/>
      <c r="HS8" s="8"/>
      <c r="HT8" s="8"/>
      <c r="HU8" s="8"/>
      <c r="HV8" s="8"/>
      <c r="HW8" s="8"/>
      <c r="HX8" s="8"/>
      <c r="HY8" s="8"/>
      <c r="HZ8" s="8"/>
      <c r="IA8" s="8"/>
      <c r="IB8" s="8"/>
      <c r="IC8" s="8"/>
      <c r="ID8" s="8"/>
      <c r="IE8" s="8"/>
      <c r="IF8" s="8"/>
      <c r="IG8" s="8"/>
      <c r="IH8" s="8"/>
      <c r="II8" s="8"/>
      <c r="IJ8" s="8"/>
      <c r="IK8" s="8"/>
      <c r="IL8" s="8"/>
      <c r="IM8" s="8"/>
      <c r="IN8" s="8"/>
      <c r="IO8" s="8"/>
      <c r="IP8" s="8"/>
      <c r="IQ8" s="8"/>
      <c r="IR8" s="8"/>
    </row>
    <row r="9" spans="1:254" s="12" customFormat="1" ht="38.4" customHeight="1" x14ac:dyDescent="0.3">
      <c r="A9" s="1"/>
      <c r="B9" s="33"/>
      <c r="C9" s="50" t="s">
        <v>2035</v>
      </c>
      <c r="D9" s="67">
        <f>WinterCapacities!I426</f>
        <v>0</v>
      </c>
      <c r="E9" s="96" t="s">
        <v>35</v>
      </c>
      <c r="F9" s="97"/>
      <c r="G9" s="97"/>
      <c r="H9" s="97"/>
      <c r="I9" s="97"/>
      <c r="J9" s="97"/>
      <c r="K9" s="97"/>
      <c r="L9"/>
      <c r="M9" s="20"/>
      <c r="N9" s="20"/>
      <c r="O9" s="8"/>
      <c r="P9" s="8"/>
      <c r="Q9" s="8"/>
      <c r="R9" s="8"/>
      <c r="S9" s="8"/>
      <c r="T9" s="8"/>
      <c r="U9" s="8"/>
      <c r="V9" s="8"/>
      <c r="W9" s="8"/>
      <c r="X9" s="8"/>
      <c r="Y9" s="8"/>
      <c r="Z9" s="20"/>
      <c r="AA9" s="8"/>
      <c r="AB9" s="8"/>
      <c r="AC9" s="8"/>
      <c r="AD9" s="20"/>
      <c r="AE9" s="8"/>
      <c r="AF9" s="8"/>
      <c r="AG9" s="8"/>
      <c r="AH9" s="8"/>
      <c r="AI9" s="8"/>
      <c r="AJ9" s="8"/>
      <c r="AK9" s="8"/>
      <c r="AL9" s="8"/>
      <c r="AM9" s="8"/>
      <c r="AN9" s="8"/>
      <c r="AO9" s="8"/>
      <c r="AP9" s="8"/>
      <c r="AQ9" s="8"/>
      <c r="AR9" s="20"/>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row>
    <row r="10" spans="1:254" s="12" customFormat="1" ht="38.4" customHeight="1" x14ac:dyDescent="0.3">
      <c r="A10" s="1"/>
      <c r="B10" s="33"/>
      <c r="C10" s="50" t="s">
        <v>2036</v>
      </c>
      <c r="D10" s="67">
        <f>WinterCapacities!I428+WinterCapacities!I429</f>
        <v>3631.1382683935999</v>
      </c>
      <c r="E10" s="96" t="s">
        <v>28</v>
      </c>
      <c r="F10" s="97"/>
      <c r="G10" s="97"/>
      <c r="H10" s="97"/>
      <c r="I10" s="97"/>
      <c r="J10" s="97"/>
      <c r="K10" s="97"/>
      <c r="L10"/>
      <c r="M10" s="20"/>
      <c r="N10" s="8"/>
      <c r="O10" s="8"/>
      <c r="P10" s="8"/>
      <c r="Q10" s="8"/>
      <c r="R10" s="8"/>
      <c r="S10" s="8"/>
      <c r="T10" s="8"/>
      <c r="U10" s="8"/>
      <c r="V10" s="8"/>
      <c r="W10" s="8"/>
      <c r="X10" s="8"/>
      <c r="Y10" s="8"/>
      <c r="Z10" s="20"/>
      <c r="AA10" s="8"/>
      <c r="AB10" s="8"/>
      <c r="AC10" s="8"/>
      <c r="AD10" s="20"/>
      <c r="AE10" s="8"/>
      <c r="AF10" s="8"/>
      <c r="AG10" s="8"/>
      <c r="AH10" s="8"/>
      <c r="AI10" s="8"/>
      <c r="AJ10" s="8"/>
      <c r="AK10" s="8"/>
      <c r="AL10" s="8"/>
      <c r="AM10" s="8"/>
      <c r="AN10" s="8"/>
      <c r="AO10" s="8"/>
      <c r="AP10" s="8"/>
      <c r="AQ10" s="8"/>
      <c r="AR10" s="20"/>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c r="HR10" s="8"/>
      <c r="HS10" s="8"/>
      <c r="HT10" s="8"/>
      <c r="HU10" s="8"/>
      <c r="HV10" s="8"/>
      <c r="HW10" s="8"/>
      <c r="HX10" s="8"/>
      <c r="HY10" s="8"/>
      <c r="HZ10" s="8"/>
      <c r="IA10" s="8"/>
      <c r="IB10" s="8"/>
      <c r="IC10" s="8"/>
      <c r="ID10" s="8"/>
      <c r="IE10" s="8"/>
      <c r="IF10" s="8"/>
      <c r="IG10" s="8"/>
      <c r="IH10" s="8"/>
      <c r="II10" s="8"/>
      <c r="IJ10" s="8"/>
      <c r="IK10" s="8"/>
      <c r="IL10" s="8"/>
      <c r="IM10" s="8"/>
      <c r="IN10" s="8"/>
      <c r="IO10" s="8"/>
      <c r="IP10" s="8"/>
      <c r="IQ10" s="8"/>
      <c r="IR10" s="8"/>
    </row>
    <row r="11" spans="1:254" s="12" customFormat="1" ht="38.4" customHeight="1" x14ac:dyDescent="0.3">
      <c r="A11" s="1"/>
      <c r="B11" s="33"/>
      <c r="C11" s="50" t="s">
        <v>2021</v>
      </c>
      <c r="D11" s="67">
        <f>WinterCapacities!I653*WinterCapacities!I654/100</f>
        <v>1479.8879999999999</v>
      </c>
      <c r="E11" s="96" t="s">
        <v>2025</v>
      </c>
      <c r="F11" s="97"/>
      <c r="G11" s="97"/>
      <c r="H11" s="97"/>
      <c r="I11" s="97"/>
      <c r="J11" s="97"/>
      <c r="K11" s="97"/>
      <c r="L11"/>
      <c r="M11" s="20"/>
      <c r="N11" s="8"/>
      <c r="O11" s="8"/>
      <c r="P11" s="8"/>
      <c r="Q11" s="8"/>
      <c r="R11" s="8"/>
      <c r="S11" s="8"/>
      <c r="T11" s="8"/>
      <c r="U11" s="8"/>
      <c r="V11" s="8"/>
      <c r="W11" s="8"/>
      <c r="X11" s="8"/>
      <c r="Y11" s="8"/>
      <c r="Z11" s="20"/>
      <c r="AA11" s="8"/>
      <c r="AB11" s="8"/>
      <c r="AC11" s="8"/>
      <c r="AD11" s="20"/>
      <c r="AE11" s="8"/>
      <c r="AF11" s="8"/>
      <c r="AG11" s="8"/>
      <c r="AH11" s="8"/>
      <c r="AI11" s="8"/>
      <c r="AJ11" s="8"/>
      <c r="AK11" s="8"/>
      <c r="AL11" s="8"/>
      <c r="AM11" s="8"/>
      <c r="AN11" s="8"/>
      <c r="AO11" s="8"/>
      <c r="AP11" s="8"/>
      <c r="AQ11" s="8"/>
      <c r="AR11" s="20"/>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c r="IH11" s="8"/>
      <c r="II11" s="8"/>
      <c r="IJ11" s="8"/>
      <c r="IK11" s="8"/>
      <c r="IL11" s="8"/>
      <c r="IM11" s="8"/>
      <c r="IN11" s="8"/>
      <c r="IO11" s="8"/>
      <c r="IP11" s="8"/>
      <c r="IQ11" s="8"/>
      <c r="IR11" s="8"/>
    </row>
    <row r="12" spans="1:254" s="12" customFormat="1" ht="38.4" customHeight="1" x14ac:dyDescent="0.3">
      <c r="A12" s="1"/>
      <c r="B12" s="33"/>
      <c r="C12" s="50" t="s">
        <v>2022</v>
      </c>
      <c r="D12" s="67">
        <f>WinterCapacities!I656*WinterCapacities!I657/100</f>
        <v>1410.7839999999999</v>
      </c>
      <c r="E12" s="96" t="s">
        <v>2026</v>
      </c>
      <c r="F12" s="97"/>
      <c r="G12" s="97"/>
      <c r="H12" s="97"/>
      <c r="I12" s="97"/>
      <c r="J12" s="97"/>
      <c r="K12" s="97"/>
      <c r="L12"/>
      <c r="M12" s="20"/>
      <c r="N12" s="8"/>
      <c r="O12" s="8"/>
      <c r="P12" s="8"/>
      <c r="Q12" s="8"/>
      <c r="R12" s="8"/>
      <c r="S12" s="8"/>
      <c r="T12" s="8"/>
      <c r="U12" s="8"/>
      <c r="V12" s="8"/>
      <c r="W12" s="8"/>
      <c r="X12" s="8"/>
      <c r="Y12" s="8"/>
      <c r="Z12" s="20"/>
      <c r="AA12" s="8"/>
      <c r="AB12" s="8"/>
      <c r="AC12" s="8"/>
      <c r="AD12" s="20"/>
      <c r="AE12" s="8"/>
      <c r="AF12" s="8"/>
      <c r="AG12" s="8"/>
      <c r="AH12" s="8"/>
      <c r="AI12" s="8"/>
      <c r="AJ12" s="8"/>
      <c r="AK12" s="8"/>
      <c r="AL12" s="8"/>
      <c r="AM12" s="8"/>
      <c r="AN12" s="8"/>
      <c r="AO12" s="8"/>
      <c r="AP12" s="8"/>
      <c r="AQ12" s="8"/>
      <c r="AR12" s="20"/>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row>
    <row r="13" spans="1:254" s="12" customFormat="1" ht="38.4" customHeight="1" x14ac:dyDescent="0.3">
      <c r="A13" s="1"/>
      <c r="B13" s="33"/>
      <c r="C13" s="50" t="s">
        <v>2023</v>
      </c>
      <c r="D13" s="67">
        <f>WinterCapacities!I659*WinterCapacities!I660/100</f>
        <v>3251.2990000000004</v>
      </c>
      <c r="E13" s="96" t="s">
        <v>2027</v>
      </c>
      <c r="F13" s="97"/>
      <c r="G13" s="97"/>
      <c r="H13" s="97"/>
      <c r="I13" s="97"/>
      <c r="J13" s="97"/>
      <c r="K13" s="97"/>
      <c r="L13"/>
      <c r="M13"/>
      <c r="N13" s="8"/>
      <c r="O13" s="8"/>
      <c r="P13" s="8"/>
      <c r="Q13" s="8"/>
      <c r="R13" s="8"/>
      <c r="S13" s="8"/>
      <c r="T13" s="8"/>
      <c r="U13" s="8"/>
      <c r="V13" s="8"/>
      <c r="W13" s="8"/>
      <c r="X13" s="8"/>
      <c r="Y13" s="8"/>
      <c r="Z13" s="20"/>
      <c r="AA13" s="8"/>
      <c r="AB13" s="8"/>
      <c r="AC13" s="8"/>
      <c r="AD13" s="20"/>
      <c r="AE13" s="8"/>
      <c r="AF13" s="8"/>
      <c r="AG13" s="8"/>
      <c r="AH13" s="8"/>
      <c r="AI13" s="8"/>
      <c r="AJ13" s="8"/>
      <c r="AK13" s="8"/>
      <c r="AL13" s="8"/>
      <c r="AM13" s="8"/>
      <c r="AN13" s="8"/>
      <c r="AO13" s="8"/>
      <c r="AP13" s="8"/>
      <c r="AQ13" s="8"/>
      <c r="AR13" s="20"/>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row>
    <row r="14" spans="1:254" s="12" customFormat="1" ht="38.4" customHeight="1" x14ac:dyDescent="0.3">
      <c r="A14" s="1"/>
      <c r="B14" s="33"/>
      <c r="C14" s="48" t="s">
        <v>8</v>
      </c>
      <c r="D14" s="67">
        <f>WinterCapacities!I737*WinterCapacities!I738/100</f>
        <v>268.58299999999997</v>
      </c>
      <c r="E14" s="96" t="s">
        <v>2028</v>
      </c>
      <c r="F14" s="97"/>
      <c r="G14" s="97"/>
      <c r="H14" s="97"/>
      <c r="I14" s="97"/>
      <c r="J14" s="97"/>
      <c r="K14" s="97"/>
      <c r="L14"/>
      <c r="M14"/>
      <c r="N14" s="8"/>
      <c r="O14" s="8"/>
      <c r="P14" s="8"/>
      <c r="Q14" s="8"/>
      <c r="R14" s="8"/>
      <c r="S14" s="8"/>
      <c r="T14" s="8"/>
      <c r="U14" s="8"/>
      <c r="V14" s="8"/>
      <c r="W14" s="8"/>
      <c r="X14" s="8"/>
      <c r="Y14" s="8"/>
      <c r="Z14" s="20"/>
      <c r="AA14" s="8"/>
      <c r="AB14" s="8"/>
      <c r="AC14" s="8"/>
      <c r="AD14" s="20"/>
      <c r="AE14" s="8"/>
      <c r="AF14" s="8"/>
      <c r="AG14" s="8"/>
      <c r="AH14" s="8"/>
      <c r="AI14" s="8"/>
      <c r="AJ14" s="8"/>
      <c r="AK14" s="8"/>
      <c r="AL14" s="8"/>
      <c r="AM14" s="8"/>
      <c r="AN14" s="8"/>
      <c r="AO14" s="8"/>
      <c r="AP14" s="8"/>
      <c r="AQ14" s="8"/>
      <c r="AR14" s="20"/>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c r="HR14" s="8"/>
      <c r="HS14" s="8"/>
      <c r="HT14" s="8"/>
      <c r="HU14" s="8"/>
      <c r="HV14" s="8"/>
      <c r="HW14" s="8"/>
      <c r="HX14" s="8"/>
      <c r="HY14" s="8"/>
      <c r="HZ14" s="8"/>
      <c r="IA14" s="8"/>
      <c r="IB14" s="8"/>
      <c r="IC14" s="8"/>
      <c r="ID14" s="8"/>
      <c r="IE14" s="8"/>
      <c r="IF14" s="8"/>
      <c r="IG14" s="8"/>
      <c r="IH14" s="8"/>
      <c r="II14" s="8"/>
      <c r="IJ14" s="8"/>
      <c r="IK14" s="8"/>
      <c r="IL14" s="8"/>
      <c r="IM14" s="8"/>
      <c r="IN14" s="8"/>
      <c r="IO14" s="8"/>
      <c r="IP14" s="8"/>
      <c r="IQ14" s="8"/>
      <c r="IR14" s="8"/>
    </row>
    <row r="15" spans="1:254" s="12" customFormat="1" ht="40.5" customHeight="1" x14ac:dyDescent="0.3">
      <c r="A15" s="1"/>
      <c r="B15" s="33"/>
      <c r="C15" s="50" t="s">
        <v>14</v>
      </c>
      <c r="D15" s="67">
        <f>WinterCapacities!I760*WinterCapacities!I761/100</f>
        <v>0</v>
      </c>
      <c r="E15" s="96" t="s">
        <v>2033</v>
      </c>
      <c r="F15" s="97"/>
      <c r="G15" s="97"/>
      <c r="H15" s="97"/>
      <c r="I15" s="97"/>
      <c r="J15" s="97"/>
      <c r="K15" s="97"/>
      <c r="L15"/>
      <c r="M15"/>
      <c r="N15" s="8"/>
      <c r="O15" s="8"/>
      <c r="P15" s="8"/>
      <c r="Q15" s="8"/>
      <c r="R15" s="8"/>
      <c r="S15" s="8"/>
      <c r="T15" s="8"/>
      <c r="U15" s="8"/>
      <c r="V15" s="8"/>
      <c r="W15" s="8"/>
      <c r="X15" s="8"/>
      <c r="Y15" s="8"/>
      <c r="Z15" s="20"/>
      <c r="AA15" s="8"/>
      <c r="AB15" s="8"/>
      <c r="AC15" s="8"/>
      <c r="AD15" s="20"/>
      <c r="AE15" s="8"/>
      <c r="AF15" s="8"/>
      <c r="AG15" s="8"/>
      <c r="AH15" s="8"/>
      <c r="AI15" s="8"/>
      <c r="AJ15" s="8"/>
      <c r="AK15" s="8"/>
      <c r="AL15" s="8"/>
      <c r="AM15" s="8"/>
      <c r="AN15" s="8"/>
      <c r="AO15" s="8"/>
      <c r="AP15" s="8"/>
      <c r="AQ15" s="8"/>
      <c r="AR15" s="20"/>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row>
    <row r="16" spans="1:254" s="12" customFormat="1" ht="38.4" customHeight="1" x14ac:dyDescent="0.3">
      <c r="A16" s="1"/>
      <c r="B16" s="33"/>
      <c r="C16" s="48" t="s">
        <v>2037</v>
      </c>
      <c r="D16" s="67">
        <f>WinterCapacities!I763</f>
        <v>0</v>
      </c>
      <c r="E16" s="96"/>
      <c r="F16" s="97"/>
      <c r="G16" s="97"/>
      <c r="H16" s="97"/>
      <c r="I16" s="97"/>
      <c r="J16" s="97"/>
      <c r="K16" s="97"/>
      <c r="L16"/>
      <c r="M16"/>
      <c r="N16" s="8"/>
      <c r="O16" s="8"/>
      <c r="P16" s="8"/>
      <c r="Q16" s="8"/>
      <c r="R16" s="8"/>
      <c r="S16" s="8"/>
      <c r="T16" s="8"/>
      <c r="U16" s="8"/>
      <c r="V16" s="8"/>
      <c r="W16" s="8"/>
      <c r="X16" s="8"/>
      <c r="Y16" s="8"/>
      <c r="Z16" s="20"/>
      <c r="AA16" s="8"/>
      <c r="AB16" s="8"/>
      <c r="AC16" s="8"/>
      <c r="AD16" s="20"/>
      <c r="AE16" s="8"/>
      <c r="AF16" s="8"/>
      <c r="AG16" s="8"/>
      <c r="AH16" s="8"/>
      <c r="AI16" s="8"/>
      <c r="AJ16" s="8"/>
      <c r="AK16" s="8"/>
      <c r="AL16" s="8"/>
      <c r="AM16" s="8"/>
      <c r="AN16" s="8"/>
      <c r="AO16" s="8"/>
      <c r="AP16" s="8"/>
      <c r="AQ16" s="8"/>
      <c r="AR16" s="20"/>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row>
    <row r="17" spans="1:254" s="12" customFormat="1" ht="38.4" customHeight="1" x14ac:dyDescent="0.3">
      <c r="A17" s="1"/>
      <c r="B17" s="33"/>
      <c r="C17" s="48" t="s">
        <v>2038</v>
      </c>
      <c r="D17" s="67">
        <f>WinterCapacities!I765</f>
        <v>0</v>
      </c>
      <c r="E17" s="96" t="s">
        <v>2034</v>
      </c>
      <c r="F17" s="97"/>
      <c r="G17" s="97"/>
      <c r="H17" s="97"/>
      <c r="I17" s="97"/>
      <c r="J17" s="97"/>
      <c r="K17" s="97"/>
      <c r="L17" s="5"/>
      <c r="M17"/>
      <c r="N17" s="8"/>
      <c r="O17" s="8"/>
      <c r="P17" s="8"/>
      <c r="Q17" s="8"/>
      <c r="R17" s="8"/>
      <c r="S17" s="8"/>
      <c r="T17" s="8"/>
      <c r="U17" s="8"/>
      <c r="V17" s="8"/>
      <c r="W17" s="8"/>
      <c r="X17" s="8"/>
      <c r="Y17" s="8"/>
      <c r="Z17" s="20"/>
      <c r="AA17" s="8"/>
      <c r="AB17" s="8"/>
      <c r="AC17" s="8"/>
      <c r="AD17" s="20"/>
      <c r="AE17" s="8"/>
      <c r="AF17" s="8"/>
      <c r="AG17" s="8"/>
      <c r="AH17" s="8"/>
      <c r="AI17" s="8"/>
      <c r="AJ17" s="8"/>
      <c r="AK17" s="8"/>
      <c r="AL17" s="8"/>
      <c r="AM17" s="8"/>
      <c r="AN17" s="8"/>
      <c r="AO17" s="8"/>
      <c r="AP17" s="8"/>
      <c r="AQ17" s="8"/>
      <c r="AR17" s="20"/>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row>
    <row r="18" spans="1:254" s="12" customFormat="1" ht="38.4" customHeight="1" x14ac:dyDescent="0.3">
      <c r="A18" s="1"/>
      <c r="B18" s="33"/>
      <c r="C18" s="50" t="s">
        <v>16</v>
      </c>
      <c r="D18" s="67">
        <f>WinterCapacities!I772*WinterCapacities!I773/100</f>
        <v>837.53</v>
      </c>
      <c r="E18" s="96" t="s">
        <v>2024</v>
      </c>
      <c r="F18" s="97"/>
      <c r="G18" s="97"/>
      <c r="H18" s="97"/>
      <c r="I18" s="97"/>
      <c r="J18" s="97"/>
      <c r="K18" s="97"/>
      <c r="L18"/>
      <c r="M18"/>
      <c r="N18" s="8"/>
      <c r="O18" s="8"/>
      <c r="P18" s="8"/>
      <c r="Q18" s="8"/>
      <c r="R18" s="8"/>
      <c r="S18" s="8"/>
      <c r="T18" s="8"/>
      <c r="U18" s="8"/>
      <c r="V18" s="8"/>
      <c r="W18" s="8"/>
      <c r="X18" s="8"/>
      <c r="Y18" s="8"/>
      <c r="Z18" s="20"/>
      <c r="AA18" s="8"/>
      <c r="AB18" s="8"/>
      <c r="AC18" s="8"/>
      <c r="AD18" s="20"/>
      <c r="AE18" s="8"/>
      <c r="AF18" s="8"/>
      <c r="AG18" s="8"/>
      <c r="AH18" s="8"/>
      <c r="AI18" s="8"/>
      <c r="AJ18" s="8"/>
      <c r="AK18" s="8"/>
      <c r="AL18" s="8"/>
      <c r="AM18" s="8"/>
      <c r="AN18" s="8"/>
      <c r="AO18" s="8"/>
      <c r="AP18" s="8"/>
      <c r="AQ18" s="8"/>
      <c r="AR18" s="20"/>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row>
    <row r="19" spans="1:254" s="12" customFormat="1" ht="38.4" customHeight="1" x14ac:dyDescent="0.3">
      <c r="A19" s="1"/>
      <c r="B19" s="33"/>
      <c r="C19" s="48" t="s">
        <v>29</v>
      </c>
      <c r="D19" s="67">
        <f>WinterCapacities!I780</f>
        <v>0</v>
      </c>
      <c r="E19" s="96" t="s">
        <v>25</v>
      </c>
      <c r="F19" s="97"/>
      <c r="G19" s="97"/>
      <c r="H19" s="97"/>
      <c r="I19" s="97"/>
      <c r="J19" s="97"/>
      <c r="K19" s="97"/>
      <c r="L19"/>
      <c r="M19"/>
      <c r="N19" s="8"/>
      <c r="O19" s="8"/>
      <c r="P19" s="8"/>
      <c r="Q19" s="8"/>
      <c r="R19" s="8"/>
      <c r="S19" s="8"/>
      <c r="T19" s="8"/>
      <c r="U19" s="8"/>
      <c r="V19" s="8"/>
      <c r="W19" s="8"/>
      <c r="X19" s="8"/>
      <c r="Y19" s="8"/>
      <c r="Z19" s="20"/>
      <c r="AA19" s="8"/>
      <c r="AB19" s="8"/>
      <c r="AC19" s="8"/>
      <c r="AD19" s="20"/>
      <c r="AE19" s="8"/>
      <c r="AF19" s="8"/>
      <c r="AG19" s="8"/>
      <c r="AH19" s="8"/>
      <c r="AI19" s="8"/>
      <c r="AJ19" s="8"/>
      <c r="AK19" s="8"/>
      <c r="AL19" s="8"/>
      <c r="AM19" s="8"/>
      <c r="AN19" s="8"/>
      <c r="AO19" s="8"/>
      <c r="AP19" s="8"/>
      <c r="AQ19" s="8"/>
      <c r="AR19" s="20"/>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row>
    <row r="20" spans="1:254" s="12" customFormat="1" ht="38.4" customHeight="1" x14ac:dyDescent="0.3">
      <c r="A20" s="1"/>
      <c r="B20" s="33"/>
      <c r="C20" s="50" t="s">
        <v>30</v>
      </c>
      <c r="D20" s="67">
        <f>WinterCapacities!I841*WinterCapacities!I842/100</f>
        <v>371.30500000000001</v>
      </c>
      <c r="E20" s="96" t="s">
        <v>2032</v>
      </c>
      <c r="F20" s="97"/>
      <c r="G20" s="97"/>
      <c r="H20" s="97"/>
      <c r="I20" s="97"/>
      <c r="J20" s="97"/>
      <c r="K20" s="97"/>
      <c r="L20"/>
      <c r="M20"/>
      <c r="N20" s="8"/>
      <c r="O20" s="8"/>
      <c r="P20" s="8"/>
      <c r="Q20" s="8"/>
      <c r="R20" s="8"/>
      <c r="S20" s="8"/>
      <c r="T20" s="8"/>
      <c r="U20" s="8"/>
      <c r="V20" s="8"/>
      <c r="W20" s="8"/>
      <c r="X20" s="8"/>
      <c r="Y20" s="8"/>
      <c r="Z20" s="20"/>
      <c r="AA20" s="8"/>
      <c r="AB20" s="8"/>
      <c r="AC20" s="8"/>
      <c r="AD20" s="20"/>
      <c r="AE20" s="8"/>
      <c r="AF20" s="8"/>
      <c r="AG20" s="8"/>
      <c r="AH20" s="8"/>
      <c r="AI20" s="8"/>
      <c r="AJ20" s="8"/>
      <c r="AK20" s="8"/>
      <c r="AL20" s="8"/>
      <c r="AM20" s="8"/>
      <c r="AN20" s="8"/>
      <c r="AO20" s="8"/>
      <c r="AP20" s="8"/>
      <c r="AQ20" s="8"/>
      <c r="AR20" s="20"/>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row>
    <row r="21" spans="1:254" s="12" customFormat="1" ht="38.4" customHeight="1" x14ac:dyDescent="0.3">
      <c r="A21" s="1"/>
      <c r="B21" s="33"/>
      <c r="C21" s="50" t="s">
        <v>31</v>
      </c>
      <c r="D21" s="67">
        <f>WinterCapacities!I844*WinterCapacities!I845/100</f>
        <v>0</v>
      </c>
      <c r="E21" s="96" t="s">
        <v>2031</v>
      </c>
      <c r="F21" s="97"/>
      <c r="G21" s="97"/>
      <c r="H21" s="97"/>
      <c r="I21" s="97"/>
      <c r="J21" s="97"/>
      <c r="K21" s="97"/>
      <c r="L21"/>
      <c r="M21"/>
      <c r="N21" s="8"/>
      <c r="O21" s="8"/>
      <c r="P21" s="8"/>
      <c r="Q21" s="8"/>
      <c r="R21" s="8"/>
      <c r="S21" s="8"/>
      <c r="T21" s="8"/>
      <c r="U21" s="8"/>
      <c r="V21" s="8"/>
      <c r="W21" s="8"/>
      <c r="X21" s="8"/>
      <c r="Y21" s="8"/>
      <c r="Z21" s="20"/>
      <c r="AA21" s="8"/>
      <c r="AB21" s="8"/>
      <c r="AC21" s="8"/>
      <c r="AD21" s="20"/>
      <c r="AE21" s="8"/>
      <c r="AF21" s="8"/>
      <c r="AG21" s="8"/>
      <c r="AH21" s="8"/>
      <c r="AI21" s="8"/>
      <c r="AJ21" s="8"/>
      <c r="AK21" s="8"/>
      <c r="AL21" s="8"/>
      <c r="AM21" s="8"/>
      <c r="AN21" s="8"/>
      <c r="AO21" s="8"/>
      <c r="AP21" s="8"/>
      <c r="AQ21" s="8"/>
      <c r="AR21" s="20"/>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row>
    <row r="22" spans="1:254" s="12" customFormat="1" ht="38.4" customHeight="1" x14ac:dyDescent="0.3">
      <c r="A22" s="1"/>
      <c r="B22" s="33"/>
      <c r="C22" s="50" t="s">
        <v>32</v>
      </c>
      <c r="D22" s="67">
        <f>WinterCapacities!I847*WinterCapacities!I848/100</f>
        <v>556.56700000000001</v>
      </c>
      <c r="E22" s="96" t="s">
        <v>2030</v>
      </c>
      <c r="F22" s="97"/>
      <c r="G22" s="97"/>
      <c r="H22" s="97"/>
      <c r="I22" s="97"/>
      <c r="J22" s="97"/>
      <c r="K22" s="97"/>
      <c r="L22"/>
      <c r="M22"/>
      <c r="N22" s="8"/>
      <c r="O22" s="8"/>
      <c r="P22" s="8"/>
      <c r="Q22" s="8"/>
      <c r="R22" s="8"/>
      <c r="S22" s="8"/>
      <c r="T22" s="8"/>
      <c r="U22" s="8"/>
      <c r="V22" s="8"/>
      <c r="W22" s="8"/>
      <c r="X22" s="8"/>
      <c r="Y22" s="8"/>
      <c r="Z22" s="20"/>
      <c r="AA22" s="8"/>
      <c r="AB22" s="8"/>
      <c r="AC22" s="8"/>
      <c r="AD22" s="20"/>
      <c r="AE22" s="8"/>
      <c r="AF22" s="8"/>
      <c r="AG22" s="8"/>
      <c r="AH22" s="8"/>
      <c r="AI22" s="8"/>
      <c r="AJ22" s="8"/>
      <c r="AK22" s="8"/>
      <c r="AL22" s="8"/>
      <c r="AM22" s="8"/>
      <c r="AN22" s="8"/>
      <c r="AO22" s="8"/>
      <c r="AP22" s="8"/>
      <c r="AQ22" s="8"/>
      <c r="AR22" s="20"/>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row>
    <row r="23" spans="1:254" s="12" customFormat="1" ht="38.4" customHeight="1" x14ac:dyDescent="0.3">
      <c r="A23" s="1"/>
      <c r="B23" s="33"/>
      <c r="C23" s="48" t="s">
        <v>33</v>
      </c>
      <c r="D23" s="67">
        <f>WinterCapacities!I940*WinterCapacities!I941/100</f>
        <v>35.28</v>
      </c>
      <c r="E23" s="96" t="s">
        <v>2029</v>
      </c>
      <c r="F23" s="97"/>
      <c r="G23" s="97"/>
      <c r="H23" s="97"/>
      <c r="I23" s="97"/>
      <c r="J23" s="97"/>
      <c r="K23" s="97"/>
      <c r="L23"/>
      <c r="M23"/>
      <c r="N23" s="8"/>
      <c r="O23" s="8"/>
      <c r="P23" s="8"/>
      <c r="Q23" s="8"/>
      <c r="R23" s="8"/>
      <c r="S23" s="8"/>
      <c r="T23" s="8"/>
      <c r="U23" s="8"/>
      <c r="V23" s="8"/>
      <c r="W23" s="8"/>
      <c r="X23" s="8"/>
      <c r="Y23" s="8"/>
      <c r="Z23" s="20"/>
      <c r="AA23" s="8"/>
      <c r="AB23" s="8"/>
      <c r="AC23" s="8"/>
      <c r="AD23" s="20"/>
      <c r="AE23" s="8"/>
      <c r="AF23" s="8"/>
      <c r="AG23" s="8"/>
      <c r="AH23" s="8"/>
      <c r="AI23" s="8"/>
      <c r="AJ23" s="8"/>
      <c r="AK23" s="8"/>
      <c r="AL23" s="8"/>
      <c r="AM23" s="8"/>
      <c r="AN23" s="8"/>
      <c r="AO23" s="8"/>
      <c r="AP23" s="8"/>
      <c r="AQ23" s="8"/>
      <c r="AR23" s="20"/>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row>
    <row r="24" spans="1:254" s="12" customFormat="1" ht="38.4" customHeight="1" x14ac:dyDescent="0.3">
      <c r="A24" s="1"/>
      <c r="B24" s="33"/>
      <c r="C24" s="50" t="s">
        <v>15</v>
      </c>
      <c r="D24" s="67">
        <f>WinterCapacities!I977*WinterCapacities!I978/100</f>
        <v>0</v>
      </c>
      <c r="E24" s="96" t="s">
        <v>36</v>
      </c>
      <c r="F24" s="97"/>
      <c r="G24" s="97"/>
      <c r="H24" s="97"/>
      <c r="I24" s="97"/>
      <c r="J24" s="97"/>
      <c r="K24" s="97"/>
      <c r="L24"/>
      <c r="M24"/>
      <c r="N24" s="8"/>
      <c r="O24" s="8"/>
      <c r="P24" s="8"/>
      <c r="Q24" s="8"/>
      <c r="R24" s="8"/>
      <c r="S24" s="8"/>
      <c r="T24" s="8"/>
      <c r="U24" s="8"/>
      <c r="V24" s="8"/>
      <c r="W24" s="8"/>
      <c r="X24" s="8"/>
      <c r="Y24" s="8"/>
      <c r="Z24" s="20"/>
      <c r="AA24" s="8"/>
      <c r="AB24" s="8"/>
      <c r="AC24" s="8"/>
      <c r="AD24" s="20"/>
      <c r="AE24" s="8"/>
      <c r="AF24" s="8"/>
      <c r="AG24" s="8"/>
      <c r="AH24" s="8"/>
      <c r="AI24" s="8"/>
      <c r="AJ24" s="8"/>
      <c r="AK24" s="8"/>
      <c r="AL24" s="8"/>
      <c r="AM24" s="8"/>
      <c r="AN24" s="8"/>
      <c r="AO24" s="8"/>
      <c r="AP24" s="8"/>
      <c r="AQ24" s="8"/>
      <c r="AR24" s="20"/>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row>
    <row r="25" spans="1:254" s="15" customFormat="1" ht="18.899999999999999" customHeight="1" x14ac:dyDescent="0.3">
      <c r="A25" s="1"/>
      <c r="B25" s="33" t="s">
        <v>2</v>
      </c>
      <c r="C25" s="42"/>
      <c r="D25" s="52">
        <f>SUM(D6:D23)</f>
        <v>82513.470121424602</v>
      </c>
      <c r="E25" s="52"/>
      <c r="F25" s="95"/>
      <c r="G25" s="95"/>
      <c r="H25" s="95"/>
      <c r="I25" s="95"/>
      <c r="J25" s="95"/>
      <c r="K25" s="95"/>
      <c r="L25"/>
      <c r="M25"/>
      <c r="N25" s="8"/>
      <c r="O25" s="8"/>
      <c r="P25" s="8"/>
      <c r="Q25" s="8"/>
      <c r="R25" s="8"/>
      <c r="S25" s="8"/>
      <c r="T25" s="8"/>
      <c r="U25" s="8"/>
      <c r="V25" s="8"/>
      <c r="W25" s="8"/>
      <c r="X25" s="8"/>
      <c r="Y25" s="8"/>
      <c r="Z25" s="20"/>
      <c r="AA25" s="8"/>
      <c r="AB25" s="8"/>
      <c r="AC25" s="8"/>
      <c r="AD25" s="20"/>
      <c r="AE25" s="8"/>
      <c r="AF25" s="8"/>
      <c r="AG25" s="8"/>
      <c r="AH25" s="8"/>
      <c r="AI25" s="8"/>
      <c r="AJ25" s="8"/>
      <c r="AK25" s="8"/>
      <c r="AL25" s="8"/>
      <c r="AM25" s="8"/>
      <c r="AN25" s="8"/>
      <c r="AO25" s="8"/>
      <c r="AP25" s="8"/>
      <c r="AQ25" s="8"/>
      <c r="AR25" s="20"/>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row>
    <row r="26" spans="1:254" s="15" customFormat="1" ht="10.5" customHeight="1" x14ac:dyDescent="0.3">
      <c r="A26" s="1"/>
      <c r="B26" s="33"/>
      <c r="C26" s="33"/>
      <c r="D26" s="53"/>
      <c r="E26" s="53"/>
      <c r="F26" s="68"/>
      <c r="G26" s="68"/>
      <c r="H26" s="33"/>
      <c r="I26" s="33"/>
      <c r="J26" s="33"/>
      <c r="K26" s="34"/>
      <c r="L26"/>
      <c r="M26"/>
      <c r="N26" s="8"/>
      <c r="O26" s="8"/>
      <c r="P26" s="8"/>
      <c r="Q26" s="8"/>
      <c r="R26" s="8"/>
      <c r="S26" s="8"/>
      <c r="T26" s="8"/>
      <c r="U26" s="8"/>
      <c r="V26" s="8"/>
      <c r="W26" s="8"/>
      <c r="X26" s="8"/>
      <c r="Y26" s="8"/>
      <c r="Z26" s="20"/>
      <c r="AA26" s="8"/>
      <c r="AB26" s="8"/>
      <c r="AC26" s="8"/>
      <c r="AD26" s="20"/>
      <c r="AE26" s="8"/>
      <c r="AF26" s="8"/>
      <c r="AG26" s="8"/>
      <c r="AH26" s="8"/>
      <c r="AI26" s="8"/>
      <c r="AJ26" s="8"/>
      <c r="AK26" s="8"/>
      <c r="AL26" s="8"/>
      <c r="AM26" s="8"/>
      <c r="AN26" s="8"/>
      <c r="AO26" s="8"/>
      <c r="AP26" s="8"/>
      <c r="AQ26" s="8"/>
      <c r="AR26" s="20"/>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c r="HR26" s="8"/>
      <c r="HS26" s="8"/>
      <c r="HT26" s="8"/>
      <c r="HU26" s="8"/>
      <c r="HV26" s="8"/>
      <c r="HW26" s="8"/>
      <c r="HX26" s="8"/>
      <c r="HY26" s="8"/>
      <c r="HZ26" s="8"/>
      <c r="IA26" s="8"/>
      <c r="IB26" s="8"/>
      <c r="IC26" s="8"/>
      <c r="ID26" s="8"/>
      <c r="IE26" s="8"/>
      <c r="IF26" s="8"/>
      <c r="IG26" s="8"/>
      <c r="IH26" s="8"/>
      <c r="II26" s="8"/>
      <c r="IJ26" s="8"/>
      <c r="IK26" s="8"/>
      <c r="IL26" s="8"/>
      <c r="IM26" s="8"/>
      <c r="IN26" s="8"/>
      <c r="IO26" s="8"/>
      <c r="IP26" s="8"/>
      <c r="IQ26" s="8"/>
      <c r="IR26" s="8"/>
    </row>
    <row r="27" spans="1:254" s="19" customFormat="1" ht="39" customHeight="1" x14ac:dyDescent="0.3">
      <c r="A27" s="1"/>
      <c r="B27" s="42" t="s">
        <v>27</v>
      </c>
      <c r="C27" s="33"/>
      <c r="D27" s="77">
        <v>57699</v>
      </c>
      <c r="E27" s="98" t="s">
        <v>2051</v>
      </c>
      <c r="F27" s="98"/>
      <c r="G27" s="98"/>
      <c r="H27" s="98"/>
      <c r="I27" s="98"/>
      <c r="J27" s="98"/>
      <c r="K27" s="34"/>
      <c r="L27"/>
      <c r="M27"/>
      <c r="Z27" s="20"/>
      <c r="AD27" s="20"/>
      <c r="AR27" s="20"/>
    </row>
    <row r="28" spans="1:254" s="15" customFormat="1" ht="14.4" customHeight="1" x14ac:dyDescent="0.3">
      <c r="A28" s="1"/>
      <c r="B28" s="33"/>
      <c r="C28" s="33"/>
      <c r="D28" s="54"/>
      <c r="E28" s="54"/>
      <c r="F28" s="35"/>
      <c r="G28" s="35"/>
      <c r="H28" s="33"/>
      <c r="I28" s="33"/>
      <c r="J28" s="33"/>
      <c r="K28" s="35"/>
      <c r="L28"/>
      <c r="M28"/>
      <c r="N28" s="8"/>
      <c r="O28" s="8"/>
      <c r="P28" s="8"/>
      <c r="Q28" s="8"/>
      <c r="R28" s="8"/>
      <c r="S28" s="8"/>
      <c r="T28" s="8"/>
      <c r="U28" s="8"/>
      <c r="V28" s="8"/>
      <c r="W28" s="8"/>
      <c r="X28" s="8"/>
      <c r="Y28" s="8"/>
      <c r="Z28" s="20"/>
      <c r="AA28" s="8"/>
      <c r="AB28" s="8"/>
      <c r="AC28" s="8"/>
      <c r="AD28" s="20"/>
      <c r="AE28" s="8"/>
      <c r="AF28" s="8"/>
      <c r="AG28" s="8"/>
      <c r="AH28" s="8"/>
      <c r="AI28" s="8"/>
      <c r="AJ28" s="8"/>
      <c r="AK28" s="8"/>
      <c r="AL28" s="8"/>
      <c r="AM28" s="8"/>
      <c r="AN28" s="8"/>
      <c r="AO28" s="8"/>
      <c r="AP28" s="8"/>
      <c r="AQ28" s="8"/>
      <c r="AR28" s="20"/>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row>
    <row r="29" spans="1:254" s="15" customFormat="1" ht="20.399999999999999" customHeight="1" x14ac:dyDescent="0.3">
      <c r="A29" s="1"/>
      <c r="B29" s="42" t="s">
        <v>3</v>
      </c>
      <c r="C29" s="42"/>
      <c r="D29" s="55">
        <f>D25-D27</f>
        <v>24814.470121424602</v>
      </c>
      <c r="E29" s="55"/>
      <c r="F29" s="43"/>
      <c r="G29" s="43"/>
      <c r="H29" s="42"/>
      <c r="I29" s="42"/>
      <c r="J29" s="42"/>
      <c r="K29" s="43"/>
      <c r="L29" s="20"/>
      <c r="M29" s="20"/>
      <c r="N29" s="8"/>
      <c r="O29" s="8"/>
      <c r="P29" s="8"/>
      <c r="Q29" s="8"/>
      <c r="R29" s="8"/>
      <c r="S29" s="8"/>
      <c r="T29" s="8"/>
      <c r="U29" s="8"/>
      <c r="V29" s="8"/>
      <c r="W29" s="8"/>
      <c r="X29" s="8"/>
      <c r="Y29" s="8"/>
      <c r="Z29" s="20"/>
      <c r="AA29" s="8"/>
      <c r="AB29" s="8"/>
      <c r="AC29" s="8"/>
      <c r="AD29" s="20"/>
      <c r="AE29" s="8"/>
      <c r="AF29" s="8"/>
      <c r="AG29" s="8"/>
      <c r="AH29" s="8"/>
      <c r="AI29" s="8"/>
      <c r="AJ29" s="8"/>
      <c r="AK29" s="8"/>
      <c r="AL29" s="8"/>
      <c r="AM29" s="8"/>
      <c r="AN29" s="8"/>
      <c r="AO29" s="8"/>
      <c r="AP29" s="8"/>
      <c r="AQ29" s="8"/>
      <c r="AR29" s="20"/>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row>
    <row r="30" spans="1:254" s="13" customFormat="1" ht="42.9" customHeight="1" x14ac:dyDescent="0.3">
      <c r="A30" s="93" t="s">
        <v>0</v>
      </c>
      <c r="B30" s="93"/>
      <c r="C30" s="93"/>
      <c r="D30" s="93"/>
      <c r="E30" s="93"/>
      <c r="F30" s="93"/>
      <c r="G30" s="93"/>
      <c r="H30" s="93"/>
      <c r="I30" s="93"/>
      <c r="J30" s="93"/>
      <c r="K30" s="93"/>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row>
    <row r="31" spans="1:254" s="14" customFormat="1" ht="136.5" customHeight="1" x14ac:dyDescent="0.6">
      <c r="A31" s="7"/>
      <c r="B31" s="36"/>
      <c r="C31" s="70"/>
      <c r="D31" s="71" t="s">
        <v>17</v>
      </c>
      <c r="E31" s="72" t="s">
        <v>18</v>
      </c>
      <c r="F31" s="72" t="s">
        <v>2046</v>
      </c>
      <c r="G31" s="72" t="s">
        <v>19</v>
      </c>
      <c r="H31" s="56"/>
      <c r="I31" s="102"/>
      <c r="J31" s="102"/>
      <c r="K31" s="102"/>
      <c r="L31"/>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row>
    <row r="32" spans="1:254" s="28" customFormat="1" ht="39" customHeight="1" x14ac:dyDescent="0.3">
      <c r="A32" s="1"/>
      <c r="B32" s="36"/>
      <c r="C32" s="69" t="s">
        <v>6</v>
      </c>
      <c r="D32" s="81">
        <v>0</v>
      </c>
      <c r="E32" s="81">
        <f>67208-D27</f>
        <v>9509</v>
      </c>
      <c r="F32" s="81">
        <v>0</v>
      </c>
      <c r="G32" s="81">
        <f>67208-D27</f>
        <v>9509</v>
      </c>
      <c r="H32" s="90" t="s">
        <v>2052</v>
      </c>
      <c r="I32" s="91"/>
      <c r="J32" s="91"/>
      <c r="K32" s="91"/>
      <c r="L32"/>
      <c r="M32" s="19"/>
      <c r="N32" s="19"/>
      <c r="O32" s="19"/>
      <c r="P32" s="19"/>
      <c r="Q32" s="19"/>
      <c r="R32" s="19"/>
      <c r="S32" s="19"/>
      <c r="T32" s="19"/>
      <c r="U32" s="19"/>
      <c r="V32" s="19"/>
      <c r="W32" s="19"/>
      <c r="X32" s="19"/>
      <c r="Y32" s="19"/>
      <c r="Z32" s="19"/>
      <c r="AA32" s="19"/>
      <c r="AB32" s="19"/>
      <c r="AC32" s="19"/>
      <c r="AD32" s="20"/>
      <c r="AE32" s="20"/>
      <c r="AF32" s="20"/>
      <c r="AG32" s="20"/>
      <c r="AH32" s="19"/>
      <c r="AI32" s="19"/>
      <c r="AJ32" s="19"/>
      <c r="AK32" s="19"/>
      <c r="AL32" s="19"/>
      <c r="AM32" s="19"/>
      <c r="AN32" s="19"/>
      <c r="AO32" s="19"/>
      <c r="AP32" s="19"/>
      <c r="AQ32" s="19"/>
      <c r="AR32" s="20"/>
      <c r="AS32" s="20"/>
      <c r="AT32" s="20"/>
      <c r="AU32" s="20"/>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c r="CX32" s="19"/>
      <c r="CY32" s="19"/>
      <c r="CZ32" s="19"/>
      <c r="DA32" s="19"/>
      <c r="DB32" s="19"/>
      <c r="DC32" s="19"/>
      <c r="DD32" s="19"/>
      <c r="DE32" s="19"/>
      <c r="DF32" s="19"/>
      <c r="DG32" s="19"/>
      <c r="DH32" s="19"/>
      <c r="DI32" s="19"/>
      <c r="DJ32" s="19"/>
      <c r="DK32" s="19"/>
      <c r="DL32" s="19"/>
      <c r="DM32" s="19"/>
      <c r="DN32" s="19"/>
      <c r="DO32" s="19"/>
      <c r="DP32" s="19"/>
      <c r="DQ32" s="19"/>
      <c r="DR32" s="19"/>
      <c r="DS32" s="19"/>
      <c r="DT32" s="19"/>
      <c r="DU32" s="19"/>
      <c r="DV32" s="19"/>
      <c r="DW32" s="19"/>
      <c r="DX32" s="19"/>
      <c r="DY32" s="19"/>
      <c r="DZ32" s="19"/>
      <c r="EA32" s="19"/>
      <c r="EB32" s="19"/>
      <c r="EC32" s="19"/>
      <c r="ED32" s="19"/>
      <c r="EE32" s="19"/>
      <c r="EF32" s="19"/>
      <c r="EG32" s="19"/>
      <c r="EH32" s="19"/>
      <c r="EI32" s="19"/>
      <c r="EJ32" s="19"/>
      <c r="EK32" s="19"/>
      <c r="EL32" s="19"/>
      <c r="EM32" s="19"/>
      <c r="EN32" s="19"/>
      <c r="EO32" s="19"/>
      <c r="EP32" s="19"/>
      <c r="EQ32" s="19"/>
      <c r="ER32" s="19"/>
      <c r="ES32" s="19"/>
      <c r="ET32" s="19"/>
      <c r="EU32" s="19"/>
      <c r="EV32" s="19"/>
      <c r="EW32" s="19"/>
      <c r="EX32" s="19"/>
      <c r="EY32" s="19"/>
      <c r="EZ32" s="19"/>
      <c r="FA32" s="19"/>
      <c r="FB32" s="19"/>
      <c r="FC32" s="19"/>
      <c r="FD32" s="19"/>
      <c r="FE32" s="19"/>
      <c r="FF32" s="19"/>
      <c r="FG32" s="19"/>
      <c r="FH32" s="19"/>
      <c r="FI32" s="19"/>
      <c r="FJ32" s="19"/>
      <c r="FK32" s="19"/>
      <c r="FL32" s="19"/>
      <c r="FM32" s="19"/>
      <c r="FN32" s="19"/>
      <c r="FO32" s="19"/>
      <c r="FP32" s="19"/>
      <c r="FQ32" s="19"/>
      <c r="FR32" s="19"/>
      <c r="FS32" s="19"/>
      <c r="FT32" s="19"/>
      <c r="FU32" s="19"/>
      <c r="FV32" s="19"/>
      <c r="FW32" s="19"/>
      <c r="FX32" s="19"/>
      <c r="FY32" s="19"/>
      <c r="FZ32" s="19"/>
      <c r="GA32" s="19"/>
      <c r="GB32" s="19"/>
      <c r="GC32" s="19"/>
      <c r="GD32" s="19"/>
      <c r="GE32" s="19"/>
      <c r="GF32" s="19"/>
      <c r="GG32" s="19"/>
      <c r="GH32" s="19"/>
      <c r="GI32" s="19"/>
      <c r="GJ32" s="19"/>
      <c r="GK32" s="19"/>
      <c r="GL32" s="19"/>
      <c r="GM32" s="19"/>
      <c r="GN32" s="19"/>
      <c r="GO32" s="19"/>
      <c r="GP32" s="19"/>
      <c r="GQ32" s="19"/>
      <c r="GR32" s="19"/>
      <c r="GS32" s="19"/>
      <c r="GT32" s="19"/>
      <c r="GU32" s="19"/>
      <c r="GV32" s="19"/>
      <c r="GW32" s="19"/>
      <c r="GX32" s="19"/>
      <c r="GY32" s="19"/>
      <c r="GZ32" s="19"/>
      <c r="HA32" s="19"/>
      <c r="HB32" s="19"/>
      <c r="HC32" s="19"/>
      <c r="HD32" s="19"/>
      <c r="HE32" s="19"/>
      <c r="HF32" s="19"/>
      <c r="HG32" s="19"/>
      <c r="HH32" s="19"/>
      <c r="HI32" s="19"/>
      <c r="HJ32" s="19"/>
      <c r="HK32" s="19"/>
      <c r="HL32" s="19"/>
      <c r="HM32" s="19"/>
      <c r="HN32" s="19"/>
      <c r="HO32" s="19"/>
      <c r="HP32" s="19"/>
      <c r="HQ32" s="19"/>
      <c r="HR32" s="19"/>
      <c r="HS32" s="19"/>
      <c r="HT32" s="19"/>
      <c r="HU32" s="19"/>
      <c r="HV32" s="19"/>
      <c r="HW32" s="19"/>
      <c r="HX32" s="19"/>
      <c r="HY32" s="19"/>
      <c r="HZ32" s="19"/>
      <c r="IA32" s="19"/>
      <c r="IB32" s="19"/>
      <c r="IC32" s="19"/>
      <c r="ID32" s="19"/>
      <c r="IE32" s="19"/>
      <c r="IF32" s="19"/>
      <c r="IG32" s="19"/>
      <c r="IH32" s="19"/>
      <c r="II32" s="19"/>
      <c r="IJ32" s="19"/>
      <c r="IK32" s="19"/>
      <c r="IL32" s="19"/>
      <c r="IM32" s="19"/>
      <c r="IN32" s="19"/>
      <c r="IO32" s="19"/>
      <c r="IP32" s="19"/>
      <c r="IQ32" s="19"/>
      <c r="IR32" s="19"/>
      <c r="IS32" s="19"/>
      <c r="IT32" s="19"/>
    </row>
    <row r="33" spans="1:254" s="12" customFormat="1" ht="65.400000000000006" customHeight="1" x14ac:dyDescent="0.3">
      <c r="A33" s="1"/>
      <c r="B33" s="36"/>
      <c r="C33" s="69" t="s">
        <v>26</v>
      </c>
      <c r="D33" s="81">
        <v>4074.2875647668393</v>
      </c>
      <c r="E33" s="81">
        <v>4074.2875647668393</v>
      </c>
      <c r="F33" s="81">
        <v>4074.2875647668393</v>
      </c>
      <c r="G33" s="81">
        <v>4074.2875647668393</v>
      </c>
      <c r="H33" s="90" t="s">
        <v>2043</v>
      </c>
      <c r="I33" s="91"/>
      <c r="J33" s="91"/>
      <c r="K33" s="91"/>
      <c r="L33"/>
      <c r="M33" s="8"/>
      <c r="N33" s="8"/>
      <c r="O33" s="8"/>
      <c r="P33" s="8"/>
      <c r="Q33" s="8"/>
      <c r="R33" s="8"/>
      <c r="S33" s="8"/>
      <c r="T33" s="8"/>
      <c r="U33" s="8"/>
      <c r="V33" s="8"/>
      <c r="W33" s="8"/>
      <c r="X33" s="8"/>
      <c r="Y33" s="8"/>
      <c r="Z33" s="8"/>
      <c r="AA33" s="8"/>
      <c r="AB33" s="8"/>
      <c r="AC33" s="8"/>
      <c r="AD33" s="20"/>
      <c r="AE33" s="20"/>
      <c r="AF33" s="20"/>
      <c r="AG33" s="20"/>
      <c r="AH33" s="8"/>
      <c r="AI33" s="8"/>
      <c r="AJ33" s="8"/>
      <c r="AK33" s="8"/>
      <c r="AL33" s="8"/>
      <c r="AM33" s="8"/>
      <c r="AN33" s="8"/>
      <c r="AO33" s="8"/>
      <c r="AP33" s="8"/>
      <c r="AQ33" s="8"/>
      <c r="AR33" s="20"/>
      <c r="AS33" s="20"/>
      <c r="AT33" s="20"/>
      <c r="AU33" s="20"/>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row>
    <row r="34" spans="1:254" s="12" customFormat="1" ht="80.400000000000006" customHeight="1" x14ac:dyDescent="0.3">
      <c r="A34" s="1"/>
      <c r="B34" s="36"/>
      <c r="C34" s="69" t="s">
        <v>9</v>
      </c>
      <c r="D34" s="81">
        <v>4542.1256476683939</v>
      </c>
      <c r="E34" s="81">
        <v>5339.1256476683939</v>
      </c>
      <c r="F34" s="81">
        <v>4542.1256476683939</v>
      </c>
      <c r="G34" s="81">
        <v>5339.1256476683939</v>
      </c>
      <c r="H34" s="90" t="s">
        <v>2045</v>
      </c>
      <c r="I34" s="91"/>
      <c r="J34" s="91"/>
      <c r="K34" s="91"/>
      <c r="L34"/>
      <c r="M34" s="8"/>
      <c r="N34" s="8"/>
      <c r="O34" s="8"/>
      <c r="P34" s="8"/>
      <c r="Q34" s="8"/>
      <c r="R34" s="8"/>
      <c r="S34" s="8"/>
      <c r="T34" s="8"/>
      <c r="U34" s="8"/>
      <c r="V34" s="8"/>
      <c r="W34" s="8"/>
      <c r="X34" s="8"/>
      <c r="Y34" s="8"/>
      <c r="Z34" s="8"/>
      <c r="AA34" s="8"/>
      <c r="AB34" s="8"/>
      <c r="AC34" s="8"/>
      <c r="AD34" s="20"/>
      <c r="AE34" s="20"/>
      <c r="AF34" s="20"/>
      <c r="AG34" s="20"/>
      <c r="AH34" s="8"/>
      <c r="AI34" s="8"/>
      <c r="AJ34" s="8"/>
      <c r="AK34" s="8"/>
      <c r="AL34" s="8"/>
      <c r="AM34" s="8"/>
      <c r="AN34" s="8"/>
      <c r="AO34" s="8"/>
      <c r="AP34" s="8"/>
      <c r="AQ34" s="8"/>
      <c r="AR34" s="20"/>
      <c r="AS34" s="20"/>
      <c r="AT34" s="20"/>
      <c r="AU34" s="20"/>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row>
    <row r="35" spans="1:254" s="12" customFormat="1" ht="101.4" customHeight="1" x14ac:dyDescent="0.3">
      <c r="A35" s="1"/>
      <c r="B35" s="36"/>
      <c r="C35" s="69" t="s">
        <v>2042</v>
      </c>
      <c r="D35" s="81">
        <v>0</v>
      </c>
      <c r="E35" s="81">
        <v>0</v>
      </c>
      <c r="F35" s="81">
        <v>0</v>
      </c>
      <c r="G35" s="81">
        <v>4539.8199481865286</v>
      </c>
      <c r="H35" s="90" t="s">
        <v>2044</v>
      </c>
      <c r="I35" s="91"/>
      <c r="J35" s="91"/>
      <c r="K35" s="91"/>
      <c r="L35"/>
      <c r="M35" s="8"/>
      <c r="N35" s="8"/>
      <c r="O35" s="8"/>
      <c r="P35" s="8"/>
      <c r="Q35" s="8"/>
      <c r="R35" s="8"/>
      <c r="S35" s="8"/>
      <c r="T35" s="8"/>
      <c r="U35" s="8"/>
      <c r="V35" s="8"/>
      <c r="W35" s="8"/>
      <c r="X35" s="8"/>
      <c r="Y35" s="8"/>
      <c r="Z35" s="8"/>
      <c r="AA35" s="8"/>
      <c r="AB35" s="8"/>
      <c r="AC35" s="8"/>
      <c r="AD35" s="20"/>
      <c r="AE35" s="20"/>
      <c r="AF35" s="20"/>
      <c r="AG35" s="20"/>
      <c r="AH35" s="8"/>
      <c r="AI35" s="8"/>
      <c r="AJ35" s="8"/>
      <c r="AK35" s="8"/>
      <c r="AL35" s="8"/>
      <c r="AM35" s="8"/>
      <c r="AN35" s="8"/>
      <c r="AO35" s="8"/>
      <c r="AP35" s="8"/>
      <c r="AQ35" s="8"/>
      <c r="AR35" s="20"/>
      <c r="AS35" s="20"/>
      <c r="AT35" s="20"/>
      <c r="AU35" s="20"/>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row>
    <row r="36" spans="1:254" s="12" customFormat="1" ht="79.5" customHeight="1" x14ac:dyDescent="0.3">
      <c r="A36" s="1"/>
      <c r="B36" s="36"/>
      <c r="C36" s="69" t="s">
        <v>2047</v>
      </c>
      <c r="D36" s="81">
        <v>0</v>
      </c>
      <c r="E36" s="81">
        <v>0</v>
      </c>
      <c r="F36" s="81">
        <f>(SUM(D11:D13)+SUM((D20:D22))-1791)</f>
        <v>5278.8429999999998</v>
      </c>
      <c r="G36" s="81">
        <v>0</v>
      </c>
      <c r="H36" s="90" t="s">
        <v>2048</v>
      </c>
      <c r="I36" s="91"/>
      <c r="J36" s="91"/>
      <c r="K36" s="91"/>
      <c r="L36" s="5"/>
      <c r="M36" s="8"/>
      <c r="N36" s="8"/>
      <c r="O36" s="8"/>
      <c r="P36" s="8"/>
      <c r="Q36" s="8"/>
      <c r="R36" s="8"/>
      <c r="S36" s="8"/>
      <c r="T36" s="8"/>
      <c r="U36" s="8"/>
      <c r="V36" s="8"/>
      <c r="W36" s="8"/>
      <c r="X36" s="8"/>
      <c r="Y36" s="8"/>
      <c r="Z36" s="8"/>
      <c r="AA36" s="8"/>
      <c r="AB36" s="8"/>
      <c r="AC36" s="8"/>
      <c r="AD36" s="20"/>
      <c r="AE36" s="20"/>
      <c r="AF36" s="20"/>
      <c r="AG36" s="20"/>
      <c r="AH36" s="8"/>
      <c r="AI36" s="8"/>
      <c r="AJ36" s="8"/>
      <c r="AK36" s="8"/>
      <c r="AL36" s="8"/>
      <c r="AM36" s="8"/>
      <c r="AN36" s="8"/>
      <c r="AO36" s="8"/>
      <c r="AP36" s="8"/>
      <c r="AQ36" s="8"/>
      <c r="AR36" s="20"/>
      <c r="AS36" s="20"/>
      <c r="AT36" s="20"/>
      <c r="AU36" s="20"/>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row>
    <row r="37" spans="1:254" s="12" customFormat="1" ht="27.9" customHeight="1" x14ac:dyDescent="0.3">
      <c r="A37" s="8"/>
      <c r="B37" s="36" t="s">
        <v>7</v>
      </c>
      <c r="C37" s="80"/>
      <c r="D37" s="78">
        <f>SUM(D32:D36)</f>
        <v>8616.4132124352327</v>
      </c>
      <c r="E37" s="79">
        <f>SUM(E32:E36)</f>
        <v>18922.413212435233</v>
      </c>
      <c r="F37" s="78">
        <f>SUM(F32:F36)</f>
        <v>13895.256212435233</v>
      </c>
      <c r="G37" s="78">
        <f>SUM(G32:G36)</f>
        <v>23462.233160621763</v>
      </c>
      <c r="H37" s="92"/>
      <c r="I37" s="92"/>
      <c r="J37" s="92"/>
      <c r="K37" s="92"/>
      <c r="L37" s="8"/>
      <c r="M37" s="8"/>
      <c r="N37" s="8"/>
      <c r="O37" s="8"/>
      <c r="P37" s="8"/>
      <c r="Q37" s="8"/>
      <c r="R37" s="8"/>
      <c r="S37" s="8"/>
      <c r="T37" s="8"/>
      <c r="U37" s="8"/>
      <c r="V37" s="8"/>
      <c r="W37" s="8"/>
      <c r="X37" s="8"/>
      <c r="Y37" s="8"/>
      <c r="Z37" s="8"/>
      <c r="AA37" s="8"/>
      <c r="AB37" s="8"/>
      <c r="AC37" s="8"/>
      <c r="AD37" s="20"/>
      <c r="AE37" s="20"/>
      <c r="AF37" s="20"/>
      <c r="AG37" s="20"/>
      <c r="AH37" s="8"/>
      <c r="AI37" s="8"/>
      <c r="AJ37" s="8"/>
      <c r="AK37" s="8"/>
      <c r="AL37" s="8"/>
      <c r="AM37" s="8"/>
      <c r="AN37" s="8"/>
      <c r="AO37" s="8"/>
      <c r="AP37" s="8"/>
      <c r="AQ37" s="8"/>
      <c r="AR37" s="20"/>
      <c r="AS37" s="20"/>
      <c r="AT37" s="20"/>
      <c r="AU37" s="20"/>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row>
    <row r="38" spans="1:254" s="12" customFormat="1" ht="14.4" customHeight="1" x14ac:dyDescent="0.6">
      <c r="A38" s="8"/>
      <c r="B38" s="36"/>
      <c r="C38" s="36"/>
      <c r="D38" s="82"/>
      <c r="E38" s="83"/>
      <c r="F38" s="82"/>
      <c r="G38" s="84"/>
      <c r="H38" s="92"/>
      <c r="I38" s="92"/>
      <c r="J38" s="92"/>
      <c r="K38" s="92"/>
      <c r="L38" s="8"/>
      <c r="M38" s="8"/>
      <c r="N38" s="8"/>
      <c r="O38" s="8"/>
      <c r="P38" s="8"/>
      <c r="Q38" s="8"/>
      <c r="R38" s="8"/>
      <c r="S38" s="8"/>
      <c r="T38" s="8"/>
      <c r="U38" s="8"/>
      <c r="V38" s="8"/>
      <c r="W38" s="8"/>
      <c r="X38" s="8"/>
      <c r="Y38" s="8"/>
      <c r="Z38" s="8"/>
      <c r="AA38" s="8"/>
      <c r="AB38" s="8"/>
      <c r="AC38" s="8"/>
      <c r="AD38" s="20"/>
      <c r="AE38" s="20"/>
      <c r="AF38" s="20"/>
      <c r="AG38" s="20"/>
      <c r="AH38" s="8"/>
      <c r="AI38" s="8"/>
      <c r="AJ38" s="8"/>
      <c r="AK38" s="8"/>
      <c r="AL38" s="8"/>
      <c r="AM38" s="8"/>
      <c r="AN38" s="8"/>
      <c r="AO38" s="8"/>
      <c r="AP38" s="8"/>
      <c r="AQ38" s="8"/>
      <c r="AR38" s="20"/>
      <c r="AS38" s="20"/>
      <c r="AT38" s="20"/>
      <c r="AU38" s="20"/>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row>
    <row r="39" spans="1:254" s="12" customFormat="1" ht="18.899999999999999" customHeight="1" x14ac:dyDescent="0.3">
      <c r="A39" s="8"/>
      <c r="B39" s="37" t="s">
        <v>22</v>
      </c>
      <c r="C39" s="49"/>
      <c r="D39" s="85">
        <f>$D$29-D37</f>
        <v>16198.056908989369</v>
      </c>
      <c r="E39" s="85">
        <f>$D$29-E37</f>
        <v>5892.0569089893688</v>
      </c>
      <c r="F39" s="85">
        <f>$D$29-F37</f>
        <v>10919.213908989368</v>
      </c>
      <c r="G39" s="85">
        <f>$D$29-G37</f>
        <v>1352.2369608028384</v>
      </c>
      <c r="H39" s="99" t="s">
        <v>21</v>
      </c>
      <c r="I39" s="99"/>
      <c r="J39" s="99"/>
      <c r="K39" s="99"/>
      <c r="L39" s="8"/>
      <c r="M39" s="8"/>
      <c r="N39" s="8"/>
      <c r="O39" s="8"/>
      <c r="P39" s="8"/>
      <c r="Q39" s="8"/>
      <c r="R39" s="8"/>
      <c r="S39" s="8"/>
      <c r="T39" s="8"/>
      <c r="U39" s="8"/>
      <c r="V39" s="8"/>
      <c r="W39" s="8"/>
      <c r="X39" s="8"/>
      <c r="Y39" s="8"/>
      <c r="Z39" s="8"/>
      <c r="AA39" s="8"/>
      <c r="AB39" s="8"/>
      <c r="AC39" s="8"/>
      <c r="AD39" s="20"/>
      <c r="AE39" s="20"/>
      <c r="AF39" s="20"/>
      <c r="AG39" s="20"/>
      <c r="AH39" s="8"/>
      <c r="AI39" s="8"/>
      <c r="AJ39" s="8"/>
      <c r="AK39" s="8"/>
      <c r="AL39" s="8"/>
      <c r="AM39" s="8"/>
      <c r="AN39" s="8"/>
      <c r="AO39" s="8"/>
      <c r="AP39" s="8"/>
      <c r="AQ39" s="8"/>
      <c r="AR39" s="20"/>
      <c r="AS39" s="20"/>
      <c r="AT39" s="20"/>
      <c r="AU39" s="20"/>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row>
    <row r="40" spans="1:254" ht="24.9" customHeight="1" x14ac:dyDescent="0.3">
      <c r="B40" s="37"/>
      <c r="C40" s="37" t="s">
        <v>11</v>
      </c>
      <c r="D40" s="51">
        <f>$D$25-SUM(D33:D36)</f>
        <v>73897.056908989369</v>
      </c>
      <c r="E40" s="51">
        <f>$D$25-SUM(E33:E36)</f>
        <v>73100.056908989369</v>
      </c>
      <c r="F40" s="51">
        <f>$D$25-SUM(F33:F36)</f>
        <v>68618.213908989361</v>
      </c>
      <c r="G40" s="51">
        <f>$D$25-SUM(G33:G36)</f>
        <v>68560.236960802838</v>
      </c>
      <c r="H40" s="37"/>
      <c r="I40" s="49"/>
      <c r="J40" s="49"/>
      <c r="K40" s="49"/>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row>
    <row r="41" spans="1:254" x14ac:dyDescent="0.3">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row>
    <row r="42" spans="1:254" x14ac:dyDescent="0.3">
      <c r="G42" s="4">
        <f>D27+G32</f>
        <v>67208</v>
      </c>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row>
    <row r="43" spans="1:254" x14ac:dyDescent="0.3">
      <c r="H43" s="10"/>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row>
    <row r="44" spans="1:254" x14ac:dyDescent="0.3">
      <c r="H44" s="10"/>
      <c r="N44" s="3"/>
      <c r="O44" s="4"/>
      <c r="P44" s="10"/>
      <c r="Q44" s="10"/>
      <c r="R44" s="2"/>
    </row>
    <row r="45" spans="1:254" x14ac:dyDescent="0.3">
      <c r="N45" s="3"/>
      <c r="O45" s="4"/>
      <c r="P45" s="10"/>
      <c r="Q45" s="10"/>
      <c r="R45" s="2"/>
    </row>
    <row r="46" spans="1:254" x14ac:dyDescent="0.3">
      <c r="O46" s="4"/>
      <c r="P46" s="10"/>
      <c r="Q46" s="10"/>
      <c r="R46" s="2"/>
    </row>
    <row r="47" spans="1:254" x14ac:dyDescent="0.3">
      <c r="O47" s="4"/>
      <c r="P47" s="10"/>
      <c r="Q47" s="10"/>
      <c r="R47" s="2"/>
    </row>
    <row r="48" spans="1:254" x14ac:dyDescent="0.3">
      <c r="O48" s="4"/>
      <c r="P48" s="10"/>
      <c r="Q48" s="10"/>
      <c r="R48" s="2"/>
    </row>
    <row r="49" spans="15:18" x14ac:dyDescent="0.3">
      <c r="O49" s="4"/>
      <c r="P49" s="10"/>
      <c r="Q49" s="10"/>
      <c r="R49" s="2"/>
    </row>
    <row r="50" spans="15:18" x14ac:dyDescent="0.3">
      <c r="O50" s="4"/>
      <c r="P50" s="10"/>
      <c r="Q50" s="10"/>
      <c r="R50" s="2"/>
    </row>
    <row r="51" spans="15:18" x14ac:dyDescent="0.3">
      <c r="O51" s="4"/>
      <c r="P51" s="10"/>
      <c r="Q51" s="10"/>
      <c r="R51" s="2"/>
    </row>
    <row r="52" spans="15:18" x14ac:dyDescent="0.3">
      <c r="O52" s="4"/>
      <c r="P52" s="10"/>
      <c r="Q52" s="10"/>
      <c r="R52" s="2"/>
    </row>
    <row r="53" spans="15:18" x14ac:dyDescent="0.3">
      <c r="O53" s="4"/>
      <c r="P53" s="10"/>
      <c r="Q53" s="10"/>
      <c r="R53" s="2"/>
    </row>
    <row r="54" spans="15:18" x14ac:dyDescent="0.3">
      <c r="O54" s="4"/>
      <c r="P54" s="10"/>
      <c r="Q54" s="10"/>
      <c r="R54" s="2"/>
    </row>
    <row r="55" spans="15:18" x14ac:dyDescent="0.3">
      <c r="O55" s="4"/>
      <c r="P55" s="10"/>
      <c r="Q55" s="10"/>
      <c r="R55" s="2"/>
    </row>
    <row r="56" spans="15:18" x14ac:dyDescent="0.3">
      <c r="O56" s="4"/>
      <c r="P56" s="10"/>
      <c r="Q56" s="10"/>
      <c r="R56" s="2"/>
    </row>
    <row r="57" spans="15:18" x14ac:dyDescent="0.3">
      <c r="O57" s="4"/>
      <c r="P57" s="10"/>
      <c r="Q57" s="10"/>
      <c r="R57" s="2"/>
    </row>
    <row r="58" spans="15:18" x14ac:dyDescent="0.3">
      <c r="O58" s="4"/>
      <c r="P58" s="10"/>
      <c r="Q58" s="10"/>
      <c r="R58" s="2"/>
    </row>
  </sheetData>
  <mergeCells count="35">
    <mergeCell ref="E16:K16"/>
    <mergeCell ref="E17:K17"/>
    <mergeCell ref="I31:K31"/>
    <mergeCell ref="H32:K32"/>
    <mergeCell ref="E11:K11"/>
    <mergeCell ref="E12:K12"/>
    <mergeCell ref="E13:K13"/>
    <mergeCell ref="E14:K14"/>
    <mergeCell ref="E15:K15"/>
    <mergeCell ref="E6:K6"/>
    <mergeCell ref="E7:K7"/>
    <mergeCell ref="E8:K8"/>
    <mergeCell ref="E9:K9"/>
    <mergeCell ref="E10:K10"/>
    <mergeCell ref="H33:K33"/>
    <mergeCell ref="H34:K34"/>
    <mergeCell ref="H35:K35"/>
    <mergeCell ref="H38:K38"/>
    <mergeCell ref="H39:K39"/>
    <mergeCell ref="B1:K1"/>
    <mergeCell ref="B2:K2"/>
    <mergeCell ref="B3:K3"/>
    <mergeCell ref="H36:K36"/>
    <mergeCell ref="H37:K37"/>
    <mergeCell ref="A30:K30"/>
    <mergeCell ref="B5:K5"/>
    <mergeCell ref="F25:K25"/>
    <mergeCell ref="E22:K22"/>
    <mergeCell ref="E23:K23"/>
    <mergeCell ref="E24:K24"/>
    <mergeCell ref="E27:J27"/>
    <mergeCell ref="E18:K18"/>
    <mergeCell ref="E19:K19"/>
    <mergeCell ref="E20:K20"/>
    <mergeCell ref="E21:K21"/>
  </mergeCells>
  <pageMargins left="0.7" right="0.7" top="0.75" bottom="0.75" header="0.3" footer="0.3"/>
  <pageSetup scale="33" orientation="landscape" r:id="rId1"/>
  <headerFooter>
    <oddFooter>&amp;LERCOT PUBLIC&amp;C&amp;14&amp;P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1013"/>
  <sheetViews>
    <sheetView zoomScale="115" zoomScaleNormal="115" workbookViewId="0"/>
  </sheetViews>
  <sheetFormatPr defaultColWidth="15.6640625" defaultRowHeight="13.2" x14ac:dyDescent="0.25"/>
  <cols>
    <col min="1" max="1" width="5" style="21" bestFit="1" customWidth="1"/>
    <col min="2" max="2" width="50.44140625" style="26" customWidth="1"/>
    <col min="3" max="3" width="16.33203125" style="26" customWidth="1"/>
    <col min="4" max="4" width="27.6640625" style="26" customWidth="1"/>
    <col min="5" max="5" width="11" style="26" customWidth="1"/>
    <col min="6" max="6" width="9.6640625" style="26" customWidth="1"/>
    <col min="7" max="7" width="11.6640625" style="26" customWidth="1"/>
    <col min="8" max="8" width="11.44140625" style="27" customWidth="1"/>
    <col min="9" max="9" width="13" style="25" customWidth="1"/>
    <col min="10" max="10" width="15.6640625" style="21"/>
    <col min="11" max="11" width="9.6640625" style="21" bestFit="1" customWidth="1"/>
    <col min="12" max="12" width="25.5546875" style="21" bestFit="1" customWidth="1"/>
    <col min="13" max="13" width="18.6640625" style="21" bestFit="1" customWidth="1"/>
    <col min="14" max="14" width="9.6640625" style="21" bestFit="1" customWidth="1"/>
    <col min="15" max="16384" width="15.6640625" style="21"/>
  </cols>
  <sheetData>
    <row r="1" spans="1:14" s="22" customFormat="1" ht="26.4" customHeight="1" x14ac:dyDescent="0.5">
      <c r="A1" s="32"/>
      <c r="B1" s="38" t="s">
        <v>20</v>
      </c>
      <c r="C1" s="32"/>
      <c r="D1" s="32"/>
      <c r="E1" s="39"/>
      <c r="F1" s="39"/>
      <c r="G1" s="39"/>
      <c r="H1" s="39"/>
      <c r="I1" s="39"/>
    </row>
    <row r="2" spans="1:14" ht="39" customHeight="1" x14ac:dyDescent="0.25">
      <c r="A2" s="23"/>
      <c r="B2" s="57" t="s">
        <v>37</v>
      </c>
      <c r="C2" s="66" t="s">
        <v>2020</v>
      </c>
      <c r="D2" s="58" t="s">
        <v>38</v>
      </c>
      <c r="E2" s="57" t="s">
        <v>39</v>
      </c>
      <c r="F2" s="58" t="s">
        <v>40</v>
      </c>
      <c r="G2" s="58" t="s">
        <v>41</v>
      </c>
      <c r="H2" s="59" t="s">
        <v>42</v>
      </c>
      <c r="I2" s="76" t="s">
        <v>2041</v>
      </c>
    </row>
    <row r="3" spans="1:14" ht="15" customHeight="1" x14ac:dyDescent="0.25">
      <c r="A3" s="24"/>
      <c r="B3" s="60" t="s">
        <v>43</v>
      </c>
      <c r="C3" s="60"/>
      <c r="D3" s="60"/>
      <c r="E3" s="60"/>
      <c r="F3" s="60"/>
      <c r="G3" s="60"/>
      <c r="H3" s="61"/>
      <c r="I3" s="62"/>
    </row>
    <row r="4" spans="1:14" ht="14.4" x14ac:dyDescent="0.3">
      <c r="A4" s="21">
        <v>4</v>
      </c>
      <c r="B4" s="63" t="s">
        <v>44</v>
      </c>
      <c r="C4" s="63"/>
      <c r="D4" s="63" t="s">
        <v>45</v>
      </c>
      <c r="E4" s="63" t="s">
        <v>46</v>
      </c>
      <c r="F4" s="63" t="s">
        <v>47</v>
      </c>
      <c r="G4" s="63" t="s">
        <v>48</v>
      </c>
      <c r="H4" s="64">
        <v>1990</v>
      </c>
      <c r="I4" s="65">
        <v>1235</v>
      </c>
      <c r="K4" s="5"/>
      <c r="L4" s="5"/>
      <c r="M4" s="5"/>
      <c r="N4" s="5"/>
    </row>
    <row r="5" spans="1:14" ht="14.4" x14ac:dyDescent="0.3">
      <c r="A5" s="21">
        <f>A4+1</f>
        <v>5</v>
      </c>
      <c r="B5" s="63" t="s">
        <v>49</v>
      </c>
      <c r="C5" s="63"/>
      <c r="D5" s="63" t="s">
        <v>50</v>
      </c>
      <c r="E5" s="63" t="s">
        <v>46</v>
      </c>
      <c r="F5" s="63" t="s">
        <v>47</v>
      </c>
      <c r="G5" s="63" t="s">
        <v>48</v>
      </c>
      <c r="H5" s="64">
        <v>1993</v>
      </c>
      <c r="I5" s="65">
        <v>1225</v>
      </c>
      <c r="K5" s="5"/>
      <c r="L5" s="5"/>
      <c r="M5" s="5"/>
      <c r="N5" s="5"/>
    </row>
    <row r="6" spans="1:14" ht="14.4" x14ac:dyDescent="0.3">
      <c r="A6" s="21">
        <f t="shared" ref="A6:A69" si="0">A5+1</f>
        <v>6</v>
      </c>
      <c r="B6" s="63" t="s">
        <v>51</v>
      </c>
      <c r="C6" s="63" t="s">
        <v>2137</v>
      </c>
      <c r="D6" s="63" t="s">
        <v>52</v>
      </c>
      <c r="E6" s="63" t="s">
        <v>53</v>
      </c>
      <c r="F6" s="63" t="s">
        <v>47</v>
      </c>
      <c r="G6" s="63" t="s">
        <v>54</v>
      </c>
      <c r="H6" s="64">
        <v>1988</v>
      </c>
      <c r="I6" s="65">
        <v>1353.2</v>
      </c>
      <c r="K6" s="5"/>
      <c r="L6" s="5"/>
      <c r="M6" s="5"/>
      <c r="N6" s="5"/>
    </row>
    <row r="7" spans="1:14" ht="14.4" x14ac:dyDescent="0.3">
      <c r="A7" s="21">
        <f t="shared" si="0"/>
        <v>7</v>
      </c>
      <c r="B7" s="63" t="s">
        <v>55</v>
      </c>
      <c r="C7" s="63"/>
      <c r="D7" s="63" t="s">
        <v>56</v>
      </c>
      <c r="E7" s="63" t="s">
        <v>53</v>
      </c>
      <c r="F7" s="63" t="s">
        <v>47</v>
      </c>
      <c r="G7" s="63" t="s">
        <v>54</v>
      </c>
      <c r="H7" s="64">
        <v>1989</v>
      </c>
      <c r="I7" s="65">
        <v>1340</v>
      </c>
      <c r="K7" s="5"/>
      <c r="L7" s="5"/>
      <c r="M7" s="5"/>
      <c r="N7" s="5"/>
    </row>
    <row r="8" spans="1:14" ht="14.4" x14ac:dyDescent="0.3">
      <c r="A8" s="21">
        <f t="shared" si="0"/>
        <v>8</v>
      </c>
      <c r="B8" s="63" t="s">
        <v>57</v>
      </c>
      <c r="C8" s="63"/>
      <c r="D8" s="63" t="s">
        <v>58</v>
      </c>
      <c r="E8" s="63" t="s">
        <v>59</v>
      </c>
      <c r="F8" s="63" t="s">
        <v>60</v>
      </c>
      <c r="G8" s="63" t="s">
        <v>61</v>
      </c>
      <c r="H8" s="64">
        <v>1980</v>
      </c>
      <c r="I8" s="65">
        <v>655</v>
      </c>
      <c r="K8" s="5"/>
      <c r="L8" s="5"/>
      <c r="M8" s="5"/>
      <c r="N8" s="5"/>
    </row>
    <row r="9" spans="1:14" ht="14.4" x14ac:dyDescent="0.3">
      <c r="A9" s="21">
        <f t="shared" si="0"/>
        <v>9</v>
      </c>
      <c r="B9" s="63" t="s">
        <v>62</v>
      </c>
      <c r="C9" s="63"/>
      <c r="D9" s="63" t="s">
        <v>63</v>
      </c>
      <c r="E9" s="63" t="s">
        <v>64</v>
      </c>
      <c r="F9" s="63" t="s">
        <v>60</v>
      </c>
      <c r="G9" s="63" t="s">
        <v>61</v>
      </c>
      <c r="H9" s="64">
        <v>1979</v>
      </c>
      <c r="I9" s="65">
        <v>603</v>
      </c>
      <c r="K9" s="5"/>
      <c r="L9" s="5"/>
      <c r="M9" s="5"/>
      <c r="N9" s="5"/>
    </row>
    <row r="10" spans="1:14" ht="14.4" x14ac:dyDescent="0.3">
      <c r="A10" s="21">
        <f t="shared" si="0"/>
        <v>10</v>
      </c>
      <c r="B10" s="63" t="s">
        <v>65</v>
      </c>
      <c r="C10" s="63"/>
      <c r="D10" s="63" t="s">
        <v>66</v>
      </c>
      <c r="E10" s="63" t="s">
        <v>64</v>
      </c>
      <c r="F10" s="63" t="s">
        <v>60</v>
      </c>
      <c r="G10" s="63" t="s">
        <v>61</v>
      </c>
      <c r="H10" s="64">
        <v>1980</v>
      </c>
      <c r="I10" s="65">
        <v>605</v>
      </c>
      <c r="K10" s="5"/>
      <c r="L10" s="5"/>
      <c r="M10" s="5"/>
      <c r="N10" s="5"/>
    </row>
    <row r="11" spans="1:14" ht="14.4" x14ac:dyDescent="0.3">
      <c r="A11" s="21">
        <f t="shared" si="0"/>
        <v>11</v>
      </c>
      <c r="B11" s="63" t="s">
        <v>67</v>
      </c>
      <c r="C11" s="63"/>
      <c r="D11" s="63" t="s">
        <v>68</v>
      </c>
      <c r="E11" s="63" t="s">
        <v>64</v>
      </c>
      <c r="F11" s="63" t="s">
        <v>60</v>
      </c>
      <c r="G11" s="63" t="s">
        <v>61</v>
      </c>
      <c r="H11" s="64">
        <v>1988</v>
      </c>
      <c r="I11" s="65">
        <v>449</v>
      </c>
      <c r="K11" s="5"/>
      <c r="L11" s="5"/>
      <c r="M11" s="5"/>
      <c r="N11" s="5"/>
    </row>
    <row r="12" spans="1:14" ht="14.4" x14ac:dyDescent="0.3">
      <c r="A12" s="21">
        <f t="shared" si="0"/>
        <v>12</v>
      </c>
      <c r="B12" s="63" t="s">
        <v>69</v>
      </c>
      <c r="C12" s="63"/>
      <c r="D12" s="63" t="s">
        <v>70</v>
      </c>
      <c r="E12" s="63" t="s">
        <v>71</v>
      </c>
      <c r="F12" s="63" t="s">
        <v>60</v>
      </c>
      <c r="G12" s="63" t="s">
        <v>61</v>
      </c>
      <c r="H12" s="64">
        <v>1992</v>
      </c>
      <c r="I12" s="65">
        <v>560</v>
      </c>
      <c r="K12" s="5"/>
      <c r="L12" s="5"/>
      <c r="M12" s="5"/>
      <c r="N12" s="5"/>
    </row>
    <row r="13" spans="1:14" ht="14.4" x14ac:dyDescent="0.3">
      <c r="A13" s="21">
        <f t="shared" si="0"/>
        <v>13</v>
      </c>
      <c r="B13" s="63" t="s">
        <v>72</v>
      </c>
      <c r="C13" s="63"/>
      <c r="D13" s="63" t="s">
        <v>73</v>
      </c>
      <c r="E13" s="63" t="s">
        <v>71</v>
      </c>
      <c r="F13" s="63" t="s">
        <v>60</v>
      </c>
      <c r="G13" s="63" t="s">
        <v>61</v>
      </c>
      <c r="H13" s="64">
        <v>2010</v>
      </c>
      <c r="I13" s="65">
        <v>785</v>
      </c>
      <c r="K13" s="5"/>
      <c r="L13" s="5"/>
      <c r="M13" s="5"/>
      <c r="N13" s="5"/>
    </row>
    <row r="14" spans="1:14" ht="14.4" x14ac:dyDescent="0.3">
      <c r="A14" s="21">
        <f t="shared" si="0"/>
        <v>14</v>
      </c>
      <c r="B14" s="63" t="s">
        <v>74</v>
      </c>
      <c r="C14" s="63"/>
      <c r="D14" s="63" t="s">
        <v>75</v>
      </c>
      <c r="E14" s="63" t="s">
        <v>76</v>
      </c>
      <c r="F14" s="63" t="s">
        <v>60</v>
      </c>
      <c r="G14" s="63" t="s">
        <v>48</v>
      </c>
      <c r="H14" s="64">
        <v>1985</v>
      </c>
      <c r="I14" s="65">
        <v>824</v>
      </c>
      <c r="K14" s="5"/>
      <c r="L14" s="5"/>
      <c r="M14" s="5"/>
      <c r="N14" s="5"/>
    </row>
    <row r="15" spans="1:14" ht="14.4" x14ac:dyDescent="0.3">
      <c r="A15" s="21">
        <f t="shared" si="0"/>
        <v>15</v>
      </c>
      <c r="B15" s="63" t="s">
        <v>77</v>
      </c>
      <c r="C15" s="63"/>
      <c r="D15" s="63" t="s">
        <v>78</v>
      </c>
      <c r="E15" s="63" t="s">
        <v>76</v>
      </c>
      <c r="F15" s="63" t="s">
        <v>60</v>
      </c>
      <c r="G15" s="63" t="s">
        <v>48</v>
      </c>
      <c r="H15" s="64">
        <v>1986</v>
      </c>
      <c r="I15" s="65">
        <v>836</v>
      </c>
      <c r="K15" s="5"/>
      <c r="L15" s="5"/>
      <c r="M15" s="5"/>
      <c r="N15" s="5"/>
    </row>
    <row r="16" spans="1:14" ht="14.4" x14ac:dyDescent="0.3">
      <c r="A16" s="21">
        <f t="shared" si="0"/>
        <v>16</v>
      </c>
      <c r="B16" s="63" t="s">
        <v>79</v>
      </c>
      <c r="C16" s="63"/>
      <c r="D16" s="63" t="s">
        <v>80</v>
      </c>
      <c r="E16" s="63" t="s">
        <v>81</v>
      </c>
      <c r="F16" s="63" t="s">
        <v>60</v>
      </c>
      <c r="G16" s="63" t="s">
        <v>48</v>
      </c>
      <c r="H16" s="64">
        <v>1977</v>
      </c>
      <c r="I16" s="65">
        <v>815</v>
      </c>
      <c r="K16" s="5"/>
      <c r="L16" s="5"/>
      <c r="M16" s="5"/>
      <c r="N16" s="5"/>
    </row>
    <row r="17" spans="1:14" ht="14.4" x14ac:dyDescent="0.3">
      <c r="A17" s="21">
        <f t="shared" si="0"/>
        <v>17</v>
      </c>
      <c r="B17" s="63" t="s">
        <v>82</v>
      </c>
      <c r="C17" s="63"/>
      <c r="D17" s="63" t="s">
        <v>83</v>
      </c>
      <c r="E17" s="63" t="s">
        <v>81</v>
      </c>
      <c r="F17" s="63" t="s">
        <v>60</v>
      </c>
      <c r="G17" s="63" t="s">
        <v>48</v>
      </c>
      <c r="H17" s="64">
        <v>1978</v>
      </c>
      <c r="I17" s="65">
        <v>820</v>
      </c>
      <c r="K17" s="5"/>
      <c r="L17" s="5"/>
      <c r="M17" s="5"/>
      <c r="N17" s="5"/>
    </row>
    <row r="18" spans="1:14" ht="14.4" x14ac:dyDescent="0.3">
      <c r="A18" s="21">
        <f t="shared" si="0"/>
        <v>18</v>
      </c>
      <c r="B18" s="63" t="s">
        <v>84</v>
      </c>
      <c r="C18" s="63"/>
      <c r="D18" s="63" t="s">
        <v>85</v>
      </c>
      <c r="E18" s="63" t="s">
        <v>81</v>
      </c>
      <c r="F18" s="63" t="s">
        <v>60</v>
      </c>
      <c r="G18" s="63" t="s">
        <v>48</v>
      </c>
      <c r="H18" s="64">
        <v>1979</v>
      </c>
      <c r="I18" s="65">
        <v>820</v>
      </c>
      <c r="K18" s="5"/>
      <c r="L18" s="5"/>
      <c r="M18" s="5"/>
      <c r="N18" s="5"/>
    </row>
    <row r="19" spans="1:14" ht="14.4" x14ac:dyDescent="0.3">
      <c r="A19" s="21">
        <f t="shared" si="0"/>
        <v>19</v>
      </c>
      <c r="B19" s="63" t="s">
        <v>86</v>
      </c>
      <c r="C19" s="63"/>
      <c r="D19" s="63" t="s">
        <v>87</v>
      </c>
      <c r="E19" s="63" t="s">
        <v>88</v>
      </c>
      <c r="F19" s="63" t="s">
        <v>60</v>
      </c>
      <c r="G19" s="63" t="s">
        <v>48</v>
      </c>
      <c r="H19" s="64">
        <v>2010</v>
      </c>
      <c r="I19" s="65">
        <v>855</v>
      </c>
      <c r="K19" s="5"/>
      <c r="L19" s="5"/>
      <c r="M19" s="5"/>
      <c r="N19" s="5"/>
    </row>
    <row r="20" spans="1:14" ht="14.4" x14ac:dyDescent="0.3">
      <c r="A20" s="21">
        <f t="shared" si="0"/>
        <v>20</v>
      </c>
      <c r="B20" s="63" t="s">
        <v>89</v>
      </c>
      <c r="C20" s="63"/>
      <c r="D20" s="63" t="s">
        <v>90</v>
      </c>
      <c r="E20" s="63" t="s">
        <v>88</v>
      </c>
      <c r="F20" s="63" t="s">
        <v>60</v>
      </c>
      <c r="G20" s="63" t="s">
        <v>48</v>
      </c>
      <c r="H20" s="64">
        <v>2011</v>
      </c>
      <c r="I20" s="65">
        <v>855</v>
      </c>
      <c r="K20" s="5"/>
      <c r="L20" s="5"/>
      <c r="M20" s="5"/>
      <c r="N20" s="5"/>
    </row>
    <row r="21" spans="1:14" ht="14.4" x14ac:dyDescent="0.3">
      <c r="A21" s="21">
        <f t="shared" si="0"/>
        <v>21</v>
      </c>
      <c r="B21" s="63" t="s">
        <v>91</v>
      </c>
      <c r="C21" s="63"/>
      <c r="D21" s="63" t="s">
        <v>92</v>
      </c>
      <c r="E21" s="63" t="s">
        <v>93</v>
      </c>
      <c r="F21" s="63" t="s">
        <v>60</v>
      </c>
      <c r="G21" s="63" t="s">
        <v>61</v>
      </c>
      <c r="H21" s="64">
        <v>1982</v>
      </c>
      <c r="I21" s="65">
        <v>391</v>
      </c>
      <c r="K21" s="5"/>
      <c r="L21" s="5"/>
      <c r="M21" s="5"/>
      <c r="N21" s="5"/>
    </row>
    <row r="22" spans="1:14" ht="14.4" x14ac:dyDescent="0.3">
      <c r="A22" s="21">
        <f t="shared" si="0"/>
        <v>22</v>
      </c>
      <c r="B22" s="63" t="s">
        <v>94</v>
      </c>
      <c r="C22" s="63"/>
      <c r="D22" s="63" t="s">
        <v>95</v>
      </c>
      <c r="E22" s="63" t="s">
        <v>96</v>
      </c>
      <c r="F22" s="63" t="s">
        <v>60</v>
      </c>
      <c r="G22" s="63" t="s">
        <v>48</v>
      </c>
      <c r="H22" s="64">
        <v>2013</v>
      </c>
      <c r="I22" s="65">
        <v>932.6</v>
      </c>
      <c r="K22" s="5"/>
      <c r="L22" s="5"/>
      <c r="M22" s="5"/>
      <c r="N22" s="5"/>
    </row>
    <row r="23" spans="1:14" ht="14.4" x14ac:dyDescent="0.3">
      <c r="A23" s="21">
        <f t="shared" si="0"/>
        <v>23</v>
      </c>
      <c r="B23" s="63" t="s">
        <v>97</v>
      </c>
      <c r="C23" s="63"/>
      <c r="D23" s="63" t="s">
        <v>98</v>
      </c>
      <c r="E23" s="63" t="s">
        <v>88</v>
      </c>
      <c r="F23" s="63" t="s">
        <v>60</v>
      </c>
      <c r="G23" s="63" t="s">
        <v>48</v>
      </c>
      <c r="H23" s="64">
        <v>1990</v>
      </c>
      <c r="I23" s="65">
        <v>155</v>
      </c>
      <c r="K23" s="5"/>
      <c r="L23" s="5"/>
      <c r="M23" s="5"/>
      <c r="N23" s="5"/>
    </row>
    <row r="24" spans="1:14" ht="14.4" x14ac:dyDescent="0.3">
      <c r="A24" s="21">
        <f t="shared" si="0"/>
        <v>24</v>
      </c>
      <c r="B24" s="63" t="s">
        <v>99</v>
      </c>
      <c r="C24" s="63"/>
      <c r="D24" s="63" t="s">
        <v>100</v>
      </c>
      <c r="E24" s="63" t="s">
        <v>88</v>
      </c>
      <c r="F24" s="63" t="s">
        <v>60</v>
      </c>
      <c r="G24" s="63" t="s">
        <v>48</v>
      </c>
      <c r="H24" s="64">
        <v>1991</v>
      </c>
      <c r="I24" s="65">
        <v>155</v>
      </c>
      <c r="K24" s="5"/>
      <c r="L24" s="5"/>
      <c r="M24" s="5"/>
      <c r="N24" s="5"/>
    </row>
    <row r="25" spans="1:14" ht="14.4" x14ac:dyDescent="0.3">
      <c r="A25" s="21">
        <f t="shared" si="0"/>
        <v>25</v>
      </c>
      <c r="B25" s="63" t="s">
        <v>101</v>
      </c>
      <c r="C25" s="63"/>
      <c r="D25" s="63" t="s">
        <v>102</v>
      </c>
      <c r="E25" s="63" t="s">
        <v>103</v>
      </c>
      <c r="F25" s="63" t="s">
        <v>60</v>
      </c>
      <c r="G25" s="63" t="s">
        <v>104</v>
      </c>
      <c r="H25" s="64">
        <v>1977</v>
      </c>
      <c r="I25" s="65">
        <v>664</v>
      </c>
      <c r="K25" s="5"/>
      <c r="L25" s="5"/>
      <c r="M25" s="5"/>
      <c r="N25" s="5"/>
    </row>
    <row r="26" spans="1:14" ht="14.4" x14ac:dyDescent="0.3">
      <c r="A26" s="21">
        <f t="shared" si="0"/>
        <v>26</v>
      </c>
      <c r="B26" s="63" t="s">
        <v>105</v>
      </c>
      <c r="C26" s="63"/>
      <c r="D26" s="63" t="s">
        <v>106</v>
      </c>
      <c r="E26" s="63" t="s">
        <v>103</v>
      </c>
      <c r="F26" s="63" t="s">
        <v>60</v>
      </c>
      <c r="G26" s="63" t="s">
        <v>104</v>
      </c>
      <c r="H26" s="64">
        <v>1978</v>
      </c>
      <c r="I26" s="65">
        <v>663</v>
      </c>
      <c r="K26" s="5"/>
      <c r="L26" s="5"/>
      <c r="M26" s="5"/>
      <c r="N26" s="5"/>
    </row>
    <row r="27" spans="1:14" ht="14.4" x14ac:dyDescent="0.3">
      <c r="A27" s="21">
        <f t="shared" si="0"/>
        <v>27</v>
      </c>
      <c r="B27" s="63" t="s">
        <v>107</v>
      </c>
      <c r="C27" s="63"/>
      <c r="D27" s="63" t="s">
        <v>108</v>
      </c>
      <c r="E27" s="63" t="s">
        <v>103</v>
      </c>
      <c r="F27" s="63" t="s">
        <v>60</v>
      </c>
      <c r="G27" s="63" t="s">
        <v>104</v>
      </c>
      <c r="H27" s="64">
        <v>1980</v>
      </c>
      <c r="I27" s="65">
        <v>577</v>
      </c>
      <c r="K27" s="5"/>
      <c r="L27" s="5"/>
      <c r="M27" s="5"/>
      <c r="N27" s="5"/>
    </row>
    <row r="28" spans="1:14" ht="14.4" x14ac:dyDescent="0.3">
      <c r="A28" s="21">
        <f t="shared" si="0"/>
        <v>28</v>
      </c>
      <c r="B28" s="63" t="s">
        <v>109</v>
      </c>
      <c r="C28" s="63"/>
      <c r="D28" s="63" t="s">
        <v>110</v>
      </c>
      <c r="E28" s="63" t="s">
        <v>103</v>
      </c>
      <c r="F28" s="63" t="s">
        <v>60</v>
      </c>
      <c r="G28" s="63" t="s">
        <v>104</v>
      </c>
      <c r="H28" s="64">
        <v>1982</v>
      </c>
      <c r="I28" s="65">
        <v>610</v>
      </c>
      <c r="K28" s="5"/>
      <c r="L28" s="5"/>
      <c r="M28" s="5"/>
      <c r="N28" s="5"/>
    </row>
    <row r="29" spans="1:14" ht="14.4" x14ac:dyDescent="0.3">
      <c r="A29" s="21">
        <f t="shared" si="0"/>
        <v>29</v>
      </c>
      <c r="B29" s="63" t="s">
        <v>111</v>
      </c>
      <c r="C29" s="63"/>
      <c r="D29" s="63" t="s">
        <v>112</v>
      </c>
      <c r="E29" s="63" t="s">
        <v>71</v>
      </c>
      <c r="F29" s="63" t="s">
        <v>113</v>
      </c>
      <c r="G29" s="63" t="s">
        <v>61</v>
      </c>
      <c r="H29" s="64">
        <v>2000</v>
      </c>
      <c r="I29" s="65">
        <v>169</v>
      </c>
      <c r="K29" s="5"/>
      <c r="L29" s="5"/>
      <c r="M29" s="5"/>
      <c r="N29" s="5"/>
    </row>
    <row r="30" spans="1:14" ht="14.4" x14ac:dyDescent="0.3">
      <c r="A30" s="21">
        <f t="shared" si="0"/>
        <v>30</v>
      </c>
      <c r="B30" s="63" t="s">
        <v>114</v>
      </c>
      <c r="C30" s="63"/>
      <c r="D30" s="63" t="s">
        <v>115</v>
      </c>
      <c r="E30" s="63" t="s">
        <v>71</v>
      </c>
      <c r="F30" s="63" t="s">
        <v>113</v>
      </c>
      <c r="G30" s="63" t="s">
        <v>61</v>
      </c>
      <c r="H30" s="64">
        <v>2000</v>
      </c>
      <c r="I30" s="65">
        <v>169</v>
      </c>
      <c r="K30" s="5"/>
      <c r="L30" s="5"/>
      <c r="M30" s="5"/>
      <c r="N30" s="5"/>
    </row>
    <row r="31" spans="1:14" ht="14.4" x14ac:dyDescent="0.3">
      <c r="A31" s="21">
        <f t="shared" si="0"/>
        <v>31</v>
      </c>
      <c r="B31" s="63" t="s">
        <v>116</v>
      </c>
      <c r="C31" s="63"/>
      <c r="D31" s="63" t="s">
        <v>117</v>
      </c>
      <c r="E31" s="63" t="s">
        <v>71</v>
      </c>
      <c r="F31" s="63" t="s">
        <v>113</v>
      </c>
      <c r="G31" s="63" t="s">
        <v>61</v>
      </c>
      <c r="H31" s="64">
        <v>2000</v>
      </c>
      <c r="I31" s="65">
        <v>190</v>
      </c>
      <c r="K31" s="5"/>
      <c r="L31" s="5"/>
      <c r="M31" s="5"/>
      <c r="N31" s="5"/>
    </row>
    <row r="32" spans="1:14" ht="14.4" x14ac:dyDescent="0.3">
      <c r="A32" s="21">
        <f t="shared" si="0"/>
        <v>32</v>
      </c>
      <c r="B32" s="63" t="s">
        <v>118</v>
      </c>
      <c r="C32" s="63"/>
      <c r="D32" s="63" t="s">
        <v>119</v>
      </c>
      <c r="E32" s="63" t="s">
        <v>120</v>
      </c>
      <c r="F32" s="63" t="s">
        <v>121</v>
      </c>
      <c r="G32" s="63" t="s">
        <v>48</v>
      </c>
      <c r="H32" s="64">
        <v>1973</v>
      </c>
      <c r="I32" s="65">
        <v>20</v>
      </c>
      <c r="K32" s="5"/>
      <c r="L32" s="5"/>
      <c r="M32" s="5"/>
      <c r="N32" s="5"/>
    </row>
    <row r="33" spans="1:14" ht="14.4" x14ac:dyDescent="0.3">
      <c r="A33" s="21">
        <f t="shared" si="0"/>
        <v>33</v>
      </c>
      <c r="B33" s="63" t="s">
        <v>122</v>
      </c>
      <c r="C33" s="63" t="s">
        <v>2138</v>
      </c>
      <c r="D33" s="63" t="s">
        <v>123</v>
      </c>
      <c r="E33" s="63" t="s">
        <v>124</v>
      </c>
      <c r="F33" s="63" t="s">
        <v>113</v>
      </c>
      <c r="G33" s="63" t="s">
        <v>54</v>
      </c>
      <c r="H33" s="64">
        <v>2010</v>
      </c>
      <c r="I33" s="65">
        <v>165</v>
      </c>
      <c r="K33" s="5"/>
      <c r="L33" s="5"/>
      <c r="M33" s="5"/>
      <c r="N33" s="5"/>
    </row>
    <row r="34" spans="1:14" ht="14.4" x14ac:dyDescent="0.3">
      <c r="A34" s="21">
        <f t="shared" si="0"/>
        <v>34</v>
      </c>
      <c r="B34" s="63" t="s">
        <v>125</v>
      </c>
      <c r="C34" s="63" t="s">
        <v>2138</v>
      </c>
      <c r="D34" s="63" t="s">
        <v>126</v>
      </c>
      <c r="E34" s="63" t="s">
        <v>124</v>
      </c>
      <c r="F34" s="63" t="s">
        <v>113</v>
      </c>
      <c r="G34" s="63" t="s">
        <v>54</v>
      </c>
      <c r="H34" s="64">
        <v>2010</v>
      </c>
      <c r="I34" s="65">
        <v>165</v>
      </c>
      <c r="K34" s="5"/>
      <c r="L34" s="5"/>
      <c r="M34" s="5"/>
      <c r="N34" s="5"/>
    </row>
    <row r="35" spans="1:14" ht="14.4" x14ac:dyDescent="0.3">
      <c r="A35" s="21">
        <f t="shared" si="0"/>
        <v>35</v>
      </c>
      <c r="B35" s="63" t="s">
        <v>127</v>
      </c>
      <c r="C35" s="63" t="s">
        <v>2138</v>
      </c>
      <c r="D35" s="63" t="s">
        <v>128</v>
      </c>
      <c r="E35" s="63" t="s">
        <v>124</v>
      </c>
      <c r="F35" s="63" t="s">
        <v>129</v>
      </c>
      <c r="G35" s="63" t="s">
        <v>54</v>
      </c>
      <c r="H35" s="64">
        <v>1974</v>
      </c>
      <c r="I35" s="65">
        <v>330</v>
      </c>
      <c r="K35" s="5"/>
      <c r="L35" s="5"/>
      <c r="M35" s="5"/>
      <c r="N35" s="5"/>
    </row>
    <row r="36" spans="1:14" ht="14.4" x14ac:dyDescent="0.3">
      <c r="A36" s="21">
        <f t="shared" si="0"/>
        <v>36</v>
      </c>
      <c r="B36" s="63" t="s">
        <v>130</v>
      </c>
      <c r="C36" s="63" t="s">
        <v>2138</v>
      </c>
      <c r="D36" s="63" t="s">
        <v>131</v>
      </c>
      <c r="E36" s="63" t="s">
        <v>124</v>
      </c>
      <c r="F36" s="63" t="s">
        <v>113</v>
      </c>
      <c r="G36" s="63" t="s">
        <v>54</v>
      </c>
      <c r="H36" s="64">
        <v>1976</v>
      </c>
      <c r="I36" s="65">
        <v>325</v>
      </c>
      <c r="K36" s="5"/>
      <c r="L36" s="5"/>
      <c r="M36" s="5"/>
      <c r="N36" s="5"/>
    </row>
    <row r="37" spans="1:14" ht="14.4" x14ac:dyDescent="0.3">
      <c r="A37" s="21">
        <f t="shared" si="0"/>
        <v>37</v>
      </c>
      <c r="B37" s="63" t="s">
        <v>132</v>
      </c>
      <c r="C37" s="63"/>
      <c r="D37" s="63" t="s">
        <v>133</v>
      </c>
      <c r="E37" s="63" t="s">
        <v>134</v>
      </c>
      <c r="F37" s="63" t="s">
        <v>113</v>
      </c>
      <c r="G37" s="63" t="s">
        <v>61</v>
      </c>
      <c r="H37" s="64">
        <v>2002</v>
      </c>
      <c r="I37" s="65">
        <v>167</v>
      </c>
      <c r="K37" s="5"/>
      <c r="L37" s="5"/>
      <c r="M37" s="5"/>
      <c r="N37" s="5"/>
    </row>
    <row r="38" spans="1:14" ht="14.4" x14ac:dyDescent="0.3">
      <c r="A38" s="21">
        <f t="shared" si="0"/>
        <v>38</v>
      </c>
      <c r="B38" s="63" t="s">
        <v>135</v>
      </c>
      <c r="C38" s="63"/>
      <c r="D38" s="63" t="s">
        <v>136</v>
      </c>
      <c r="E38" s="63" t="s">
        <v>134</v>
      </c>
      <c r="F38" s="63" t="s">
        <v>113</v>
      </c>
      <c r="G38" s="63" t="s">
        <v>61</v>
      </c>
      <c r="H38" s="64">
        <v>2002</v>
      </c>
      <c r="I38" s="65">
        <v>167</v>
      </c>
      <c r="K38" s="5"/>
      <c r="L38" s="5"/>
      <c r="M38" s="5"/>
      <c r="N38" s="5"/>
    </row>
    <row r="39" spans="1:14" ht="14.4" x14ac:dyDescent="0.3">
      <c r="A39" s="21">
        <f t="shared" si="0"/>
        <v>39</v>
      </c>
      <c r="B39" s="63" t="s">
        <v>137</v>
      </c>
      <c r="C39" s="63"/>
      <c r="D39" s="63" t="s">
        <v>138</v>
      </c>
      <c r="E39" s="63" t="s">
        <v>134</v>
      </c>
      <c r="F39" s="63" t="s">
        <v>113</v>
      </c>
      <c r="G39" s="63" t="s">
        <v>61</v>
      </c>
      <c r="H39" s="64">
        <v>2002</v>
      </c>
      <c r="I39" s="65">
        <v>234</v>
      </c>
      <c r="K39" s="5"/>
      <c r="L39" s="5"/>
      <c r="M39" s="5"/>
      <c r="N39" s="5"/>
    </row>
    <row r="40" spans="1:14" ht="14.4" x14ac:dyDescent="0.3">
      <c r="A40" s="21">
        <f t="shared" si="0"/>
        <v>40</v>
      </c>
      <c r="B40" s="63" t="s">
        <v>139</v>
      </c>
      <c r="C40" s="63"/>
      <c r="D40" s="63" t="s">
        <v>140</v>
      </c>
      <c r="E40" s="63" t="s">
        <v>141</v>
      </c>
      <c r="F40" s="63" t="s">
        <v>113</v>
      </c>
      <c r="G40" s="63" t="s">
        <v>48</v>
      </c>
      <c r="H40" s="64">
        <v>2000</v>
      </c>
      <c r="I40" s="65">
        <v>170.9</v>
      </c>
      <c r="K40" s="5"/>
      <c r="L40" s="5"/>
      <c r="M40" s="5"/>
      <c r="N40" s="5"/>
    </row>
    <row r="41" spans="1:14" ht="14.4" x14ac:dyDescent="0.3">
      <c r="A41" s="21">
        <f t="shared" si="0"/>
        <v>41</v>
      </c>
      <c r="B41" s="63" t="s">
        <v>142</v>
      </c>
      <c r="C41" s="63"/>
      <c r="D41" s="63" t="s">
        <v>143</v>
      </c>
      <c r="E41" s="63" t="s">
        <v>141</v>
      </c>
      <c r="F41" s="63" t="s">
        <v>113</v>
      </c>
      <c r="G41" s="63" t="s">
        <v>48</v>
      </c>
      <c r="H41" s="64">
        <v>2000</v>
      </c>
      <c r="I41" s="65">
        <v>170.9</v>
      </c>
      <c r="K41" s="5"/>
      <c r="L41" s="5"/>
      <c r="M41" s="5"/>
      <c r="N41" s="5"/>
    </row>
    <row r="42" spans="1:14" ht="14.4" x14ac:dyDescent="0.3">
      <c r="A42" s="21">
        <f t="shared" si="0"/>
        <v>42</v>
      </c>
      <c r="B42" s="63" t="s">
        <v>144</v>
      </c>
      <c r="C42" s="63"/>
      <c r="D42" s="63" t="s">
        <v>145</v>
      </c>
      <c r="E42" s="63" t="s">
        <v>141</v>
      </c>
      <c r="F42" s="63" t="s">
        <v>113</v>
      </c>
      <c r="G42" s="63" t="s">
        <v>48</v>
      </c>
      <c r="H42" s="64">
        <v>2001</v>
      </c>
      <c r="I42" s="65">
        <v>168.5</v>
      </c>
      <c r="K42" s="5"/>
      <c r="L42" s="5"/>
      <c r="M42" s="5"/>
      <c r="N42" s="5"/>
    </row>
    <row r="43" spans="1:14" ht="14.4" x14ac:dyDescent="0.3">
      <c r="A43" s="21">
        <f t="shared" si="0"/>
        <v>43</v>
      </c>
      <c r="B43" s="63" t="s">
        <v>146</v>
      </c>
      <c r="C43" s="63"/>
      <c r="D43" s="63" t="s">
        <v>147</v>
      </c>
      <c r="E43" s="63" t="s">
        <v>141</v>
      </c>
      <c r="F43" s="63" t="s">
        <v>113</v>
      </c>
      <c r="G43" s="63" t="s">
        <v>48</v>
      </c>
      <c r="H43" s="64">
        <v>2001</v>
      </c>
      <c r="I43" s="65">
        <v>85.2</v>
      </c>
      <c r="K43" s="5"/>
      <c r="L43" s="5"/>
      <c r="M43" s="5"/>
      <c r="N43" s="5"/>
    </row>
    <row r="44" spans="1:14" ht="14.4" x14ac:dyDescent="0.3">
      <c r="A44" s="21">
        <f t="shared" si="0"/>
        <v>44</v>
      </c>
      <c r="B44" s="63" t="s">
        <v>148</v>
      </c>
      <c r="C44" s="63"/>
      <c r="D44" s="63" t="s">
        <v>149</v>
      </c>
      <c r="E44" s="63" t="s">
        <v>141</v>
      </c>
      <c r="F44" s="63" t="s">
        <v>113</v>
      </c>
      <c r="G44" s="63" t="s">
        <v>48</v>
      </c>
      <c r="H44" s="64">
        <v>2009</v>
      </c>
      <c r="I44" s="65">
        <v>226.7</v>
      </c>
      <c r="K44" s="5"/>
      <c r="L44" s="5"/>
      <c r="M44" s="5"/>
      <c r="N44" s="5"/>
    </row>
    <row r="45" spans="1:14" ht="14.4" x14ac:dyDescent="0.3">
      <c r="A45" s="21">
        <f t="shared" si="0"/>
        <v>45</v>
      </c>
      <c r="B45" s="63" t="s">
        <v>150</v>
      </c>
      <c r="C45" s="63"/>
      <c r="D45" s="63" t="s">
        <v>151</v>
      </c>
      <c r="E45" s="63" t="s">
        <v>103</v>
      </c>
      <c r="F45" s="63" t="s">
        <v>113</v>
      </c>
      <c r="G45" s="63" t="s">
        <v>104</v>
      </c>
      <c r="H45" s="64">
        <v>2003</v>
      </c>
      <c r="I45" s="65">
        <v>168</v>
      </c>
      <c r="K45" s="5"/>
      <c r="L45" s="5"/>
      <c r="M45" s="5"/>
      <c r="N45" s="5"/>
    </row>
    <row r="46" spans="1:14" ht="14.4" x14ac:dyDescent="0.3">
      <c r="A46" s="21">
        <f t="shared" si="0"/>
        <v>46</v>
      </c>
      <c r="B46" s="63" t="s">
        <v>152</v>
      </c>
      <c r="C46" s="63"/>
      <c r="D46" s="63" t="s">
        <v>153</v>
      </c>
      <c r="E46" s="63" t="s">
        <v>103</v>
      </c>
      <c r="F46" s="63" t="s">
        <v>113</v>
      </c>
      <c r="G46" s="63" t="s">
        <v>104</v>
      </c>
      <c r="H46" s="64">
        <v>2003</v>
      </c>
      <c r="I46" s="65">
        <v>168</v>
      </c>
      <c r="K46" s="5"/>
      <c r="L46" s="5"/>
      <c r="M46" s="5"/>
      <c r="N46" s="5"/>
    </row>
    <row r="47" spans="1:14" ht="14.4" x14ac:dyDescent="0.3">
      <c r="A47" s="21">
        <f t="shared" si="0"/>
        <v>47</v>
      </c>
      <c r="B47" s="63" t="s">
        <v>154</v>
      </c>
      <c r="C47" s="63"/>
      <c r="D47" s="63" t="s">
        <v>155</v>
      </c>
      <c r="E47" s="63" t="s">
        <v>103</v>
      </c>
      <c r="F47" s="63" t="s">
        <v>113</v>
      </c>
      <c r="G47" s="63" t="s">
        <v>104</v>
      </c>
      <c r="H47" s="64">
        <v>2003</v>
      </c>
      <c r="I47" s="65">
        <v>270</v>
      </c>
      <c r="K47" s="5"/>
      <c r="L47" s="5"/>
      <c r="M47" s="5"/>
      <c r="N47" s="5"/>
    </row>
    <row r="48" spans="1:14" ht="14.4" x14ac:dyDescent="0.3">
      <c r="A48" s="21">
        <f t="shared" si="0"/>
        <v>48</v>
      </c>
      <c r="B48" s="63" t="s">
        <v>156</v>
      </c>
      <c r="C48" s="63"/>
      <c r="D48" s="63" t="s">
        <v>157</v>
      </c>
      <c r="E48" s="63" t="s">
        <v>158</v>
      </c>
      <c r="F48" s="63" t="s">
        <v>113</v>
      </c>
      <c r="G48" s="63" t="s">
        <v>159</v>
      </c>
      <c r="H48" s="64">
        <v>1987</v>
      </c>
      <c r="I48" s="65">
        <v>77.5</v>
      </c>
      <c r="K48" s="5"/>
      <c r="L48" s="5"/>
      <c r="M48" s="5"/>
      <c r="N48" s="5"/>
    </row>
    <row r="49" spans="1:9" x14ac:dyDescent="0.25">
      <c r="A49" s="21">
        <f t="shared" si="0"/>
        <v>49</v>
      </c>
      <c r="B49" s="63" t="s">
        <v>160</v>
      </c>
      <c r="C49" s="63"/>
      <c r="D49" s="63" t="s">
        <v>161</v>
      </c>
      <c r="E49" s="63" t="s">
        <v>158</v>
      </c>
      <c r="F49" s="63" t="s">
        <v>113</v>
      </c>
      <c r="G49" s="63" t="s">
        <v>159</v>
      </c>
      <c r="H49" s="64">
        <v>1987</v>
      </c>
      <c r="I49" s="65">
        <v>77.5</v>
      </c>
    </row>
    <row r="50" spans="1:9" x14ac:dyDescent="0.25">
      <c r="A50" s="21">
        <f t="shared" si="0"/>
        <v>50</v>
      </c>
      <c r="B50" s="63" t="s">
        <v>162</v>
      </c>
      <c r="C50" s="63"/>
      <c r="D50" s="63" t="s">
        <v>163</v>
      </c>
      <c r="E50" s="63" t="s">
        <v>158</v>
      </c>
      <c r="F50" s="63" t="s">
        <v>113</v>
      </c>
      <c r="G50" s="63" t="s">
        <v>159</v>
      </c>
      <c r="H50" s="64">
        <v>1988</v>
      </c>
      <c r="I50" s="65">
        <v>74</v>
      </c>
    </row>
    <row r="51" spans="1:9" x14ac:dyDescent="0.25">
      <c r="A51" s="21">
        <f t="shared" si="0"/>
        <v>51</v>
      </c>
      <c r="B51" s="63" t="s">
        <v>164</v>
      </c>
      <c r="C51" s="63"/>
      <c r="D51" s="63" t="s">
        <v>165</v>
      </c>
      <c r="E51" s="63" t="s">
        <v>166</v>
      </c>
      <c r="F51" s="63" t="s">
        <v>121</v>
      </c>
      <c r="G51" s="63" t="s">
        <v>54</v>
      </c>
      <c r="H51" s="64">
        <v>2017</v>
      </c>
      <c r="I51" s="65">
        <v>49.8</v>
      </c>
    </row>
    <row r="52" spans="1:9" x14ac:dyDescent="0.25">
      <c r="A52" s="21">
        <f t="shared" si="0"/>
        <v>52</v>
      </c>
      <c r="B52" s="63" t="s">
        <v>167</v>
      </c>
      <c r="C52" s="63"/>
      <c r="D52" s="63" t="s">
        <v>168</v>
      </c>
      <c r="E52" s="63" t="s">
        <v>166</v>
      </c>
      <c r="F52" s="63" t="s">
        <v>121</v>
      </c>
      <c r="G52" s="63" t="s">
        <v>54</v>
      </c>
      <c r="H52" s="64">
        <v>2017</v>
      </c>
      <c r="I52" s="65">
        <v>49.8</v>
      </c>
    </row>
    <row r="53" spans="1:9" x14ac:dyDescent="0.25">
      <c r="A53" s="21">
        <f t="shared" si="0"/>
        <v>53</v>
      </c>
      <c r="B53" s="63" t="s">
        <v>169</v>
      </c>
      <c r="C53" s="63"/>
      <c r="D53" s="63" t="s">
        <v>170</v>
      </c>
      <c r="E53" s="63" t="s">
        <v>171</v>
      </c>
      <c r="F53" s="63" t="s">
        <v>121</v>
      </c>
      <c r="G53" s="63" t="s">
        <v>104</v>
      </c>
      <c r="H53" s="64">
        <v>2017</v>
      </c>
      <c r="I53" s="65">
        <v>49.8</v>
      </c>
    </row>
    <row r="54" spans="1:9" x14ac:dyDescent="0.25">
      <c r="A54" s="21">
        <f t="shared" si="0"/>
        <v>54</v>
      </c>
      <c r="B54" s="63" t="s">
        <v>172</v>
      </c>
      <c r="C54" s="63"/>
      <c r="D54" s="63" t="s">
        <v>173</v>
      </c>
      <c r="E54" s="63" t="s">
        <v>171</v>
      </c>
      <c r="F54" s="63" t="s">
        <v>121</v>
      </c>
      <c r="G54" s="63" t="s">
        <v>104</v>
      </c>
      <c r="H54" s="64">
        <v>2017</v>
      </c>
      <c r="I54" s="65">
        <v>49.8</v>
      </c>
    </row>
    <row r="55" spans="1:9" x14ac:dyDescent="0.25">
      <c r="A55" s="21">
        <f t="shared" si="0"/>
        <v>55</v>
      </c>
      <c r="B55" s="63" t="s">
        <v>174</v>
      </c>
      <c r="C55" s="63"/>
      <c r="D55" s="63" t="s">
        <v>175</v>
      </c>
      <c r="E55" s="63" t="s">
        <v>176</v>
      </c>
      <c r="F55" s="63" t="s">
        <v>113</v>
      </c>
      <c r="G55" s="63" t="s">
        <v>104</v>
      </c>
      <c r="H55" s="64">
        <v>2009</v>
      </c>
      <c r="I55" s="65">
        <v>173</v>
      </c>
    </row>
    <row r="56" spans="1:9" x14ac:dyDescent="0.25">
      <c r="A56" s="21">
        <f t="shared" si="0"/>
        <v>56</v>
      </c>
      <c r="B56" s="63" t="s">
        <v>177</v>
      </c>
      <c r="C56" s="63"/>
      <c r="D56" s="63" t="s">
        <v>178</v>
      </c>
      <c r="E56" s="63" t="s">
        <v>176</v>
      </c>
      <c r="F56" s="63" t="s">
        <v>113</v>
      </c>
      <c r="G56" s="63" t="s">
        <v>104</v>
      </c>
      <c r="H56" s="64">
        <v>2009</v>
      </c>
      <c r="I56" s="65">
        <v>173</v>
      </c>
    </row>
    <row r="57" spans="1:9" x14ac:dyDescent="0.25">
      <c r="A57" s="21">
        <f t="shared" si="0"/>
        <v>57</v>
      </c>
      <c r="B57" s="63" t="s">
        <v>179</v>
      </c>
      <c r="C57" s="63"/>
      <c r="D57" s="63" t="s">
        <v>180</v>
      </c>
      <c r="E57" s="63" t="s">
        <v>176</v>
      </c>
      <c r="F57" s="63" t="s">
        <v>113</v>
      </c>
      <c r="G57" s="63" t="s">
        <v>104</v>
      </c>
      <c r="H57" s="64">
        <v>2009</v>
      </c>
      <c r="I57" s="65">
        <v>186</v>
      </c>
    </row>
    <row r="58" spans="1:9" x14ac:dyDescent="0.25">
      <c r="A58" s="21">
        <f t="shared" si="0"/>
        <v>58</v>
      </c>
      <c r="B58" s="63" t="s">
        <v>181</v>
      </c>
      <c r="C58" s="63"/>
      <c r="D58" s="63" t="s">
        <v>182</v>
      </c>
      <c r="E58" s="63" t="s">
        <v>176</v>
      </c>
      <c r="F58" s="63" t="s">
        <v>129</v>
      </c>
      <c r="G58" s="63" t="s">
        <v>104</v>
      </c>
      <c r="H58" s="64">
        <v>1970</v>
      </c>
      <c r="I58" s="65">
        <v>745</v>
      </c>
    </row>
    <row r="59" spans="1:9" x14ac:dyDescent="0.25">
      <c r="A59" s="21">
        <f t="shared" si="0"/>
        <v>59</v>
      </c>
      <c r="B59" s="63" t="s">
        <v>183</v>
      </c>
      <c r="C59" s="63"/>
      <c r="D59" s="63" t="s">
        <v>184</v>
      </c>
      <c r="E59" s="63" t="s">
        <v>176</v>
      </c>
      <c r="F59" s="63" t="s">
        <v>129</v>
      </c>
      <c r="G59" s="63" t="s">
        <v>104</v>
      </c>
      <c r="H59" s="64">
        <v>1972</v>
      </c>
      <c r="I59" s="65">
        <v>749</v>
      </c>
    </row>
    <row r="60" spans="1:9" x14ac:dyDescent="0.25">
      <c r="A60" s="21">
        <f t="shared" si="0"/>
        <v>60</v>
      </c>
      <c r="B60" s="63" t="s">
        <v>185</v>
      </c>
      <c r="C60" s="63"/>
      <c r="D60" s="63" t="s">
        <v>186</v>
      </c>
      <c r="E60" s="63" t="s">
        <v>187</v>
      </c>
      <c r="F60" s="63" t="s">
        <v>113</v>
      </c>
      <c r="G60" s="63" t="s">
        <v>61</v>
      </c>
      <c r="H60" s="64">
        <v>2007</v>
      </c>
      <c r="I60" s="65">
        <v>85</v>
      </c>
    </row>
    <row r="61" spans="1:9" x14ac:dyDescent="0.25">
      <c r="A61" s="21">
        <f t="shared" si="0"/>
        <v>61</v>
      </c>
      <c r="B61" s="63" t="s">
        <v>188</v>
      </c>
      <c r="C61" s="63"/>
      <c r="D61" s="63" t="s">
        <v>189</v>
      </c>
      <c r="E61" s="63" t="s">
        <v>187</v>
      </c>
      <c r="F61" s="63" t="s">
        <v>113</v>
      </c>
      <c r="G61" s="63" t="s">
        <v>61</v>
      </c>
      <c r="H61" s="64">
        <v>2007</v>
      </c>
      <c r="I61" s="65">
        <v>79.099999999999994</v>
      </c>
    </row>
    <row r="62" spans="1:9" x14ac:dyDescent="0.25">
      <c r="A62" s="21">
        <f t="shared" si="0"/>
        <v>62</v>
      </c>
      <c r="B62" s="63" t="s">
        <v>190</v>
      </c>
      <c r="C62" s="63"/>
      <c r="D62" s="63" t="s">
        <v>191</v>
      </c>
      <c r="E62" s="63" t="s">
        <v>187</v>
      </c>
      <c r="F62" s="63" t="s">
        <v>113</v>
      </c>
      <c r="G62" s="63" t="s">
        <v>61</v>
      </c>
      <c r="H62" s="64">
        <v>2008</v>
      </c>
      <c r="I62" s="65">
        <v>86.9</v>
      </c>
    </row>
    <row r="63" spans="1:9" x14ac:dyDescent="0.25">
      <c r="A63" s="21">
        <f t="shared" si="0"/>
        <v>63</v>
      </c>
      <c r="B63" s="63" t="s">
        <v>192</v>
      </c>
      <c r="C63" s="63"/>
      <c r="D63" s="63" t="s">
        <v>193</v>
      </c>
      <c r="E63" s="63" t="s">
        <v>187</v>
      </c>
      <c r="F63" s="63" t="s">
        <v>113</v>
      </c>
      <c r="G63" s="63" t="s">
        <v>61</v>
      </c>
      <c r="H63" s="64">
        <v>2008</v>
      </c>
      <c r="I63" s="65">
        <v>81.2</v>
      </c>
    </row>
    <row r="64" spans="1:9" x14ac:dyDescent="0.25">
      <c r="A64" s="21">
        <f t="shared" si="0"/>
        <v>64</v>
      </c>
      <c r="B64" s="63" t="s">
        <v>194</v>
      </c>
      <c r="C64" s="63"/>
      <c r="D64" s="63" t="s">
        <v>195</v>
      </c>
      <c r="E64" s="63" t="s">
        <v>187</v>
      </c>
      <c r="F64" s="63" t="s">
        <v>113</v>
      </c>
      <c r="G64" s="63" t="s">
        <v>61</v>
      </c>
      <c r="H64" s="64">
        <v>2007</v>
      </c>
      <c r="I64" s="65">
        <v>107</v>
      </c>
    </row>
    <row r="65" spans="1:9" x14ac:dyDescent="0.25">
      <c r="A65" s="21">
        <f t="shared" si="0"/>
        <v>65</v>
      </c>
      <c r="B65" s="63" t="s">
        <v>196</v>
      </c>
      <c r="C65" s="63"/>
      <c r="D65" s="63" t="s">
        <v>197</v>
      </c>
      <c r="E65" s="63" t="s">
        <v>187</v>
      </c>
      <c r="F65" s="63" t="s">
        <v>113</v>
      </c>
      <c r="G65" s="63" t="s">
        <v>61</v>
      </c>
      <c r="H65" s="64">
        <v>2008</v>
      </c>
      <c r="I65" s="65">
        <v>110</v>
      </c>
    </row>
    <row r="66" spans="1:9" x14ac:dyDescent="0.25">
      <c r="A66" s="21">
        <f t="shared" si="0"/>
        <v>66</v>
      </c>
      <c r="B66" s="63" t="s">
        <v>198</v>
      </c>
      <c r="C66" s="63" t="s">
        <v>2139</v>
      </c>
      <c r="D66" s="63" t="s">
        <v>199</v>
      </c>
      <c r="E66" s="63" t="s">
        <v>187</v>
      </c>
      <c r="F66" s="63" t="s">
        <v>113</v>
      </c>
      <c r="G66" s="63" t="s">
        <v>61</v>
      </c>
      <c r="H66" s="64">
        <v>2017</v>
      </c>
      <c r="I66" s="65">
        <v>360.2</v>
      </c>
    </row>
    <row r="67" spans="1:9" x14ac:dyDescent="0.25">
      <c r="A67" s="21">
        <f t="shared" si="0"/>
        <v>67</v>
      </c>
      <c r="B67" s="63" t="s">
        <v>200</v>
      </c>
      <c r="C67" s="63" t="s">
        <v>2139</v>
      </c>
      <c r="D67" s="63" t="s">
        <v>201</v>
      </c>
      <c r="E67" s="63" t="s">
        <v>187</v>
      </c>
      <c r="F67" s="63" t="s">
        <v>113</v>
      </c>
      <c r="G67" s="63" t="s">
        <v>61</v>
      </c>
      <c r="H67" s="64">
        <v>2017</v>
      </c>
      <c r="I67" s="65">
        <v>359.6</v>
      </c>
    </row>
    <row r="68" spans="1:9" x14ac:dyDescent="0.25">
      <c r="A68" s="21">
        <f t="shared" si="0"/>
        <v>68</v>
      </c>
      <c r="B68" s="63" t="s">
        <v>202</v>
      </c>
      <c r="C68" s="63" t="s">
        <v>2139</v>
      </c>
      <c r="D68" s="63" t="s">
        <v>203</v>
      </c>
      <c r="E68" s="63" t="s">
        <v>187</v>
      </c>
      <c r="F68" s="63" t="s">
        <v>113</v>
      </c>
      <c r="G68" s="63" t="s">
        <v>61</v>
      </c>
      <c r="H68" s="64">
        <v>2017</v>
      </c>
      <c r="I68" s="65">
        <v>490.5</v>
      </c>
    </row>
    <row r="69" spans="1:9" x14ac:dyDescent="0.25">
      <c r="A69" s="21">
        <f t="shared" si="0"/>
        <v>69</v>
      </c>
      <c r="B69" s="63" t="s">
        <v>204</v>
      </c>
      <c r="C69" s="63"/>
      <c r="D69" s="63" t="s">
        <v>205</v>
      </c>
      <c r="E69" s="63" t="s">
        <v>171</v>
      </c>
      <c r="F69" s="63" t="s">
        <v>113</v>
      </c>
      <c r="G69" s="63" t="s">
        <v>104</v>
      </c>
      <c r="H69" s="64">
        <v>2008</v>
      </c>
      <c r="I69" s="65">
        <v>185</v>
      </c>
    </row>
    <row r="70" spans="1:9" x14ac:dyDescent="0.25">
      <c r="A70" s="21">
        <f t="shared" ref="A70:A133" si="1">A69+1</f>
        <v>70</v>
      </c>
      <c r="B70" s="63" t="s">
        <v>206</v>
      </c>
      <c r="C70" s="63"/>
      <c r="D70" s="63" t="s">
        <v>207</v>
      </c>
      <c r="E70" s="63" t="s">
        <v>171</v>
      </c>
      <c r="F70" s="63" t="s">
        <v>113</v>
      </c>
      <c r="G70" s="63" t="s">
        <v>104</v>
      </c>
      <c r="H70" s="64">
        <v>2008</v>
      </c>
      <c r="I70" s="65">
        <v>182</v>
      </c>
    </row>
    <row r="71" spans="1:9" x14ac:dyDescent="0.25">
      <c r="A71" s="21">
        <f t="shared" si="1"/>
        <v>71</v>
      </c>
      <c r="B71" s="63" t="s">
        <v>208</v>
      </c>
      <c r="C71" s="63"/>
      <c r="D71" s="63" t="s">
        <v>209</v>
      </c>
      <c r="E71" s="63" t="s">
        <v>171</v>
      </c>
      <c r="F71" s="63" t="s">
        <v>113</v>
      </c>
      <c r="G71" s="63" t="s">
        <v>104</v>
      </c>
      <c r="H71" s="64">
        <v>2008</v>
      </c>
      <c r="I71" s="65">
        <v>181</v>
      </c>
    </row>
    <row r="72" spans="1:9" x14ac:dyDescent="0.25">
      <c r="A72" s="21">
        <f t="shared" si="1"/>
        <v>72</v>
      </c>
      <c r="B72" s="63" t="s">
        <v>210</v>
      </c>
      <c r="C72" s="63"/>
      <c r="D72" s="63" t="s">
        <v>211</v>
      </c>
      <c r="E72" s="63" t="s">
        <v>171</v>
      </c>
      <c r="F72" s="63" t="s">
        <v>113</v>
      </c>
      <c r="G72" s="63" t="s">
        <v>104</v>
      </c>
      <c r="H72" s="64">
        <v>2008</v>
      </c>
      <c r="I72" s="65">
        <v>144</v>
      </c>
    </row>
    <row r="73" spans="1:9" x14ac:dyDescent="0.25">
      <c r="A73" s="21">
        <f t="shared" si="1"/>
        <v>73</v>
      </c>
      <c r="B73" s="63" t="s">
        <v>212</v>
      </c>
      <c r="C73" s="63"/>
      <c r="D73" s="63" t="s">
        <v>213</v>
      </c>
      <c r="E73" s="63" t="s">
        <v>120</v>
      </c>
      <c r="F73" s="63" t="s">
        <v>121</v>
      </c>
      <c r="G73" s="63" t="s">
        <v>48</v>
      </c>
      <c r="H73" s="64">
        <v>2004</v>
      </c>
      <c r="I73" s="65">
        <v>48</v>
      </c>
    </row>
    <row r="74" spans="1:9" x14ac:dyDescent="0.25">
      <c r="A74" s="21">
        <f t="shared" si="1"/>
        <v>74</v>
      </c>
      <c r="B74" s="63" t="s">
        <v>214</v>
      </c>
      <c r="C74" s="63"/>
      <c r="D74" s="63" t="s">
        <v>215</v>
      </c>
      <c r="E74" s="63" t="s">
        <v>120</v>
      </c>
      <c r="F74" s="63" t="s">
        <v>121</v>
      </c>
      <c r="G74" s="63" t="s">
        <v>48</v>
      </c>
      <c r="H74" s="64">
        <v>2010</v>
      </c>
      <c r="I74" s="65">
        <v>50</v>
      </c>
    </row>
    <row r="75" spans="1:9" x14ac:dyDescent="0.25">
      <c r="A75" s="21">
        <f t="shared" si="1"/>
        <v>75</v>
      </c>
      <c r="B75" s="63" t="s">
        <v>216</v>
      </c>
      <c r="C75" s="63"/>
      <c r="D75" s="63" t="s">
        <v>217</v>
      </c>
      <c r="E75" s="63" t="s">
        <v>120</v>
      </c>
      <c r="F75" s="63" t="s">
        <v>129</v>
      </c>
      <c r="G75" s="63" t="s">
        <v>48</v>
      </c>
      <c r="H75" s="64">
        <v>1978</v>
      </c>
      <c r="I75" s="65">
        <v>110</v>
      </c>
    </row>
    <row r="76" spans="1:9" x14ac:dyDescent="0.25">
      <c r="A76" s="21">
        <f t="shared" si="1"/>
        <v>76</v>
      </c>
      <c r="B76" s="63" t="s">
        <v>218</v>
      </c>
      <c r="C76" s="63"/>
      <c r="D76" s="63" t="s">
        <v>219</v>
      </c>
      <c r="E76" s="63" t="s">
        <v>220</v>
      </c>
      <c r="F76" s="63" t="s">
        <v>121</v>
      </c>
      <c r="G76" s="63" t="s">
        <v>61</v>
      </c>
      <c r="H76" s="64">
        <v>1989</v>
      </c>
      <c r="I76" s="65">
        <v>54</v>
      </c>
    </row>
    <row r="77" spans="1:9" x14ac:dyDescent="0.25">
      <c r="A77" s="21">
        <f t="shared" si="1"/>
        <v>77</v>
      </c>
      <c r="B77" s="63" t="s">
        <v>221</v>
      </c>
      <c r="C77" s="63"/>
      <c r="D77" s="63" t="s">
        <v>222</v>
      </c>
      <c r="E77" s="63" t="s">
        <v>220</v>
      </c>
      <c r="F77" s="63" t="s">
        <v>121</v>
      </c>
      <c r="G77" s="63" t="s">
        <v>61</v>
      </c>
      <c r="H77" s="64">
        <v>1989</v>
      </c>
      <c r="I77" s="65">
        <v>54</v>
      </c>
    </row>
    <row r="78" spans="1:9" x14ac:dyDescent="0.25">
      <c r="A78" s="21">
        <f t="shared" si="1"/>
        <v>78</v>
      </c>
      <c r="B78" s="63" t="s">
        <v>223</v>
      </c>
      <c r="C78" s="63"/>
      <c r="D78" s="63" t="s">
        <v>224</v>
      </c>
      <c r="E78" s="63" t="s">
        <v>220</v>
      </c>
      <c r="F78" s="63" t="s">
        <v>121</v>
      </c>
      <c r="G78" s="63" t="s">
        <v>61</v>
      </c>
      <c r="H78" s="64">
        <v>1989</v>
      </c>
      <c r="I78" s="65">
        <v>54</v>
      </c>
    </row>
    <row r="79" spans="1:9" x14ac:dyDescent="0.25">
      <c r="A79" s="21">
        <f t="shared" si="1"/>
        <v>79</v>
      </c>
      <c r="B79" s="63" t="s">
        <v>225</v>
      </c>
      <c r="C79" s="63"/>
      <c r="D79" s="63" t="s">
        <v>226</v>
      </c>
      <c r="E79" s="63" t="s">
        <v>220</v>
      </c>
      <c r="F79" s="63" t="s">
        <v>121</v>
      </c>
      <c r="G79" s="63" t="s">
        <v>61</v>
      </c>
      <c r="H79" s="64">
        <v>1989</v>
      </c>
      <c r="I79" s="65">
        <v>54</v>
      </c>
    </row>
    <row r="80" spans="1:9" x14ac:dyDescent="0.25">
      <c r="A80" s="21">
        <f t="shared" si="1"/>
        <v>80</v>
      </c>
      <c r="B80" s="63" t="s">
        <v>227</v>
      </c>
      <c r="C80" s="63"/>
      <c r="D80" s="63" t="s">
        <v>228</v>
      </c>
      <c r="E80" s="63" t="s">
        <v>220</v>
      </c>
      <c r="F80" s="63" t="s">
        <v>129</v>
      </c>
      <c r="G80" s="63" t="s">
        <v>61</v>
      </c>
      <c r="H80" s="64">
        <v>1978</v>
      </c>
      <c r="I80" s="65">
        <v>428</v>
      </c>
    </row>
    <row r="81" spans="1:9" x14ac:dyDescent="0.25">
      <c r="A81" s="21">
        <f t="shared" si="1"/>
        <v>81</v>
      </c>
      <c r="B81" s="63" t="s">
        <v>229</v>
      </c>
      <c r="C81" s="63"/>
      <c r="D81" s="63" t="s">
        <v>230</v>
      </c>
      <c r="E81" s="63" t="s">
        <v>231</v>
      </c>
      <c r="F81" s="63" t="s">
        <v>121</v>
      </c>
      <c r="G81" s="63" t="s">
        <v>48</v>
      </c>
      <c r="H81" s="64">
        <v>1990</v>
      </c>
      <c r="I81" s="65">
        <v>88</v>
      </c>
    </row>
    <row r="82" spans="1:9" x14ac:dyDescent="0.25">
      <c r="A82" s="21">
        <f t="shared" si="1"/>
        <v>82</v>
      </c>
      <c r="B82" s="63" t="s">
        <v>232</v>
      </c>
      <c r="C82" s="63"/>
      <c r="D82" s="63" t="s">
        <v>233</v>
      </c>
      <c r="E82" s="63" t="s">
        <v>231</v>
      </c>
      <c r="F82" s="63" t="s">
        <v>121</v>
      </c>
      <c r="G82" s="63" t="s">
        <v>48</v>
      </c>
      <c r="H82" s="64">
        <v>1990</v>
      </c>
      <c r="I82" s="65">
        <v>87</v>
      </c>
    </row>
    <row r="83" spans="1:9" x14ac:dyDescent="0.25">
      <c r="A83" s="21">
        <f t="shared" si="1"/>
        <v>83</v>
      </c>
      <c r="B83" s="63" t="s">
        <v>234</v>
      </c>
      <c r="C83" s="63"/>
      <c r="D83" s="63" t="s">
        <v>235</v>
      </c>
      <c r="E83" s="63" t="s">
        <v>231</v>
      </c>
      <c r="F83" s="63" t="s">
        <v>121</v>
      </c>
      <c r="G83" s="63" t="s">
        <v>48</v>
      </c>
      <c r="H83" s="64">
        <v>1990</v>
      </c>
      <c r="I83" s="65">
        <v>86</v>
      </c>
    </row>
    <row r="84" spans="1:9" x14ac:dyDescent="0.25">
      <c r="A84" s="21">
        <f t="shared" si="1"/>
        <v>84</v>
      </c>
      <c r="B84" s="63" t="s">
        <v>236</v>
      </c>
      <c r="C84" s="63"/>
      <c r="D84" s="63" t="s">
        <v>237</v>
      </c>
      <c r="E84" s="63" t="s">
        <v>231</v>
      </c>
      <c r="F84" s="63" t="s">
        <v>121</v>
      </c>
      <c r="G84" s="63" t="s">
        <v>48</v>
      </c>
      <c r="H84" s="64">
        <v>1990</v>
      </c>
      <c r="I84" s="65">
        <v>86</v>
      </c>
    </row>
    <row r="85" spans="1:9" x14ac:dyDescent="0.25">
      <c r="A85" s="21">
        <f t="shared" si="1"/>
        <v>85</v>
      </c>
      <c r="B85" s="63" t="s">
        <v>238</v>
      </c>
      <c r="C85" s="63"/>
      <c r="D85" s="63" t="s">
        <v>239</v>
      </c>
      <c r="E85" s="63" t="s">
        <v>171</v>
      </c>
      <c r="F85" s="63" t="s">
        <v>113</v>
      </c>
      <c r="G85" s="63" t="s">
        <v>104</v>
      </c>
      <c r="H85" s="64">
        <v>2002</v>
      </c>
      <c r="I85" s="65">
        <v>203</v>
      </c>
    </row>
    <row r="86" spans="1:9" x14ac:dyDescent="0.25">
      <c r="A86" s="21">
        <f t="shared" si="1"/>
        <v>86</v>
      </c>
      <c r="B86" s="63" t="s">
        <v>240</v>
      </c>
      <c r="C86" s="63"/>
      <c r="D86" s="63" t="s">
        <v>241</v>
      </c>
      <c r="E86" s="63" t="s">
        <v>171</v>
      </c>
      <c r="F86" s="63" t="s">
        <v>113</v>
      </c>
      <c r="G86" s="63" t="s">
        <v>104</v>
      </c>
      <c r="H86" s="64">
        <v>2002</v>
      </c>
      <c r="I86" s="65">
        <v>215</v>
      </c>
    </row>
    <row r="87" spans="1:9" x14ac:dyDescent="0.25">
      <c r="A87" s="21">
        <f t="shared" si="1"/>
        <v>87</v>
      </c>
      <c r="B87" s="63" t="s">
        <v>242</v>
      </c>
      <c r="C87" s="63"/>
      <c r="D87" s="63" t="s">
        <v>243</v>
      </c>
      <c r="E87" s="63" t="s">
        <v>171</v>
      </c>
      <c r="F87" s="63" t="s">
        <v>113</v>
      </c>
      <c r="G87" s="63" t="s">
        <v>104</v>
      </c>
      <c r="H87" s="64">
        <v>2002</v>
      </c>
      <c r="I87" s="65">
        <v>203</v>
      </c>
    </row>
    <row r="88" spans="1:9" x14ac:dyDescent="0.25">
      <c r="A88" s="21">
        <f t="shared" si="1"/>
        <v>88</v>
      </c>
      <c r="B88" s="63" t="s">
        <v>244</v>
      </c>
      <c r="C88" s="63"/>
      <c r="D88" s="63" t="s">
        <v>245</v>
      </c>
      <c r="E88" s="63" t="s">
        <v>171</v>
      </c>
      <c r="F88" s="63" t="s">
        <v>113</v>
      </c>
      <c r="G88" s="63" t="s">
        <v>104</v>
      </c>
      <c r="H88" s="64">
        <v>2002</v>
      </c>
      <c r="I88" s="65">
        <v>215</v>
      </c>
    </row>
    <row r="89" spans="1:9" x14ac:dyDescent="0.25">
      <c r="A89" s="21">
        <f t="shared" si="1"/>
        <v>89</v>
      </c>
      <c r="B89" s="63" t="s">
        <v>246</v>
      </c>
      <c r="C89" s="63"/>
      <c r="D89" s="63" t="s">
        <v>247</v>
      </c>
      <c r="E89" s="63" t="s">
        <v>171</v>
      </c>
      <c r="F89" s="63" t="s">
        <v>113</v>
      </c>
      <c r="G89" s="63" t="s">
        <v>104</v>
      </c>
      <c r="H89" s="64">
        <v>2014</v>
      </c>
      <c r="I89" s="65">
        <v>190</v>
      </c>
    </row>
    <row r="90" spans="1:9" x14ac:dyDescent="0.25">
      <c r="A90" s="21">
        <f t="shared" si="1"/>
        <v>90</v>
      </c>
      <c r="B90" s="63" t="s">
        <v>248</v>
      </c>
      <c r="C90" s="63"/>
      <c r="D90" s="63" t="s">
        <v>249</v>
      </c>
      <c r="E90" s="63" t="s">
        <v>171</v>
      </c>
      <c r="F90" s="63" t="s">
        <v>113</v>
      </c>
      <c r="G90" s="63" t="s">
        <v>104</v>
      </c>
      <c r="H90" s="64">
        <v>2002</v>
      </c>
      <c r="I90" s="65">
        <v>290</v>
      </c>
    </row>
    <row r="91" spans="1:9" x14ac:dyDescent="0.25">
      <c r="A91" s="21">
        <f t="shared" si="1"/>
        <v>91</v>
      </c>
      <c r="B91" s="63" t="s">
        <v>250</v>
      </c>
      <c r="C91" s="63"/>
      <c r="D91" s="63" t="s">
        <v>251</v>
      </c>
      <c r="E91" s="63" t="s">
        <v>252</v>
      </c>
      <c r="F91" s="63" t="s">
        <v>253</v>
      </c>
      <c r="G91" s="63" t="s">
        <v>48</v>
      </c>
      <c r="H91" s="64">
        <v>2018</v>
      </c>
      <c r="I91" s="65">
        <v>56.5</v>
      </c>
    </row>
    <row r="92" spans="1:9" x14ac:dyDescent="0.25">
      <c r="A92" s="21">
        <f t="shared" si="1"/>
        <v>92</v>
      </c>
      <c r="B92" s="63" t="s">
        <v>254</v>
      </c>
      <c r="C92" s="63"/>
      <c r="D92" s="63" t="s">
        <v>255</v>
      </c>
      <c r="E92" s="63" t="s">
        <v>252</v>
      </c>
      <c r="F92" s="63" t="s">
        <v>253</v>
      </c>
      <c r="G92" s="63" t="s">
        <v>48</v>
      </c>
      <c r="H92" s="64">
        <v>2018</v>
      </c>
      <c r="I92" s="65">
        <v>56.5</v>
      </c>
    </row>
    <row r="93" spans="1:9" x14ac:dyDescent="0.25">
      <c r="A93" s="21">
        <f t="shared" si="1"/>
        <v>93</v>
      </c>
      <c r="B93" s="63" t="s">
        <v>256</v>
      </c>
      <c r="C93" s="63"/>
      <c r="D93" s="63" t="s">
        <v>257</v>
      </c>
      <c r="E93" s="63" t="s">
        <v>252</v>
      </c>
      <c r="F93" s="63" t="s">
        <v>253</v>
      </c>
      <c r="G93" s="63" t="s">
        <v>48</v>
      </c>
      <c r="H93" s="64">
        <v>2018</v>
      </c>
      <c r="I93" s="65">
        <v>56.5</v>
      </c>
    </row>
    <row r="94" spans="1:9" x14ac:dyDescent="0.25">
      <c r="A94" s="21">
        <f t="shared" si="1"/>
        <v>94</v>
      </c>
      <c r="B94" s="63" t="s">
        <v>258</v>
      </c>
      <c r="C94" s="63"/>
      <c r="D94" s="63" t="s">
        <v>259</v>
      </c>
      <c r="E94" s="63" t="s">
        <v>252</v>
      </c>
      <c r="F94" s="63" t="s">
        <v>253</v>
      </c>
      <c r="G94" s="63" t="s">
        <v>48</v>
      </c>
      <c r="H94" s="64">
        <v>2018</v>
      </c>
      <c r="I94" s="65">
        <v>56.5</v>
      </c>
    </row>
    <row r="95" spans="1:9" x14ac:dyDescent="0.25">
      <c r="A95" s="21">
        <f t="shared" si="1"/>
        <v>95</v>
      </c>
      <c r="B95" s="63" t="s">
        <v>260</v>
      </c>
      <c r="C95" s="63"/>
      <c r="D95" s="63" t="s">
        <v>261</v>
      </c>
      <c r="E95" s="63" t="s">
        <v>262</v>
      </c>
      <c r="F95" s="63" t="s">
        <v>121</v>
      </c>
      <c r="G95" s="63" t="s">
        <v>159</v>
      </c>
      <c r="H95" s="64">
        <v>2015</v>
      </c>
      <c r="I95" s="65">
        <v>170.4</v>
      </c>
    </row>
    <row r="96" spans="1:9" x14ac:dyDescent="0.25">
      <c r="A96" s="21">
        <f t="shared" si="1"/>
        <v>96</v>
      </c>
      <c r="B96" s="63" t="s">
        <v>263</v>
      </c>
      <c r="C96" s="63"/>
      <c r="D96" s="63" t="s">
        <v>264</v>
      </c>
      <c r="E96" s="63" t="s">
        <v>262</v>
      </c>
      <c r="F96" s="63" t="s">
        <v>121</v>
      </c>
      <c r="G96" s="63" t="s">
        <v>159</v>
      </c>
      <c r="H96" s="64">
        <v>2015</v>
      </c>
      <c r="I96" s="65">
        <v>170.4</v>
      </c>
    </row>
    <row r="97" spans="1:9" x14ac:dyDescent="0.25">
      <c r="A97" s="21">
        <f t="shared" si="1"/>
        <v>97</v>
      </c>
      <c r="B97" s="63" t="s">
        <v>265</v>
      </c>
      <c r="C97" s="63"/>
      <c r="D97" s="63" t="s">
        <v>266</v>
      </c>
      <c r="E97" s="63" t="s">
        <v>267</v>
      </c>
      <c r="F97" s="63" t="s">
        <v>253</v>
      </c>
      <c r="G97" s="63" t="s">
        <v>268</v>
      </c>
      <c r="H97" s="64">
        <v>2016</v>
      </c>
      <c r="I97" s="65">
        <v>200</v>
      </c>
    </row>
    <row r="98" spans="1:9" x14ac:dyDescent="0.25">
      <c r="A98" s="21">
        <f t="shared" si="1"/>
        <v>98</v>
      </c>
      <c r="B98" s="63" t="s">
        <v>269</v>
      </c>
      <c r="C98" s="63"/>
      <c r="D98" s="63" t="s">
        <v>270</v>
      </c>
      <c r="E98" s="63" t="s">
        <v>271</v>
      </c>
      <c r="F98" s="63" t="s">
        <v>113</v>
      </c>
      <c r="G98" s="63" t="s">
        <v>48</v>
      </c>
      <c r="H98" s="64">
        <v>2002</v>
      </c>
      <c r="I98" s="65">
        <v>245</v>
      </c>
    </row>
    <row r="99" spans="1:9" x14ac:dyDescent="0.25">
      <c r="A99" s="21">
        <f t="shared" si="1"/>
        <v>99</v>
      </c>
      <c r="B99" s="63" t="s">
        <v>272</v>
      </c>
      <c r="C99" s="63"/>
      <c r="D99" s="63" t="s">
        <v>273</v>
      </c>
      <c r="E99" s="63" t="s">
        <v>271</v>
      </c>
      <c r="F99" s="63" t="s">
        <v>113</v>
      </c>
      <c r="G99" s="63" t="s">
        <v>48</v>
      </c>
      <c r="H99" s="64">
        <v>2002</v>
      </c>
      <c r="I99" s="65">
        <v>116</v>
      </c>
    </row>
    <row r="100" spans="1:9" x14ac:dyDescent="0.25">
      <c r="A100" s="21">
        <f t="shared" si="1"/>
        <v>100</v>
      </c>
      <c r="B100" s="63" t="s">
        <v>274</v>
      </c>
      <c r="C100" s="63"/>
      <c r="D100" s="63" t="s">
        <v>275</v>
      </c>
      <c r="E100" s="63" t="s">
        <v>171</v>
      </c>
      <c r="F100" s="63" t="s">
        <v>121</v>
      </c>
      <c r="G100" s="63" t="s">
        <v>104</v>
      </c>
      <c r="H100" s="64">
        <v>2009</v>
      </c>
      <c r="I100" s="65">
        <v>40</v>
      </c>
    </row>
    <row r="101" spans="1:9" x14ac:dyDescent="0.25">
      <c r="A101" s="21">
        <f t="shared" si="1"/>
        <v>101</v>
      </c>
      <c r="B101" s="63" t="s">
        <v>276</v>
      </c>
      <c r="C101" s="63"/>
      <c r="D101" s="63" t="s">
        <v>277</v>
      </c>
      <c r="E101" s="63" t="s">
        <v>171</v>
      </c>
      <c r="F101" s="63" t="s">
        <v>121</v>
      </c>
      <c r="G101" s="63" t="s">
        <v>104</v>
      </c>
      <c r="H101" s="64">
        <v>2009</v>
      </c>
      <c r="I101" s="65">
        <v>40</v>
      </c>
    </row>
    <row r="102" spans="1:9" x14ac:dyDescent="0.25">
      <c r="A102" s="21">
        <f t="shared" si="1"/>
        <v>102</v>
      </c>
      <c r="B102" s="63" t="s">
        <v>278</v>
      </c>
      <c r="C102" s="63"/>
      <c r="D102" s="63" t="s">
        <v>279</v>
      </c>
      <c r="E102" s="63" t="s">
        <v>171</v>
      </c>
      <c r="F102" s="63" t="s">
        <v>121</v>
      </c>
      <c r="G102" s="63" t="s">
        <v>104</v>
      </c>
      <c r="H102" s="64">
        <v>2009</v>
      </c>
      <c r="I102" s="65">
        <v>40</v>
      </c>
    </row>
    <row r="103" spans="1:9" x14ac:dyDescent="0.25">
      <c r="A103" s="21">
        <f t="shared" si="1"/>
        <v>103</v>
      </c>
      <c r="B103" s="63" t="s">
        <v>280</v>
      </c>
      <c r="C103" s="63"/>
      <c r="D103" s="63" t="s">
        <v>281</v>
      </c>
      <c r="E103" s="63" t="s">
        <v>171</v>
      </c>
      <c r="F103" s="63" t="s">
        <v>121</v>
      </c>
      <c r="G103" s="63" t="s">
        <v>104</v>
      </c>
      <c r="H103" s="64">
        <v>2009</v>
      </c>
      <c r="I103" s="65">
        <v>40</v>
      </c>
    </row>
    <row r="104" spans="1:9" x14ac:dyDescent="0.25">
      <c r="A104" s="21">
        <f t="shared" si="1"/>
        <v>104</v>
      </c>
      <c r="B104" s="63" t="s">
        <v>282</v>
      </c>
      <c r="C104" s="63"/>
      <c r="D104" s="63" t="s">
        <v>283</v>
      </c>
      <c r="E104" s="63" t="s">
        <v>284</v>
      </c>
      <c r="F104" s="63" t="s">
        <v>113</v>
      </c>
      <c r="G104" s="63" t="s">
        <v>61</v>
      </c>
      <c r="H104" s="64">
        <v>2014</v>
      </c>
      <c r="I104" s="65">
        <v>180</v>
      </c>
    </row>
    <row r="105" spans="1:9" x14ac:dyDescent="0.25">
      <c r="A105" s="21">
        <f t="shared" si="1"/>
        <v>105</v>
      </c>
      <c r="B105" s="63" t="s">
        <v>285</v>
      </c>
      <c r="C105" s="63"/>
      <c r="D105" s="63" t="s">
        <v>286</v>
      </c>
      <c r="E105" s="63" t="s">
        <v>284</v>
      </c>
      <c r="F105" s="63" t="s">
        <v>113</v>
      </c>
      <c r="G105" s="63" t="s">
        <v>61</v>
      </c>
      <c r="H105" s="64">
        <v>2014</v>
      </c>
      <c r="I105" s="65">
        <v>180</v>
      </c>
    </row>
    <row r="106" spans="1:9" x14ac:dyDescent="0.25">
      <c r="A106" s="21">
        <f t="shared" si="1"/>
        <v>106</v>
      </c>
      <c r="B106" s="63" t="s">
        <v>287</v>
      </c>
      <c r="C106" s="63"/>
      <c r="D106" s="63" t="s">
        <v>288</v>
      </c>
      <c r="E106" s="63" t="s">
        <v>284</v>
      </c>
      <c r="F106" s="63" t="s">
        <v>113</v>
      </c>
      <c r="G106" s="63" t="s">
        <v>61</v>
      </c>
      <c r="H106" s="64">
        <v>2014</v>
      </c>
      <c r="I106" s="65">
        <v>194</v>
      </c>
    </row>
    <row r="107" spans="1:9" x14ac:dyDescent="0.25">
      <c r="A107" s="21">
        <f t="shared" si="1"/>
        <v>107</v>
      </c>
      <c r="B107" s="63" t="s">
        <v>289</v>
      </c>
      <c r="C107" s="63"/>
      <c r="D107" s="63" t="s">
        <v>290</v>
      </c>
      <c r="E107" s="63" t="s">
        <v>291</v>
      </c>
      <c r="F107" s="63" t="s">
        <v>113</v>
      </c>
      <c r="G107" s="63" t="s">
        <v>48</v>
      </c>
      <c r="H107" s="64">
        <v>2003</v>
      </c>
      <c r="I107" s="65">
        <v>195</v>
      </c>
    </row>
    <row r="108" spans="1:9" x14ac:dyDescent="0.25">
      <c r="A108" s="21">
        <f t="shared" si="1"/>
        <v>108</v>
      </c>
      <c r="B108" s="63" t="s">
        <v>292</v>
      </c>
      <c r="C108" s="63"/>
      <c r="D108" s="63" t="s">
        <v>293</v>
      </c>
      <c r="E108" s="63" t="s">
        <v>291</v>
      </c>
      <c r="F108" s="63" t="s">
        <v>113</v>
      </c>
      <c r="G108" s="63" t="s">
        <v>48</v>
      </c>
      <c r="H108" s="64">
        <v>2003</v>
      </c>
      <c r="I108" s="65">
        <v>185</v>
      </c>
    </row>
    <row r="109" spans="1:9" x14ac:dyDescent="0.25">
      <c r="A109" s="21">
        <f t="shared" si="1"/>
        <v>109</v>
      </c>
      <c r="B109" s="63" t="s">
        <v>294</v>
      </c>
      <c r="C109" s="63"/>
      <c r="D109" s="63" t="s">
        <v>295</v>
      </c>
      <c r="E109" s="63" t="s">
        <v>291</v>
      </c>
      <c r="F109" s="63" t="s">
        <v>113</v>
      </c>
      <c r="G109" s="63" t="s">
        <v>48</v>
      </c>
      <c r="H109" s="64">
        <v>2003</v>
      </c>
      <c r="I109" s="65">
        <v>185</v>
      </c>
    </row>
    <row r="110" spans="1:9" x14ac:dyDescent="0.25">
      <c r="A110" s="21">
        <f t="shared" si="1"/>
        <v>110</v>
      </c>
      <c r="B110" s="63" t="s">
        <v>296</v>
      </c>
      <c r="C110" s="63"/>
      <c r="D110" s="63" t="s">
        <v>297</v>
      </c>
      <c r="E110" s="63" t="s">
        <v>291</v>
      </c>
      <c r="F110" s="63" t="s">
        <v>113</v>
      </c>
      <c r="G110" s="63" t="s">
        <v>48</v>
      </c>
      <c r="H110" s="64">
        <v>2003</v>
      </c>
      <c r="I110" s="65">
        <v>195</v>
      </c>
    </row>
    <row r="111" spans="1:9" x14ac:dyDescent="0.25">
      <c r="A111" s="21">
        <f t="shared" si="1"/>
        <v>111</v>
      </c>
      <c r="B111" s="63" t="s">
        <v>298</v>
      </c>
      <c r="C111" s="63"/>
      <c r="D111" s="63" t="s">
        <v>299</v>
      </c>
      <c r="E111" s="63" t="s">
        <v>291</v>
      </c>
      <c r="F111" s="63" t="s">
        <v>113</v>
      </c>
      <c r="G111" s="63" t="s">
        <v>48</v>
      </c>
      <c r="H111" s="64">
        <v>2003</v>
      </c>
      <c r="I111" s="65">
        <v>185</v>
      </c>
    </row>
    <row r="112" spans="1:9" x14ac:dyDescent="0.25">
      <c r="A112" s="21">
        <f t="shared" si="1"/>
        <v>112</v>
      </c>
      <c r="B112" s="63" t="s">
        <v>300</v>
      </c>
      <c r="C112" s="63"/>
      <c r="D112" s="63" t="s">
        <v>301</v>
      </c>
      <c r="E112" s="63" t="s">
        <v>291</v>
      </c>
      <c r="F112" s="63" t="s">
        <v>113</v>
      </c>
      <c r="G112" s="63" t="s">
        <v>48</v>
      </c>
      <c r="H112" s="64">
        <v>2003</v>
      </c>
      <c r="I112" s="65">
        <v>185</v>
      </c>
    </row>
    <row r="113" spans="1:9" x14ac:dyDescent="0.25">
      <c r="A113" s="21">
        <f t="shared" si="1"/>
        <v>113</v>
      </c>
      <c r="B113" s="63" t="s">
        <v>302</v>
      </c>
      <c r="C113" s="63"/>
      <c r="D113" s="63" t="s">
        <v>303</v>
      </c>
      <c r="E113" s="63" t="s">
        <v>291</v>
      </c>
      <c r="F113" s="63" t="s">
        <v>113</v>
      </c>
      <c r="G113" s="63" t="s">
        <v>48</v>
      </c>
      <c r="H113" s="64">
        <v>2003</v>
      </c>
      <c r="I113" s="65">
        <v>418</v>
      </c>
    </row>
    <row r="114" spans="1:9" x14ac:dyDescent="0.25">
      <c r="A114" s="21">
        <f t="shared" si="1"/>
        <v>114</v>
      </c>
      <c r="B114" s="63" t="s">
        <v>304</v>
      </c>
      <c r="C114" s="63"/>
      <c r="D114" s="63" t="s">
        <v>305</v>
      </c>
      <c r="E114" s="63" t="s">
        <v>291</v>
      </c>
      <c r="F114" s="63" t="s">
        <v>113</v>
      </c>
      <c r="G114" s="63" t="s">
        <v>48</v>
      </c>
      <c r="H114" s="64">
        <v>2003</v>
      </c>
      <c r="I114" s="65">
        <v>418</v>
      </c>
    </row>
    <row r="115" spans="1:9" x14ac:dyDescent="0.25">
      <c r="A115" s="21">
        <f t="shared" si="1"/>
        <v>115</v>
      </c>
      <c r="B115" s="63" t="s">
        <v>306</v>
      </c>
      <c r="C115" s="63"/>
      <c r="D115" s="63" t="s">
        <v>307</v>
      </c>
      <c r="E115" s="63" t="s">
        <v>308</v>
      </c>
      <c r="F115" s="63" t="s">
        <v>113</v>
      </c>
      <c r="G115" s="63" t="s">
        <v>48</v>
      </c>
      <c r="H115" s="64">
        <v>2002</v>
      </c>
      <c r="I115" s="65">
        <v>160.69999999999999</v>
      </c>
    </row>
    <row r="116" spans="1:9" x14ac:dyDescent="0.25">
      <c r="A116" s="21">
        <f t="shared" si="1"/>
        <v>116</v>
      </c>
      <c r="B116" s="63" t="s">
        <v>309</v>
      </c>
      <c r="C116" s="63"/>
      <c r="D116" s="63" t="s">
        <v>310</v>
      </c>
      <c r="E116" s="63" t="s">
        <v>308</v>
      </c>
      <c r="F116" s="63" t="s">
        <v>113</v>
      </c>
      <c r="G116" s="63" t="s">
        <v>48</v>
      </c>
      <c r="H116" s="64">
        <v>2002</v>
      </c>
      <c r="I116" s="65">
        <v>160.69999999999999</v>
      </c>
    </row>
    <row r="117" spans="1:9" x14ac:dyDescent="0.25">
      <c r="A117" s="21">
        <f t="shared" si="1"/>
        <v>117</v>
      </c>
      <c r="B117" s="63" t="s">
        <v>311</v>
      </c>
      <c r="C117" s="63"/>
      <c r="D117" s="63" t="s">
        <v>312</v>
      </c>
      <c r="E117" s="63" t="s">
        <v>308</v>
      </c>
      <c r="F117" s="63" t="s">
        <v>113</v>
      </c>
      <c r="G117" s="63" t="s">
        <v>48</v>
      </c>
      <c r="H117" s="64">
        <v>2002</v>
      </c>
      <c r="I117" s="65">
        <v>161.1</v>
      </c>
    </row>
    <row r="118" spans="1:9" x14ac:dyDescent="0.25">
      <c r="A118" s="21">
        <f t="shared" si="1"/>
        <v>118</v>
      </c>
      <c r="B118" s="63" t="s">
        <v>313</v>
      </c>
      <c r="C118" s="63"/>
      <c r="D118" s="63" t="s">
        <v>314</v>
      </c>
      <c r="E118" s="63" t="s">
        <v>308</v>
      </c>
      <c r="F118" s="63" t="s">
        <v>113</v>
      </c>
      <c r="G118" s="63" t="s">
        <v>48</v>
      </c>
      <c r="H118" s="64">
        <v>2002</v>
      </c>
      <c r="I118" s="65">
        <v>161.1</v>
      </c>
    </row>
    <row r="119" spans="1:9" x14ac:dyDescent="0.25">
      <c r="A119" s="21">
        <f t="shared" si="1"/>
        <v>119</v>
      </c>
      <c r="B119" s="63" t="s">
        <v>315</v>
      </c>
      <c r="C119" s="63"/>
      <c r="D119" s="63" t="s">
        <v>316</v>
      </c>
      <c r="E119" s="63" t="s">
        <v>308</v>
      </c>
      <c r="F119" s="63" t="s">
        <v>113</v>
      </c>
      <c r="G119" s="63" t="s">
        <v>48</v>
      </c>
      <c r="H119" s="64">
        <v>2002</v>
      </c>
      <c r="I119" s="65">
        <v>179.8</v>
      </c>
    </row>
    <row r="120" spans="1:9" x14ac:dyDescent="0.25">
      <c r="A120" s="21">
        <f t="shared" si="1"/>
        <v>120</v>
      </c>
      <c r="B120" s="63" t="s">
        <v>317</v>
      </c>
      <c r="C120" s="63"/>
      <c r="D120" s="63" t="s">
        <v>318</v>
      </c>
      <c r="E120" s="63" t="s">
        <v>308</v>
      </c>
      <c r="F120" s="63" t="s">
        <v>113</v>
      </c>
      <c r="G120" s="63" t="s">
        <v>48</v>
      </c>
      <c r="H120" s="64">
        <v>2002</v>
      </c>
      <c r="I120" s="65">
        <v>179.7</v>
      </c>
    </row>
    <row r="121" spans="1:9" x14ac:dyDescent="0.25">
      <c r="A121" s="21">
        <f t="shared" si="1"/>
        <v>121</v>
      </c>
      <c r="B121" s="63" t="s">
        <v>319</v>
      </c>
      <c r="C121" s="63"/>
      <c r="D121" s="63" t="s">
        <v>320</v>
      </c>
      <c r="E121" s="63" t="s">
        <v>171</v>
      </c>
      <c r="F121" s="63" t="s">
        <v>121</v>
      </c>
      <c r="G121" s="63" t="s">
        <v>104</v>
      </c>
      <c r="H121" s="64">
        <v>2018</v>
      </c>
      <c r="I121" s="65">
        <v>119</v>
      </c>
    </row>
    <row r="122" spans="1:9" x14ac:dyDescent="0.25">
      <c r="A122" s="21">
        <f t="shared" si="1"/>
        <v>122</v>
      </c>
      <c r="B122" s="63" t="s">
        <v>321</v>
      </c>
      <c r="C122" s="63"/>
      <c r="D122" s="63" t="s">
        <v>322</v>
      </c>
      <c r="E122" s="63" t="s">
        <v>323</v>
      </c>
      <c r="F122" s="63" t="s">
        <v>129</v>
      </c>
      <c r="G122" s="63" t="s">
        <v>159</v>
      </c>
      <c r="H122" s="64">
        <v>1960</v>
      </c>
      <c r="I122" s="65">
        <v>234</v>
      </c>
    </row>
    <row r="123" spans="1:9" x14ac:dyDescent="0.25">
      <c r="A123" s="21">
        <f t="shared" si="1"/>
        <v>123</v>
      </c>
      <c r="B123" s="63" t="s">
        <v>324</v>
      </c>
      <c r="C123" s="63"/>
      <c r="D123" s="63" t="s">
        <v>325</v>
      </c>
      <c r="E123" s="63" t="s">
        <v>323</v>
      </c>
      <c r="F123" s="63" t="s">
        <v>129</v>
      </c>
      <c r="G123" s="63" t="s">
        <v>159</v>
      </c>
      <c r="H123" s="64">
        <v>1969</v>
      </c>
      <c r="I123" s="65">
        <v>390</v>
      </c>
    </row>
    <row r="124" spans="1:9" x14ac:dyDescent="0.25">
      <c r="A124" s="21">
        <f t="shared" si="1"/>
        <v>124</v>
      </c>
      <c r="B124" s="63" t="s">
        <v>326</v>
      </c>
      <c r="C124" s="63"/>
      <c r="D124" s="63" t="s">
        <v>327</v>
      </c>
      <c r="E124" s="63" t="s">
        <v>171</v>
      </c>
      <c r="F124" s="63" t="s">
        <v>121</v>
      </c>
      <c r="G124" s="63" t="s">
        <v>104</v>
      </c>
      <c r="H124" s="64">
        <v>1976</v>
      </c>
      <c r="I124" s="65">
        <v>65</v>
      </c>
    </row>
    <row r="125" spans="1:9" x14ac:dyDescent="0.25">
      <c r="A125" s="21">
        <f t="shared" si="1"/>
        <v>125</v>
      </c>
      <c r="B125" s="63" t="s">
        <v>328</v>
      </c>
      <c r="C125" s="63"/>
      <c r="D125" s="63" t="s">
        <v>329</v>
      </c>
      <c r="E125" s="63" t="s">
        <v>171</v>
      </c>
      <c r="F125" s="63" t="s">
        <v>121</v>
      </c>
      <c r="G125" s="63" t="s">
        <v>104</v>
      </c>
      <c r="H125" s="64">
        <v>1976</v>
      </c>
      <c r="I125" s="65">
        <v>65</v>
      </c>
    </row>
    <row r="126" spans="1:9" x14ac:dyDescent="0.25">
      <c r="A126" s="21">
        <f t="shared" si="1"/>
        <v>126</v>
      </c>
      <c r="B126" s="63" t="s">
        <v>330</v>
      </c>
      <c r="C126" s="63"/>
      <c r="D126" s="63" t="s">
        <v>331</v>
      </c>
      <c r="E126" s="63" t="s">
        <v>171</v>
      </c>
      <c r="F126" s="63" t="s">
        <v>121</v>
      </c>
      <c r="G126" s="63" t="s">
        <v>104</v>
      </c>
      <c r="H126" s="64">
        <v>1976</v>
      </c>
      <c r="I126" s="65">
        <v>65</v>
      </c>
    </row>
    <row r="127" spans="1:9" x14ac:dyDescent="0.25">
      <c r="A127" s="21">
        <f t="shared" si="1"/>
        <v>127</v>
      </c>
      <c r="B127" s="63" t="s">
        <v>332</v>
      </c>
      <c r="C127" s="63"/>
      <c r="D127" s="63" t="s">
        <v>333</v>
      </c>
      <c r="E127" s="63" t="s">
        <v>171</v>
      </c>
      <c r="F127" s="63" t="s">
        <v>121</v>
      </c>
      <c r="G127" s="63" t="s">
        <v>104</v>
      </c>
      <c r="H127" s="64">
        <v>1976</v>
      </c>
      <c r="I127" s="65">
        <v>50</v>
      </c>
    </row>
    <row r="128" spans="1:9" x14ac:dyDescent="0.25">
      <c r="A128" s="21">
        <f t="shared" si="1"/>
        <v>128</v>
      </c>
      <c r="B128" s="63" t="s">
        <v>334</v>
      </c>
      <c r="C128" s="63"/>
      <c r="D128" s="63" t="s">
        <v>335</v>
      </c>
      <c r="E128" s="63" t="s">
        <v>171</v>
      </c>
      <c r="F128" s="63" t="s">
        <v>121</v>
      </c>
      <c r="G128" s="63" t="s">
        <v>104</v>
      </c>
      <c r="H128" s="64">
        <v>1976</v>
      </c>
      <c r="I128" s="65">
        <v>65</v>
      </c>
    </row>
    <row r="129" spans="1:9" x14ac:dyDescent="0.25">
      <c r="A129" s="21">
        <f t="shared" si="1"/>
        <v>129</v>
      </c>
      <c r="B129" s="63" t="s">
        <v>336</v>
      </c>
      <c r="C129" s="63"/>
      <c r="D129" s="63" t="s">
        <v>337</v>
      </c>
      <c r="E129" s="63" t="s">
        <v>171</v>
      </c>
      <c r="F129" s="63" t="s">
        <v>121</v>
      </c>
      <c r="G129" s="63" t="s">
        <v>104</v>
      </c>
      <c r="H129" s="64">
        <v>1976</v>
      </c>
      <c r="I129" s="65">
        <v>65</v>
      </c>
    </row>
    <row r="130" spans="1:9" x14ac:dyDescent="0.25">
      <c r="A130" s="21">
        <f t="shared" si="1"/>
        <v>130</v>
      </c>
      <c r="B130" s="63" t="s">
        <v>338</v>
      </c>
      <c r="C130" s="63"/>
      <c r="D130" s="63" t="s">
        <v>339</v>
      </c>
      <c r="E130" s="63" t="s">
        <v>340</v>
      </c>
      <c r="F130" s="63" t="s">
        <v>253</v>
      </c>
      <c r="G130" s="63" t="s">
        <v>48</v>
      </c>
      <c r="H130" s="64">
        <v>2010</v>
      </c>
      <c r="I130" s="65">
        <v>8.1999999999999993</v>
      </c>
    </row>
    <row r="131" spans="1:9" x14ac:dyDescent="0.25">
      <c r="A131" s="21">
        <f t="shared" si="1"/>
        <v>131</v>
      </c>
      <c r="B131" s="63" t="s">
        <v>341</v>
      </c>
      <c r="C131" s="63"/>
      <c r="D131" s="63" t="s">
        <v>342</v>
      </c>
      <c r="E131" s="63" t="s">
        <v>340</v>
      </c>
      <c r="F131" s="63" t="s">
        <v>253</v>
      </c>
      <c r="G131" s="63" t="s">
        <v>48</v>
      </c>
      <c r="H131" s="64">
        <v>2010</v>
      </c>
      <c r="I131" s="65">
        <v>8.1999999999999993</v>
      </c>
    </row>
    <row r="132" spans="1:9" x14ac:dyDescent="0.25">
      <c r="A132" s="21">
        <f t="shared" si="1"/>
        <v>132</v>
      </c>
      <c r="B132" s="63" t="s">
        <v>343</v>
      </c>
      <c r="C132" s="63"/>
      <c r="D132" s="63" t="s">
        <v>344</v>
      </c>
      <c r="E132" s="63" t="s">
        <v>340</v>
      </c>
      <c r="F132" s="63" t="s">
        <v>253</v>
      </c>
      <c r="G132" s="63" t="s">
        <v>48</v>
      </c>
      <c r="H132" s="64">
        <v>2010</v>
      </c>
      <c r="I132" s="65">
        <v>8.1999999999999993</v>
      </c>
    </row>
    <row r="133" spans="1:9" x14ac:dyDescent="0.25">
      <c r="A133" s="21">
        <f t="shared" si="1"/>
        <v>133</v>
      </c>
      <c r="B133" s="63" t="s">
        <v>345</v>
      </c>
      <c r="C133" s="63"/>
      <c r="D133" s="63" t="s">
        <v>346</v>
      </c>
      <c r="E133" s="63" t="s">
        <v>347</v>
      </c>
      <c r="F133" s="63" t="s">
        <v>113</v>
      </c>
      <c r="G133" s="63" t="s">
        <v>61</v>
      </c>
      <c r="H133" s="64">
        <v>2000</v>
      </c>
      <c r="I133" s="65">
        <v>167</v>
      </c>
    </row>
    <row r="134" spans="1:9" x14ac:dyDescent="0.25">
      <c r="A134" s="21">
        <f t="shared" ref="A134:A197" si="2">A133+1</f>
        <v>134</v>
      </c>
      <c r="B134" s="63" t="s">
        <v>348</v>
      </c>
      <c r="C134" s="63"/>
      <c r="D134" s="63" t="s">
        <v>349</v>
      </c>
      <c r="E134" s="63" t="s">
        <v>347</v>
      </c>
      <c r="F134" s="63" t="s">
        <v>113</v>
      </c>
      <c r="G134" s="63" t="s">
        <v>61</v>
      </c>
      <c r="H134" s="64">
        <v>2000</v>
      </c>
      <c r="I134" s="65">
        <v>167</v>
      </c>
    </row>
    <row r="135" spans="1:9" x14ac:dyDescent="0.25">
      <c r="A135" s="21">
        <f t="shared" si="2"/>
        <v>135</v>
      </c>
      <c r="B135" s="63" t="s">
        <v>350</v>
      </c>
      <c r="C135" s="63"/>
      <c r="D135" s="63" t="s">
        <v>351</v>
      </c>
      <c r="E135" s="63" t="s">
        <v>347</v>
      </c>
      <c r="F135" s="63" t="s">
        <v>113</v>
      </c>
      <c r="G135" s="63" t="s">
        <v>61</v>
      </c>
      <c r="H135" s="64">
        <v>2000</v>
      </c>
      <c r="I135" s="65">
        <v>167</v>
      </c>
    </row>
    <row r="136" spans="1:9" x14ac:dyDescent="0.25">
      <c r="A136" s="21">
        <f t="shared" si="2"/>
        <v>136</v>
      </c>
      <c r="B136" s="63" t="s">
        <v>352</v>
      </c>
      <c r="C136" s="63"/>
      <c r="D136" s="63" t="s">
        <v>353</v>
      </c>
      <c r="E136" s="63" t="s">
        <v>347</v>
      </c>
      <c r="F136" s="63" t="s">
        <v>113</v>
      </c>
      <c r="G136" s="63" t="s">
        <v>61</v>
      </c>
      <c r="H136" s="64">
        <v>2000</v>
      </c>
      <c r="I136" s="65">
        <v>167</v>
      </c>
    </row>
    <row r="137" spans="1:9" x14ac:dyDescent="0.25">
      <c r="A137" s="21">
        <f t="shared" si="2"/>
        <v>137</v>
      </c>
      <c r="B137" s="63" t="s">
        <v>354</v>
      </c>
      <c r="C137" s="63"/>
      <c r="D137" s="63" t="s">
        <v>355</v>
      </c>
      <c r="E137" s="63" t="s">
        <v>347</v>
      </c>
      <c r="F137" s="63" t="s">
        <v>113</v>
      </c>
      <c r="G137" s="63" t="s">
        <v>61</v>
      </c>
      <c r="H137" s="64">
        <v>2000</v>
      </c>
      <c r="I137" s="65">
        <v>203</v>
      </c>
    </row>
    <row r="138" spans="1:9" x14ac:dyDescent="0.25">
      <c r="A138" s="21">
        <f t="shared" si="2"/>
        <v>138</v>
      </c>
      <c r="B138" s="63" t="s">
        <v>356</v>
      </c>
      <c r="C138" s="63"/>
      <c r="D138" s="63" t="s">
        <v>357</v>
      </c>
      <c r="E138" s="63" t="s">
        <v>347</v>
      </c>
      <c r="F138" s="63" t="s">
        <v>113</v>
      </c>
      <c r="G138" s="63" t="s">
        <v>61</v>
      </c>
      <c r="H138" s="64">
        <v>2000</v>
      </c>
      <c r="I138" s="65">
        <v>203</v>
      </c>
    </row>
    <row r="139" spans="1:9" x14ac:dyDescent="0.25">
      <c r="A139" s="21">
        <f t="shared" si="2"/>
        <v>139</v>
      </c>
      <c r="B139" s="63" t="s">
        <v>358</v>
      </c>
      <c r="C139" s="63"/>
      <c r="D139" s="63" t="s">
        <v>359</v>
      </c>
      <c r="E139" s="63" t="s">
        <v>360</v>
      </c>
      <c r="F139" s="63" t="s">
        <v>129</v>
      </c>
      <c r="G139" s="63" t="s">
        <v>48</v>
      </c>
      <c r="H139" s="64">
        <v>1963</v>
      </c>
      <c r="I139" s="65">
        <v>395</v>
      </c>
    </row>
    <row r="140" spans="1:9" x14ac:dyDescent="0.25">
      <c r="A140" s="21">
        <f t="shared" si="2"/>
        <v>140</v>
      </c>
      <c r="B140" s="63" t="s">
        <v>361</v>
      </c>
      <c r="C140" s="63"/>
      <c r="D140" s="63" t="s">
        <v>362</v>
      </c>
      <c r="E140" s="63" t="s">
        <v>360</v>
      </c>
      <c r="F140" s="63" t="s">
        <v>129</v>
      </c>
      <c r="G140" s="63" t="s">
        <v>48</v>
      </c>
      <c r="H140" s="64">
        <v>1976</v>
      </c>
      <c r="I140" s="65">
        <v>435</v>
      </c>
    </row>
    <row r="141" spans="1:9" x14ac:dyDescent="0.25">
      <c r="A141" s="21">
        <f t="shared" si="2"/>
        <v>141</v>
      </c>
      <c r="B141" s="63" t="s">
        <v>363</v>
      </c>
      <c r="C141" s="63"/>
      <c r="D141" s="63" t="s">
        <v>364</v>
      </c>
      <c r="E141" s="63" t="s">
        <v>360</v>
      </c>
      <c r="F141" s="63" t="s">
        <v>129</v>
      </c>
      <c r="G141" s="63" t="s">
        <v>48</v>
      </c>
      <c r="H141" s="64">
        <v>1977</v>
      </c>
      <c r="I141" s="65">
        <v>435</v>
      </c>
    </row>
    <row r="142" spans="1:9" x14ac:dyDescent="0.25">
      <c r="A142" s="21">
        <f t="shared" si="2"/>
        <v>142</v>
      </c>
      <c r="B142" s="63" t="s">
        <v>365</v>
      </c>
      <c r="C142" s="63"/>
      <c r="D142" s="63" t="s">
        <v>366</v>
      </c>
      <c r="E142" s="63" t="s">
        <v>367</v>
      </c>
      <c r="F142" s="63" t="s">
        <v>113</v>
      </c>
      <c r="G142" s="63" t="s">
        <v>61</v>
      </c>
      <c r="H142" s="64">
        <v>2002</v>
      </c>
      <c r="I142" s="65">
        <v>239</v>
      </c>
    </row>
    <row r="143" spans="1:9" x14ac:dyDescent="0.25">
      <c r="A143" s="21">
        <f t="shared" si="2"/>
        <v>143</v>
      </c>
      <c r="B143" s="63" t="s">
        <v>368</v>
      </c>
      <c r="C143" s="63" t="s">
        <v>2144</v>
      </c>
      <c r="D143" s="63" t="s">
        <v>369</v>
      </c>
      <c r="E143" s="63" t="s">
        <v>367</v>
      </c>
      <c r="F143" s="63" t="s">
        <v>113</v>
      </c>
      <c r="G143" s="63" t="s">
        <v>61</v>
      </c>
      <c r="H143" s="64">
        <v>2002</v>
      </c>
      <c r="I143" s="65">
        <v>240</v>
      </c>
    </row>
    <row r="144" spans="1:9" x14ac:dyDescent="0.25">
      <c r="A144" s="21">
        <f t="shared" si="2"/>
        <v>144</v>
      </c>
      <c r="B144" s="63" t="s">
        <v>370</v>
      </c>
      <c r="C144" s="63" t="s">
        <v>2144</v>
      </c>
      <c r="D144" s="63" t="s">
        <v>371</v>
      </c>
      <c r="E144" s="63" t="s">
        <v>367</v>
      </c>
      <c r="F144" s="63" t="s">
        <v>113</v>
      </c>
      <c r="G144" s="63" t="s">
        <v>61</v>
      </c>
      <c r="H144" s="64">
        <v>2002</v>
      </c>
      <c r="I144" s="65">
        <v>242</v>
      </c>
    </row>
    <row r="145" spans="1:9" x14ac:dyDescent="0.25">
      <c r="A145" s="21">
        <f t="shared" si="2"/>
        <v>145</v>
      </c>
      <c r="B145" s="63" t="s">
        <v>372</v>
      </c>
      <c r="C145" s="63"/>
      <c r="D145" s="63" t="s">
        <v>373</v>
      </c>
      <c r="E145" s="63" t="s">
        <v>367</v>
      </c>
      <c r="F145" s="63" t="s">
        <v>113</v>
      </c>
      <c r="G145" s="63" t="s">
        <v>61</v>
      </c>
      <c r="H145" s="64">
        <v>2002</v>
      </c>
      <c r="I145" s="65">
        <v>243</v>
      </c>
    </row>
    <row r="146" spans="1:9" x14ac:dyDescent="0.25">
      <c r="A146" s="21">
        <f t="shared" si="2"/>
        <v>146</v>
      </c>
      <c r="B146" s="63" t="s">
        <v>374</v>
      </c>
      <c r="C146" s="63"/>
      <c r="D146" s="63" t="s">
        <v>375</v>
      </c>
      <c r="E146" s="63" t="s">
        <v>376</v>
      </c>
      <c r="F146" s="63" t="s">
        <v>113</v>
      </c>
      <c r="G146" s="63" t="s">
        <v>61</v>
      </c>
      <c r="H146" s="64">
        <v>2000</v>
      </c>
      <c r="I146" s="65">
        <v>150</v>
      </c>
    </row>
    <row r="147" spans="1:9" x14ac:dyDescent="0.25">
      <c r="A147" s="21">
        <f t="shared" si="2"/>
        <v>147</v>
      </c>
      <c r="B147" s="63" t="s">
        <v>377</v>
      </c>
      <c r="C147" s="63"/>
      <c r="D147" s="63" t="s">
        <v>378</v>
      </c>
      <c r="E147" s="63" t="s">
        <v>376</v>
      </c>
      <c r="F147" s="63" t="s">
        <v>113</v>
      </c>
      <c r="G147" s="63" t="s">
        <v>61</v>
      </c>
      <c r="H147" s="64">
        <v>2000</v>
      </c>
      <c r="I147" s="65">
        <v>150</v>
      </c>
    </row>
    <row r="148" spans="1:9" x14ac:dyDescent="0.25">
      <c r="A148" s="21">
        <f t="shared" si="2"/>
        <v>148</v>
      </c>
      <c r="B148" s="63" t="s">
        <v>379</v>
      </c>
      <c r="C148" s="63"/>
      <c r="D148" s="63" t="s">
        <v>380</v>
      </c>
      <c r="E148" s="63" t="s">
        <v>376</v>
      </c>
      <c r="F148" s="63" t="s">
        <v>113</v>
      </c>
      <c r="G148" s="63" t="s">
        <v>61</v>
      </c>
      <c r="H148" s="64">
        <v>2000</v>
      </c>
      <c r="I148" s="65">
        <v>176</v>
      </c>
    </row>
    <row r="149" spans="1:9" x14ac:dyDescent="0.25">
      <c r="A149" s="21">
        <f t="shared" si="2"/>
        <v>149</v>
      </c>
      <c r="B149" s="63" t="s">
        <v>381</v>
      </c>
      <c r="C149" s="63"/>
      <c r="D149" s="63" t="s">
        <v>382</v>
      </c>
      <c r="E149" s="63" t="s">
        <v>383</v>
      </c>
      <c r="F149" s="63" t="s">
        <v>113</v>
      </c>
      <c r="G149" s="63" t="s">
        <v>48</v>
      </c>
      <c r="H149" s="64">
        <v>2006</v>
      </c>
      <c r="I149" s="65">
        <v>160</v>
      </c>
    </row>
    <row r="150" spans="1:9" x14ac:dyDescent="0.25">
      <c r="A150" s="21">
        <f t="shared" si="2"/>
        <v>150</v>
      </c>
      <c r="B150" s="63" t="s">
        <v>384</v>
      </c>
      <c r="C150" s="63"/>
      <c r="D150" s="63" t="s">
        <v>385</v>
      </c>
      <c r="E150" s="63" t="s">
        <v>383</v>
      </c>
      <c r="F150" s="63" t="s">
        <v>113</v>
      </c>
      <c r="G150" s="63" t="s">
        <v>48</v>
      </c>
      <c r="H150" s="64">
        <v>2006</v>
      </c>
      <c r="I150" s="65">
        <v>160</v>
      </c>
    </row>
    <row r="151" spans="1:9" x14ac:dyDescent="0.25">
      <c r="A151" s="21">
        <f t="shared" si="2"/>
        <v>151</v>
      </c>
      <c r="B151" s="63" t="s">
        <v>386</v>
      </c>
      <c r="C151" s="63"/>
      <c r="D151" s="63" t="s">
        <v>387</v>
      </c>
      <c r="E151" s="63" t="s">
        <v>383</v>
      </c>
      <c r="F151" s="63" t="s">
        <v>113</v>
      </c>
      <c r="G151" s="63" t="s">
        <v>48</v>
      </c>
      <c r="H151" s="64">
        <v>2011</v>
      </c>
      <c r="I151" s="65">
        <v>165</v>
      </c>
    </row>
    <row r="152" spans="1:9" x14ac:dyDescent="0.25">
      <c r="A152" s="21">
        <f t="shared" si="2"/>
        <v>152</v>
      </c>
      <c r="B152" s="63" t="s">
        <v>388</v>
      </c>
      <c r="C152" s="63"/>
      <c r="D152" s="63" t="s">
        <v>389</v>
      </c>
      <c r="E152" s="63" t="s">
        <v>383</v>
      </c>
      <c r="F152" s="63" t="s">
        <v>113</v>
      </c>
      <c r="G152" s="63" t="s">
        <v>48</v>
      </c>
      <c r="H152" s="64">
        <v>2011</v>
      </c>
      <c r="I152" s="65">
        <v>165</v>
      </c>
    </row>
    <row r="153" spans="1:9" x14ac:dyDescent="0.25">
      <c r="A153" s="21">
        <f t="shared" si="2"/>
        <v>153</v>
      </c>
      <c r="B153" s="63" t="s">
        <v>390</v>
      </c>
      <c r="C153" s="63"/>
      <c r="D153" s="63" t="s">
        <v>391</v>
      </c>
      <c r="E153" s="63" t="s">
        <v>383</v>
      </c>
      <c r="F153" s="63" t="s">
        <v>113</v>
      </c>
      <c r="G153" s="63" t="s">
        <v>48</v>
      </c>
      <c r="H153" s="64">
        <v>2006</v>
      </c>
      <c r="I153" s="65">
        <v>293</v>
      </c>
    </row>
    <row r="154" spans="1:9" x14ac:dyDescent="0.25">
      <c r="A154" s="21">
        <f t="shared" si="2"/>
        <v>154</v>
      </c>
      <c r="B154" s="63" t="s">
        <v>392</v>
      </c>
      <c r="C154" s="63"/>
      <c r="D154" s="63" t="s">
        <v>393</v>
      </c>
      <c r="E154" s="63" t="s">
        <v>383</v>
      </c>
      <c r="F154" s="63" t="s">
        <v>113</v>
      </c>
      <c r="G154" s="63" t="s">
        <v>48</v>
      </c>
      <c r="H154" s="64">
        <v>2011</v>
      </c>
      <c r="I154" s="65">
        <v>310</v>
      </c>
    </row>
    <row r="155" spans="1:9" x14ac:dyDescent="0.25">
      <c r="A155" s="21">
        <f t="shared" si="2"/>
        <v>155</v>
      </c>
      <c r="B155" s="63" t="s">
        <v>394</v>
      </c>
      <c r="C155" s="63"/>
      <c r="D155" s="63" t="s">
        <v>395</v>
      </c>
      <c r="E155" s="63" t="s">
        <v>396</v>
      </c>
      <c r="F155" s="63" t="s">
        <v>113</v>
      </c>
      <c r="G155" s="63" t="s">
        <v>48</v>
      </c>
      <c r="H155" s="64">
        <v>1997</v>
      </c>
      <c r="I155" s="65">
        <v>177</v>
      </c>
    </row>
    <row r="156" spans="1:9" x14ac:dyDescent="0.25">
      <c r="A156" s="21">
        <f t="shared" si="2"/>
        <v>156</v>
      </c>
      <c r="B156" s="63" t="s">
        <v>397</v>
      </c>
      <c r="C156" s="63"/>
      <c r="D156" s="63" t="s">
        <v>398</v>
      </c>
      <c r="E156" s="63" t="s">
        <v>396</v>
      </c>
      <c r="F156" s="63" t="s">
        <v>113</v>
      </c>
      <c r="G156" s="63" t="s">
        <v>48</v>
      </c>
      <c r="H156" s="64">
        <v>1997</v>
      </c>
      <c r="I156" s="65">
        <v>106</v>
      </c>
    </row>
    <row r="157" spans="1:9" x14ac:dyDescent="0.25">
      <c r="A157" s="21">
        <f t="shared" si="2"/>
        <v>157</v>
      </c>
      <c r="B157" s="63" t="s">
        <v>399</v>
      </c>
      <c r="C157" s="63"/>
      <c r="D157" s="63" t="s">
        <v>400</v>
      </c>
      <c r="E157" s="63" t="s">
        <v>401</v>
      </c>
      <c r="F157" s="63" t="s">
        <v>129</v>
      </c>
      <c r="G157" s="63" t="s">
        <v>48</v>
      </c>
      <c r="H157" s="64">
        <v>1970</v>
      </c>
      <c r="I157" s="65">
        <v>392</v>
      </c>
    </row>
    <row r="158" spans="1:9" x14ac:dyDescent="0.25">
      <c r="A158" s="21">
        <f t="shared" si="2"/>
        <v>158</v>
      </c>
      <c r="B158" s="63" t="s">
        <v>402</v>
      </c>
      <c r="C158" s="63"/>
      <c r="D158" s="63" t="s">
        <v>403</v>
      </c>
      <c r="E158" s="63" t="s">
        <v>401</v>
      </c>
      <c r="F158" s="63" t="s">
        <v>129</v>
      </c>
      <c r="G158" s="63" t="s">
        <v>48</v>
      </c>
      <c r="H158" s="64">
        <v>1973</v>
      </c>
      <c r="I158" s="65">
        <v>523</v>
      </c>
    </row>
    <row r="159" spans="1:9" x14ac:dyDescent="0.25">
      <c r="A159" s="21">
        <f t="shared" si="2"/>
        <v>159</v>
      </c>
      <c r="B159" s="63" t="s">
        <v>404</v>
      </c>
      <c r="C159" s="63"/>
      <c r="D159" s="63" t="s">
        <v>405</v>
      </c>
      <c r="E159" s="63" t="s">
        <v>406</v>
      </c>
      <c r="F159" s="63" t="s">
        <v>113</v>
      </c>
      <c r="G159" s="63" t="s">
        <v>48</v>
      </c>
      <c r="H159" s="64">
        <v>2000</v>
      </c>
      <c r="I159" s="65">
        <v>186</v>
      </c>
    </row>
    <row r="160" spans="1:9" x14ac:dyDescent="0.25">
      <c r="A160" s="21">
        <f t="shared" si="2"/>
        <v>160</v>
      </c>
      <c r="B160" s="63" t="s">
        <v>407</v>
      </c>
      <c r="C160" s="63"/>
      <c r="D160" s="63" t="s">
        <v>408</v>
      </c>
      <c r="E160" s="63" t="s">
        <v>406</v>
      </c>
      <c r="F160" s="63" t="s">
        <v>113</v>
      </c>
      <c r="G160" s="63" t="s">
        <v>48</v>
      </c>
      <c r="H160" s="64">
        <v>2000</v>
      </c>
      <c r="I160" s="65">
        <v>178</v>
      </c>
    </row>
    <row r="161" spans="1:9" x14ac:dyDescent="0.25">
      <c r="A161" s="21">
        <f t="shared" si="2"/>
        <v>161</v>
      </c>
      <c r="B161" s="63" t="s">
        <v>409</v>
      </c>
      <c r="C161" s="63"/>
      <c r="D161" s="63" t="s">
        <v>410</v>
      </c>
      <c r="E161" s="63" t="s">
        <v>406</v>
      </c>
      <c r="F161" s="63" t="s">
        <v>113</v>
      </c>
      <c r="G161" s="63" t="s">
        <v>48</v>
      </c>
      <c r="H161" s="64">
        <v>2000</v>
      </c>
      <c r="I161" s="65">
        <v>178</v>
      </c>
    </row>
    <row r="162" spans="1:9" x14ac:dyDescent="0.25">
      <c r="A162" s="21">
        <f t="shared" si="2"/>
        <v>162</v>
      </c>
      <c r="B162" s="63" t="s">
        <v>411</v>
      </c>
      <c r="C162" s="63"/>
      <c r="D162" s="63" t="s">
        <v>412</v>
      </c>
      <c r="E162" s="63" t="s">
        <v>406</v>
      </c>
      <c r="F162" s="63" t="s">
        <v>113</v>
      </c>
      <c r="G162" s="63" t="s">
        <v>48</v>
      </c>
      <c r="H162" s="64">
        <v>2000</v>
      </c>
      <c r="I162" s="65">
        <v>186</v>
      </c>
    </row>
    <row r="163" spans="1:9" x14ac:dyDescent="0.25">
      <c r="A163" s="21">
        <f t="shared" si="2"/>
        <v>163</v>
      </c>
      <c r="B163" s="63" t="s">
        <v>413</v>
      </c>
      <c r="C163" s="63"/>
      <c r="D163" s="63" t="s">
        <v>414</v>
      </c>
      <c r="E163" s="63" t="s">
        <v>406</v>
      </c>
      <c r="F163" s="63" t="s">
        <v>113</v>
      </c>
      <c r="G163" s="63" t="s">
        <v>48</v>
      </c>
      <c r="H163" s="64">
        <v>2000</v>
      </c>
      <c r="I163" s="65">
        <v>204</v>
      </c>
    </row>
    <row r="164" spans="1:9" x14ac:dyDescent="0.25">
      <c r="A164" s="21">
        <f t="shared" si="2"/>
        <v>164</v>
      </c>
      <c r="B164" s="63" t="s">
        <v>415</v>
      </c>
      <c r="C164" s="63"/>
      <c r="D164" s="63" t="s">
        <v>416</v>
      </c>
      <c r="E164" s="63" t="s">
        <v>406</v>
      </c>
      <c r="F164" s="63" t="s">
        <v>113</v>
      </c>
      <c r="G164" s="63" t="s">
        <v>48</v>
      </c>
      <c r="H164" s="64">
        <v>2000</v>
      </c>
      <c r="I164" s="65">
        <v>204</v>
      </c>
    </row>
    <row r="165" spans="1:9" x14ac:dyDescent="0.25">
      <c r="A165" s="21">
        <f t="shared" si="2"/>
        <v>165</v>
      </c>
      <c r="B165" s="63" t="s">
        <v>417</v>
      </c>
      <c r="C165" s="63"/>
      <c r="D165" s="63" t="s">
        <v>418</v>
      </c>
      <c r="E165" s="63" t="s">
        <v>419</v>
      </c>
      <c r="F165" s="63" t="s">
        <v>121</v>
      </c>
      <c r="G165" s="63" t="s">
        <v>61</v>
      </c>
      <c r="H165" s="64">
        <v>2008</v>
      </c>
      <c r="I165" s="65">
        <v>97.4</v>
      </c>
    </row>
    <row r="166" spans="1:9" x14ac:dyDescent="0.25">
      <c r="A166" s="21">
        <f t="shared" si="2"/>
        <v>166</v>
      </c>
      <c r="B166" s="63" t="s">
        <v>420</v>
      </c>
      <c r="C166" s="63"/>
      <c r="D166" s="63" t="s">
        <v>421</v>
      </c>
      <c r="E166" s="63" t="s">
        <v>419</v>
      </c>
      <c r="F166" s="63" t="s">
        <v>121</v>
      </c>
      <c r="G166" s="63" t="s">
        <v>61</v>
      </c>
      <c r="H166" s="64">
        <v>2008</v>
      </c>
      <c r="I166" s="65">
        <v>94.4</v>
      </c>
    </row>
    <row r="167" spans="1:9" x14ac:dyDescent="0.25">
      <c r="A167" s="21">
        <f t="shared" si="2"/>
        <v>167</v>
      </c>
      <c r="B167" s="63" t="s">
        <v>422</v>
      </c>
      <c r="C167" s="63"/>
      <c r="D167" s="63" t="s">
        <v>423</v>
      </c>
      <c r="E167" s="63" t="s">
        <v>71</v>
      </c>
      <c r="F167" s="63" t="s">
        <v>121</v>
      </c>
      <c r="G167" s="63" t="s">
        <v>61</v>
      </c>
      <c r="H167" s="64">
        <v>2004</v>
      </c>
      <c r="I167" s="65">
        <v>46</v>
      </c>
    </row>
    <row r="168" spans="1:9" x14ac:dyDescent="0.25">
      <c r="A168" s="21">
        <f t="shared" si="2"/>
        <v>168</v>
      </c>
      <c r="B168" s="63" t="s">
        <v>424</v>
      </c>
      <c r="C168" s="63"/>
      <c r="D168" s="63" t="s">
        <v>425</v>
      </c>
      <c r="E168" s="63" t="s">
        <v>71</v>
      </c>
      <c r="F168" s="63" t="s">
        <v>121</v>
      </c>
      <c r="G168" s="63" t="s">
        <v>61</v>
      </c>
      <c r="H168" s="64">
        <v>2004</v>
      </c>
      <c r="I168" s="65">
        <v>46</v>
      </c>
    </row>
    <row r="169" spans="1:9" x14ac:dyDescent="0.25">
      <c r="A169" s="21">
        <f t="shared" si="2"/>
        <v>169</v>
      </c>
      <c r="B169" s="63" t="s">
        <v>426</v>
      </c>
      <c r="C169" s="63"/>
      <c r="D169" s="63" t="s">
        <v>427</v>
      </c>
      <c r="E169" s="63" t="s">
        <v>71</v>
      </c>
      <c r="F169" s="63" t="s">
        <v>121</v>
      </c>
      <c r="G169" s="63" t="s">
        <v>61</v>
      </c>
      <c r="H169" s="64">
        <v>2004</v>
      </c>
      <c r="I169" s="65">
        <v>46</v>
      </c>
    </row>
    <row r="170" spans="1:9" x14ac:dyDescent="0.25">
      <c r="A170" s="21">
        <f t="shared" si="2"/>
        <v>170</v>
      </c>
      <c r="B170" s="63" t="s">
        <v>428</v>
      </c>
      <c r="C170" s="63"/>
      <c r="D170" s="63" t="s">
        <v>429</v>
      </c>
      <c r="E170" s="63" t="s">
        <v>71</v>
      </c>
      <c r="F170" s="63" t="s">
        <v>121</v>
      </c>
      <c r="G170" s="63" t="s">
        <v>61</v>
      </c>
      <c r="H170" s="64">
        <v>2004</v>
      </c>
      <c r="I170" s="65">
        <v>46</v>
      </c>
    </row>
    <row r="171" spans="1:9" x14ac:dyDescent="0.25">
      <c r="A171" s="21">
        <f t="shared" si="2"/>
        <v>171</v>
      </c>
      <c r="B171" s="63" t="s">
        <v>430</v>
      </c>
      <c r="C171" s="63"/>
      <c r="D171" s="63" t="s">
        <v>431</v>
      </c>
      <c r="E171" s="63" t="s">
        <v>134</v>
      </c>
      <c r="F171" s="63" t="s">
        <v>113</v>
      </c>
      <c r="G171" s="63" t="s">
        <v>61</v>
      </c>
      <c r="H171" s="64">
        <v>2001</v>
      </c>
      <c r="I171" s="65">
        <v>183</v>
      </c>
    </row>
    <row r="172" spans="1:9" x14ac:dyDescent="0.25">
      <c r="A172" s="21">
        <f t="shared" si="2"/>
        <v>172</v>
      </c>
      <c r="B172" s="63" t="s">
        <v>432</v>
      </c>
      <c r="C172" s="63"/>
      <c r="D172" s="63" t="s">
        <v>433</v>
      </c>
      <c r="E172" s="63" t="s">
        <v>134</v>
      </c>
      <c r="F172" s="63" t="s">
        <v>113</v>
      </c>
      <c r="G172" s="63" t="s">
        <v>61</v>
      </c>
      <c r="H172" s="64">
        <v>2001</v>
      </c>
      <c r="I172" s="65">
        <v>183</v>
      </c>
    </row>
    <row r="173" spans="1:9" x14ac:dyDescent="0.25">
      <c r="A173" s="21">
        <f t="shared" si="2"/>
        <v>173</v>
      </c>
      <c r="B173" s="63" t="s">
        <v>434</v>
      </c>
      <c r="C173" s="63"/>
      <c r="D173" s="63" t="s">
        <v>435</v>
      </c>
      <c r="E173" s="63" t="s">
        <v>134</v>
      </c>
      <c r="F173" s="63" t="s">
        <v>113</v>
      </c>
      <c r="G173" s="63" t="s">
        <v>61</v>
      </c>
      <c r="H173" s="64">
        <v>2001</v>
      </c>
      <c r="I173" s="65">
        <v>192</v>
      </c>
    </row>
    <row r="174" spans="1:9" x14ac:dyDescent="0.25">
      <c r="A174" s="21">
        <f t="shared" si="2"/>
        <v>174</v>
      </c>
      <c r="B174" s="63" t="s">
        <v>436</v>
      </c>
      <c r="C174" s="63"/>
      <c r="D174" s="63" t="s">
        <v>437</v>
      </c>
      <c r="E174" s="63" t="s">
        <v>376</v>
      </c>
      <c r="F174" s="63" t="s">
        <v>113</v>
      </c>
      <c r="G174" s="63" t="s">
        <v>61</v>
      </c>
      <c r="H174" s="64">
        <v>2001</v>
      </c>
      <c r="I174" s="65">
        <v>218.6</v>
      </c>
    </row>
    <row r="175" spans="1:9" x14ac:dyDescent="0.25">
      <c r="A175" s="21">
        <f t="shared" si="2"/>
        <v>175</v>
      </c>
      <c r="B175" s="63" t="s">
        <v>438</v>
      </c>
      <c r="C175" s="63"/>
      <c r="D175" s="63" t="s">
        <v>439</v>
      </c>
      <c r="E175" s="63" t="s">
        <v>376</v>
      </c>
      <c r="F175" s="63" t="s">
        <v>113</v>
      </c>
      <c r="G175" s="63" t="s">
        <v>61</v>
      </c>
      <c r="H175" s="64">
        <v>2001</v>
      </c>
      <c r="I175" s="65">
        <v>218.6</v>
      </c>
    </row>
    <row r="176" spans="1:9" x14ac:dyDescent="0.25">
      <c r="A176" s="21">
        <f t="shared" si="2"/>
        <v>176</v>
      </c>
      <c r="B176" s="63" t="s">
        <v>440</v>
      </c>
      <c r="C176" s="63"/>
      <c r="D176" s="63" t="s">
        <v>441</v>
      </c>
      <c r="E176" s="63" t="s">
        <v>376</v>
      </c>
      <c r="F176" s="63" t="s">
        <v>113</v>
      </c>
      <c r="G176" s="63" t="s">
        <v>61</v>
      </c>
      <c r="H176" s="64">
        <v>2001</v>
      </c>
      <c r="I176" s="65">
        <v>257.89999999999998</v>
      </c>
    </row>
    <row r="177" spans="1:9" x14ac:dyDescent="0.25">
      <c r="A177" s="21">
        <f t="shared" si="2"/>
        <v>177</v>
      </c>
      <c r="B177" s="63" t="s">
        <v>442</v>
      </c>
      <c r="C177" s="63"/>
      <c r="D177" s="63" t="s">
        <v>443</v>
      </c>
      <c r="E177" s="63" t="s">
        <v>271</v>
      </c>
      <c r="F177" s="63" t="s">
        <v>113</v>
      </c>
      <c r="G177" s="63" t="s">
        <v>48</v>
      </c>
      <c r="H177" s="64">
        <v>2001</v>
      </c>
      <c r="I177" s="65">
        <v>258</v>
      </c>
    </row>
    <row r="178" spans="1:9" x14ac:dyDescent="0.25">
      <c r="A178" s="21">
        <f t="shared" si="2"/>
        <v>178</v>
      </c>
      <c r="B178" s="63" t="s">
        <v>444</v>
      </c>
      <c r="C178" s="63"/>
      <c r="D178" s="63" t="s">
        <v>445</v>
      </c>
      <c r="E178" s="63" t="s">
        <v>271</v>
      </c>
      <c r="F178" s="63" t="s">
        <v>113</v>
      </c>
      <c r="G178" s="63" t="s">
        <v>48</v>
      </c>
      <c r="H178" s="64">
        <v>2001</v>
      </c>
      <c r="I178" s="65">
        <v>256</v>
      </c>
    </row>
    <row r="179" spans="1:9" x14ac:dyDescent="0.25">
      <c r="A179" s="21">
        <f t="shared" si="2"/>
        <v>179</v>
      </c>
      <c r="B179" s="63" t="s">
        <v>446</v>
      </c>
      <c r="C179" s="63"/>
      <c r="D179" s="63" t="s">
        <v>447</v>
      </c>
      <c r="E179" s="63" t="s">
        <v>271</v>
      </c>
      <c r="F179" s="63" t="s">
        <v>113</v>
      </c>
      <c r="G179" s="63" t="s">
        <v>48</v>
      </c>
      <c r="H179" s="64">
        <v>2001</v>
      </c>
      <c r="I179" s="65">
        <v>255</v>
      </c>
    </row>
    <row r="180" spans="1:9" x14ac:dyDescent="0.25">
      <c r="A180" s="21">
        <f t="shared" si="2"/>
        <v>180</v>
      </c>
      <c r="B180" s="63" t="s">
        <v>448</v>
      </c>
      <c r="C180" s="63"/>
      <c r="D180" s="63" t="s">
        <v>449</v>
      </c>
      <c r="E180" s="63" t="s">
        <v>271</v>
      </c>
      <c r="F180" s="63" t="s">
        <v>113</v>
      </c>
      <c r="G180" s="63" t="s">
        <v>48</v>
      </c>
      <c r="H180" s="64">
        <v>2001</v>
      </c>
      <c r="I180" s="65">
        <v>258</v>
      </c>
    </row>
    <row r="181" spans="1:9" x14ac:dyDescent="0.25">
      <c r="A181" s="21">
        <f t="shared" si="2"/>
        <v>181</v>
      </c>
      <c r="B181" s="63" t="s">
        <v>450</v>
      </c>
      <c r="C181" s="63"/>
      <c r="D181" s="63" t="s">
        <v>451</v>
      </c>
      <c r="E181" s="63" t="s">
        <v>271</v>
      </c>
      <c r="F181" s="63" t="s">
        <v>113</v>
      </c>
      <c r="G181" s="63" t="s">
        <v>48</v>
      </c>
      <c r="H181" s="64">
        <v>2002</v>
      </c>
      <c r="I181" s="65">
        <v>276</v>
      </c>
    </row>
    <row r="182" spans="1:9" x14ac:dyDescent="0.25">
      <c r="A182" s="21">
        <f t="shared" si="2"/>
        <v>182</v>
      </c>
      <c r="B182" s="63" t="s">
        <v>452</v>
      </c>
      <c r="C182" s="63"/>
      <c r="D182" s="63" t="s">
        <v>453</v>
      </c>
      <c r="E182" s="63" t="s">
        <v>271</v>
      </c>
      <c r="F182" s="63" t="s">
        <v>113</v>
      </c>
      <c r="G182" s="63" t="s">
        <v>48</v>
      </c>
      <c r="H182" s="64">
        <v>2002</v>
      </c>
      <c r="I182" s="65">
        <v>278</v>
      </c>
    </row>
    <row r="183" spans="1:9" x14ac:dyDescent="0.25">
      <c r="A183" s="21">
        <f t="shared" si="2"/>
        <v>183</v>
      </c>
      <c r="B183" s="63" t="s">
        <v>454</v>
      </c>
      <c r="C183" s="63"/>
      <c r="D183" s="63" t="s">
        <v>455</v>
      </c>
      <c r="E183" s="63" t="s">
        <v>456</v>
      </c>
      <c r="F183" s="63" t="s">
        <v>121</v>
      </c>
      <c r="G183" s="63" t="s">
        <v>159</v>
      </c>
      <c r="H183" s="64">
        <v>1988</v>
      </c>
      <c r="I183" s="65">
        <v>82</v>
      </c>
    </row>
    <row r="184" spans="1:9" x14ac:dyDescent="0.25">
      <c r="A184" s="21">
        <f t="shared" si="2"/>
        <v>184</v>
      </c>
      <c r="B184" s="63" t="s">
        <v>457</v>
      </c>
      <c r="C184" s="63"/>
      <c r="D184" s="63" t="s">
        <v>458</v>
      </c>
      <c r="E184" s="63" t="s">
        <v>456</v>
      </c>
      <c r="F184" s="63" t="s">
        <v>121</v>
      </c>
      <c r="G184" s="63" t="s">
        <v>159</v>
      </c>
      <c r="H184" s="64">
        <v>1988</v>
      </c>
      <c r="I184" s="65">
        <v>80</v>
      </c>
    </row>
    <row r="185" spans="1:9" x14ac:dyDescent="0.25">
      <c r="A185" s="21">
        <f t="shared" si="2"/>
        <v>185</v>
      </c>
      <c r="B185" s="63" t="s">
        <v>459</v>
      </c>
      <c r="C185" s="63"/>
      <c r="D185" s="63" t="s">
        <v>460</v>
      </c>
      <c r="E185" s="63" t="s">
        <v>456</v>
      </c>
      <c r="F185" s="63" t="s">
        <v>121</v>
      </c>
      <c r="G185" s="63" t="s">
        <v>159</v>
      </c>
      <c r="H185" s="64">
        <v>1988</v>
      </c>
      <c r="I185" s="65">
        <v>80</v>
      </c>
    </row>
    <row r="186" spans="1:9" x14ac:dyDescent="0.25">
      <c r="A186" s="21">
        <f t="shared" si="2"/>
        <v>186</v>
      </c>
      <c r="B186" s="63" t="s">
        <v>461</v>
      </c>
      <c r="C186" s="63"/>
      <c r="D186" s="63" t="s">
        <v>462</v>
      </c>
      <c r="E186" s="63" t="s">
        <v>456</v>
      </c>
      <c r="F186" s="63" t="s">
        <v>121</v>
      </c>
      <c r="G186" s="63" t="s">
        <v>159</v>
      </c>
      <c r="H186" s="64">
        <v>1988</v>
      </c>
      <c r="I186" s="65">
        <v>81</v>
      </c>
    </row>
    <row r="187" spans="1:9" x14ac:dyDescent="0.25">
      <c r="A187" s="21">
        <f t="shared" si="2"/>
        <v>187</v>
      </c>
      <c r="B187" s="63" t="s">
        <v>463</v>
      </c>
      <c r="C187" s="63"/>
      <c r="D187" s="63" t="s">
        <v>464</v>
      </c>
      <c r="E187" s="63" t="s">
        <v>456</v>
      </c>
      <c r="F187" s="63" t="s">
        <v>121</v>
      </c>
      <c r="G187" s="63" t="s">
        <v>159</v>
      </c>
      <c r="H187" s="64">
        <v>1988</v>
      </c>
      <c r="I187" s="65">
        <v>80</v>
      </c>
    </row>
    <row r="188" spans="1:9" x14ac:dyDescent="0.25">
      <c r="A188" s="21">
        <f t="shared" si="2"/>
        <v>188</v>
      </c>
      <c r="B188" s="63" t="s">
        <v>465</v>
      </c>
      <c r="C188" s="63"/>
      <c r="D188" s="63" t="s">
        <v>466</v>
      </c>
      <c r="E188" s="63" t="s">
        <v>456</v>
      </c>
      <c r="F188" s="63" t="s">
        <v>121</v>
      </c>
      <c r="G188" s="63" t="s">
        <v>159</v>
      </c>
      <c r="H188" s="64">
        <v>1988</v>
      </c>
      <c r="I188" s="65">
        <v>82</v>
      </c>
    </row>
    <row r="189" spans="1:9" x14ac:dyDescent="0.25">
      <c r="A189" s="21">
        <f t="shared" si="2"/>
        <v>189</v>
      </c>
      <c r="B189" s="63" t="s">
        <v>467</v>
      </c>
      <c r="C189" s="63"/>
      <c r="D189" s="63" t="s">
        <v>468</v>
      </c>
      <c r="E189" s="63" t="s">
        <v>401</v>
      </c>
      <c r="F189" s="63" t="s">
        <v>129</v>
      </c>
      <c r="G189" s="63" t="s">
        <v>48</v>
      </c>
      <c r="H189" s="64">
        <v>1956</v>
      </c>
      <c r="I189" s="65">
        <v>122</v>
      </c>
    </row>
    <row r="190" spans="1:9" x14ac:dyDescent="0.25">
      <c r="A190" s="21">
        <f t="shared" si="2"/>
        <v>190</v>
      </c>
      <c r="B190" s="63" t="s">
        <v>469</v>
      </c>
      <c r="C190" s="63"/>
      <c r="D190" s="63" t="s">
        <v>470</v>
      </c>
      <c r="E190" s="63" t="s">
        <v>401</v>
      </c>
      <c r="F190" s="63" t="s">
        <v>129</v>
      </c>
      <c r="G190" s="63" t="s">
        <v>48</v>
      </c>
      <c r="H190" s="64">
        <v>1958</v>
      </c>
      <c r="I190" s="65">
        <v>118</v>
      </c>
    </row>
    <row r="191" spans="1:9" x14ac:dyDescent="0.25">
      <c r="A191" s="21">
        <f t="shared" si="2"/>
        <v>191</v>
      </c>
      <c r="B191" s="63" t="s">
        <v>471</v>
      </c>
      <c r="C191" s="63"/>
      <c r="D191" s="63" t="s">
        <v>472</v>
      </c>
      <c r="E191" s="63" t="s">
        <v>401</v>
      </c>
      <c r="F191" s="63" t="s">
        <v>129</v>
      </c>
      <c r="G191" s="63" t="s">
        <v>48</v>
      </c>
      <c r="H191" s="64">
        <v>1967</v>
      </c>
      <c r="I191" s="65">
        <v>568</v>
      </c>
    </row>
    <row r="192" spans="1:9" x14ac:dyDescent="0.25">
      <c r="A192" s="21">
        <f t="shared" si="2"/>
        <v>192</v>
      </c>
      <c r="B192" s="63" t="s">
        <v>473</v>
      </c>
      <c r="C192" s="63"/>
      <c r="D192" s="63" t="s">
        <v>474</v>
      </c>
      <c r="E192" s="63" t="s">
        <v>124</v>
      </c>
      <c r="F192" s="63" t="s">
        <v>113</v>
      </c>
      <c r="G192" s="63" t="s">
        <v>54</v>
      </c>
      <c r="H192" s="64">
        <v>2010</v>
      </c>
      <c r="I192" s="65">
        <v>165</v>
      </c>
    </row>
    <row r="193" spans="1:9" x14ac:dyDescent="0.25">
      <c r="A193" s="21">
        <f t="shared" si="2"/>
        <v>193</v>
      </c>
      <c r="B193" s="63" t="s">
        <v>475</v>
      </c>
      <c r="C193" s="63"/>
      <c r="D193" s="63" t="s">
        <v>476</v>
      </c>
      <c r="E193" s="63" t="s">
        <v>124</v>
      </c>
      <c r="F193" s="63" t="s">
        <v>113</v>
      </c>
      <c r="G193" s="63" t="s">
        <v>54</v>
      </c>
      <c r="H193" s="64">
        <v>2010</v>
      </c>
      <c r="I193" s="65">
        <v>165</v>
      </c>
    </row>
    <row r="194" spans="1:9" x14ac:dyDescent="0.25">
      <c r="A194" s="21">
        <f t="shared" si="2"/>
        <v>194</v>
      </c>
      <c r="B194" s="63" t="s">
        <v>477</v>
      </c>
      <c r="C194" s="63"/>
      <c r="D194" s="63" t="s">
        <v>478</v>
      </c>
      <c r="E194" s="63" t="s">
        <v>124</v>
      </c>
      <c r="F194" s="63" t="s">
        <v>113</v>
      </c>
      <c r="G194" s="63" t="s">
        <v>54</v>
      </c>
      <c r="H194" s="64">
        <v>1972</v>
      </c>
      <c r="I194" s="65">
        <v>325</v>
      </c>
    </row>
    <row r="195" spans="1:9" x14ac:dyDescent="0.25">
      <c r="A195" s="21">
        <f t="shared" si="2"/>
        <v>195</v>
      </c>
      <c r="B195" s="63" t="s">
        <v>479</v>
      </c>
      <c r="C195" s="63"/>
      <c r="D195" s="63" t="s">
        <v>480</v>
      </c>
      <c r="E195" s="63" t="s">
        <v>71</v>
      </c>
      <c r="F195" s="63" t="s">
        <v>129</v>
      </c>
      <c r="G195" s="63" t="s">
        <v>61</v>
      </c>
      <c r="H195" s="64">
        <v>1972</v>
      </c>
      <c r="I195" s="65">
        <v>420</v>
      </c>
    </row>
    <row r="196" spans="1:9" x14ac:dyDescent="0.25">
      <c r="A196" s="21">
        <f t="shared" si="2"/>
        <v>196</v>
      </c>
      <c r="B196" s="63" t="s">
        <v>481</v>
      </c>
      <c r="C196" s="63"/>
      <c r="D196" s="63" t="s">
        <v>482</v>
      </c>
      <c r="E196" s="63" t="s">
        <v>71</v>
      </c>
      <c r="F196" s="63" t="s">
        <v>129</v>
      </c>
      <c r="G196" s="63" t="s">
        <v>61</v>
      </c>
      <c r="H196" s="64">
        <v>1974</v>
      </c>
      <c r="I196" s="65">
        <v>410</v>
      </c>
    </row>
    <row r="197" spans="1:9" x14ac:dyDescent="0.25">
      <c r="A197" s="21">
        <f t="shared" si="2"/>
        <v>197</v>
      </c>
      <c r="B197" s="63" t="s">
        <v>483</v>
      </c>
      <c r="C197" s="63"/>
      <c r="D197" s="63" t="s">
        <v>484</v>
      </c>
      <c r="E197" s="63" t="s">
        <v>262</v>
      </c>
      <c r="F197" s="63" t="s">
        <v>113</v>
      </c>
      <c r="G197" s="63" t="s">
        <v>159</v>
      </c>
      <c r="H197" s="64">
        <v>2001</v>
      </c>
      <c r="I197" s="65">
        <v>195.2</v>
      </c>
    </row>
    <row r="198" spans="1:9" x14ac:dyDescent="0.25">
      <c r="A198" s="21">
        <f t="shared" ref="A198:A261" si="3">A197+1</f>
        <v>198</v>
      </c>
      <c r="B198" s="63" t="s">
        <v>485</v>
      </c>
      <c r="C198" s="63"/>
      <c r="D198" s="63" t="s">
        <v>486</v>
      </c>
      <c r="E198" s="63" t="s">
        <v>262</v>
      </c>
      <c r="F198" s="63" t="s">
        <v>113</v>
      </c>
      <c r="G198" s="63" t="s">
        <v>159</v>
      </c>
      <c r="H198" s="64">
        <v>2001</v>
      </c>
      <c r="I198" s="65">
        <v>189.1</v>
      </c>
    </row>
    <row r="199" spans="1:9" x14ac:dyDescent="0.25">
      <c r="A199" s="21">
        <f t="shared" si="3"/>
        <v>199</v>
      </c>
      <c r="B199" s="63" t="s">
        <v>487</v>
      </c>
      <c r="C199" s="63" t="s">
        <v>2140</v>
      </c>
      <c r="D199" s="63" t="s">
        <v>488</v>
      </c>
      <c r="E199" s="63" t="s">
        <v>262</v>
      </c>
      <c r="F199" s="63" t="s">
        <v>113</v>
      </c>
      <c r="G199" s="63" t="s">
        <v>159</v>
      </c>
      <c r="H199" s="64">
        <v>2001</v>
      </c>
      <c r="I199" s="65">
        <v>195.2</v>
      </c>
    </row>
    <row r="200" spans="1:9" x14ac:dyDescent="0.25">
      <c r="A200" s="21">
        <f t="shared" si="3"/>
        <v>200</v>
      </c>
      <c r="B200" s="63" t="s">
        <v>489</v>
      </c>
      <c r="C200" s="63" t="s">
        <v>2140</v>
      </c>
      <c r="D200" s="63" t="s">
        <v>490</v>
      </c>
      <c r="E200" s="63" t="s">
        <v>262</v>
      </c>
      <c r="F200" s="63" t="s">
        <v>113</v>
      </c>
      <c r="G200" s="63" t="s">
        <v>159</v>
      </c>
      <c r="H200" s="64">
        <v>2001</v>
      </c>
      <c r="I200" s="65">
        <v>189.1</v>
      </c>
    </row>
    <row r="201" spans="1:9" x14ac:dyDescent="0.25">
      <c r="A201" s="21">
        <f t="shared" si="3"/>
        <v>201</v>
      </c>
      <c r="B201" s="63" t="s">
        <v>491</v>
      </c>
      <c r="C201" s="63"/>
      <c r="D201" s="63" t="s">
        <v>492</v>
      </c>
      <c r="E201" s="63" t="s">
        <v>262</v>
      </c>
      <c r="F201" s="63" t="s">
        <v>113</v>
      </c>
      <c r="G201" s="63" t="s">
        <v>159</v>
      </c>
      <c r="H201" s="64">
        <v>2001</v>
      </c>
      <c r="I201" s="65">
        <v>217</v>
      </c>
    </row>
    <row r="202" spans="1:9" x14ac:dyDescent="0.25">
      <c r="A202" s="21">
        <f t="shared" si="3"/>
        <v>202</v>
      </c>
      <c r="B202" s="63" t="s">
        <v>493</v>
      </c>
      <c r="C202" s="63" t="s">
        <v>2140</v>
      </c>
      <c r="D202" s="63" t="s">
        <v>494</v>
      </c>
      <c r="E202" s="63" t="s">
        <v>262</v>
      </c>
      <c r="F202" s="63" t="s">
        <v>113</v>
      </c>
      <c r="G202" s="63" t="s">
        <v>159</v>
      </c>
      <c r="H202" s="64">
        <v>2001</v>
      </c>
      <c r="I202" s="65">
        <v>217</v>
      </c>
    </row>
    <row r="203" spans="1:9" x14ac:dyDescent="0.25">
      <c r="A203" s="21">
        <f t="shared" si="3"/>
        <v>203</v>
      </c>
      <c r="B203" s="63" t="s">
        <v>495</v>
      </c>
      <c r="C203" s="63"/>
      <c r="D203" s="63" t="s">
        <v>496</v>
      </c>
      <c r="E203" s="63" t="s">
        <v>497</v>
      </c>
      <c r="F203" s="63" t="s">
        <v>113</v>
      </c>
      <c r="G203" s="63" t="s">
        <v>48</v>
      </c>
      <c r="H203" s="64">
        <v>2014</v>
      </c>
      <c r="I203" s="65">
        <v>218.5</v>
      </c>
    </row>
    <row r="204" spans="1:9" x14ac:dyDescent="0.25">
      <c r="A204" s="21">
        <f t="shared" si="3"/>
        <v>204</v>
      </c>
      <c r="B204" s="63" t="s">
        <v>498</v>
      </c>
      <c r="C204" s="63"/>
      <c r="D204" s="63" t="s">
        <v>499</v>
      </c>
      <c r="E204" s="63" t="s">
        <v>497</v>
      </c>
      <c r="F204" s="63" t="s">
        <v>113</v>
      </c>
      <c r="G204" s="63" t="s">
        <v>48</v>
      </c>
      <c r="H204" s="64">
        <v>2014</v>
      </c>
      <c r="I204" s="65">
        <v>218.5</v>
      </c>
    </row>
    <row r="205" spans="1:9" x14ac:dyDescent="0.25">
      <c r="A205" s="21">
        <f t="shared" si="3"/>
        <v>205</v>
      </c>
      <c r="B205" s="63" t="s">
        <v>500</v>
      </c>
      <c r="C205" s="63"/>
      <c r="D205" s="63" t="s">
        <v>501</v>
      </c>
      <c r="E205" s="63" t="s">
        <v>497</v>
      </c>
      <c r="F205" s="63" t="s">
        <v>113</v>
      </c>
      <c r="G205" s="63" t="s">
        <v>48</v>
      </c>
      <c r="H205" s="64">
        <v>2014</v>
      </c>
      <c r="I205" s="65">
        <v>333.6</v>
      </c>
    </row>
    <row r="206" spans="1:9" x14ac:dyDescent="0.25">
      <c r="A206" s="21">
        <f t="shared" si="3"/>
        <v>206</v>
      </c>
      <c r="B206" s="63" t="s">
        <v>502</v>
      </c>
      <c r="C206" s="63"/>
      <c r="D206" s="63" t="s">
        <v>503</v>
      </c>
      <c r="E206" s="63" t="s">
        <v>504</v>
      </c>
      <c r="F206" s="63" t="s">
        <v>113</v>
      </c>
      <c r="G206" s="63" t="s">
        <v>48</v>
      </c>
      <c r="H206" s="64">
        <v>2014</v>
      </c>
      <c r="I206" s="65">
        <v>218.5</v>
      </c>
    </row>
    <row r="207" spans="1:9" x14ac:dyDescent="0.25">
      <c r="A207" s="21">
        <f t="shared" si="3"/>
        <v>207</v>
      </c>
      <c r="B207" s="63" t="s">
        <v>505</v>
      </c>
      <c r="C207" s="63"/>
      <c r="D207" s="63" t="s">
        <v>506</v>
      </c>
      <c r="E207" s="63" t="s">
        <v>504</v>
      </c>
      <c r="F207" s="63" t="s">
        <v>113</v>
      </c>
      <c r="G207" s="63" t="s">
        <v>48</v>
      </c>
      <c r="H207" s="64">
        <v>2014</v>
      </c>
      <c r="I207" s="65">
        <v>218.5</v>
      </c>
    </row>
    <row r="208" spans="1:9" x14ac:dyDescent="0.25">
      <c r="A208" s="21">
        <f t="shared" si="3"/>
        <v>208</v>
      </c>
      <c r="B208" s="63" t="s">
        <v>507</v>
      </c>
      <c r="C208" s="63"/>
      <c r="D208" s="63" t="s">
        <v>508</v>
      </c>
      <c r="E208" s="63" t="s">
        <v>504</v>
      </c>
      <c r="F208" s="63" t="s">
        <v>113</v>
      </c>
      <c r="G208" s="63" t="s">
        <v>48</v>
      </c>
      <c r="H208" s="64">
        <v>2014</v>
      </c>
      <c r="I208" s="65">
        <v>333.6</v>
      </c>
    </row>
    <row r="209" spans="1:9" x14ac:dyDescent="0.25">
      <c r="A209" s="21">
        <f t="shared" si="3"/>
        <v>209</v>
      </c>
      <c r="B209" s="63" t="s">
        <v>509</v>
      </c>
      <c r="C209" s="63"/>
      <c r="D209" s="63" t="s">
        <v>510</v>
      </c>
      <c r="E209" s="63" t="s">
        <v>504</v>
      </c>
      <c r="F209" s="63" t="s">
        <v>113</v>
      </c>
      <c r="G209" s="63" t="s">
        <v>48</v>
      </c>
      <c r="H209" s="64">
        <v>2015</v>
      </c>
      <c r="I209" s="65">
        <v>218.5</v>
      </c>
    </row>
    <row r="210" spans="1:9" x14ac:dyDescent="0.25">
      <c r="A210" s="21">
        <f t="shared" si="3"/>
        <v>210</v>
      </c>
      <c r="B210" s="63" t="s">
        <v>511</v>
      </c>
      <c r="C210" s="63"/>
      <c r="D210" s="63" t="s">
        <v>512</v>
      </c>
      <c r="E210" s="63" t="s">
        <v>504</v>
      </c>
      <c r="F210" s="63" t="s">
        <v>113</v>
      </c>
      <c r="G210" s="63" t="s">
        <v>48</v>
      </c>
      <c r="H210" s="64">
        <v>2015</v>
      </c>
      <c r="I210" s="65">
        <v>218.5</v>
      </c>
    </row>
    <row r="211" spans="1:9" x14ac:dyDescent="0.25">
      <c r="A211" s="21">
        <f t="shared" si="3"/>
        <v>211</v>
      </c>
      <c r="B211" s="63" t="s">
        <v>513</v>
      </c>
      <c r="C211" s="63"/>
      <c r="D211" s="63" t="s">
        <v>514</v>
      </c>
      <c r="E211" s="63" t="s">
        <v>504</v>
      </c>
      <c r="F211" s="63" t="s">
        <v>113</v>
      </c>
      <c r="G211" s="63" t="s">
        <v>48</v>
      </c>
      <c r="H211" s="64">
        <v>2015</v>
      </c>
      <c r="I211" s="65">
        <v>333.6</v>
      </c>
    </row>
    <row r="212" spans="1:9" x14ac:dyDescent="0.25">
      <c r="A212" s="21">
        <f t="shared" si="3"/>
        <v>212</v>
      </c>
      <c r="B212" s="63" t="s">
        <v>515</v>
      </c>
      <c r="C212" s="63"/>
      <c r="D212" s="63" t="s">
        <v>516</v>
      </c>
      <c r="E212" s="63" t="s">
        <v>406</v>
      </c>
      <c r="F212" s="63" t="s">
        <v>113</v>
      </c>
      <c r="G212" s="63" t="s">
        <v>48</v>
      </c>
      <c r="H212" s="64">
        <v>1989</v>
      </c>
      <c r="I212" s="65">
        <v>87</v>
      </c>
    </row>
    <row r="213" spans="1:9" x14ac:dyDescent="0.25">
      <c r="A213" s="21">
        <f t="shared" si="3"/>
        <v>213</v>
      </c>
      <c r="B213" s="63" t="s">
        <v>517</v>
      </c>
      <c r="C213" s="63"/>
      <c r="D213" s="63" t="s">
        <v>518</v>
      </c>
      <c r="E213" s="63" t="s">
        <v>406</v>
      </c>
      <c r="F213" s="63" t="s">
        <v>113</v>
      </c>
      <c r="G213" s="63" t="s">
        <v>48</v>
      </c>
      <c r="H213" s="64">
        <v>1989</v>
      </c>
      <c r="I213" s="65">
        <v>87</v>
      </c>
    </row>
    <row r="214" spans="1:9" x14ac:dyDescent="0.25">
      <c r="A214" s="21">
        <f t="shared" si="3"/>
        <v>214</v>
      </c>
      <c r="B214" s="63" t="s">
        <v>519</v>
      </c>
      <c r="C214" s="63"/>
      <c r="D214" s="63" t="s">
        <v>520</v>
      </c>
      <c r="E214" s="63" t="s">
        <v>406</v>
      </c>
      <c r="F214" s="63" t="s">
        <v>113</v>
      </c>
      <c r="G214" s="63" t="s">
        <v>48</v>
      </c>
      <c r="H214" s="64">
        <v>1990</v>
      </c>
      <c r="I214" s="65">
        <v>89</v>
      </c>
    </row>
    <row r="215" spans="1:9" x14ac:dyDescent="0.25">
      <c r="A215" s="21">
        <f t="shared" si="3"/>
        <v>215</v>
      </c>
      <c r="B215" s="63" t="s">
        <v>521</v>
      </c>
      <c r="C215" s="63"/>
      <c r="D215" s="63" t="s">
        <v>522</v>
      </c>
      <c r="E215" s="63" t="s">
        <v>171</v>
      </c>
      <c r="F215" s="63" t="s">
        <v>113</v>
      </c>
      <c r="G215" s="63" t="s">
        <v>104</v>
      </c>
      <c r="H215" s="64">
        <v>2000</v>
      </c>
      <c r="I215" s="65">
        <v>176</v>
      </c>
    </row>
    <row r="216" spans="1:9" x14ac:dyDescent="0.25">
      <c r="A216" s="21">
        <f t="shared" si="3"/>
        <v>216</v>
      </c>
      <c r="B216" s="63" t="s">
        <v>523</v>
      </c>
      <c r="C216" s="63"/>
      <c r="D216" s="63" t="s">
        <v>524</v>
      </c>
      <c r="E216" s="63" t="s">
        <v>171</v>
      </c>
      <c r="F216" s="63" t="s">
        <v>113</v>
      </c>
      <c r="G216" s="63" t="s">
        <v>104</v>
      </c>
      <c r="H216" s="64">
        <v>2000</v>
      </c>
      <c r="I216" s="65">
        <v>176</v>
      </c>
    </row>
    <row r="217" spans="1:9" x14ac:dyDescent="0.25">
      <c r="A217" s="21">
        <f t="shared" si="3"/>
        <v>217</v>
      </c>
      <c r="B217" s="63" t="s">
        <v>525</v>
      </c>
      <c r="C217" s="63"/>
      <c r="D217" s="63" t="s">
        <v>526</v>
      </c>
      <c r="E217" s="63" t="s">
        <v>171</v>
      </c>
      <c r="F217" s="63" t="s">
        <v>113</v>
      </c>
      <c r="G217" s="63" t="s">
        <v>104</v>
      </c>
      <c r="H217" s="64">
        <v>2000</v>
      </c>
      <c r="I217" s="65">
        <v>169</v>
      </c>
    </row>
    <row r="218" spans="1:9" x14ac:dyDescent="0.25">
      <c r="A218" s="21">
        <f t="shared" si="3"/>
        <v>218</v>
      </c>
      <c r="B218" s="63" t="s">
        <v>527</v>
      </c>
      <c r="C218" s="63"/>
      <c r="D218" s="63" t="s">
        <v>528</v>
      </c>
      <c r="E218" s="63" t="s">
        <v>529</v>
      </c>
      <c r="F218" s="63" t="s">
        <v>253</v>
      </c>
      <c r="G218" s="63" t="s">
        <v>61</v>
      </c>
      <c r="H218" s="64">
        <v>2012</v>
      </c>
      <c r="I218" s="65">
        <v>50.6</v>
      </c>
    </row>
    <row r="219" spans="1:9" x14ac:dyDescent="0.25">
      <c r="A219" s="21">
        <f t="shared" si="3"/>
        <v>219</v>
      </c>
      <c r="B219" s="63" t="s">
        <v>530</v>
      </c>
      <c r="C219" s="63"/>
      <c r="D219" s="63" t="s">
        <v>531</v>
      </c>
      <c r="E219" s="63" t="s">
        <v>529</v>
      </c>
      <c r="F219" s="63" t="s">
        <v>253</v>
      </c>
      <c r="G219" s="63" t="s">
        <v>61</v>
      </c>
      <c r="H219" s="64">
        <v>2012</v>
      </c>
      <c r="I219" s="65">
        <v>50.6</v>
      </c>
    </row>
    <row r="220" spans="1:9" x14ac:dyDescent="0.25">
      <c r="A220" s="21">
        <f t="shared" si="3"/>
        <v>220</v>
      </c>
      <c r="B220" s="63" t="s">
        <v>532</v>
      </c>
      <c r="C220" s="63"/>
      <c r="D220" s="63" t="s">
        <v>533</v>
      </c>
      <c r="E220" s="63" t="s">
        <v>529</v>
      </c>
      <c r="F220" s="63" t="s">
        <v>253</v>
      </c>
      <c r="G220" s="63" t="s">
        <v>61</v>
      </c>
      <c r="H220" s="64">
        <v>2012</v>
      </c>
      <c r="I220" s="65">
        <v>50.6</v>
      </c>
    </row>
    <row r="221" spans="1:9" x14ac:dyDescent="0.25">
      <c r="A221" s="21">
        <f t="shared" si="3"/>
        <v>221</v>
      </c>
      <c r="B221" s="63" t="s">
        <v>534</v>
      </c>
      <c r="C221" s="63"/>
      <c r="D221" s="63" t="s">
        <v>535</v>
      </c>
      <c r="E221" s="63" t="s">
        <v>529</v>
      </c>
      <c r="F221" s="63" t="s">
        <v>253</v>
      </c>
      <c r="G221" s="63" t="s">
        <v>61</v>
      </c>
      <c r="H221" s="64">
        <v>2012</v>
      </c>
      <c r="I221" s="65">
        <v>50.6</v>
      </c>
    </row>
    <row r="222" spans="1:9" x14ac:dyDescent="0.25">
      <c r="A222" s="21">
        <f t="shared" si="3"/>
        <v>222</v>
      </c>
      <c r="B222" s="63" t="s">
        <v>536</v>
      </c>
      <c r="C222" s="63"/>
      <c r="D222" s="63" t="s">
        <v>537</v>
      </c>
      <c r="E222" s="63" t="s">
        <v>538</v>
      </c>
      <c r="F222" s="63" t="s">
        <v>121</v>
      </c>
      <c r="G222" s="63" t="s">
        <v>159</v>
      </c>
      <c r="H222" s="64">
        <v>1988</v>
      </c>
      <c r="I222" s="65">
        <v>79</v>
      </c>
    </row>
    <row r="223" spans="1:9" x14ac:dyDescent="0.25">
      <c r="A223" s="21">
        <f t="shared" si="3"/>
        <v>223</v>
      </c>
      <c r="B223" s="63" t="s">
        <v>539</v>
      </c>
      <c r="C223" s="63"/>
      <c r="D223" s="63" t="s">
        <v>540</v>
      </c>
      <c r="E223" s="63" t="s">
        <v>538</v>
      </c>
      <c r="F223" s="63" t="s">
        <v>121</v>
      </c>
      <c r="G223" s="63" t="s">
        <v>159</v>
      </c>
      <c r="H223" s="64">
        <v>1988</v>
      </c>
      <c r="I223" s="65">
        <v>76</v>
      </c>
    </row>
    <row r="224" spans="1:9" x14ac:dyDescent="0.25">
      <c r="A224" s="21">
        <f t="shared" si="3"/>
        <v>224</v>
      </c>
      <c r="B224" s="63" t="s">
        <v>541</v>
      </c>
      <c r="C224" s="63"/>
      <c r="D224" s="63" t="s">
        <v>542</v>
      </c>
      <c r="E224" s="63" t="s">
        <v>538</v>
      </c>
      <c r="F224" s="63" t="s">
        <v>121</v>
      </c>
      <c r="G224" s="63" t="s">
        <v>159</v>
      </c>
      <c r="H224" s="64">
        <v>1988</v>
      </c>
      <c r="I224" s="65">
        <v>78</v>
      </c>
    </row>
    <row r="225" spans="1:9" x14ac:dyDescent="0.25">
      <c r="A225" s="21">
        <f t="shared" si="3"/>
        <v>225</v>
      </c>
      <c r="B225" s="63" t="s">
        <v>543</v>
      </c>
      <c r="C225" s="63"/>
      <c r="D225" s="63" t="s">
        <v>544</v>
      </c>
      <c r="E225" s="63" t="s">
        <v>538</v>
      </c>
      <c r="F225" s="63" t="s">
        <v>121</v>
      </c>
      <c r="G225" s="63" t="s">
        <v>159</v>
      </c>
      <c r="H225" s="64">
        <v>1990</v>
      </c>
      <c r="I225" s="65">
        <v>75</v>
      </c>
    </row>
    <row r="226" spans="1:9" x14ac:dyDescent="0.25">
      <c r="A226" s="21">
        <f t="shared" si="3"/>
        <v>226</v>
      </c>
      <c r="B226" s="63" t="s">
        <v>545</v>
      </c>
      <c r="C226" s="63"/>
      <c r="D226" s="63" t="s">
        <v>546</v>
      </c>
      <c r="E226" s="63" t="s">
        <v>538</v>
      </c>
      <c r="F226" s="63" t="s">
        <v>121</v>
      </c>
      <c r="G226" s="63" t="s">
        <v>159</v>
      </c>
      <c r="H226" s="64">
        <v>1990</v>
      </c>
      <c r="I226" s="65">
        <v>79</v>
      </c>
    </row>
    <row r="227" spans="1:9" x14ac:dyDescent="0.25">
      <c r="A227" s="21">
        <f t="shared" si="3"/>
        <v>227</v>
      </c>
      <c r="B227" s="63" t="s">
        <v>547</v>
      </c>
      <c r="C227" s="63"/>
      <c r="D227" s="63" t="s">
        <v>548</v>
      </c>
      <c r="E227" s="63" t="s">
        <v>549</v>
      </c>
      <c r="F227" s="63" t="s">
        <v>121</v>
      </c>
      <c r="G227" s="63" t="s">
        <v>104</v>
      </c>
      <c r="H227" s="64">
        <v>2018</v>
      </c>
      <c r="I227" s="65">
        <v>65</v>
      </c>
    </row>
    <row r="228" spans="1:9" x14ac:dyDescent="0.25">
      <c r="A228" s="21">
        <f t="shared" si="3"/>
        <v>228</v>
      </c>
      <c r="B228" s="63" t="s">
        <v>550</v>
      </c>
      <c r="C228" s="63"/>
      <c r="D228" s="63" t="s">
        <v>551</v>
      </c>
      <c r="E228" s="63" t="s">
        <v>549</v>
      </c>
      <c r="F228" s="63" t="s">
        <v>121</v>
      </c>
      <c r="G228" s="63" t="s">
        <v>104</v>
      </c>
      <c r="H228" s="64">
        <v>2018</v>
      </c>
      <c r="I228" s="65">
        <v>65</v>
      </c>
    </row>
    <row r="229" spans="1:9" x14ac:dyDescent="0.25">
      <c r="A229" s="21">
        <f t="shared" si="3"/>
        <v>229</v>
      </c>
      <c r="B229" s="63" t="s">
        <v>552</v>
      </c>
      <c r="C229" s="63"/>
      <c r="D229" s="63" t="s">
        <v>553</v>
      </c>
      <c r="E229" s="63" t="s">
        <v>549</v>
      </c>
      <c r="F229" s="63" t="s">
        <v>121</v>
      </c>
      <c r="G229" s="63" t="s">
        <v>104</v>
      </c>
      <c r="H229" s="64">
        <v>2018</v>
      </c>
      <c r="I229" s="65">
        <v>65</v>
      </c>
    </row>
    <row r="230" spans="1:9" x14ac:dyDescent="0.25">
      <c r="A230" s="21">
        <f t="shared" si="3"/>
        <v>230</v>
      </c>
      <c r="B230" s="63" t="s">
        <v>554</v>
      </c>
      <c r="C230" s="63"/>
      <c r="D230" s="63" t="s">
        <v>555</v>
      </c>
      <c r="E230" s="63" t="s">
        <v>549</v>
      </c>
      <c r="F230" s="63" t="s">
        <v>121</v>
      </c>
      <c r="G230" s="63" t="s">
        <v>104</v>
      </c>
      <c r="H230" s="64">
        <v>2018</v>
      </c>
      <c r="I230" s="65">
        <v>65</v>
      </c>
    </row>
    <row r="231" spans="1:9" x14ac:dyDescent="0.25">
      <c r="A231" s="21">
        <f t="shared" si="3"/>
        <v>231</v>
      </c>
      <c r="B231" s="63" t="s">
        <v>556</v>
      </c>
      <c r="C231" s="63"/>
      <c r="D231" s="63" t="s">
        <v>557</v>
      </c>
      <c r="E231" s="63" t="s">
        <v>549</v>
      </c>
      <c r="F231" s="63" t="s">
        <v>121</v>
      </c>
      <c r="G231" s="63" t="s">
        <v>104</v>
      </c>
      <c r="H231" s="64">
        <v>2018</v>
      </c>
      <c r="I231" s="65">
        <v>64</v>
      </c>
    </row>
    <row r="232" spans="1:9" x14ac:dyDescent="0.25">
      <c r="A232" s="21">
        <f t="shared" si="3"/>
        <v>232</v>
      </c>
      <c r="B232" s="63" t="s">
        <v>558</v>
      </c>
      <c r="C232" s="63"/>
      <c r="D232" s="63" t="s">
        <v>559</v>
      </c>
      <c r="E232" s="63" t="s">
        <v>549</v>
      </c>
      <c r="F232" s="63" t="s">
        <v>121</v>
      </c>
      <c r="G232" s="63" t="s">
        <v>104</v>
      </c>
      <c r="H232" s="64">
        <v>2018</v>
      </c>
      <c r="I232" s="65">
        <v>65</v>
      </c>
    </row>
    <row r="233" spans="1:9" x14ac:dyDescent="0.25">
      <c r="A233" s="21">
        <f t="shared" si="3"/>
        <v>233</v>
      </c>
      <c r="B233" s="63" t="s">
        <v>560</v>
      </c>
      <c r="C233" s="63"/>
      <c r="D233" s="63" t="s">
        <v>561</v>
      </c>
      <c r="E233" s="63" t="s">
        <v>340</v>
      </c>
      <c r="F233" s="63" t="s">
        <v>129</v>
      </c>
      <c r="G233" s="63" t="s">
        <v>48</v>
      </c>
      <c r="H233" s="64">
        <v>1966</v>
      </c>
      <c r="I233" s="65">
        <v>17.5</v>
      </c>
    </row>
    <row r="234" spans="1:9" x14ac:dyDescent="0.25">
      <c r="A234" s="21">
        <f t="shared" si="3"/>
        <v>234</v>
      </c>
      <c r="B234" s="63" t="s">
        <v>562</v>
      </c>
      <c r="C234" s="63"/>
      <c r="D234" s="63" t="s">
        <v>563</v>
      </c>
      <c r="E234" s="63" t="s">
        <v>340</v>
      </c>
      <c r="F234" s="63" t="s">
        <v>129</v>
      </c>
      <c r="G234" s="63" t="s">
        <v>48</v>
      </c>
      <c r="H234" s="64">
        <v>1967</v>
      </c>
      <c r="I234" s="65">
        <v>23.5</v>
      </c>
    </row>
    <row r="235" spans="1:9" x14ac:dyDescent="0.25">
      <c r="A235" s="21">
        <f t="shared" si="3"/>
        <v>235</v>
      </c>
      <c r="B235" s="63" t="s">
        <v>564</v>
      </c>
      <c r="C235" s="63"/>
      <c r="D235" s="63" t="s">
        <v>565</v>
      </c>
      <c r="E235" s="63" t="s">
        <v>340</v>
      </c>
      <c r="F235" s="63" t="s">
        <v>129</v>
      </c>
      <c r="G235" s="63" t="s">
        <v>48</v>
      </c>
      <c r="H235" s="64">
        <v>1978</v>
      </c>
      <c r="I235" s="65">
        <v>39.5</v>
      </c>
    </row>
    <row r="236" spans="1:9" x14ac:dyDescent="0.25">
      <c r="A236" s="21">
        <f t="shared" si="3"/>
        <v>236</v>
      </c>
      <c r="B236" s="63" t="s">
        <v>566</v>
      </c>
      <c r="C236" s="63"/>
      <c r="D236" s="63" t="s">
        <v>567</v>
      </c>
      <c r="E236" s="63" t="s">
        <v>262</v>
      </c>
      <c r="F236" s="63" t="s">
        <v>113</v>
      </c>
      <c r="G236" s="63" t="s">
        <v>159</v>
      </c>
      <c r="H236" s="64">
        <v>2007</v>
      </c>
      <c r="I236" s="65">
        <v>84</v>
      </c>
    </row>
    <row r="237" spans="1:9" x14ac:dyDescent="0.25">
      <c r="A237" s="21">
        <f t="shared" si="3"/>
        <v>237</v>
      </c>
      <c r="B237" s="63" t="s">
        <v>568</v>
      </c>
      <c r="C237" s="63"/>
      <c r="D237" s="63" t="s">
        <v>569</v>
      </c>
      <c r="E237" s="63" t="s">
        <v>262</v>
      </c>
      <c r="F237" s="63" t="s">
        <v>113</v>
      </c>
      <c r="G237" s="63" t="s">
        <v>159</v>
      </c>
      <c r="H237" s="64">
        <v>2007</v>
      </c>
      <c r="I237" s="65">
        <v>86</v>
      </c>
    </row>
    <row r="238" spans="1:9" x14ac:dyDescent="0.25">
      <c r="A238" s="21">
        <f t="shared" si="3"/>
        <v>238</v>
      </c>
      <c r="B238" s="63" t="s">
        <v>570</v>
      </c>
      <c r="C238" s="63"/>
      <c r="D238" s="63" t="s">
        <v>571</v>
      </c>
      <c r="E238" s="63" t="s">
        <v>262</v>
      </c>
      <c r="F238" s="63" t="s">
        <v>113</v>
      </c>
      <c r="G238" s="63" t="s">
        <v>159</v>
      </c>
      <c r="H238" s="64">
        <v>2008</v>
      </c>
      <c r="I238" s="65">
        <v>81</v>
      </c>
    </row>
    <row r="239" spans="1:9" x14ac:dyDescent="0.25">
      <c r="A239" s="21">
        <f t="shared" si="3"/>
        <v>239</v>
      </c>
      <c r="B239" s="63" t="s">
        <v>572</v>
      </c>
      <c r="C239" s="63"/>
      <c r="D239" s="63" t="s">
        <v>573</v>
      </c>
      <c r="E239" s="63" t="s">
        <v>262</v>
      </c>
      <c r="F239" s="63" t="s">
        <v>113</v>
      </c>
      <c r="G239" s="63" t="s">
        <v>159</v>
      </c>
      <c r="H239" s="64">
        <v>2008</v>
      </c>
      <c r="I239" s="65">
        <v>81</v>
      </c>
    </row>
    <row r="240" spans="1:9" x14ac:dyDescent="0.25">
      <c r="A240" s="21">
        <f t="shared" si="3"/>
        <v>240</v>
      </c>
      <c r="B240" s="63" t="s">
        <v>574</v>
      </c>
      <c r="C240" s="63"/>
      <c r="D240" s="63" t="s">
        <v>575</v>
      </c>
      <c r="E240" s="63" t="s">
        <v>262</v>
      </c>
      <c r="F240" s="63" t="s">
        <v>113</v>
      </c>
      <c r="G240" s="63" t="s">
        <v>159</v>
      </c>
      <c r="H240" s="64">
        <v>2007</v>
      </c>
      <c r="I240" s="65">
        <v>98</v>
      </c>
    </row>
    <row r="241" spans="1:9" x14ac:dyDescent="0.25">
      <c r="A241" s="21">
        <f t="shared" si="3"/>
        <v>241</v>
      </c>
      <c r="B241" s="63" t="s">
        <v>576</v>
      </c>
      <c r="C241" s="63"/>
      <c r="D241" s="63" t="s">
        <v>577</v>
      </c>
      <c r="E241" s="63" t="s">
        <v>262</v>
      </c>
      <c r="F241" s="63" t="s">
        <v>113</v>
      </c>
      <c r="G241" s="63" t="s">
        <v>159</v>
      </c>
      <c r="H241" s="64">
        <v>2008</v>
      </c>
      <c r="I241" s="65">
        <v>98</v>
      </c>
    </row>
    <row r="242" spans="1:9" x14ac:dyDescent="0.25">
      <c r="A242" s="21">
        <f t="shared" si="3"/>
        <v>242</v>
      </c>
      <c r="B242" s="63" t="s">
        <v>578</v>
      </c>
      <c r="C242" s="63"/>
      <c r="D242" s="63" t="s">
        <v>579</v>
      </c>
      <c r="E242" s="63" t="s">
        <v>580</v>
      </c>
      <c r="F242" s="63" t="s">
        <v>121</v>
      </c>
      <c r="G242" s="63" t="s">
        <v>48</v>
      </c>
      <c r="H242" s="64">
        <v>1994</v>
      </c>
      <c r="I242" s="65">
        <v>115</v>
      </c>
    </row>
    <row r="243" spans="1:9" x14ac:dyDescent="0.25">
      <c r="A243" s="21">
        <f t="shared" si="3"/>
        <v>243</v>
      </c>
      <c r="B243" s="63" t="s">
        <v>581</v>
      </c>
      <c r="C243" s="63"/>
      <c r="D243" s="63" t="s">
        <v>582</v>
      </c>
      <c r="E243" s="63" t="s">
        <v>580</v>
      </c>
      <c r="F243" s="63" t="s">
        <v>121</v>
      </c>
      <c r="G243" s="63" t="s">
        <v>48</v>
      </c>
      <c r="H243" s="64">
        <v>1994</v>
      </c>
      <c r="I243" s="65">
        <v>115</v>
      </c>
    </row>
    <row r="244" spans="1:9" x14ac:dyDescent="0.25">
      <c r="A244" s="21">
        <f t="shared" si="3"/>
        <v>244</v>
      </c>
      <c r="B244" s="63" t="s">
        <v>583</v>
      </c>
      <c r="C244" s="63"/>
      <c r="D244" s="63" t="s">
        <v>584</v>
      </c>
      <c r="E244" s="63" t="s">
        <v>580</v>
      </c>
      <c r="F244" s="63" t="s">
        <v>129</v>
      </c>
      <c r="G244" s="63" t="s">
        <v>48</v>
      </c>
      <c r="H244" s="64">
        <v>1968</v>
      </c>
      <c r="I244" s="65">
        <v>75</v>
      </c>
    </row>
    <row r="245" spans="1:9" x14ac:dyDescent="0.25">
      <c r="A245" s="21">
        <f t="shared" si="3"/>
        <v>245</v>
      </c>
      <c r="B245" s="63" t="s">
        <v>585</v>
      </c>
      <c r="C245" s="63"/>
      <c r="D245" s="63" t="s">
        <v>586</v>
      </c>
      <c r="E245" s="63" t="s">
        <v>580</v>
      </c>
      <c r="F245" s="63" t="s">
        <v>129</v>
      </c>
      <c r="G245" s="63" t="s">
        <v>48</v>
      </c>
      <c r="H245" s="64">
        <v>1972</v>
      </c>
      <c r="I245" s="65">
        <v>120</v>
      </c>
    </row>
    <row r="246" spans="1:9" x14ac:dyDescent="0.25">
      <c r="A246" s="21">
        <f t="shared" si="3"/>
        <v>246</v>
      </c>
      <c r="B246" s="63" t="s">
        <v>587</v>
      </c>
      <c r="C246" s="63"/>
      <c r="D246" s="63" t="s">
        <v>588</v>
      </c>
      <c r="E246" s="63" t="s">
        <v>580</v>
      </c>
      <c r="F246" s="63" t="s">
        <v>129</v>
      </c>
      <c r="G246" s="63" t="s">
        <v>48</v>
      </c>
      <c r="H246" s="64">
        <v>1975</v>
      </c>
      <c r="I246" s="65">
        <v>208</v>
      </c>
    </row>
    <row r="247" spans="1:9" x14ac:dyDescent="0.25">
      <c r="A247" s="21">
        <f t="shared" si="3"/>
        <v>247</v>
      </c>
      <c r="B247" s="63" t="s">
        <v>589</v>
      </c>
      <c r="C247" s="63"/>
      <c r="D247" s="63" t="s">
        <v>590</v>
      </c>
      <c r="E247" s="63" t="s">
        <v>591</v>
      </c>
      <c r="F247" s="63" t="s">
        <v>121</v>
      </c>
      <c r="G247" s="63" t="s">
        <v>48</v>
      </c>
      <c r="H247" s="64">
        <v>2001</v>
      </c>
      <c r="I247" s="65">
        <v>84</v>
      </c>
    </row>
    <row r="248" spans="1:9" x14ac:dyDescent="0.25">
      <c r="A248" s="21">
        <f t="shared" si="3"/>
        <v>248</v>
      </c>
      <c r="B248" s="63" t="s">
        <v>592</v>
      </c>
      <c r="C248" s="63"/>
      <c r="D248" s="63" t="s">
        <v>593</v>
      </c>
      <c r="E248" s="63" t="s">
        <v>591</v>
      </c>
      <c r="F248" s="63" t="s">
        <v>129</v>
      </c>
      <c r="G248" s="63" t="s">
        <v>48</v>
      </c>
      <c r="H248" s="64">
        <v>1967</v>
      </c>
      <c r="I248" s="65">
        <v>78</v>
      </c>
    </row>
    <row r="249" spans="1:9" x14ac:dyDescent="0.25">
      <c r="A249" s="21">
        <f t="shared" si="3"/>
        <v>249</v>
      </c>
      <c r="B249" s="63" t="s">
        <v>594</v>
      </c>
      <c r="C249" s="63"/>
      <c r="D249" s="63" t="s">
        <v>595</v>
      </c>
      <c r="E249" s="63" t="s">
        <v>591</v>
      </c>
      <c r="F249" s="63" t="s">
        <v>129</v>
      </c>
      <c r="G249" s="63" t="s">
        <v>48</v>
      </c>
      <c r="H249" s="64">
        <v>1971</v>
      </c>
      <c r="I249" s="65">
        <v>107</v>
      </c>
    </row>
    <row r="250" spans="1:9" x14ac:dyDescent="0.25">
      <c r="A250" s="21">
        <f t="shared" si="3"/>
        <v>250</v>
      </c>
      <c r="B250" s="63" t="s">
        <v>596</v>
      </c>
      <c r="C250" s="63"/>
      <c r="D250" s="63" t="s">
        <v>597</v>
      </c>
      <c r="E250" s="63" t="s">
        <v>591</v>
      </c>
      <c r="F250" s="63" t="s">
        <v>129</v>
      </c>
      <c r="G250" s="63" t="s">
        <v>48</v>
      </c>
      <c r="H250" s="64">
        <v>1975</v>
      </c>
      <c r="I250" s="65">
        <v>146</v>
      </c>
    </row>
    <row r="251" spans="1:9" x14ac:dyDescent="0.25">
      <c r="A251" s="21">
        <f t="shared" si="3"/>
        <v>251</v>
      </c>
      <c r="B251" s="63" t="s">
        <v>598</v>
      </c>
      <c r="C251" s="63"/>
      <c r="D251" s="63" t="s">
        <v>599</v>
      </c>
      <c r="E251" s="63" t="s">
        <v>376</v>
      </c>
      <c r="F251" s="63" t="s">
        <v>253</v>
      </c>
      <c r="G251" s="63" t="s">
        <v>61</v>
      </c>
      <c r="H251" s="64">
        <v>2016</v>
      </c>
      <c r="I251" s="65">
        <v>56.3</v>
      </c>
    </row>
    <row r="252" spans="1:9" x14ac:dyDescent="0.25">
      <c r="A252" s="21">
        <f t="shared" si="3"/>
        <v>252</v>
      </c>
      <c r="B252" s="63" t="s">
        <v>600</v>
      </c>
      <c r="C252" s="63"/>
      <c r="D252" s="63" t="s">
        <v>601</v>
      </c>
      <c r="E252" s="63" t="s">
        <v>376</v>
      </c>
      <c r="F252" s="63" t="s">
        <v>253</v>
      </c>
      <c r="G252" s="63" t="s">
        <v>61</v>
      </c>
      <c r="H252" s="64">
        <v>2016</v>
      </c>
      <c r="I252" s="65">
        <v>56.3</v>
      </c>
    </row>
    <row r="253" spans="1:9" x14ac:dyDescent="0.25">
      <c r="A253" s="21">
        <f t="shared" si="3"/>
        <v>253</v>
      </c>
      <c r="B253" s="63" t="s">
        <v>602</v>
      </c>
      <c r="C253" s="63"/>
      <c r="D253" s="63" t="s">
        <v>603</v>
      </c>
      <c r="E253" s="63" t="s">
        <v>376</v>
      </c>
      <c r="F253" s="63" t="s">
        <v>253</v>
      </c>
      <c r="G253" s="63" t="s">
        <v>61</v>
      </c>
      <c r="H253" s="64">
        <v>2016</v>
      </c>
      <c r="I253" s="65">
        <v>56.3</v>
      </c>
    </row>
    <row r="254" spans="1:9" x14ac:dyDescent="0.25">
      <c r="A254" s="21">
        <f t="shared" si="3"/>
        <v>254</v>
      </c>
      <c r="B254" s="63" t="s">
        <v>604</v>
      </c>
      <c r="C254" s="63"/>
      <c r="D254" s="63" t="s">
        <v>605</v>
      </c>
      <c r="E254" s="63" t="s">
        <v>376</v>
      </c>
      <c r="F254" s="63" t="s">
        <v>253</v>
      </c>
      <c r="G254" s="63" t="s">
        <v>61</v>
      </c>
      <c r="H254" s="64">
        <v>2016</v>
      </c>
      <c r="I254" s="65">
        <v>56.3</v>
      </c>
    </row>
    <row r="255" spans="1:9" x14ac:dyDescent="0.25">
      <c r="A255" s="21">
        <f t="shared" si="3"/>
        <v>255</v>
      </c>
      <c r="B255" s="63" t="s">
        <v>606</v>
      </c>
      <c r="C255" s="63"/>
      <c r="D255" s="63" t="s">
        <v>607</v>
      </c>
      <c r="E255" s="63" t="s">
        <v>347</v>
      </c>
      <c r="F255" s="63" t="s">
        <v>113</v>
      </c>
      <c r="G255" s="63" t="s">
        <v>61</v>
      </c>
      <c r="H255" s="64">
        <v>2002</v>
      </c>
      <c r="I255" s="65">
        <v>182</v>
      </c>
    </row>
    <row r="256" spans="1:9" x14ac:dyDescent="0.25">
      <c r="A256" s="21">
        <f t="shared" si="3"/>
        <v>256</v>
      </c>
      <c r="B256" s="63" t="s">
        <v>608</v>
      </c>
      <c r="C256" s="63" t="s">
        <v>2141</v>
      </c>
      <c r="D256" s="63" t="s">
        <v>609</v>
      </c>
      <c r="E256" s="63" t="s">
        <v>347</v>
      </c>
      <c r="F256" s="63" t="s">
        <v>113</v>
      </c>
      <c r="G256" s="63" t="s">
        <v>61</v>
      </c>
      <c r="H256" s="64">
        <v>2002</v>
      </c>
      <c r="I256" s="65">
        <v>170</v>
      </c>
    </row>
    <row r="257" spans="1:9" x14ac:dyDescent="0.25">
      <c r="A257" s="21">
        <f t="shared" si="3"/>
        <v>257</v>
      </c>
      <c r="B257" s="63" t="s">
        <v>610</v>
      </c>
      <c r="C257" s="63"/>
      <c r="D257" s="63" t="s">
        <v>611</v>
      </c>
      <c r="E257" s="63" t="s">
        <v>347</v>
      </c>
      <c r="F257" s="63" t="s">
        <v>113</v>
      </c>
      <c r="G257" s="63" t="s">
        <v>61</v>
      </c>
      <c r="H257" s="64">
        <v>2002</v>
      </c>
      <c r="I257" s="65">
        <v>182</v>
      </c>
    </row>
    <row r="258" spans="1:9" x14ac:dyDescent="0.25">
      <c r="A258" s="21">
        <f t="shared" si="3"/>
        <v>258</v>
      </c>
      <c r="B258" s="63" t="s">
        <v>612</v>
      </c>
      <c r="C258" s="63"/>
      <c r="D258" s="63" t="s">
        <v>613</v>
      </c>
      <c r="E258" s="63" t="s">
        <v>347</v>
      </c>
      <c r="F258" s="63" t="s">
        <v>113</v>
      </c>
      <c r="G258" s="63" t="s">
        <v>61</v>
      </c>
      <c r="H258" s="64">
        <v>2002</v>
      </c>
      <c r="I258" s="65">
        <v>314</v>
      </c>
    </row>
    <row r="259" spans="1:9" x14ac:dyDescent="0.25">
      <c r="A259" s="21">
        <f t="shared" si="3"/>
        <v>259</v>
      </c>
      <c r="B259" s="63" t="s">
        <v>2135</v>
      </c>
      <c r="C259" s="63"/>
      <c r="D259" s="63" t="s">
        <v>614</v>
      </c>
      <c r="E259" s="63" t="s">
        <v>615</v>
      </c>
      <c r="F259" s="63" t="s">
        <v>121</v>
      </c>
      <c r="G259" s="63" t="s">
        <v>61</v>
      </c>
      <c r="H259" s="64">
        <v>1963</v>
      </c>
      <c r="I259" s="65">
        <v>13.5</v>
      </c>
    </row>
    <row r="260" spans="1:9" x14ac:dyDescent="0.25">
      <c r="A260" s="21">
        <f t="shared" si="3"/>
        <v>260</v>
      </c>
      <c r="B260" s="63" t="s">
        <v>2136</v>
      </c>
      <c r="C260" s="63"/>
      <c r="D260" s="63" t="s">
        <v>616</v>
      </c>
      <c r="E260" s="63" t="s">
        <v>615</v>
      </c>
      <c r="F260" s="63" t="s">
        <v>121</v>
      </c>
      <c r="G260" s="63" t="s">
        <v>61</v>
      </c>
      <c r="H260" s="64">
        <v>1963</v>
      </c>
      <c r="I260" s="65">
        <v>13.5</v>
      </c>
    </row>
    <row r="261" spans="1:9" x14ac:dyDescent="0.25">
      <c r="A261" s="21">
        <f t="shared" si="3"/>
        <v>261</v>
      </c>
      <c r="B261" s="63" t="s">
        <v>617</v>
      </c>
      <c r="C261" s="63"/>
      <c r="D261" s="63" t="s">
        <v>618</v>
      </c>
      <c r="E261" s="63" t="s">
        <v>615</v>
      </c>
      <c r="F261" s="63" t="s">
        <v>113</v>
      </c>
      <c r="G261" s="63" t="s">
        <v>61</v>
      </c>
      <c r="H261" s="64">
        <v>2003</v>
      </c>
      <c r="I261" s="65">
        <v>50</v>
      </c>
    </row>
    <row r="262" spans="1:9" x14ac:dyDescent="0.25">
      <c r="A262" s="21">
        <f t="shared" ref="A262:A325" si="4">A261+1</f>
        <v>262</v>
      </c>
      <c r="B262" s="63" t="s">
        <v>619</v>
      </c>
      <c r="C262" s="63"/>
      <c r="D262" s="63" t="s">
        <v>620</v>
      </c>
      <c r="E262" s="63" t="s">
        <v>615</v>
      </c>
      <c r="F262" s="63" t="s">
        <v>113</v>
      </c>
      <c r="G262" s="63" t="s">
        <v>61</v>
      </c>
      <c r="H262" s="64">
        <v>2003</v>
      </c>
      <c r="I262" s="65">
        <v>51</v>
      </c>
    </row>
    <row r="263" spans="1:9" x14ac:dyDescent="0.25">
      <c r="A263" s="21">
        <f t="shared" si="4"/>
        <v>263</v>
      </c>
      <c r="B263" s="63" t="s">
        <v>621</v>
      </c>
      <c r="C263" s="63"/>
      <c r="D263" s="63" t="s">
        <v>622</v>
      </c>
      <c r="E263" s="63" t="s">
        <v>615</v>
      </c>
      <c r="F263" s="63" t="s">
        <v>113</v>
      </c>
      <c r="G263" s="63" t="s">
        <v>61</v>
      </c>
      <c r="H263" s="64">
        <v>2003</v>
      </c>
      <c r="I263" s="65">
        <v>50</v>
      </c>
    </row>
    <row r="264" spans="1:9" x14ac:dyDescent="0.25">
      <c r="A264" s="21">
        <f t="shared" si="4"/>
        <v>264</v>
      </c>
      <c r="B264" s="63" t="s">
        <v>623</v>
      </c>
      <c r="C264" s="63"/>
      <c r="D264" s="63" t="s">
        <v>624</v>
      </c>
      <c r="E264" s="63" t="s">
        <v>615</v>
      </c>
      <c r="F264" s="63" t="s">
        <v>113</v>
      </c>
      <c r="G264" s="63" t="s">
        <v>61</v>
      </c>
      <c r="H264" s="64">
        <v>2003</v>
      </c>
      <c r="I264" s="65">
        <v>40</v>
      </c>
    </row>
    <row r="265" spans="1:9" x14ac:dyDescent="0.25">
      <c r="A265" s="21">
        <f t="shared" si="4"/>
        <v>265</v>
      </c>
      <c r="B265" s="63" t="s">
        <v>625</v>
      </c>
      <c r="C265" s="63"/>
      <c r="D265" s="63" t="s">
        <v>626</v>
      </c>
      <c r="E265" s="63" t="s">
        <v>171</v>
      </c>
      <c r="F265" s="63" t="s">
        <v>121</v>
      </c>
      <c r="G265" s="63" t="s">
        <v>104</v>
      </c>
      <c r="H265" s="64">
        <v>1995</v>
      </c>
      <c r="I265" s="65">
        <v>87</v>
      </c>
    </row>
    <row r="266" spans="1:9" x14ac:dyDescent="0.25">
      <c r="A266" s="21">
        <f t="shared" si="4"/>
        <v>266</v>
      </c>
      <c r="B266" s="63" t="s">
        <v>627</v>
      </c>
      <c r="C266" s="63"/>
      <c r="D266" s="63" t="s">
        <v>628</v>
      </c>
      <c r="E266" s="63" t="s">
        <v>171</v>
      </c>
      <c r="F266" s="63" t="s">
        <v>121</v>
      </c>
      <c r="G266" s="63" t="s">
        <v>104</v>
      </c>
      <c r="H266" s="64">
        <v>1995</v>
      </c>
      <c r="I266" s="65">
        <v>87</v>
      </c>
    </row>
    <row r="267" spans="1:9" x14ac:dyDescent="0.25">
      <c r="A267" s="21">
        <f t="shared" si="4"/>
        <v>267</v>
      </c>
      <c r="B267" s="63" t="s">
        <v>629</v>
      </c>
      <c r="C267" s="63"/>
      <c r="D267" s="63" t="s">
        <v>630</v>
      </c>
      <c r="E267" s="63" t="s">
        <v>220</v>
      </c>
      <c r="F267" s="63" t="s">
        <v>121</v>
      </c>
      <c r="G267" s="63" t="s">
        <v>61</v>
      </c>
      <c r="H267" s="64">
        <v>2001</v>
      </c>
      <c r="I267" s="65">
        <v>48</v>
      </c>
    </row>
    <row r="268" spans="1:9" x14ac:dyDescent="0.25">
      <c r="A268" s="21">
        <f t="shared" si="4"/>
        <v>268</v>
      </c>
      <c r="B268" s="63" t="s">
        <v>631</v>
      </c>
      <c r="C268" s="63"/>
      <c r="D268" s="63" t="s">
        <v>632</v>
      </c>
      <c r="E268" s="63" t="s">
        <v>220</v>
      </c>
      <c r="F268" s="63" t="s">
        <v>121</v>
      </c>
      <c r="G268" s="63" t="s">
        <v>61</v>
      </c>
      <c r="H268" s="64">
        <v>2001</v>
      </c>
      <c r="I268" s="65">
        <v>48</v>
      </c>
    </row>
    <row r="269" spans="1:9" x14ac:dyDescent="0.25">
      <c r="A269" s="21">
        <f t="shared" si="4"/>
        <v>269</v>
      </c>
      <c r="B269" s="63" t="s">
        <v>633</v>
      </c>
      <c r="C269" s="63"/>
      <c r="D269" s="63" t="s">
        <v>634</v>
      </c>
      <c r="E269" s="63" t="s">
        <v>220</v>
      </c>
      <c r="F269" s="63" t="s">
        <v>121</v>
      </c>
      <c r="G269" s="63" t="s">
        <v>61</v>
      </c>
      <c r="H269" s="64">
        <v>2001</v>
      </c>
      <c r="I269" s="65">
        <v>48</v>
      </c>
    </row>
    <row r="270" spans="1:9" x14ac:dyDescent="0.25">
      <c r="A270" s="21">
        <f t="shared" si="4"/>
        <v>270</v>
      </c>
      <c r="B270" s="63" t="s">
        <v>635</v>
      </c>
      <c r="C270" s="63"/>
      <c r="D270" s="63" t="s">
        <v>636</v>
      </c>
      <c r="E270" s="63" t="s">
        <v>220</v>
      </c>
      <c r="F270" s="63" t="s">
        <v>121</v>
      </c>
      <c r="G270" s="63" t="s">
        <v>61</v>
      </c>
      <c r="H270" s="64">
        <v>2001</v>
      </c>
      <c r="I270" s="65">
        <v>48</v>
      </c>
    </row>
    <row r="271" spans="1:9" x14ac:dyDescent="0.25">
      <c r="A271" s="21">
        <f t="shared" si="4"/>
        <v>271</v>
      </c>
      <c r="B271" s="63" t="s">
        <v>637</v>
      </c>
      <c r="C271" s="63"/>
      <c r="D271" s="63" t="s">
        <v>638</v>
      </c>
      <c r="E271" s="63" t="s">
        <v>220</v>
      </c>
      <c r="F271" s="63" t="s">
        <v>113</v>
      </c>
      <c r="G271" s="63" t="s">
        <v>61</v>
      </c>
      <c r="H271" s="64">
        <v>2004</v>
      </c>
      <c r="I271" s="65">
        <v>175</v>
      </c>
    </row>
    <row r="272" spans="1:9" x14ac:dyDescent="0.25">
      <c r="A272" s="21">
        <f t="shared" si="4"/>
        <v>272</v>
      </c>
      <c r="B272" s="63" t="s">
        <v>639</v>
      </c>
      <c r="C272" s="63"/>
      <c r="D272" s="63" t="s">
        <v>640</v>
      </c>
      <c r="E272" s="63" t="s">
        <v>220</v>
      </c>
      <c r="F272" s="63" t="s">
        <v>121</v>
      </c>
      <c r="G272" s="63" t="s">
        <v>61</v>
      </c>
      <c r="H272" s="64">
        <v>2010</v>
      </c>
      <c r="I272" s="65">
        <v>48</v>
      </c>
    </row>
    <row r="273" spans="1:9" x14ac:dyDescent="0.25">
      <c r="A273" s="21">
        <f t="shared" si="4"/>
        <v>273</v>
      </c>
      <c r="B273" s="63" t="s">
        <v>641</v>
      </c>
      <c r="C273" s="63"/>
      <c r="D273" s="63" t="s">
        <v>642</v>
      </c>
      <c r="E273" s="63" t="s">
        <v>220</v>
      </c>
      <c r="F273" s="63" t="s">
        <v>121</v>
      </c>
      <c r="G273" s="63" t="s">
        <v>61</v>
      </c>
      <c r="H273" s="64">
        <v>2010</v>
      </c>
      <c r="I273" s="65">
        <v>48</v>
      </c>
    </row>
    <row r="274" spans="1:9" x14ac:dyDescent="0.25">
      <c r="A274" s="21">
        <f t="shared" si="4"/>
        <v>274</v>
      </c>
      <c r="B274" s="63" t="s">
        <v>643</v>
      </c>
      <c r="C274" s="63"/>
      <c r="D274" s="63" t="s">
        <v>644</v>
      </c>
      <c r="E274" s="63" t="s">
        <v>220</v>
      </c>
      <c r="F274" s="63" t="s">
        <v>113</v>
      </c>
      <c r="G274" s="63" t="s">
        <v>61</v>
      </c>
      <c r="H274" s="64">
        <v>2004</v>
      </c>
      <c r="I274" s="65">
        <v>150</v>
      </c>
    </row>
    <row r="275" spans="1:9" x14ac:dyDescent="0.25">
      <c r="A275" s="21">
        <f t="shared" si="4"/>
        <v>275</v>
      </c>
      <c r="B275" s="63" t="s">
        <v>645</v>
      </c>
      <c r="C275" s="63"/>
      <c r="D275" s="63" t="s">
        <v>646</v>
      </c>
      <c r="E275" s="63" t="s">
        <v>647</v>
      </c>
      <c r="F275" s="63" t="s">
        <v>121</v>
      </c>
      <c r="G275" s="63" t="s">
        <v>54</v>
      </c>
      <c r="H275" s="64">
        <v>2004</v>
      </c>
      <c r="I275" s="65">
        <v>46</v>
      </c>
    </row>
    <row r="276" spans="1:9" x14ac:dyDescent="0.25">
      <c r="A276" s="21">
        <f t="shared" si="4"/>
        <v>276</v>
      </c>
      <c r="B276" s="63" t="s">
        <v>648</v>
      </c>
      <c r="C276" s="63"/>
      <c r="D276" s="63" t="s">
        <v>649</v>
      </c>
      <c r="E276" s="63" t="s">
        <v>647</v>
      </c>
      <c r="F276" s="63" t="s">
        <v>113</v>
      </c>
      <c r="G276" s="63" t="s">
        <v>54</v>
      </c>
      <c r="H276" s="64">
        <v>1996</v>
      </c>
      <c r="I276" s="65">
        <v>49</v>
      </c>
    </row>
    <row r="277" spans="1:9" x14ac:dyDescent="0.25">
      <c r="A277" s="21">
        <f t="shared" si="4"/>
        <v>277</v>
      </c>
      <c r="B277" s="63" t="s">
        <v>650</v>
      </c>
      <c r="C277" s="63"/>
      <c r="D277" s="63" t="s">
        <v>651</v>
      </c>
      <c r="E277" s="63" t="s">
        <v>647</v>
      </c>
      <c r="F277" s="63" t="s">
        <v>113</v>
      </c>
      <c r="G277" s="63" t="s">
        <v>54</v>
      </c>
      <c r="H277" s="64">
        <v>1962</v>
      </c>
      <c r="I277" s="65">
        <v>21</v>
      </c>
    </row>
    <row r="278" spans="1:9" x14ac:dyDescent="0.25">
      <c r="A278" s="21">
        <f t="shared" si="4"/>
        <v>278</v>
      </c>
      <c r="B278" s="63" t="s">
        <v>652</v>
      </c>
      <c r="C278" s="63"/>
      <c r="D278" s="63" t="s">
        <v>653</v>
      </c>
      <c r="E278" s="63" t="s">
        <v>134</v>
      </c>
      <c r="F278" s="63" t="s">
        <v>129</v>
      </c>
      <c r="G278" s="63" t="s">
        <v>61</v>
      </c>
      <c r="H278" s="64">
        <v>1965</v>
      </c>
      <c r="I278" s="65">
        <v>130</v>
      </c>
    </row>
    <row r="279" spans="1:9" x14ac:dyDescent="0.25">
      <c r="A279" s="21">
        <f t="shared" si="4"/>
        <v>279</v>
      </c>
      <c r="B279" s="63" t="s">
        <v>654</v>
      </c>
      <c r="C279" s="63"/>
      <c r="D279" s="63" t="s">
        <v>655</v>
      </c>
      <c r="E279" s="63" t="s">
        <v>134</v>
      </c>
      <c r="F279" s="63" t="s">
        <v>129</v>
      </c>
      <c r="G279" s="63" t="s">
        <v>61</v>
      </c>
      <c r="H279" s="64">
        <v>1968</v>
      </c>
      <c r="I279" s="65">
        <v>135</v>
      </c>
    </row>
    <row r="280" spans="1:9" x14ac:dyDescent="0.25">
      <c r="A280" s="21">
        <f t="shared" si="4"/>
        <v>280</v>
      </c>
      <c r="B280" s="63" t="s">
        <v>656</v>
      </c>
      <c r="C280" s="63"/>
      <c r="D280" s="63" t="s">
        <v>657</v>
      </c>
      <c r="E280" s="63" t="s">
        <v>134</v>
      </c>
      <c r="F280" s="63" t="s">
        <v>129</v>
      </c>
      <c r="G280" s="63" t="s">
        <v>61</v>
      </c>
      <c r="H280" s="64">
        <v>1972</v>
      </c>
      <c r="I280" s="65">
        <v>340</v>
      </c>
    </row>
    <row r="281" spans="1:9" x14ac:dyDescent="0.25">
      <c r="A281" s="21">
        <f t="shared" si="4"/>
        <v>281</v>
      </c>
      <c r="B281" s="63" t="s">
        <v>658</v>
      </c>
      <c r="C281" s="63"/>
      <c r="D281" s="63" t="s">
        <v>659</v>
      </c>
      <c r="E281" s="63" t="s">
        <v>660</v>
      </c>
      <c r="F281" s="63" t="s">
        <v>253</v>
      </c>
      <c r="G281" s="63" t="s">
        <v>61</v>
      </c>
      <c r="H281" s="64">
        <v>2016</v>
      </c>
      <c r="I281" s="65">
        <v>26.7</v>
      </c>
    </row>
    <row r="282" spans="1:9" x14ac:dyDescent="0.25">
      <c r="A282" s="21">
        <f t="shared" si="4"/>
        <v>282</v>
      </c>
      <c r="B282" s="63" t="s">
        <v>661</v>
      </c>
      <c r="C282" s="63"/>
      <c r="D282" s="63" t="s">
        <v>662</v>
      </c>
      <c r="E282" s="63" t="s">
        <v>660</v>
      </c>
      <c r="F282" s="63" t="s">
        <v>253</v>
      </c>
      <c r="G282" s="63" t="s">
        <v>61</v>
      </c>
      <c r="H282" s="64">
        <v>2016</v>
      </c>
      <c r="I282" s="65">
        <v>26.7</v>
      </c>
    </row>
    <row r="283" spans="1:9" x14ac:dyDescent="0.25">
      <c r="A283" s="21">
        <f t="shared" si="4"/>
        <v>283</v>
      </c>
      <c r="B283" s="63" t="s">
        <v>663</v>
      </c>
      <c r="C283" s="63"/>
      <c r="D283" s="63" t="s">
        <v>664</v>
      </c>
      <c r="E283" s="63" t="s">
        <v>665</v>
      </c>
      <c r="F283" s="63" t="s">
        <v>129</v>
      </c>
      <c r="G283" s="63" t="s">
        <v>48</v>
      </c>
      <c r="H283" s="64">
        <v>1958</v>
      </c>
      <c r="I283" s="65">
        <v>167</v>
      </c>
    </row>
    <row r="284" spans="1:9" x14ac:dyDescent="0.25">
      <c r="A284" s="21">
        <f t="shared" si="4"/>
        <v>284</v>
      </c>
      <c r="B284" s="63" t="s">
        <v>666</v>
      </c>
      <c r="C284" s="63"/>
      <c r="D284" s="63" t="s">
        <v>667</v>
      </c>
      <c r="E284" s="63" t="s">
        <v>665</v>
      </c>
      <c r="F284" s="63" t="s">
        <v>129</v>
      </c>
      <c r="G284" s="63" t="s">
        <v>48</v>
      </c>
      <c r="H284" s="64">
        <v>1965</v>
      </c>
      <c r="I284" s="65">
        <v>502</v>
      </c>
    </row>
    <row r="285" spans="1:9" x14ac:dyDescent="0.25">
      <c r="A285" s="21">
        <f t="shared" si="4"/>
        <v>285</v>
      </c>
      <c r="B285" s="63" t="s">
        <v>668</v>
      </c>
      <c r="C285" s="63"/>
      <c r="D285" s="63" t="s">
        <v>669</v>
      </c>
      <c r="E285" s="63" t="s">
        <v>171</v>
      </c>
      <c r="F285" s="63" t="s">
        <v>121</v>
      </c>
      <c r="G285" s="63" t="s">
        <v>104</v>
      </c>
      <c r="H285" s="64">
        <v>1967</v>
      </c>
      <c r="I285" s="65">
        <v>16</v>
      </c>
    </row>
    <row r="286" spans="1:9" x14ac:dyDescent="0.25">
      <c r="A286" s="21">
        <f t="shared" si="4"/>
        <v>286</v>
      </c>
      <c r="B286" s="63" t="s">
        <v>670</v>
      </c>
      <c r="C286" s="63"/>
      <c r="D286" s="63" t="s">
        <v>671</v>
      </c>
      <c r="E286" s="63" t="s">
        <v>171</v>
      </c>
      <c r="F286" s="63" t="s">
        <v>113</v>
      </c>
      <c r="G286" s="63" t="s">
        <v>104</v>
      </c>
      <c r="H286" s="64">
        <v>1972</v>
      </c>
      <c r="I286" s="65">
        <v>69</v>
      </c>
    </row>
    <row r="287" spans="1:9" x14ac:dyDescent="0.25">
      <c r="A287" s="21">
        <f t="shared" si="4"/>
        <v>287</v>
      </c>
      <c r="B287" s="63" t="s">
        <v>672</v>
      </c>
      <c r="C287" s="63"/>
      <c r="D287" s="63" t="s">
        <v>673</v>
      </c>
      <c r="E287" s="63" t="s">
        <v>171</v>
      </c>
      <c r="F287" s="63" t="s">
        <v>113</v>
      </c>
      <c r="G287" s="63" t="s">
        <v>104</v>
      </c>
      <c r="H287" s="64">
        <v>1972</v>
      </c>
      <c r="I287" s="65">
        <v>69</v>
      </c>
    </row>
    <row r="288" spans="1:9" x14ac:dyDescent="0.25">
      <c r="A288" s="21">
        <f t="shared" si="4"/>
        <v>288</v>
      </c>
      <c r="B288" s="63" t="s">
        <v>674</v>
      </c>
      <c r="C288" s="63"/>
      <c r="D288" s="63" t="s">
        <v>675</v>
      </c>
      <c r="E288" s="63" t="s">
        <v>171</v>
      </c>
      <c r="F288" s="63" t="s">
        <v>113</v>
      </c>
      <c r="G288" s="63" t="s">
        <v>104</v>
      </c>
      <c r="H288" s="64">
        <v>1972</v>
      </c>
      <c r="I288" s="65">
        <v>69</v>
      </c>
    </row>
    <row r="289" spans="1:9" x14ac:dyDescent="0.25">
      <c r="A289" s="21">
        <f t="shared" si="4"/>
        <v>289</v>
      </c>
      <c r="B289" s="63" t="s">
        <v>676</v>
      </c>
      <c r="C289" s="63"/>
      <c r="D289" s="63" t="s">
        <v>677</v>
      </c>
      <c r="E289" s="63" t="s">
        <v>171</v>
      </c>
      <c r="F289" s="63" t="s">
        <v>113</v>
      </c>
      <c r="G289" s="63" t="s">
        <v>104</v>
      </c>
      <c r="H289" s="64">
        <v>1972</v>
      </c>
      <c r="I289" s="65">
        <v>69</v>
      </c>
    </row>
    <row r="290" spans="1:9" x14ac:dyDescent="0.25">
      <c r="A290" s="21">
        <f t="shared" si="4"/>
        <v>290</v>
      </c>
      <c r="B290" s="63" t="s">
        <v>678</v>
      </c>
      <c r="C290" s="63"/>
      <c r="D290" s="63" t="s">
        <v>679</v>
      </c>
      <c r="E290" s="63" t="s">
        <v>171</v>
      </c>
      <c r="F290" s="63" t="s">
        <v>113</v>
      </c>
      <c r="G290" s="63" t="s">
        <v>104</v>
      </c>
      <c r="H290" s="64">
        <v>1972</v>
      </c>
      <c r="I290" s="65">
        <v>69</v>
      </c>
    </row>
    <row r="291" spans="1:9" x14ac:dyDescent="0.25">
      <c r="A291" s="21">
        <f t="shared" si="4"/>
        <v>291</v>
      </c>
      <c r="B291" s="63" t="s">
        <v>680</v>
      </c>
      <c r="C291" s="63"/>
      <c r="D291" s="63" t="s">
        <v>681</v>
      </c>
      <c r="E291" s="63" t="s">
        <v>171</v>
      </c>
      <c r="F291" s="63" t="s">
        <v>113</v>
      </c>
      <c r="G291" s="63" t="s">
        <v>104</v>
      </c>
      <c r="H291" s="64">
        <v>1972</v>
      </c>
      <c r="I291" s="65">
        <v>69</v>
      </c>
    </row>
    <row r="292" spans="1:9" x14ac:dyDescent="0.25">
      <c r="A292" s="21">
        <f t="shared" si="4"/>
        <v>292</v>
      </c>
      <c r="B292" s="63" t="s">
        <v>682</v>
      </c>
      <c r="C292" s="63"/>
      <c r="D292" s="63" t="s">
        <v>683</v>
      </c>
      <c r="E292" s="63" t="s">
        <v>171</v>
      </c>
      <c r="F292" s="63" t="s">
        <v>113</v>
      </c>
      <c r="G292" s="63" t="s">
        <v>104</v>
      </c>
      <c r="H292" s="64">
        <v>1974</v>
      </c>
      <c r="I292" s="65">
        <v>69</v>
      </c>
    </row>
    <row r="293" spans="1:9" x14ac:dyDescent="0.25">
      <c r="A293" s="21">
        <f t="shared" si="4"/>
        <v>293</v>
      </c>
      <c r="B293" s="63" t="s">
        <v>684</v>
      </c>
      <c r="C293" s="63"/>
      <c r="D293" s="63" t="s">
        <v>685</v>
      </c>
      <c r="E293" s="63" t="s">
        <v>171</v>
      </c>
      <c r="F293" s="63" t="s">
        <v>113</v>
      </c>
      <c r="G293" s="63" t="s">
        <v>104</v>
      </c>
      <c r="H293" s="64">
        <v>1974</v>
      </c>
      <c r="I293" s="65">
        <v>69</v>
      </c>
    </row>
    <row r="294" spans="1:9" x14ac:dyDescent="0.25">
      <c r="A294" s="21">
        <f t="shared" si="4"/>
        <v>294</v>
      </c>
      <c r="B294" s="63" t="s">
        <v>686</v>
      </c>
      <c r="C294" s="63"/>
      <c r="D294" s="63" t="s">
        <v>687</v>
      </c>
      <c r="E294" s="63" t="s">
        <v>171</v>
      </c>
      <c r="F294" s="63" t="s">
        <v>121</v>
      </c>
      <c r="G294" s="63" t="s">
        <v>104</v>
      </c>
      <c r="H294" s="64">
        <v>1975</v>
      </c>
      <c r="I294" s="65">
        <v>65</v>
      </c>
    </row>
    <row r="295" spans="1:9" x14ac:dyDescent="0.25">
      <c r="A295" s="21">
        <f t="shared" si="4"/>
        <v>295</v>
      </c>
      <c r="B295" s="63" t="s">
        <v>688</v>
      </c>
      <c r="C295" s="63"/>
      <c r="D295" s="63" t="s">
        <v>689</v>
      </c>
      <c r="E295" s="63" t="s">
        <v>171</v>
      </c>
      <c r="F295" s="63" t="s">
        <v>121</v>
      </c>
      <c r="G295" s="63" t="s">
        <v>104</v>
      </c>
      <c r="H295" s="64">
        <v>1975</v>
      </c>
      <c r="I295" s="65">
        <v>65</v>
      </c>
    </row>
    <row r="296" spans="1:9" x14ac:dyDescent="0.25">
      <c r="A296" s="21">
        <f t="shared" si="4"/>
        <v>296</v>
      </c>
      <c r="B296" s="63" t="s">
        <v>690</v>
      </c>
      <c r="C296" s="63"/>
      <c r="D296" s="63" t="s">
        <v>691</v>
      </c>
      <c r="E296" s="63" t="s">
        <v>171</v>
      </c>
      <c r="F296" s="63" t="s">
        <v>121</v>
      </c>
      <c r="G296" s="63" t="s">
        <v>104</v>
      </c>
      <c r="H296" s="64">
        <v>1975</v>
      </c>
      <c r="I296" s="65">
        <v>65</v>
      </c>
    </row>
    <row r="297" spans="1:9" x14ac:dyDescent="0.25">
      <c r="A297" s="21">
        <f t="shared" si="4"/>
        <v>297</v>
      </c>
      <c r="B297" s="63" t="s">
        <v>692</v>
      </c>
      <c r="C297" s="63"/>
      <c r="D297" s="63" t="s">
        <v>693</v>
      </c>
      <c r="E297" s="63" t="s">
        <v>171</v>
      </c>
      <c r="F297" s="63" t="s">
        <v>121</v>
      </c>
      <c r="G297" s="63" t="s">
        <v>104</v>
      </c>
      <c r="H297" s="64">
        <v>1975</v>
      </c>
      <c r="I297" s="65">
        <v>65</v>
      </c>
    </row>
    <row r="298" spans="1:9" x14ac:dyDescent="0.25">
      <c r="A298" s="21">
        <f t="shared" si="4"/>
        <v>298</v>
      </c>
      <c r="B298" s="63" t="s">
        <v>694</v>
      </c>
      <c r="C298" s="63"/>
      <c r="D298" s="63" t="s">
        <v>695</v>
      </c>
      <c r="E298" s="63" t="s">
        <v>171</v>
      </c>
      <c r="F298" s="63" t="s">
        <v>121</v>
      </c>
      <c r="G298" s="63" t="s">
        <v>104</v>
      </c>
      <c r="H298" s="64">
        <v>1975</v>
      </c>
      <c r="I298" s="65">
        <v>65</v>
      </c>
    </row>
    <row r="299" spans="1:9" x14ac:dyDescent="0.25">
      <c r="A299" s="21">
        <f t="shared" si="4"/>
        <v>299</v>
      </c>
      <c r="B299" s="63" t="s">
        <v>696</v>
      </c>
      <c r="C299" s="63"/>
      <c r="D299" s="63" t="s">
        <v>697</v>
      </c>
      <c r="E299" s="63" t="s">
        <v>171</v>
      </c>
      <c r="F299" s="63" t="s">
        <v>121</v>
      </c>
      <c r="G299" s="63" t="s">
        <v>104</v>
      </c>
      <c r="H299" s="64">
        <v>1975</v>
      </c>
      <c r="I299" s="65">
        <v>65</v>
      </c>
    </row>
    <row r="300" spans="1:9" x14ac:dyDescent="0.25">
      <c r="A300" s="21">
        <f t="shared" si="4"/>
        <v>300</v>
      </c>
      <c r="B300" s="63" t="s">
        <v>698</v>
      </c>
      <c r="C300" s="63"/>
      <c r="D300" s="63" t="s">
        <v>699</v>
      </c>
      <c r="E300" s="63" t="s">
        <v>171</v>
      </c>
      <c r="F300" s="63" t="s">
        <v>113</v>
      </c>
      <c r="G300" s="63" t="s">
        <v>104</v>
      </c>
      <c r="H300" s="64">
        <v>1974</v>
      </c>
      <c r="I300" s="65">
        <v>110</v>
      </c>
    </row>
    <row r="301" spans="1:9" x14ac:dyDescent="0.25">
      <c r="A301" s="21">
        <f t="shared" si="4"/>
        <v>301</v>
      </c>
      <c r="B301" s="63" t="s">
        <v>700</v>
      </c>
      <c r="C301" s="63"/>
      <c r="D301" s="63" t="s">
        <v>701</v>
      </c>
      <c r="E301" s="63" t="s">
        <v>171</v>
      </c>
      <c r="F301" s="63" t="s">
        <v>113</v>
      </c>
      <c r="G301" s="63" t="s">
        <v>104</v>
      </c>
      <c r="H301" s="64">
        <v>1974</v>
      </c>
      <c r="I301" s="65">
        <v>110</v>
      </c>
    </row>
    <row r="302" spans="1:9" x14ac:dyDescent="0.25">
      <c r="A302" s="21">
        <f t="shared" si="4"/>
        <v>302</v>
      </c>
      <c r="B302" s="63" t="s">
        <v>702</v>
      </c>
      <c r="C302" s="63"/>
      <c r="D302" s="63" t="s">
        <v>703</v>
      </c>
      <c r="E302" s="63" t="s">
        <v>549</v>
      </c>
      <c r="F302" s="63" t="s">
        <v>113</v>
      </c>
      <c r="G302" s="63" t="s">
        <v>104</v>
      </c>
      <c r="H302" s="64">
        <v>2000</v>
      </c>
      <c r="I302" s="65">
        <v>102.4</v>
      </c>
    </row>
    <row r="303" spans="1:9" x14ac:dyDescent="0.25">
      <c r="A303" s="21">
        <f t="shared" si="4"/>
        <v>303</v>
      </c>
      <c r="B303" s="63" t="s">
        <v>704</v>
      </c>
      <c r="C303" s="63"/>
      <c r="D303" s="63" t="s">
        <v>705</v>
      </c>
      <c r="E303" s="63" t="s">
        <v>549</v>
      </c>
      <c r="F303" s="63" t="s">
        <v>113</v>
      </c>
      <c r="G303" s="63" t="s">
        <v>104</v>
      </c>
      <c r="H303" s="64">
        <v>2000</v>
      </c>
      <c r="I303" s="65">
        <v>102.4</v>
      </c>
    </row>
    <row r="304" spans="1:9" x14ac:dyDescent="0.25">
      <c r="A304" s="21">
        <f t="shared" si="4"/>
        <v>304</v>
      </c>
      <c r="B304" s="63" t="s">
        <v>706</v>
      </c>
      <c r="C304" s="63"/>
      <c r="D304" s="63" t="s">
        <v>707</v>
      </c>
      <c r="E304" s="63" t="s">
        <v>549</v>
      </c>
      <c r="F304" s="63" t="s">
        <v>113</v>
      </c>
      <c r="G304" s="63" t="s">
        <v>104</v>
      </c>
      <c r="H304" s="64">
        <v>2000</v>
      </c>
      <c r="I304" s="65">
        <v>102.4</v>
      </c>
    </row>
    <row r="305" spans="1:9" x14ac:dyDescent="0.25">
      <c r="A305" s="21">
        <f t="shared" si="4"/>
        <v>305</v>
      </c>
      <c r="B305" s="63" t="s">
        <v>708</v>
      </c>
      <c r="C305" s="63"/>
      <c r="D305" s="63" t="s">
        <v>709</v>
      </c>
      <c r="E305" s="63" t="s">
        <v>549</v>
      </c>
      <c r="F305" s="63" t="s">
        <v>113</v>
      </c>
      <c r="G305" s="63" t="s">
        <v>104</v>
      </c>
      <c r="H305" s="64">
        <v>2000</v>
      </c>
      <c r="I305" s="65">
        <v>131.5</v>
      </c>
    </row>
    <row r="306" spans="1:9" x14ac:dyDescent="0.25">
      <c r="A306" s="21">
        <f t="shared" si="4"/>
        <v>306</v>
      </c>
      <c r="B306" s="63" t="s">
        <v>710</v>
      </c>
      <c r="C306" s="63"/>
      <c r="D306" s="63" t="s">
        <v>711</v>
      </c>
      <c r="E306" s="63" t="s">
        <v>187</v>
      </c>
      <c r="F306" s="63" t="s">
        <v>121</v>
      </c>
      <c r="G306" s="63" t="s">
        <v>61</v>
      </c>
      <c r="H306" s="64">
        <v>1985</v>
      </c>
      <c r="I306" s="65">
        <v>80</v>
      </c>
    </row>
    <row r="307" spans="1:9" x14ac:dyDescent="0.25">
      <c r="A307" s="21">
        <f t="shared" si="4"/>
        <v>307</v>
      </c>
      <c r="B307" s="63" t="s">
        <v>712</v>
      </c>
      <c r="C307" s="63"/>
      <c r="D307" s="63" t="s">
        <v>713</v>
      </c>
      <c r="E307" s="63" t="s">
        <v>714</v>
      </c>
      <c r="F307" s="63" t="s">
        <v>129</v>
      </c>
      <c r="G307" s="63" t="s">
        <v>48</v>
      </c>
      <c r="H307" s="64">
        <v>1965</v>
      </c>
      <c r="I307" s="65">
        <v>235</v>
      </c>
    </row>
    <row r="308" spans="1:9" x14ac:dyDescent="0.25">
      <c r="A308" s="21">
        <f t="shared" si="4"/>
        <v>308</v>
      </c>
      <c r="B308" s="63" t="s">
        <v>715</v>
      </c>
      <c r="C308" s="63"/>
      <c r="D308" s="63" t="s">
        <v>716</v>
      </c>
      <c r="E308" s="63" t="s">
        <v>71</v>
      </c>
      <c r="F308" s="63" t="s">
        <v>121</v>
      </c>
      <c r="G308" s="63" t="s">
        <v>61</v>
      </c>
      <c r="H308" s="64">
        <v>2009</v>
      </c>
      <c r="I308" s="65">
        <v>48</v>
      </c>
    </row>
    <row r="309" spans="1:9" x14ac:dyDescent="0.25">
      <c r="A309" s="21">
        <f t="shared" si="4"/>
        <v>309</v>
      </c>
      <c r="B309" s="63" t="s">
        <v>717</v>
      </c>
      <c r="C309" s="63"/>
      <c r="D309" s="63" t="s">
        <v>718</v>
      </c>
      <c r="E309" s="63" t="s">
        <v>71</v>
      </c>
      <c r="F309" s="63" t="s">
        <v>121</v>
      </c>
      <c r="G309" s="63" t="s">
        <v>61</v>
      </c>
      <c r="H309" s="64">
        <v>2009</v>
      </c>
      <c r="I309" s="65">
        <v>48</v>
      </c>
    </row>
    <row r="310" spans="1:9" x14ac:dyDescent="0.25">
      <c r="A310" s="21">
        <f t="shared" si="4"/>
        <v>310</v>
      </c>
      <c r="B310" s="63" t="s">
        <v>719</v>
      </c>
      <c r="C310" s="63"/>
      <c r="D310" s="63" t="s">
        <v>720</v>
      </c>
      <c r="E310" s="63" t="s">
        <v>71</v>
      </c>
      <c r="F310" s="63" t="s">
        <v>121</v>
      </c>
      <c r="G310" s="63" t="s">
        <v>61</v>
      </c>
      <c r="H310" s="64">
        <v>2009</v>
      </c>
      <c r="I310" s="65">
        <v>48</v>
      </c>
    </row>
    <row r="311" spans="1:9" x14ac:dyDescent="0.25">
      <c r="A311" s="21">
        <f t="shared" si="4"/>
        <v>311</v>
      </c>
      <c r="B311" s="63" t="s">
        <v>721</v>
      </c>
      <c r="C311" s="63"/>
      <c r="D311" s="63" t="s">
        <v>722</v>
      </c>
      <c r="E311" s="63" t="s">
        <v>71</v>
      </c>
      <c r="F311" s="63" t="s">
        <v>121</v>
      </c>
      <c r="G311" s="63" t="s">
        <v>61</v>
      </c>
      <c r="H311" s="64">
        <v>2009</v>
      </c>
      <c r="I311" s="65">
        <v>47</v>
      </c>
    </row>
    <row r="312" spans="1:9" x14ac:dyDescent="0.25">
      <c r="A312" s="21">
        <f t="shared" si="4"/>
        <v>312</v>
      </c>
      <c r="B312" s="63" t="s">
        <v>723</v>
      </c>
      <c r="C312" s="63"/>
      <c r="D312" s="63" t="s">
        <v>724</v>
      </c>
      <c r="E312" s="63" t="s">
        <v>71</v>
      </c>
      <c r="F312" s="63" t="s">
        <v>129</v>
      </c>
      <c r="G312" s="63" t="s">
        <v>61</v>
      </c>
      <c r="H312" s="64">
        <v>1966</v>
      </c>
      <c r="I312" s="65">
        <v>217</v>
      </c>
    </row>
    <row r="313" spans="1:9" x14ac:dyDescent="0.25">
      <c r="A313" s="21">
        <f t="shared" si="4"/>
        <v>313</v>
      </c>
      <c r="B313" s="63" t="s">
        <v>725</v>
      </c>
      <c r="C313" s="63"/>
      <c r="D313" s="63" t="s">
        <v>726</v>
      </c>
      <c r="E313" s="63" t="s">
        <v>71</v>
      </c>
      <c r="F313" s="63" t="s">
        <v>129</v>
      </c>
      <c r="G313" s="63" t="s">
        <v>61</v>
      </c>
      <c r="H313" s="64">
        <v>1968</v>
      </c>
      <c r="I313" s="65">
        <v>230</v>
      </c>
    </row>
    <row r="314" spans="1:9" x14ac:dyDescent="0.25">
      <c r="A314" s="21">
        <f t="shared" si="4"/>
        <v>314</v>
      </c>
      <c r="B314" s="63" t="s">
        <v>727</v>
      </c>
      <c r="C314" s="63"/>
      <c r="D314" s="63" t="s">
        <v>728</v>
      </c>
      <c r="E314" s="63" t="s">
        <v>71</v>
      </c>
      <c r="F314" s="63" t="s">
        <v>129</v>
      </c>
      <c r="G314" s="63" t="s">
        <v>61</v>
      </c>
      <c r="H314" s="64">
        <v>1970</v>
      </c>
      <c r="I314" s="65">
        <v>412</v>
      </c>
    </row>
    <row r="315" spans="1:9" x14ac:dyDescent="0.25">
      <c r="A315" s="21">
        <f t="shared" si="4"/>
        <v>315</v>
      </c>
      <c r="B315" s="63" t="s">
        <v>729</v>
      </c>
      <c r="C315" s="63"/>
      <c r="D315" s="63" t="s">
        <v>730</v>
      </c>
      <c r="E315" s="63" t="s">
        <v>615</v>
      </c>
      <c r="F315" s="63" t="s">
        <v>121</v>
      </c>
      <c r="G315" s="63" t="s">
        <v>61</v>
      </c>
      <c r="H315" s="64">
        <v>2020</v>
      </c>
      <c r="I315" s="65">
        <v>49.8</v>
      </c>
    </row>
    <row r="316" spans="1:9" x14ac:dyDescent="0.25">
      <c r="A316" s="21">
        <f t="shared" si="4"/>
        <v>316</v>
      </c>
      <c r="B316" s="63" t="s">
        <v>731</v>
      </c>
      <c r="C316" s="63"/>
      <c r="D316" s="63" t="s">
        <v>732</v>
      </c>
      <c r="E316" s="63" t="s">
        <v>615</v>
      </c>
      <c r="F316" s="63" t="s">
        <v>121</v>
      </c>
      <c r="G316" s="63" t="s">
        <v>61</v>
      </c>
      <c r="H316" s="64">
        <v>2020</v>
      </c>
      <c r="I316" s="65">
        <v>49.8</v>
      </c>
    </row>
    <row r="317" spans="1:9" x14ac:dyDescent="0.25">
      <c r="A317" s="21">
        <f t="shared" si="4"/>
        <v>317</v>
      </c>
      <c r="B317" s="63" t="s">
        <v>733</v>
      </c>
      <c r="C317" s="63"/>
      <c r="D317" s="63" t="s">
        <v>734</v>
      </c>
      <c r="E317" s="63" t="s">
        <v>615</v>
      </c>
      <c r="F317" s="63" t="s">
        <v>121</v>
      </c>
      <c r="G317" s="63" t="s">
        <v>61</v>
      </c>
      <c r="H317" s="64">
        <v>2019</v>
      </c>
      <c r="I317" s="65">
        <v>49.8</v>
      </c>
    </row>
    <row r="318" spans="1:9" x14ac:dyDescent="0.25">
      <c r="A318" s="21">
        <f t="shared" si="4"/>
        <v>318</v>
      </c>
      <c r="B318" s="63" t="s">
        <v>735</v>
      </c>
      <c r="C318" s="63"/>
      <c r="D318" s="63" t="s">
        <v>736</v>
      </c>
      <c r="E318" s="63" t="s">
        <v>615</v>
      </c>
      <c r="F318" s="63" t="s">
        <v>121</v>
      </c>
      <c r="G318" s="63" t="s">
        <v>61</v>
      </c>
      <c r="H318" s="64">
        <v>2019</v>
      </c>
      <c r="I318" s="65">
        <v>49.8</v>
      </c>
    </row>
    <row r="319" spans="1:9" x14ac:dyDescent="0.25">
      <c r="A319" s="21">
        <f t="shared" si="4"/>
        <v>319</v>
      </c>
      <c r="B319" s="63" t="s">
        <v>737</v>
      </c>
      <c r="C319" s="63"/>
      <c r="D319" s="63" t="s">
        <v>738</v>
      </c>
      <c r="E319" s="63" t="s">
        <v>615</v>
      </c>
      <c r="F319" s="63" t="s">
        <v>113</v>
      </c>
      <c r="G319" s="63" t="s">
        <v>61</v>
      </c>
      <c r="H319" s="64">
        <v>2009</v>
      </c>
      <c r="I319" s="65">
        <v>171</v>
      </c>
    </row>
    <row r="320" spans="1:9" x14ac:dyDescent="0.25">
      <c r="A320" s="21">
        <f t="shared" si="4"/>
        <v>320</v>
      </c>
      <c r="B320" s="63" t="s">
        <v>739</v>
      </c>
      <c r="C320" s="63"/>
      <c r="D320" s="63" t="s">
        <v>740</v>
      </c>
      <c r="E320" s="63" t="s">
        <v>615</v>
      </c>
      <c r="F320" s="63" t="s">
        <v>113</v>
      </c>
      <c r="G320" s="63" t="s">
        <v>61</v>
      </c>
      <c r="H320" s="64">
        <v>1963</v>
      </c>
      <c r="I320" s="65">
        <v>132</v>
      </c>
    </row>
    <row r="321" spans="1:9" x14ac:dyDescent="0.25">
      <c r="A321" s="21">
        <f t="shared" si="4"/>
        <v>321</v>
      </c>
      <c r="B321" s="63" t="s">
        <v>741</v>
      </c>
      <c r="C321" s="63"/>
      <c r="D321" s="63" t="s">
        <v>742</v>
      </c>
      <c r="E321" s="63" t="s">
        <v>103</v>
      </c>
      <c r="F321" s="63" t="s">
        <v>121</v>
      </c>
      <c r="G321" s="63" t="s">
        <v>104</v>
      </c>
      <c r="H321" s="64">
        <v>1967</v>
      </c>
      <c r="I321" s="65">
        <v>13</v>
      </c>
    </row>
    <row r="322" spans="1:9" x14ac:dyDescent="0.25">
      <c r="A322" s="21">
        <f t="shared" si="4"/>
        <v>322</v>
      </c>
      <c r="B322" s="63" t="s">
        <v>743</v>
      </c>
      <c r="C322" s="63"/>
      <c r="D322" s="63" t="s">
        <v>744</v>
      </c>
      <c r="E322" s="63" t="s">
        <v>103</v>
      </c>
      <c r="F322" s="63" t="s">
        <v>129</v>
      </c>
      <c r="G322" s="63" t="s">
        <v>104</v>
      </c>
      <c r="H322" s="64">
        <v>1958</v>
      </c>
      <c r="I322" s="65">
        <v>169</v>
      </c>
    </row>
    <row r="323" spans="1:9" x14ac:dyDescent="0.25">
      <c r="A323" s="21">
        <f t="shared" si="4"/>
        <v>323</v>
      </c>
      <c r="B323" s="63" t="s">
        <v>745</v>
      </c>
      <c r="C323" s="63"/>
      <c r="D323" s="63" t="s">
        <v>746</v>
      </c>
      <c r="E323" s="63" t="s">
        <v>103</v>
      </c>
      <c r="F323" s="63" t="s">
        <v>129</v>
      </c>
      <c r="G323" s="63" t="s">
        <v>104</v>
      </c>
      <c r="H323" s="64">
        <v>1958</v>
      </c>
      <c r="I323" s="65">
        <v>169</v>
      </c>
    </row>
    <row r="324" spans="1:9" x14ac:dyDescent="0.25">
      <c r="A324" s="21">
        <f t="shared" si="4"/>
        <v>324</v>
      </c>
      <c r="B324" s="63" t="s">
        <v>747</v>
      </c>
      <c r="C324" s="63"/>
      <c r="D324" s="63" t="s">
        <v>748</v>
      </c>
      <c r="E324" s="63" t="s">
        <v>103</v>
      </c>
      <c r="F324" s="63" t="s">
        <v>129</v>
      </c>
      <c r="G324" s="63" t="s">
        <v>104</v>
      </c>
      <c r="H324" s="64">
        <v>1961</v>
      </c>
      <c r="I324" s="65">
        <v>258</v>
      </c>
    </row>
    <row r="325" spans="1:9" x14ac:dyDescent="0.25">
      <c r="A325" s="21">
        <f t="shared" si="4"/>
        <v>325</v>
      </c>
      <c r="B325" s="63" t="s">
        <v>749</v>
      </c>
      <c r="C325" s="63"/>
      <c r="D325" s="63" t="s">
        <v>750</v>
      </c>
      <c r="E325" s="63" t="s">
        <v>103</v>
      </c>
      <c r="F325" s="63" t="s">
        <v>129</v>
      </c>
      <c r="G325" s="63" t="s">
        <v>104</v>
      </c>
      <c r="H325" s="64">
        <v>1968</v>
      </c>
      <c r="I325" s="65">
        <v>552</v>
      </c>
    </row>
    <row r="326" spans="1:9" x14ac:dyDescent="0.25">
      <c r="A326" s="21">
        <f t="shared" ref="A326:A389" si="5">A325+1</f>
        <v>326</v>
      </c>
      <c r="B326" s="63" t="s">
        <v>751</v>
      </c>
      <c r="C326" s="63"/>
      <c r="D326" s="63" t="s">
        <v>752</v>
      </c>
      <c r="E326" s="63" t="s">
        <v>753</v>
      </c>
      <c r="F326" s="63" t="s">
        <v>113</v>
      </c>
      <c r="G326" s="63" t="s">
        <v>159</v>
      </c>
      <c r="H326" s="64">
        <v>1987</v>
      </c>
      <c r="I326" s="65">
        <v>20</v>
      </c>
    </row>
    <row r="327" spans="1:9" x14ac:dyDescent="0.25">
      <c r="A327" s="21">
        <f t="shared" si="5"/>
        <v>327</v>
      </c>
      <c r="B327" s="63" t="s">
        <v>754</v>
      </c>
      <c r="C327" s="63"/>
      <c r="D327" s="63" t="s">
        <v>755</v>
      </c>
      <c r="E327" s="63" t="s">
        <v>753</v>
      </c>
      <c r="F327" s="63" t="s">
        <v>113</v>
      </c>
      <c r="G327" s="63" t="s">
        <v>159</v>
      </c>
      <c r="H327" s="64">
        <v>1987</v>
      </c>
      <c r="I327" s="65">
        <v>20</v>
      </c>
    </row>
    <row r="328" spans="1:9" x14ac:dyDescent="0.25">
      <c r="A328" s="21">
        <f t="shared" si="5"/>
        <v>328</v>
      </c>
      <c r="B328" s="63" t="s">
        <v>756</v>
      </c>
      <c r="C328" s="63"/>
      <c r="D328" s="63" t="s">
        <v>757</v>
      </c>
      <c r="E328" s="63" t="s">
        <v>753</v>
      </c>
      <c r="F328" s="63" t="s">
        <v>113</v>
      </c>
      <c r="G328" s="63" t="s">
        <v>159</v>
      </c>
      <c r="H328" s="64">
        <v>1987</v>
      </c>
      <c r="I328" s="65">
        <v>20</v>
      </c>
    </row>
    <row r="329" spans="1:9" s="24" customFormat="1" x14ac:dyDescent="0.25">
      <c r="A329" s="21">
        <f t="shared" si="5"/>
        <v>329</v>
      </c>
      <c r="B329" s="63" t="s">
        <v>758</v>
      </c>
      <c r="C329" s="63"/>
      <c r="D329" s="63" t="s">
        <v>759</v>
      </c>
      <c r="E329" s="63" t="s">
        <v>753</v>
      </c>
      <c r="F329" s="63" t="s">
        <v>113</v>
      </c>
      <c r="G329" s="63" t="s">
        <v>159</v>
      </c>
      <c r="H329" s="64">
        <v>1987</v>
      </c>
      <c r="I329" s="65">
        <v>16</v>
      </c>
    </row>
    <row r="330" spans="1:9" s="24" customFormat="1" x14ac:dyDescent="0.25">
      <c r="A330" s="21">
        <f t="shared" si="5"/>
        <v>330</v>
      </c>
      <c r="B330" s="63" t="s">
        <v>760</v>
      </c>
      <c r="C330" s="63"/>
      <c r="D330" s="63" t="s">
        <v>761</v>
      </c>
      <c r="E330" s="63" t="s">
        <v>64</v>
      </c>
      <c r="F330" s="63" t="s">
        <v>121</v>
      </c>
      <c r="G330" s="63" t="s">
        <v>61</v>
      </c>
      <c r="H330" s="64">
        <v>2009</v>
      </c>
      <c r="I330" s="65">
        <v>46</v>
      </c>
    </row>
    <row r="331" spans="1:9" s="24" customFormat="1" x14ac:dyDescent="0.25">
      <c r="A331" s="21">
        <f t="shared" si="5"/>
        <v>331</v>
      </c>
      <c r="B331" s="63" t="s">
        <v>762</v>
      </c>
      <c r="C331" s="63"/>
      <c r="D331" s="63" t="s">
        <v>763</v>
      </c>
      <c r="E331" s="63" t="s">
        <v>64</v>
      </c>
      <c r="F331" s="63" t="s">
        <v>121</v>
      </c>
      <c r="G331" s="63" t="s">
        <v>61</v>
      </c>
      <c r="H331" s="64">
        <v>2009</v>
      </c>
      <c r="I331" s="65">
        <v>46</v>
      </c>
    </row>
    <row r="332" spans="1:9" x14ac:dyDescent="0.25">
      <c r="A332" s="21">
        <f t="shared" si="5"/>
        <v>332</v>
      </c>
      <c r="B332" s="63" t="s">
        <v>764</v>
      </c>
      <c r="C332" s="63"/>
      <c r="D332" s="63" t="s">
        <v>765</v>
      </c>
      <c r="E332" s="63" t="s">
        <v>64</v>
      </c>
      <c r="F332" s="63" t="s">
        <v>121</v>
      </c>
      <c r="G332" s="63" t="s">
        <v>61</v>
      </c>
      <c r="H332" s="64">
        <v>2009</v>
      </c>
      <c r="I332" s="65">
        <v>46</v>
      </c>
    </row>
    <row r="333" spans="1:9" x14ac:dyDescent="0.25">
      <c r="A333" s="21">
        <f t="shared" si="5"/>
        <v>333</v>
      </c>
      <c r="B333" s="63" t="s">
        <v>766</v>
      </c>
      <c r="C333" s="63"/>
      <c r="D333" s="63" t="s">
        <v>767</v>
      </c>
      <c r="E333" s="63" t="s">
        <v>64</v>
      </c>
      <c r="F333" s="63" t="s">
        <v>121</v>
      </c>
      <c r="G333" s="63" t="s">
        <v>61</v>
      </c>
      <c r="H333" s="64">
        <v>2009</v>
      </c>
      <c r="I333" s="65">
        <v>46</v>
      </c>
    </row>
    <row r="334" spans="1:9" x14ac:dyDescent="0.25">
      <c r="A334" s="21">
        <f t="shared" si="5"/>
        <v>334</v>
      </c>
      <c r="B334" s="63" t="s">
        <v>768</v>
      </c>
      <c r="C334" s="63" t="s">
        <v>2142</v>
      </c>
      <c r="D334" s="63" t="s">
        <v>769</v>
      </c>
      <c r="E334" s="63" t="s">
        <v>770</v>
      </c>
      <c r="F334" s="63" t="s">
        <v>113</v>
      </c>
      <c r="G334" s="63" t="s">
        <v>48</v>
      </c>
      <c r="H334" s="64">
        <v>2004</v>
      </c>
      <c r="I334" s="65">
        <v>263.8</v>
      </c>
    </row>
    <row r="335" spans="1:9" x14ac:dyDescent="0.25">
      <c r="A335" s="21">
        <f t="shared" si="5"/>
        <v>335</v>
      </c>
      <c r="B335" s="63" t="s">
        <v>771</v>
      </c>
      <c r="C335" s="63" t="s">
        <v>2142</v>
      </c>
      <c r="D335" s="63" t="s">
        <v>772</v>
      </c>
      <c r="E335" s="63" t="s">
        <v>770</v>
      </c>
      <c r="F335" s="63" t="s">
        <v>113</v>
      </c>
      <c r="G335" s="63" t="s">
        <v>48</v>
      </c>
      <c r="H335" s="64">
        <v>2004</v>
      </c>
      <c r="I335" s="65">
        <v>263.8</v>
      </c>
    </row>
    <row r="336" spans="1:9" x14ac:dyDescent="0.25">
      <c r="A336" s="21">
        <f t="shared" si="5"/>
        <v>336</v>
      </c>
      <c r="B336" s="63" t="s">
        <v>773</v>
      </c>
      <c r="C336" s="63" t="s">
        <v>2142</v>
      </c>
      <c r="D336" s="63" t="s">
        <v>774</v>
      </c>
      <c r="E336" s="63" t="s">
        <v>770</v>
      </c>
      <c r="F336" s="63" t="s">
        <v>113</v>
      </c>
      <c r="G336" s="63" t="s">
        <v>48</v>
      </c>
      <c r="H336" s="64">
        <v>2004</v>
      </c>
      <c r="I336" s="65">
        <v>298</v>
      </c>
    </row>
    <row r="337" spans="1:9" x14ac:dyDescent="0.25">
      <c r="A337" s="21">
        <f t="shared" si="5"/>
        <v>337</v>
      </c>
      <c r="B337" s="63" t="s">
        <v>775</v>
      </c>
      <c r="C337" s="63" t="s">
        <v>2143</v>
      </c>
      <c r="D337" s="63" t="s">
        <v>776</v>
      </c>
      <c r="E337" s="63" t="s">
        <v>231</v>
      </c>
      <c r="F337" s="63" t="s">
        <v>113</v>
      </c>
      <c r="G337" s="63" t="s">
        <v>48</v>
      </c>
      <c r="H337" s="64">
        <v>2017</v>
      </c>
      <c r="I337" s="65">
        <v>353.3</v>
      </c>
    </row>
    <row r="338" spans="1:9" x14ac:dyDescent="0.25">
      <c r="A338" s="21">
        <f t="shared" si="5"/>
        <v>338</v>
      </c>
      <c r="B338" s="63" t="s">
        <v>777</v>
      </c>
      <c r="C338" s="63" t="s">
        <v>2143</v>
      </c>
      <c r="D338" s="63" t="s">
        <v>778</v>
      </c>
      <c r="E338" s="63" t="s">
        <v>231</v>
      </c>
      <c r="F338" s="63" t="s">
        <v>113</v>
      </c>
      <c r="G338" s="63" t="s">
        <v>48</v>
      </c>
      <c r="H338" s="64">
        <v>2017</v>
      </c>
      <c r="I338" s="65">
        <v>354.6</v>
      </c>
    </row>
    <row r="339" spans="1:9" x14ac:dyDescent="0.25">
      <c r="A339" s="21">
        <f t="shared" si="5"/>
        <v>339</v>
      </c>
      <c r="B339" s="63" t="s">
        <v>779</v>
      </c>
      <c r="C339" s="63" t="s">
        <v>2143</v>
      </c>
      <c r="D339" s="63" t="s">
        <v>780</v>
      </c>
      <c r="E339" s="63" t="s">
        <v>231</v>
      </c>
      <c r="F339" s="63" t="s">
        <v>113</v>
      </c>
      <c r="G339" s="63" t="s">
        <v>48</v>
      </c>
      <c r="H339" s="64">
        <v>2017</v>
      </c>
      <c r="I339" s="65">
        <v>485.1</v>
      </c>
    </row>
    <row r="340" spans="1:9" x14ac:dyDescent="0.25">
      <c r="A340" s="21">
        <f t="shared" si="5"/>
        <v>340</v>
      </c>
      <c r="B340" s="63" t="s">
        <v>781</v>
      </c>
      <c r="C340" s="63"/>
      <c r="D340" s="63" t="s">
        <v>782</v>
      </c>
      <c r="E340" s="63" t="s">
        <v>231</v>
      </c>
      <c r="F340" s="63" t="s">
        <v>113</v>
      </c>
      <c r="G340" s="63" t="s">
        <v>48</v>
      </c>
      <c r="H340" s="64">
        <v>2002</v>
      </c>
      <c r="I340" s="65">
        <v>240.4</v>
      </c>
    </row>
    <row r="341" spans="1:9" x14ac:dyDescent="0.25">
      <c r="A341" s="21">
        <f t="shared" si="5"/>
        <v>341</v>
      </c>
      <c r="B341" s="63" t="s">
        <v>783</v>
      </c>
      <c r="C341" s="63"/>
      <c r="D341" s="63" t="s">
        <v>784</v>
      </c>
      <c r="E341" s="63" t="s">
        <v>231</v>
      </c>
      <c r="F341" s="63" t="s">
        <v>113</v>
      </c>
      <c r="G341" s="63" t="s">
        <v>48</v>
      </c>
      <c r="H341" s="64">
        <v>2002</v>
      </c>
      <c r="I341" s="65">
        <v>235.4</v>
      </c>
    </row>
    <row r="342" spans="1:9" x14ac:dyDescent="0.25">
      <c r="A342" s="21">
        <f t="shared" si="5"/>
        <v>342</v>
      </c>
      <c r="B342" s="63" t="s">
        <v>785</v>
      </c>
      <c r="C342" s="63"/>
      <c r="D342" s="63" t="s">
        <v>786</v>
      </c>
      <c r="E342" s="63" t="s">
        <v>231</v>
      </c>
      <c r="F342" s="63" t="s">
        <v>113</v>
      </c>
      <c r="G342" s="63" t="s">
        <v>48</v>
      </c>
      <c r="H342" s="64">
        <v>2002</v>
      </c>
      <c r="I342" s="65">
        <v>269</v>
      </c>
    </row>
    <row r="343" spans="1:9" x14ac:dyDescent="0.25">
      <c r="A343" s="21">
        <f t="shared" si="5"/>
        <v>343</v>
      </c>
      <c r="B343" s="63" t="s">
        <v>787</v>
      </c>
      <c r="C343" s="63"/>
      <c r="D343" s="63" t="s">
        <v>788</v>
      </c>
      <c r="E343" s="63" t="s">
        <v>71</v>
      </c>
      <c r="F343" s="63" t="s">
        <v>789</v>
      </c>
      <c r="G343" s="63" t="s">
        <v>61</v>
      </c>
      <c r="H343" s="64">
        <v>2002</v>
      </c>
      <c r="I343" s="65">
        <v>9.8000000000000007</v>
      </c>
    </row>
    <row r="344" spans="1:9" x14ac:dyDescent="0.25">
      <c r="A344" s="21">
        <f t="shared" si="5"/>
        <v>344</v>
      </c>
      <c r="B344" s="63" t="s">
        <v>790</v>
      </c>
      <c r="C344" s="63"/>
      <c r="D344" s="63" t="s">
        <v>791</v>
      </c>
      <c r="E344" s="63" t="s">
        <v>71</v>
      </c>
      <c r="F344" s="63" t="s">
        <v>789</v>
      </c>
      <c r="G344" s="63" t="s">
        <v>61</v>
      </c>
      <c r="H344" s="64">
        <v>2005</v>
      </c>
      <c r="I344" s="65">
        <v>9.6</v>
      </c>
    </row>
    <row r="345" spans="1:9" x14ac:dyDescent="0.25">
      <c r="A345" s="21">
        <f t="shared" si="5"/>
        <v>345</v>
      </c>
      <c r="B345" s="63" t="s">
        <v>792</v>
      </c>
      <c r="C345" s="63"/>
      <c r="D345" s="63" t="s">
        <v>793</v>
      </c>
      <c r="E345" s="63" t="s">
        <v>252</v>
      </c>
      <c r="F345" s="63" t="s">
        <v>789</v>
      </c>
      <c r="G345" s="63" t="s">
        <v>48</v>
      </c>
      <c r="H345" s="64">
        <v>2011</v>
      </c>
      <c r="I345" s="65">
        <v>3.2</v>
      </c>
    </row>
    <row r="346" spans="1:9" x14ac:dyDescent="0.25">
      <c r="A346" s="21">
        <f t="shared" si="5"/>
        <v>346</v>
      </c>
      <c r="B346" s="63" t="s">
        <v>794</v>
      </c>
      <c r="C346" s="63"/>
      <c r="D346" s="63" t="s">
        <v>795</v>
      </c>
      <c r="E346" s="63" t="s">
        <v>401</v>
      </c>
      <c r="F346" s="63" t="s">
        <v>789</v>
      </c>
      <c r="G346" s="63" t="s">
        <v>48</v>
      </c>
      <c r="H346" s="64">
        <v>2015</v>
      </c>
      <c r="I346" s="65">
        <v>4</v>
      </c>
    </row>
    <row r="347" spans="1:9" x14ac:dyDescent="0.25">
      <c r="A347" s="21">
        <f t="shared" si="5"/>
        <v>347</v>
      </c>
      <c r="B347" s="63" t="s">
        <v>796</v>
      </c>
      <c r="C347" s="63"/>
      <c r="D347" s="63" t="s">
        <v>797</v>
      </c>
      <c r="E347" s="63" t="s">
        <v>71</v>
      </c>
      <c r="F347" s="63" t="s">
        <v>789</v>
      </c>
      <c r="G347" s="63" t="s">
        <v>61</v>
      </c>
      <c r="H347" s="64">
        <v>2013</v>
      </c>
      <c r="I347" s="65">
        <v>4.2</v>
      </c>
    </row>
    <row r="348" spans="1:9" x14ac:dyDescent="0.25">
      <c r="A348" s="21">
        <f t="shared" si="5"/>
        <v>348</v>
      </c>
      <c r="B348" s="63" t="s">
        <v>798</v>
      </c>
      <c r="C348" s="63"/>
      <c r="D348" s="63" t="s">
        <v>799</v>
      </c>
      <c r="E348" s="63" t="s">
        <v>401</v>
      </c>
      <c r="F348" s="63" t="s">
        <v>789</v>
      </c>
      <c r="G348" s="63" t="s">
        <v>48</v>
      </c>
      <c r="H348" s="64">
        <v>2007</v>
      </c>
      <c r="I348" s="65">
        <v>6.4</v>
      </c>
    </row>
    <row r="349" spans="1:9" x14ac:dyDescent="0.25">
      <c r="A349" s="21">
        <f t="shared" si="5"/>
        <v>349</v>
      </c>
      <c r="B349" s="63" t="s">
        <v>800</v>
      </c>
      <c r="C349" s="63"/>
      <c r="D349" s="63" t="s">
        <v>801</v>
      </c>
      <c r="E349" s="63" t="s">
        <v>220</v>
      </c>
      <c r="F349" s="63" t="s">
        <v>789</v>
      </c>
      <c r="G349" s="63" t="s">
        <v>61</v>
      </c>
      <c r="H349" s="64">
        <v>2007</v>
      </c>
      <c r="I349" s="65">
        <v>6.4</v>
      </c>
    </row>
    <row r="350" spans="1:9" x14ac:dyDescent="0.25">
      <c r="A350" s="21">
        <f t="shared" si="5"/>
        <v>350</v>
      </c>
      <c r="B350" s="63" t="s">
        <v>802</v>
      </c>
      <c r="C350" s="63"/>
      <c r="D350" s="63" t="s">
        <v>803</v>
      </c>
      <c r="E350" s="63" t="s">
        <v>252</v>
      </c>
      <c r="F350" s="63" t="s">
        <v>789</v>
      </c>
      <c r="G350" s="63" t="s">
        <v>48</v>
      </c>
      <c r="H350" s="64">
        <v>1988</v>
      </c>
      <c r="I350" s="65">
        <v>6.2</v>
      </c>
    </row>
    <row r="351" spans="1:9" x14ac:dyDescent="0.25">
      <c r="A351" s="21">
        <f t="shared" si="5"/>
        <v>351</v>
      </c>
      <c r="B351" s="63" t="s">
        <v>804</v>
      </c>
      <c r="C351" s="63"/>
      <c r="D351" s="63" t="s">
        <v>805</v>
      </c>
      <c r="E351" s="63" t="s">
        <v>252</v>
      </c>
      <c r="F351" s="63" t="s">
        <v>789</v>
      </c>
      <c r="G351" s="63" t="s">
        <v>48</v>
      </c>
      <c r="H351" s="64">
        <v>2009</v>
      </c>
      <c r="I351" s="65">
        <v>6.4</v>
      </c>
    </row>
    <row r="352" spans="1:9" x14ac:dyDescent="0.25">
      <c r="A352" s="21">
        <f t="shared" si="5"/>
        <v>352</v>
      </c>
      <c r="B352" s="63" t="s">
        <v>806</v>
      </c>
      <c r="C352" s="63"/>
      <c r="D352" s="63" t="s">
        <v>807</v>
      </c>
      <c r="E352" s="63" t="s">
        <v>808</v>
      </c>
      <c r="F352" s="63" t="s">
        <v>789</v>
      </c>
      <c r="G352" s="63" t="s">
        <v>61</v>
      </c>
      <c r="H352" s="64">
        <v>2011</v>
      </c>
      <c r="I352" s="65">
        <v>3.2</v>
      </c>
    </row>
    <row r="353" spans="1:9" x14ac:dyDescent="0.25">
      <c r="A353" s="21">
        <f t="shared" si="5"/>
        <v>353</v>
      </c>
      <c r="B353" s="63" t="s">
        <v>809</v>
      </c>
      <c r="C353" s="63"/>
      <c r="D353" s="63" t="s">
        <v>810</v>
      </c>
      <c r="E353" s="63" t="s">
        <v>811</v>
      </c>
      <c r="F353" s="63" t="s">
        <v>789</v>
      </c>
      <c r="G353" s="63" t="s">
        <v>48</v>
      </c>
      <c r="H353" s="64">
        <v>2010</v>
      </c>
      <c r="I353" s="65">
        <v>4.8</v>
      </c>
    </row>
    <row r="354" spans="1:9" x14ac:dyDescent="0.25">
      <c r="A354" s="21">
        <f t="shared" si="5"/>
        <v>354</v>
      </c>
      <c r="B354" s="60" t="s">
        <v>812</v>
      </c>
      <c r="C354" s="63"/>
      <c r="D354" s="60"/>
      <c r="E354" s="60"/>
      <c r="F354" s="60"/>
      <c r="G354" s="60"/>
      <c r="H354" s="61"/>
      <c r="I354" s="62">
        <f>SUM(I4:I353)</f>
        <v>67227.499999999985</v>
      </c>
    </row>
    <row r="355" spans="1:9" x14ac:dyDescent="0.25">
      <c r="A355" s="21">
        <f t="shared" si="5"/>
        <v>355</v>
      </c>
      <c r="B355" s="60"/>
      <c r="C355" s="63"/>
      <c r="D355" s="60"/>
      <c r="E355" s="60"/>
      <c r="F355" s="60"/>
      <c r="G355" s="60"/>
      <c r="H355" s="61"/>
      <c r="I355" s="62"/>
    </row>
    <row r="356" spans="1:9" x14ac:dyDescent="0.25">
      <c r="A356" s="21">
        <f t="shared" si="5"/>
        <v>356</v>
      </c>
      <c r="B356" s="60" t="s">
        <v>813</v>
      </c>
      <c r="C356" s="63"/>
      <c r="D356" s="60"/>
      <c r="E356" s="60"/>
      <c r="F356" s="60"/>
      <c r="G356" s="60"/>
      <c r="H356" s="61"/>
      <c r="I356" s="62"/>
    </row>
    <row r="357" spans="1:9" x14ac:dyDescent="0.25">
      <c r="A357" s="21">
        <f t="shared" si="5"/>
        <v>357</v>
      </c>
      <c r="B357" s="63" t="s">
        <v>814</v>
      </c>
      <c r="C357" s="63"/>
      <c r="D357" s="63" t="s">
        <v>815</v>
      </c>
      <c r="E357" s="63" t="s">
        <v>816</v>
      </c>
      <c r="F357" s="63" t="s">
        <v>817</v>
      </c>
      <c r="G357" s="63" t="s">
        <v>159</v>
      </c>
      <c r="H357" s="64">
        <v>1983</v>
      </c>
      <c r="I357" s="65">
        <v>37.9</v>
      </c>
    </row>
    <row r="358" spans="1:9" s="24" customFormat="1" x14ac:dyDescent="0.25">
      <c r="A358" s="21">
        <f t="shared" si="5"/>
        <v>358</v>
      </c>
      <c r="B358" s="63" t="s">
        <v>818</v>
      </c>
      <c r="C358" s="63"/>
      <c r="D358" s="63" t="s">
        <v>819</v>
      </c>
      <c r="E358" s="63" t="s">
        <v>816</v>
      </c>
      <c r="F358" s="63" t="s">
        <v>817</v>
      </c>
      <c r="G358" s="63" t="s">
        <v>159</v>
      </c>
      <c r="H358" s="64">
        <v>1983</v>
      </c>
      <c r="I358" s="65">
        <v>37.9</v>
      </c>
    </row>
    <row r="359" spans="1:9" x14ac:dyDescent="0.25">
      <c r="A359" s="21">
        <f t="shared" si="5"/>
        <v>359</v>
      </c>
      <c r="B359" s="63" t="s">
        <v>820</v>
      </c>
      <c r="C359" s="63"/>
      <c r="D359" s="63" t="s">
        <v>821</v>
      </c>
      <c r="E359" s="63" t="s">
        <v>220</v>
      </c>
      <c r="F359" s="63" t="s">
        <v>817</v>
      </c>
      <c r="G359" s="63" t="s">
        <v>61</v>
      </c>
      <c r="H359" s="64">
        <v>1940</v>
      </c>
      <c r="I359" s="65">
        <v>8</v>
      </c>
    </row>
    <row r="360" spans="1:9" s="24" customFormat="1" x14ac:dyDescent="0.25">
      <c r="A360" s="21">
        <f t="shared" si="5"/>
        <v>360</v>
      </c>
      <c r="B360" s="63" t="s">
        <v>822</v>
      </c>
      <c r="C360" s="63"/>
      <c r="D360" s="63" t="s">
        <v>823</v>
      </c>
      <c r="E360" s="63" t="s">
        <v>220</v>
      </c>
      <c r="F360" s="63" t="s">
        <v>817</v>
      </c>
      <c r="G360" s="63" t="s">
        <v>61</v>
      </c>
      <c r="H360" s="64">
        <v>1940</v>
      </c>
      <c r="I360" s="65">
        <v>9</v>
      </c>
    </row>
    <row r="361" spans="1:9" x14ac:dyDescent="0.25">
      <c r="A361" s="21">
        <f t="shared" si="5"/>
        <v>361</v>
      </c>
      <c r="B361" s="63" t="s">
        <v>824</v>
      </c>
      <c r="C361" s="63"/>
      <c r="D361" s="63" t="s">
        <v>825</v>
      </c>
      <c r="E361" s="63" t="s">
        <v>284</v>
      </c>
      <c r="F361" s="63" t="s">
        <v>817</v>
      </c>
      <c r="G361" s="63" t="s">
        <v>61</v>
      </c>
      <c r="H361" s="64">
        <v>1938</v>
      </c>
      <c r="I361" s="65">
        <v>16</v>
      </c>
    </row>
    <row r="362" spans="1:9" s="24" customFormat="1" x14ac:dyDescent="0.25">
      <c r="A362" s="21">
        <f t="shared" si="5"/>
        <v>362</v>
      </c>
      <c r="B362" s="63" t="s">
        <v>826</v>
      </c>
      <c r="C362" s="63"/>
      <c r="D362" s="63" t="s">
        <v>827</v>
      </c>
      <c r="E362" s="63" t="s">
        <v>284</v>
      </c>
      <c r="F362" s="63" t="s">
        <v>817</v>
      </c>
      <c r="G362" s="63" t="s">
        <v>61</v>
      </c>
      <c r="H362" s="64">
        <v>1938</v>
      </c>
      <c r="I362" s="65">
        <v>16</v>
      </c>
    </row>
    <row r="363" spans="1:9" s="24" customFormat="1" x14ac:dyDescent="0.25">
      <c r="A363" s="21">
        <f t="shared" si="5"/>
        <v>363</v>
      </c>
      <c r="B363" s="63" t="s">
        <v>828</v>
      </c>
      <c r="C363" s="63"/>
      <c r="D363" s="63" t="s">
        <v>829</v>
      </c>
      <c r="E363" s="63" t="s">
        <v>284</v>
      </c>
      <c r="F363" s="63" t="s">
        <v>817</v>
      </c>
      <c r="G363" s="63" t="s">
        <v>61</v>
      </c>
      <c r="H363" s="64">
        <v>1950</v>
      </c>
      <c r="I363" s="65">
        <v>17</v>
      </c>
    </row>
    <row r="364" spans="1:9" s="24" customFormat="1" x14ac:dyDescent="0.25">
      <c r="A364" s="21">
        <f t="shared" si="5"/>
        <v>364</v>
      </c>
      <c r="B364" s="63" t="s">
        <v>830</v>
      </c>
      <c r="C364" s="63"/>
      <c r="D364" s="63" t="s">
        <v>831</v>
      </c>
      <c r="E364" s="63" t="s">
        <v>497</v>
      </c>
      <c r="F364" s="63" t="s">
        <v>817</v>
      </c>
      <c r="G364" s="63" t="s">
        <v>48</v>
      </c>
      <c r="H364" s="64">
        <v>1944</v>
      </c>
      <c r="I364" s="65">
        <v>40</v>
      </c>
    </row>
    <row r="365" spans="1:9" x14ac:dyDescent="0.25">
      <c r="A365" s="21">
        <f t="shared" si="5"/>
        <v>365</v>
      </c>
      <c r="B365" s="63" t="s">
        <v>832</v>
      </c>
      <c r="C365" s="63"/>
      <c r="D365" s="63" t="s">
        <v>833</v>
      </c>
      <c r="E365" s="63" t="s">
        <v>497</v>
      </c>
      <c r="F365" s="63" t="s">
        <v>817</v>
      </c>
      <c r="G365" s="63" t="s">
        <v>48</v>
      </c>
      <c r="H365" s="64">
        <v>1948</v>
      </c>
      <c r="I365" s="65">
        <v>40</v>
      </c>
    </row>
    <row r="366" spans="1:9" x14ac:dyDescent="0.25">
      <c r="A366" s="21">
        <f t="shared" si="5"/>
        <v>366</v>
      </c>
      <c r="B366" s="63" t="s">
        <v>834</v>
      </c>
      <c r="C366" s="63"/>
      <c r="D366" s="63" t="s">
        <v>835</v>
      </c>
      <c r="E366" s="63" t="s">
        <v>836</v>
      </c>
      <c r="F366" s="63" t="s">
        <v>817</v>
      </c>
      <c r="G366" s="63" t="s">
        <v>61</v>
      </c>
      <c r="H366" s="64">
        <v>2005</v>
      </c>
      <c r="I366" s="65">
        <v>9.6</v>
      </c>
    </row>
    <row r="367" spans="1:9" x14ac:dyDescent="0.25">
      <c r="A367" s="21">
        <f t="shared" si="5"/>
        <v>367</v>
      </c>
      <c r="B367" s="63" t="s">
        <v>837</v>
      </c>
      <c r="C367" s="63"/>
      <c r="D367" s="63" t="s">
        <v>838</v>
      </c>
      <c r="E367" s="63" t="s">
        <v>839</v>
      </c>
      <c r="F367" s="63" t="s">
        <v>817</v>
      </c>
      <c r="G367" s="63" t="s">
        <v>61</v>
      </c>
      <c r="H367" s="64">
        <v>1954</v>
      </c>
      <c r="I367" s="65">
        <v>12</v>
      </c>
    </row>
    <row r="368" spans="1:9" x14ac:dyDescent="0.25">
      <c r="A368" s="21">
        <f t="shared" si="5"/>
        <v>368</v>
      </c>
      <c r="B368" s="63" t="s">
        <v>840</v>
      </c>
      <c r="C368" s="63"/>
      <c r="D368" s="63" t="s">
        <v>841</v>
      </c>
      <c r="E368" s="63" t="s">
        <v>839</v>
      </c>
      <c r="F368" s="63" t="s">
        <v>817</v>
      </c>
      <c r="G368" s="63" t="s">
        <v>61</v>
      </c>
      <c r="H368" s="64">
        <v>1954</v>
      </c>
      <c r="I368" s="65">
        <v>12</v>
      </c>
    </row>
    <row r="369" spans="1:9" x14ac:dyDescent="0.25">
      <c r="A369" s="21">
        <f t="shared" si="5"/>
        <v>369</v>
      </c>
      <c r="B369" s="63" t="s">
        <v>842</v>
      </c>
      <c r="C369" s="63"/>
      <c r="D369" s="63" t="s">
        <v>843</v>
      </c>
      <c r="E369" s="63" t="s">
        <v>839</v>
      </c>
      <c r="F369" s="63" t="s">
        <v>817</v>
      </c>
      <c r="G369" s="63" t="s">
        <v>61</v>
      </c>
      <c r="H369" s="64">
        <v>1954</v>
      </c>
      <c r="I369" s="65">
        <v>12</v>
      </c>
    </row>
    <row r="370" spans="1:9" x14ac:dyDescent="0.25">
      <c r="A370" s="21">
        <f t="shared" si="5"/>
        <v>370</v>
      </c>
      <c r="B370" s="63" t="s">
        <v>844</v>
      </c>
      <c r="C370" s="63"/>
      <c r="D370" s="63" t="s">
        <v>845</v>
      </c>
      <c r="E370" s="63" t="s">
        <v>846</v>
      </c>
      <c r="F370" s="63" t="s">
        <v>817</v>
      </c>
      <c r="G370" s="63" t="s">
        <v>61</v>
      </c>
      <c r="H370" s="64">
        <v>1951</v>
      </c>
      <c r="I370" s="65">
        <v>29</v>
      </c>
    </row>
    <row r="371" spans="1:9" x14ac:dyDescent="0.25">
      <c r="A371" s="21">
        <f t="shared" si="5"/>
        <v>371</v>
      </c>
      <c r="B371" s="63" t="s">
        <v>847</v>
      </c>
      <c r="C371" s="63"/>
      <c r="D371" s="63" t="s">
        <v>848</v>
      </c>
      <c r="E371" s="63" t="s">
        <v>846</v>
      </c>
      <c r="F371" s="63" t="s">
        <v>817</v>
      </c>
      <c r="G371" s="63" t="s">
        <v>61</v>
      </c>
      <c r="H371" s="64">
        <v>1951</v>
      </c>
      <c r="I371" s="65">
        <v>29</v>
      </c>
    </row>
    <row r="372" spans="1:9" x14ac:dyDescent="0.25">
      <c r="A372" s="21">
        <f t="shared" si="5"/>
        <v>372</v>
      </c>
      <c r="B372" s="63" t="s">
        <v>849</v>
      </c>
      <c r="C372" s="63"/>
      <c r="D372" s="63" t="s">
        <v>850</v>
      </c>
      <c r="E372" s="63" t="s">
        <v>808</v>
      </c>
      <c r="F372" s="63" t="s">
        <v>817</v>
      </c>
      <c r="G372" s="63" t="s">
        <v>61</v>
      </c>
      <c r="H372" s="64">
        <v>1989</v>
      </c>
      <c r="I372" s="65">
        <v>6</v>
      </c>
    </row>
    <row r="373" spans="1:9" x14ac:dyDescent="0.25">
      <c r="A373" s="21">
        <f t="shared" si="5"/>
        <v>373</v>
      </c>
      <c r="B373" s="63" t="s">
        <v>851</v>
      </c>
      <c r="C373" s="63"/>
      <c r="D373" s="63" t="s">
        <v>852</v>
      </c>
      <c r="E373" s="63" t="s">
        <v>284</v>
      </c>
      <c r="F373" s="63" t="s">
        <v>817</v>
      </c>
      <c r="G373" s="63" t="s">
        <v>61</v>
      </c>
      <c r="H373" s="64">
        <v>1938</v>
      </c>
      <c r="I373" s="65">
        <v>14</v>
      </c>
    </row>
    <row r="374" spans="1:9" x14ac:dyDescent="0.25">
      <c r="A374" s="21">
        <f t="shared" si="5"/>
        <v>374</v>
      </c>
      <c r="B374" s="63" t="s">
        <v>853</v>
      </c>
      <c r="C374" s="63"/>
      <c r="D374" s="63" t="s">
        <v>854</v>
      </c>
      <c r="E374" s="63" t="s">
        <v>846</v>
      </c>
      <c r="F374" s="63" t="s">
        <v>817</v>
      </c>
      <c r="G374" s="63" t="s">
        <v>61</v>
      </c>
      <c r="H374" s="64">
        <v>1951</v>
      </c>
      <c r="I374" s="65">
        <v>21</v>
      </c>
    </row>
    <row r="375" spans="1:9" x14ac:dyDescent="0.25">
      <c r="A375" s="21">
        <f t="shared" si="5"/>
        <v>375</v>
      </c>
      <c r="B375" s="63" t="s">
        <v>855</v>
      </c>
      <c r="C375" s="63"/>
      <c r="D375" s="63" t="s">
        <v>856</v>
      </c>
      <c r="E375" s="63" t="s">
        <v>846</v>
      </c>
      <c r="F375" s="63" t="s">
        <v>817</v>
      </c>
      <c r="G375" s="63" t="s">
        <v>61</v>
      </c>
      <c r="H375" s="64">
        <v>1951</v>
      </c>
      <c r="I375" s="65">
        <v>20</v>
      </c>
    </row>
    <row r="376" spans="1:9" x14ac:dyDescent="0.25">
      <c r="A376" s="21">
        <f t="shared" si="5"/>
        <v>376</v>
      </c>
      <c r="B376" s="63" t="s">
        <v>857</v>
      </c>
      <c r="C376" s="63"/>
      <c r="D376" s="63" t="s">
        <v>858</v>
      </c>
      <c r="E376" s="63" t="s">
        <v>220</v>
      </c>
      <c r="F376" s="63" t="s">
        <v>817</v>
      </c>
      <c r="G376" s="63" t="s">
        <v>61</v>
      </c>
      <c r="H376" s="64">
        <v>1941</v>
      </c>
      <c r="I376" s="65">
        <v>34</v>
      </c>
    </row>
    <row r="377" spans="1:9" x14ac:dyDescent="0.25">
      <c r="A377" s="21">
        <f t="shared" si="5"/>
        <v>377</v>
      </c>
      <c r="B377" s="63" t="s">
        <v>859</v>
      </c>
      <c r="C377" s="63"/>
      <c r="D377" s="63" t="s">
        <v>860</v>
      </c>
      <c r="E377" s="63" t="s">
        <v>220</v>
      </c>
      <c r="F377" s="63" t="s">
        <v>817</v>
      </c>
      <c r="G377" s="63" t="s">
        <v>61</v>
      </c>
      <c r="H377" s="64">
        <v>1941</v>
      </c>
      <c r="I377" s="65">
        <v>36</v>
      </c>
    </row>
    <row r="378" spans="1:9" x14ac:dyDescent="0.25">
      <c r="A378" s="21">
        <f t="shared" si="5"/>
        <v>378</v>
      </c>
      <c r="B378" s="63" t="s">
        <v>861</v>
      </c>
      <c r="C378" s="63"/>
      <c r="D378" s="63" t="s">
        <v>862</v>
      </c>
      <c r="E378" s="63" t="s">
        <v>220</v>
      </c>
      <c r="F378" s="63" t="s">
        <v>817</v>
      </c>
      <c r="G378" s="63" t="s">
        <v>61</v>
      </c>
      <c r="H378" s="64">
        <v>1941</v>
      </c>
      <c r="I378" s="65">
        <v>36</v>
      </c>
    </row>
    <row r="379" spans="1:9" x14ac:dyDescent="0.25">
      <c r="A379" s="21">
        <f t="shared" si="5"/>
        <v>379</v>
      </c>
      <c r="B379" s="63" t="s">
        <v>863</v>
      </c>
      <c r="C379" s="63"/>
      <c r="D379" s="63" t="s">
        <v>864</v>
      </c>
      <c r="E379" s="63" t="s">
        <v>141</v>
      </c>
      <c r="F379" s="63" t="s">
        <v>817</v>
      </c>
      <c r="G379" s="63" t="s">
        <v>48</v>
      </c>
      <c r="H379" s="64">
        <v>1953</v>
      </c>
      <c r="I379" s="65">
        <v>22</v>
      </c>
    </row>
    <row r="380" spans="1:9" x14ac:dyDescent="0.25">
      <c r="A380" s="21">
        <f t="shared" si="5"/>
        <v>380</v>
      </c>
      <c r="B380" s="63" t="s">
        <v>865</v>
      </c>
      <c r="C380" s="63"/>
      <c r="D380" s="63" t="s">
        <v>866</v>
      </c>
      <c r="E380" s="63" t="s">
        <v>141</v>
      </c>
      <c r="F380" s="63" t="s">
        <v>817</v>
      </c>
      <c r="G380" s="63" t="s">
        <v>48</v>
      </c>
      <c r="H380" s="64">
        <v>1953</v>
      </c>
      <c r="I380" s="65">
        <v>22</v>
      </c>
    </row>
    <row r="381" spans="1:9" x14ac:dyDescent="0.25">
      <c r="A381" s="21">
        <f t="shared" si="5"/>
        <v>381</v>
      </c>
      <c r="B381" s="60" t="s">
        <v>867</v>
      </c>
      <c r="C381" s="63"/>
      <c r="D381" s="60"/>
      <c r="E381" s="60"/>
      <c r="F381" s="60"/>
      <c r="G381" s="60"/>
      <c r="H381" s="61"/>
      <c r="I381" s="62">
        <f t="shared" ref="I381" si="6">SUM(I357:I380)</f>
        <v>536.4</v>
      </c>
    </row>
    <row r="382" spans="1:9" x14ac:dyDescent="0.25">
      <c r="A382" s="21">
        <f t="shared" si="5"/>
        <v>382</v>
      </c>
      <c r="B382" s="63" t="s">
        <v>868</v>
      </c>
      <c r="C382" s="63"/>
      <c r="D382" s="63" t="s">
        <v>869</v>
      </c>
      <c r="E382" s="63"/>
      <c r="F382" s="63"/>
      <c r="G382" s="63"/>
      <c r="H382" s="64"/>
      <c r="I382" s="65">
        <v>420.41552715262446</v>
      </c>
    </row>
    <row r="383" spans="1:9" s="24" customFormat="1" x14ac:dyDescent="0.25">
      <c r="A383" s="21">
        <f t="shared" si="5"/>
        <v>383</v>
      </c>
      <c r="B383" s="60"/>
      <c r="C383" s="63"/>
      <c r="D383" s="60"/>
      <c r="E383" s="60"/>
      <c r="F383" s="60"/>
      <c r="G383" s="60"/>
      <c r="H383" s="61"/>
      <c r="I383" s="62"/>
    </row>
    <row r="384" spans="1:9" x14ac:dyDescent="0.25">
      <c r="A384" s="21">
        <f t="shared" si="5"/>
        <v>384</v>
      </c>
      <c r="B384" s="63" t="s">
        <v>870</v>
      </c>
      <c r="C384" s="63"/>
      <c r="D384" s="63"/>
      <c r="E384" s="63"/>
      <c r="F384" s="63"/>
      <c r="G384" s="63"/>
      <c r="H384" s="64"/>
      <c r="I384" s="65"/>
    </row>
    <row r="385" spans="1:11" x14ac:dyDescent="0.25">
      <c r="A385" s="21">
        <f t="shared" si="5"/>
        <v>385</v>
      </c>
      <c r="B385" s="63" t="s">
        <v>871</v>
      </c>
      <c r="C385" s="63"/>
      <c r="D385" s="63" t="s">
        <v>872</v>
      </c>
      <c r="E385" s="63" t="s">
        <v>360</v>
      </c>
      <c r="F385" s="63" t="s">
        <v>817</v>
      </c>
      <c r="G385" s="63" t="s">
        <v>48</v>
      </c>
      <c r="H385" s="64">
        <v>2014</v>
      </c>
      <c r="I385" s="65">
        <v>1.4</v>
      </c>
    </row>
    <row r="386" spans="1:11" x14ac:dyDescent="0.25">
      <c r="A386" s="21">
        <f t="shared" si="5"/>
        <v>386</v>
      </c>
      <c r="B386" s="63" t="s">
        <v>873</v>
      </c>
      <c r="C386" s="63"/>
      <c r="D386" s="63" t="s">
        <v>874</v>
      </c>
      <c r="E386" s="63" t="s">
        <v>875</v>
      </c>
      <c r="F386" s="63" t="s">
        <v>817</v>
      </c>
      <c r="G386" s="63" t="s">
        <v>61</v>
      </c>
      <c r="H386" s="64">
        <v>1931</v>
      </c>
      <c r="I386" s="65">
        <v>4.8</v>
      </c>
    </row>
    <row r="387" spans="1:11" s="24" customFormat="1" x14ac:dyDescent="0.25">
      <c r="A387" s="21">
        <f t="shared" si="5"/>
        <v>387</v>
      </c>
      <c r="B387" s="63" t="s">
        <v>876</v>
      </c>
      <c r="C387" s="63"/>
      <c r="D387" s="63" t="s">
        <v>877</v>
      </c>
      <c r="E387" s="63" t="s">
        <v>347</v>
      </c>
      <c r="F387" s="63" t="s">
        <v>817</v>
      </c>
      <c r="G387" s="63" t="s">
        <v>61</v>
      </c>
      <c r="H387" s="64">
        <v>1928</v>
      </c>
      <c r="I387" s="65">
        <v>7.7</v>
      </c>
    </row>
    <row r="388" spans="1:11" x14ac:dyDescent="0.25">
      <c r="A388" s="21">
        <f t="shared" si="5"/>
        <v>388</v>
      </c>
      <c r="B388" s="63" t="s">
        <v>878</v>
      </c>
      <c r="C388" s="63"/>
      <c r="D388" s="63" t="s">
        <v>879</v>
      </c>
      <c r="E388" s="63" t="s">
        <v>347</v>
      </c>
      <c r="F388" s="63" t="s">
        <v>817</v>
      </c>
      <c r="G388" s="63" t="s">
        <v>61</v>
      </c>
      <c r="H388" s="64">
        <v>1928</v>
      </c>
      <c r="I388" s="65">
        <v>3.6</v>
      </c>
    </row>
    <row r="389" spans="1:11" s="24" customFormat="1" x14ac:dyDescent="0.25">
      <c r="A389" s="21">
        <f t="shared" si="5"/>
        <v>389</v>
      </c>
      <c r="B389" s="63" t="s">
        <v>880</v>
      </c>
      <c r="C389" s="63"/>
      <c r="D389" s="63" t="s">
        <v>881</v>
      </c>
      <c r="E389" s="63" t="s">
        <v>252</v>
      </c>
      <c r="F389" s="63" t="s">
        <v>817</v>
      </c>
      <c r="G389" s="63" t="s">
        <v>48</v>
      </c>
      <c r="H389" s="64">
        <v>1991</v>
      </c>
      <c r="I389" s="65">
        <v>2.2000000000000002</v>
      </c>
    </row>
    <row r="390" spans="1:11" x14ac:dyDescent="0.25">
      <c r="A390" s="21">
        <f t="shared" ref="A390:A453" si="7">A389+1</f>
        <v>390</v>
      </c>
      <c r="B390" s="60" t="s">
        <v>882</v>
      </c>
      <c r="C390" s="63"/>
      <c r="D390" s="60"/>
      <c r="E390" s="60"/>
      <c r="F390" s="60"/>
      <c r="G390" s="60"/>
      <c r="H390" s="61"/>
      <c r="I390" s="62">
        <f t="shared" ref="I390" si="8">SUM(I384:I389)</f>
        <v>19.7</v>
      </c>
    </row>
    <row r="391" spans="1:11" s="24" customFormat="1" x14ac:dyDescent="0.25">
      <c r="A391" s="21">
        <f t="shared" si="7"/>
        <v>391</v>
      </c>
      <c r="B391" s="63" t="s">
        <v>883</v>
      </c>
      <c r="C391" s="63"/>
      <c r="D391" s="63" t="s">
        <v>2084</v>
      </c>
      <c r="E391" s="63"/>
      <c r="F391" s="63"/>
      <c r="G391" s="63"/>
      <c r="H391" s="64"/>
      <c r="I391" s="65">
        <v>15.382960410302195</v>
      </c>
    </row>
    <row r="392" spans="1:11" s="24" customFormat="1" x14ac:dyDescent="0.25">
      <c r="A392" s="21">
        <f t="shared" si="7"/>
        <v>392</v>
      </c>
      <c r="B392" s="63"/>
      <c r="C392" s="63"/>
      <c r="D392" s="63"/>
      <c r="E392" s="63"/>
      <c r="F392" s="63"/>
      <c r="G392" s="63"/>
      <c r="H392" s="64"/>
      <c r="I392" s="65"/>
    </row>
    <row r="393" spans="1:11" ht="15" x14ac:dyDescent="0.25">
      <c r="A393" s="21">
        <f t="shared" si="7"/>
        <v>393</v>
      </c>
      <c r="B393" s="63" t="s">
        <v>884</v>
      </c>
      <c r="C393" s="63"/>
      <c r="D393" s="63" t="s">
        <v>885</v>
      </c>
      <c r="E393" s="63"/>
      <c r="F393" s="63"/>
      <c r="G393" s="63"/>
      <c r="H393" s="64"/>
      <c r="I393" s="88">
        <f>(-6*(I382/I381)-13.5-116)</f>
        <v>-134.20263453190856</v>
      </c>
    </row>
    <row r="394" spans="1:11" x14ac:dyDescent="0.25">
      <c r="A394" s="21">
        <f t="shared" si="7"/>
        <v>394</v>
      </c>
      <c r="B394" s="63" t="s">
        <v>886</v>
      </c>
      <c r="C394" s="63"/>
      <c r="D394" s="63" t="s">
        <v>887</v>
      </c>
      <c r="E394" s="63"/>
      <c r="F394" s="63"/>
      <c r="G394" s="63"/>
      <c r="H394" s="64"/>
      <c r="I394" s="65">
        <f>I391+I382+I354+I393</f>
        <v>67529.095853031016</v>
      </c>
    </row>
    <row r="395" spans="1:11" x14ac:dyDescent="0.25">
      <c r="A395" s="21">
        <f t="shared" si="7"/>
        <v>395</v>
      </c>
      <c r="B395" s="60"/>
      <c r="C395" s="63"/>
      <c r="D395" s="60"/>
      <c r="E395" s="60"/>
      <c r="F395" s="60"/>
      <c r="G395" s="60"/>
      <c r="H395" s="61"/>
      <c r="I395" s="62"/>
      <c r="K395" s="86"/>
    </row>
    <row r="396" spans="1:11" x14ac:dyDescent="0.25">
      <c r="A396" s="21">
        <f t="shared" si="7"/>
        <v>396</v>
      </c>
      <c r="B396" s="60" t="s">
        <v>888</v>
      </c>
      <c r="C396" s="63"/>
      <c r="D396" s="60"/>
      <c r="E396" s="60"/>
      <c r="F396" s="60"/>
      <c r="G396" s="60"/>
      <c r="H396" s="61"/>
      <c r="I396" s="62"/>
    </row>
    <row r="397" spans="1:11" x14ac:dyDescent="0.25">
      <c r="A397" s="21">
        <f t="shared" si="7"/>
        <v>397</v>
      </c>
      <c r="B397" s="63" t="s">
        <v>889</v>
      </c>
      <c r="C397" s="63"/>
      <c r="D397" s="63" t="s">
        <v>890</v>
      </c>
      <c r="E397" s="63" t="s">
        <v>267</v>
      </c>
      <c r="F397" s="63" t="s">
        <v>253</v>
      </c>
      <c r="G397" s="63" t="s">
        <v>268</v>
      </c>
      <c r="H397" s="64">
        <v>2016</v>
      </c>
      <c r="I397" s="65">
        <v>56</v>
      </c>
    </row>
    <row r="398" spans="1:11" x14ac:dyDescent="0.25">
      <c r="A398" s="21">
        <f t="shared" si="7"/>
        <v>398</v>
      </c>
      <c r="B398" s="63" t="s">
        <v>891</v>
      </c>
      <c r="C398" s="63"/>
      <c r="D398" s="63" t="s">
        <v>892</v>
      </c>
      <c r="E398" s="63" t="s">
        <v>267</v>
      </c>
      <c r="F398" s="63" t="s">
        <v>253</v>
      </c>
      <c r="G398" s="63" t="s">
        <v>268</v>
      </c>
      <c r="H398" s="64">
        <v>2016</v>
      </c>
      <c r="I398" s="65">
        <v>56</v>
      </c>
    </row>
    <row r="399" spans="1:11" x14ac:dyDescent="0.25">
      <c r="A399" s="21">
        <f t="shared" si="7"/>
        <v>399</v>
      </c>
      <c r="B399" s="63" t="s">
        <v>893</v>
      </c>
      <c r="C399" s="63"/>
      <c r="D399" s="63" t="s">
        <v>894</v>
      </c>
      <c r="E399" s="63" t="s">
        <v>267</v>
      </c>
      <c r="F399" s="63" t="s">
        <v>253</v>
      </c>
      <c r="G399" s="63" t="s">
        <v>268</v>
      </c>
      <c r="H399" s="64">
        <v>2016</v>
      </c>
      <c r="I399" s="65">
        <v>56</v>
      </c>
    </row>
    <row r="400" spans="1:11" x14ac:dyDescent="0.25">
      <c r="A400" s="21">
        <f t="shared" si="7"/>
        <v>400</v>
      </c>
      <c r="B400" s="63" t="s">
        <v>895</v>
      </c>
      <c r="C400" s="63"/>
      <c r="D400" s="63" t="s">
        <v>896</v>
      </c>
      <c r="E400" s="63" t="s">
        <v>267</v>
      </c>
      <c r="F400" s="63" t="s">
        <v>121</v>
      </c>
      <c r="G400" s="63" t="s">
        <v>268</v>
      </c>
      <c r="H400" s="64">
        <v>2016</v>
      </c>
      <c r="I400" s="65">
        <v>200</v>
      </c>
    </row>
    <row r="401" spans="1:9" x14ac:dyDescent="0.25">
      <c r="A401" s="21">
        <f t="shared" si="7"/>
        <v>401</v>
      </c>
      <c r="B401" s="63" t="s">
        <v>897</v>
      </c>
      <c r="C401" s="63"/>
      <c r="D401" s="63" t="s">
        <v>898</v>
      </c>
      <c r="E401" s="63" t="s">
        <v>267</v>
      </c>
      <c r="F401" s="63" t="s">
        <v>121</v>
      </c>
      <c r="G401" s="63" t="s">
        <v>268</v>
      </c>
      <c r="H401" s="64">
        <v>2016</v>
      </c>
      <c r="I401" s="65">
        <v>200</v>
      </c>
    </row>
    <row r="402" spans="1:9" x14ac:dyDescent="0.25">
      <c r="A402" s="21">
        <f t="shared" si="7"/>
        <v>402</v>
      </c>
      <c r="B402" s="63" t="s">
        <v>899</v>
      </c>
      <c r="C402" s="63"/>
      <c r="D402" s="63" t="s">
        <v>900</v>
      </c>
      <c r="E402" s="63" t="s">
        <v>901</v>
      </c>
      <c r="F402" s="63" t="s">
        <v>113</v>
      </c>
      <c r="G402" s="63" t="s">
        <v>48</v>
      </c>
      <c r="H402" s="64">
        <v>2000</v>
      </c>
      <c r="I402" s="65">
        <v>180</v>
      </c>
    </row>
    <row r="403" spans="1:9" x14ac:dyDescent="0.25">
      <c r="A403" s="21">
        <f t="shared" si="7"/>
        <v>403</v>
      </c>
      <c r="B403" s="63" t="s">
        <v>902</v>
      </c>
      <c r="C403" s="63"/>
      <c r="D403" s="63" t="s">
        <v>903</v>
      </c>
      <c r="E403" s="63" t="s">
        <v>901</v>
      </c>
      <c r="F403" s="63" t="s">
        <v>113</v>
      </c>
      <c r="G403" s="63" t="s">
        <v>48</v>
      </c>
      <c r="H403" s="64">
        <v>2000</v>
      </c>
      <c r="I403" s="65">
        <v>180</v>
      </c>
    </row>
    <row r="404" spans="1:9" x14ac:dyDescent="0.25">
      <c r="A404" s="21">
        <f t="shared" si="7"/>
        <v>404</v>
      </c>
      <c r="B404" s="63" t="s">
        <v>904</v>
      </c>
      <c r="C404" s="63"/>
      <c r="D404" s="63" t="s">
        <v>905</v>
      </c>
      <c r="E404" s="63" t="s">
        <v>901</v>
      </c>
      <c r="F404" s="63" t="s">
        <v>113</v>
      </c>
      <c r="G404" s="63" t="s">
        <v>48</v>
      </c>
      <c r="H404" s="64">
        <v>2000</v>
      </c>
      <c r="I404" s="65">
        <v>180</v>
      </c>
    </row>
    <row r="405" spans="1:9" x14ac:dyDescent="0.25">
      <c r="A405" s="21">
        <f t="shared" si="7"/>
        <v>405</v>
      </c>
      <c r="B405" s="63" t="s">
        <v>906</v>
      </c>
      <c r="C405" s="63"/>
      <c r="D405" s="63" t="s">
        <v>907</v>
      </c>
      <c r="E405" s="63" t="s">
        <v>901</v>
      </c>
      <c r="F405" s="63" t="s">
        <v>113</v>
      </c>
      <c r="G405" s="63" t="s">
        <v>48</v>
      </c>
      <c r="H405" s="64">
        <v>2000</v>
      </c>
      <c r="I405" s="65">
        <v>400</v>
      </c>
    </row>
    <row r="406" spans="1:9" x14ac:dyDescent="0.25">
      <c r="A406" s="21">
        <f t="shared" si="7"/>
        <v>406</v>
      </c>
      <c r="B406" s="63" t="s">
        <v>908</v>
      </c>
      <c r="C406" s="63"/>
      <c r="D406" s="63" t="s">
        <v>909</v>
      </c>
      <c r="E406" s="63" t="s">
        <v>81</v>
      </c>
      <c r="F406" s="63" t="s">
        <v>113</v>
      </c>
      <c r="G406" s="63" t="s">
        <v>48</v>
      </c>
      <c r="H406" s="64">
        <v>2001</v>
      </c>
      <c r="I406" s="65">
        <v>162</v>
      </c>
    </row>
    <row r="407" spans="1:9" x14ac:dyDescent="0.25">
      <c r="A407" s="21">
        <f t="shared" si="7"/>
        <v>407</v>
      </c>
      <c r="B407" s="63" t="s">
        <v>910</v>
      </c>
      <c r="C407" s="63"/>
      <c r="D407" s="63" t="s">
        <v>911</v>
      </c>
      <c r="E407" s="63" t="s">
        <v>81</v>
      </c>
      <c r="F407" s="63" t="s">
        <v>113</v>
      </c>
      <c r="G407" s="63" t="s">
        <v>48</v>
      </c>
      <c r="H407" s="64">
        <v>2001</v>
      </c>
      <c r="I407" s="65">
        <v>179</v>
      </c>
    </row>
    <row r="408" spans="1:9" x14ac:dyDescent="0.25">
      <c r="A408" s="21">
        <f t="shared" si="7"/>
        <v>408</v>
      </c>
      <c r="B408" s="63" t="s">
        <v>912</v>
      </c>
      <c r="C408" s="63"/>
      <c r="D408" s="63" t="s">
        <v>913</v>
      </c>
      <c r="E408" s="63" t="s">
        <v>81</v>
      </c>
      <c r="F408" s="63" t="s">
        <v>113</v>
      </c>
      <c r="G408" s="63" t="s">
        <v>48</v>
      </c>
      <c r="H408" s="64">
        <v>2001</v>
      </c>
      <c r="I408" s="65">
        <v>178</v>
      </c>
    </row>
    <row r="409" spans="1:9" x14ac:dyDescent="0.25">
      <c r="A409" s="21">
        <f t="shared" si="7"/>
        <v>409</v>
      </c>
      <c r="B409" s="63" t="s">
        <v>914</v>
      </c>
      <c r="C409" s="63"/>
      <c r="D409" s="63" t="s">
        <v>915</v>
      </c>
      <c r="E409" s="63" t="s">
        <v>81</v>
      </c>
      <c r="F409" s="63" t="s">
        <v>113</v>
      </c>
      <c r="G409" s="63" t="s">
        <v>48</v>
      </c>
      <c r="H409" s="64">
        <v>2001</v>
      </c>
      <c r="I409" s="65">
        <v>389</v>
      </c>
    </row>
    <row r="410" spans="1:9" x14ac:dyDescent="0.25">
      <c r="A410" s="21">
        <f t="shared" si="7"/>
        <v>410</v>
      </c>
      <c r="B410" s="63" t="s">
        <v>916</v>
      </c>
      <c r="C410" s="63"/>
      <c r="D410" s="63" t="s">
        <v>917</v>
      </c>
      <c r="E410" s="63" t="s">
        <v>918</v>
      </c>
      <c r="F410" s="63" t="s">
        <v>113</v>
      </c>
      <c r="G410" s="63" t="s">
        <v>48</v>
      </c>
      <c r="H410" s="64">
        <v>2003</v>
      </c>
      <c r="I410" s="65">
        <v>167</v>
      </c>
    </row>
    <row r="411" spans="1:9" x14ac:dyDescent="0.25">
      <c r="A411" s="21">
        <f t="shared" si="7"/>
        <v>411</v>
      </c>
      <c r="B411" s="63" t="s">
        <v>919</v>
      </c>
      <c r="C411" s="63"/>
      <c r="D411" s="63" t="s">
        <v>920</v>
      </c>
      <c r="E411" s="63" t="s">
        <v>918</v>
      </c>
      <c r="F411" s="63" t="s">
        <v>113</v>
      </c>
      <c r="G411" s="63" t="s">
        <v>48</v>
      </c>
      <c r="H411" s="64">
        <v>2003</v>
      </c>
      <c r="I411" s="65">
        <v>164</v>
      </c>
    </row>
    <row r="412" spans="1:9" x14ac:dyDescent="0.25">
      <c r="A412" s="21">
        <f t="shared" si="7"/>
        <v>412</v>
      </c>
      <c r="B412" s="63" t="s">
        <v>921</v>
      </c>
      <c r="C412" s="63"/>
      <c r="D412" s="63" t="s">
        <v>922</v>
      </c>
      <c r="E412" s="63" t="s">
        <v>918</v>
      </c>
      <c r="F412" s="63" t="s">
        <v>113</v>
      </c>
      <c r="G412" s="63" t="s">
        <v>48</v>
      </c>
      <c r="H412" s="64">
        <v>2003</v>
      </c>
      <c r="I412" s="65">
        <v>310</v>
      </c>
    </row>
    <row r="413" spans="1:9" x14ac:dyDescent="0.25">
      <c r="A413" s="21">
        <f t="shared" si="7"/>
        <v>413</v>
      </c>
      <c r="B413" s="63" t="s">
        <v>923</v>
      </c>
      <c r="C413" s="63"/>
      <c r="D413" s="63" t="s">
        <v>924</v>
      </c>
      <c r="E413" s="63" t="s">
        <v>918</v>
      </c>
      <c r="F413" s="63" t="s">
        <v>113</v>
      </c>
      <c r="G413" s="63" t="s">
        <v>48</v>
      </c>
      <c r="H413" s="64">
        <v>2003</v>
      </c>
      <c r="I413" s="65">
        <v>170</v>
      </c>
    </row>
    <row r="414" spans="1:9" x14ac:dyDescent="0.25">
      <c r="A414" s="21">
        <f t="shared" si="7"/>
        <v>414</v>
      </c>
      <c r="B414" s="63" t="s">
        <v>925</v>
      </c>
      <c r="C414" s="63"/>
      <c r="D414" s="63" t="s">
        <v>926</v>
      </c>
      <c r="E414" s="63" t="s">
        <v>918</v>
      </c>
      <c r="F414" s="63" t="s">
        <v>113</v>
      </c>
      <c r="G414" s="63" t="s">
        <v>48</v>
      </c>
      <c r="H414" s="64">
        <v>2003</v>
      </c>
      <c r="I414" s="65">
        <v>173</v>
      </c>
    </row>
    <row r="415" spans="1:9" x14ac:dyDescent="0.25">
      <c r="A415" s="21">
        <f t="shared" si="7"/>
        <v>415</v>
      </c>
      <c r="B415" s="63" t="s">
        <v>927</v>
      </c>
      <c r="C415" s="63"/>
      <c r="D415" s="63" t="s">
        <v>928</v>
      </c>
      <c r="E415" s="63" t="s">
        <v>918</v>
      </c>
      <c r="F415" s="63" t="s">
        <v>113</v>
      </c>
      <c r="G415" s="63" t="s">
        <v>48</v>
      </c>
      <c r="H415" s="64">
        <v>2003</v>
      </c>
      <c r="I415" s="65">
        <v>310</v>
      </c>
    </row>
    <row r="416" spans="1:9" x14ac:dyDescent="0.25">
      <c r="A416" s="21">
        <f t="shared" si="7"/>
        <v>416</v>
      </c>
      <c r="B416" s="60" t="s">
        <v>929</v>
      </c>
      <c r="C416" s="63"/>
      <c r="D416" s="60"/>
      <c r="E416" s="60"/>
      <c r="F416" s="60"/>
      <c r="G416" s="60"/>
      <c r="H416" s="61"/>
      <c r="I416" s="62">
        <f t="shared" ref="I416" si="9">SUM(I397:I415)</f>
        <v>3710</v>
      </c>
    </row>
    <row r="417" spans="1:10" x14ac:dyDescent="0.25">
      <c r="A417" s="21">
        <f t="shared" si="7"/>
        <v>417</v>
      </c>
      <c r="B417" s="60"/>
      <c r="C417" s="63"/>
      <c r="D417" s="60"/>
      <c r="E417" s="60"/>
      <c r="F417" s="60"/>
      <c r="G417" s="60"/>
      <c r="H417" s="61"/>
      <c r="I417" s="62"/>
    </row>
    <row r="418" spans="1:10" x14ac:dyDescent="0.25">
      <c r="A418" s="21">
        <f t="shared" si="7"/>
        <v>418</v>
      </c>
      <c r="B418" s="60" t="s">
        <v>930</v>
      </c>
      <c r="C418" s="63"/>
      <c r="D418" s="60"/>
      <c r="E418" s="60"/>
      <c r="F418" s="60"/>
      <c r="G418" s="60"/>
      <c r="H418" s="61"/>
      <c r="I418" s="62"/>
    </row>
    <row r="419" spans="1:10" x14ac:dyDescent="0.25">
      <c r="A419" s="21">
        <f t="shared" si="7"/>
        <v>419</v>
      </c>
      <c r="B419" s="63" t="s">
        <v>889</v>
      </c>
      <c r="C419" s="63"/>
      <c r="D419" s="63" t="s">
        <v>931</v>
      </c>
      <c r="E419" s="63" t="s">
        <v>267</v>
      </c>
      <c r="F419" s="63" t="s">
        <v>253</v>
      </c>
      <c r="G419" s="63" t="s">
        <v>268</v>
      </c>
      <c r="H419" s="64">
        <v>2017</v>
      </c>
      <c r="I419" s="65">
        <v>-56</v>
      </c>
      <c r="J419" s="87"/>
    </row>
    <row r="420" spans="1:10" x14ac:dyDescent="0.25">
      <c r="A420" s="21">
        <f t="shared" si="7"/>
        <v>420</v>
      </c>
      <c r="B420" s="63" t="s">
        <v>891</v>
      </c>
      <c r="C420" s="63"/>
      <c r="D420" s="63" t="s">
        <v>932</v>
      </c>
      <c r="E420" s="63" t="s">
        <v>267</v>
      </c>
      <c r="F420" s="63" t="s">
        <v>253</v>
      </c>
      <c r="G420" s="63" t="s">
        <v>268</v>
      </c>
      <c r="H420" s="64">
        <v>2017</v>
      </c>
      <c r="I420" s="65">
        <v>-56</v>
      </c>
      <c r="J420" s="87"/>
    </row>
    <row r="421" spans="1:10" x14ac:dyDescent="0.25">
      <c r="A421" s="21">
        <f t="shared" si="7"/>
        <v>421</v>
      </c>
      <c r="B421" s="63" t="s">
        <v>893</v>
      </c>
      <c r="C421" s="63"/>
      <c r="D421" s="63" t="s">
        <v>933</v>
      </c>
      <c r="E421" s="63" t="s">
        <v>267</v>
      </c>
      <c r="F421" s="63" t="s">
        <v>253</v>
      </c>
      <c r="G421" s="63" t="s">
        <v>268</v>
      </c>
      <c r="H421" s="64">
        <v>2017</v>
      </c>
      <c r="I421" s="65">
        <v>-56</v>
      </c>
      <c r="J421" s="87"/>
    </row>
    <row r="422" spans="1:10" x14ac:dyDescent="0.25">
      <c r="A422" s="21">
        <f t="shared" si="7"/>
        <v>422</v>
      </c>
      <c r="B422" s="63" t="s">
        <v>895</v>
      </c>
      <c r="C422" s="63"/>
      <c r="D422" s="63" t="s">
        <v>934</v>
      </c>
      <c r="E422" s="63" t="s">
        <v>267</v>
      </c>
      <c r="F422" s="63" t="s">
        <v>121</v>
      </c>
      <c r="G422" s="63" t="s">
        <v>268</v>
      </c>
      <c r="H422" s="64">
        <v>2017</v>
      </c>
      <c r="I422" s="65">
        <v>-200</v>
      </c>
      <c r="J422" s="87"/>
    </row>
    <row r="423" spans="1:10" x14ac:dyDescent="0.25">
      <c r="A423" s="21">
        <f t="shared" si="7"/>
        <v>423</v>
      </c>
      <c r="B423" s="63" t="s">
        <v>897</v>
      </c>
      <c r="C423" s="63"/>
      <c r="D423" s="63" t="s">
        <v>935</v>
      </c>
      <c r="E423" s="63" t="s">
        <v>267</v>
      </c>
      <c r="F423" s="63" t="s">
        <v>121</v>
      </c>
      <c r="G423" s="63" t="s">
        <v>268</v>
      </c>
      <c r="H423" s="64">
        <v>2017</v>
      </c>
      <c r="I423" s="65">
        <v>-200</v>
      </c>
      <c r="J423" s="87"/>
    </row>
    <row r="424" spans="1:10" x14ac:dyDescent="0.25">
      <c r="A424" s="21">
        <f t="shared" si="7"/>
        <v>424</v>
      </c>
      <c r="B424" s="63" t="s">
        <v>930</v>
      </c>
      <c r="C424" s="63"/>
      <c r="D424" s="63" t="s">
        <v>936</v>
      </c>
      <c r="E424" s="63"/>
      <c r="F424" s="63"/>
      <c r="G424" s="63"/>
      <c r="H424" s="64"/>
      <c r="I424" s="62">
        <f>SUM(I419:I423)</f>
        <v>-568</v>
      </c>
    </row>
    <row r="425" spans="1:10" x14ac:dyDescent="0.25">
      <c r="A425" s="21">
        <f t="shared" si="7"/>
        <v>425</v>
      </c>
      <c r="B425" s="60"/>
      <c r="C425" s="63"/>
      <c r="D425" s="60"/>
      <c r="E425" s="60"/>
      <c r="F425" s="60"/>
      <c r="G425" s="60"/>
      <c r="H425" s="61"/>
      <c r="I425" s="62"/>
    </row>
    <row r="426" spans="1:10" x14ac:dyDescent="0.25">
      <c r="A426" s="21">
        <f t="shared" si="7"/>
        <v>426</v>
      </c>
      <c r="B426" s="63" t="s">
        <v>937</v>
      </c>
      <c r="C426" s="63"/>
      <c r="D426" s="63" t="s">
        <v>938</v>
      </c>
      <c r="E426" s="63"/>
      <c r="F426" s="63"/>
      <c r="G426" s="63"/>
      <c r="H426" s="64"/>
      <c r="I426" s="65">
        <v>0</v>
      </c>
    </row>
    <row r="427" spans="1:10" x14ac:dyDescent="0.25">
      <c r="A427" s="21">
        <f t="shared" si="7"/>
        <v>427</v>
      </c>
      <c r="B427" s="60"/>
      <c r="C427" s="63"/>
      <c r="D427" s="60"/>
      <c r="E427" s="60"/>
      <c r="F427" s="60"/>
      <c r="G427" s="60"/>
      <c r="H427" s="61"/>
      <c r="I427" s="62"/>
    </row>
    <row r="428" spans="1:10" x14ac:dyDescent="0.25">
      <c r="A428" s="21">
        <f t="shared" si="7"/>
        <v>428</v>
      </c>
      <c r="B428" s="63" t="s">
        <v>939</v>
      </c>
      <c r="C428" s="63"/>
      <c r="D428" s="63" t="s">
        <v>940</v>
      </c>
      <c r="E428" s="63"/>
      <c r="F428" s="63" t="s">
        <v>941</v>
      </c>
      <c r="G428" s="63"/>
      <c r="H428" s="64"/>
      <c r="I428" s="65">
        <v>3590.1382683935999</v>
      </c>
    </row>
    <row r="429" spans="1:10" x14ac:dyDescent="0.25">
      <c r="A429" s="21">
        <f t="shared" si="7"/>
        <v>429</v>
      </c>
      <c r="B429" s="63" t="s">
        <v>942</v>
      </c>
      <c r="C429" s="63"/>
      <c r="D429" s="63" t="s">
        <v>943</v>
      </c>
      <c r="E429" s="63"/>
      <c r="F429" s="63" t="s">
        <v>941</v>
      </c>
      <c r="G429" s="63"/>
      <c r="H429" s="64"/>
      <c r="I429" s="65">
        <v>41</v>
      </c>
    </row>
    <row r="430" spans="1:10" x14ac:dyDescent="0.25">
      <c r="A430" s="21">
        <f t="shared" si="7"/>
        <v>430</v>
      </c>
      <c r="B430" s="60"/>
      <c r="C430" s="63"/>
      <c r="D430" s="60"/>
      <c r="E430" s="60"/>
      <c r="F430" s="60"/>
      <c r="G430" s="60"/>
      <c r="H430" s="61"/>
      <c r="I430" s="62"/>
    </row>
    <row r="431" spans="1:10" x14ac:dyDescent="0.25">
      <c r="A431" s="21">
        <f t="shared" si="7"/>
        <v>431</v>
      </c>
      <c r="B431" s="60" t="s">
        <v>944</v>
      </c>
      <c r="C431" s="63"/>
      <c r="D431" s="60"/>
      <c r="E431" s="60"/>
      <c r="F431" s="60"/>
      <c r="G431" s="60"/>
      <c r="H431" s="61"/>
      <c r="I431" s="62"/>
    </row>
    <row r="432" spans="1:10" x14ac:dyDescent="0.25">
      <c r="A432" s="21">
        <f t="shared" si="7"/>
        <v>432</v>
      </c>
      <c r="B432" s="63" t="s">
        <v>945</v>
      </c>
      <c r="C432" s="63"/>
      <c r="D432" s="63" t="s">
        <v>946</v>
      </c>
      <c r="E432" s="63" t="s">
        <v>947</v>
      </c>
      <c r="F432" s="63" t="s">
        <v>948</v>
      </c>
      <c r="G432" s="63" t="s">
        <v>54</v>
      </c>
      <c r="H432" s="64">
        <v>2016</v>
      </c>
      <c r="I432" s="65">
        <v>100</v>
      </c>
    </row>
    <row r="433" spans="1:9" x14ac:dyDescent="0.25">
      <c r="A433" s="21">
        <f t="shared" si="7"/>
        <v>433</v>
      </c>
      <c r="B433" s="63" t="s">
        <v>949</v>
      </c>
      <c r="C433" s="63"/>
      <c r="D433" s="63" t="s">
        <v>950</v>
      </c>
      <c r="E433" s="63" t="s">
        <v>947</v>
      </c>
      <c r="F433" s="63" t="s">
        <v>948</v>
      </c>
      <c r="G433" s="63" t="s">
        <v>54</v>
      </c>
      <c r="H433" s="64">
        <v>2016</v>
      </c>
      <c r="I433" s="65">
        <v>102</v>
      </c>
    </row>
    <row r="434" spans="1:9" x14ac:dyDescent="0.25">
      <c r="A434" s="21">
        <f t="shared" si="7"/>
        <v>434</v>
      </c>
      <c r="B434" s="63" t="s">
        <v>951</v>
      </c>
      <c r="C434" s="63"/>
      <c r="D434" s="63" t="s">
        <v>952</v>
      </c>
      <c r="E434" s="63" t="s">
        <v>953</v>
      </c>
      <c r="F434" s="63" t="s">
        <v>948</v>
      </c>
      <c r="G434" s="63" t="s">
        <v>54</v>
      </c>
      <c r="H434" s="64">
        <v>2017</v>
      </c>
      <c r="I434" s="65">
        <v>120</v>
      </c>
    </row>
    <row r="435" spans="1:9" x14ac:dyDescent="0.25">
      <c r="A435" s="21">
        <f t="shared" si="7"/>
        <v>435</v>
      </c>
      <c r="B435" s="63" t="s">
        <v>954</v>
      </c>
      <c r="C435" s="63"/>
      <c r="D435" s="63" t="s">
        <v>955</v>
      </c>
      <c r="E435" s="63" t="s">
        <v>953</v>
      </c>
      <c r="F435" s="63" t="s">
        <v>948</v>
      </c>
      <c r="G435" s="63" t="s">
        <v>54</v>
      </c>
      <c r="H435" s="64">
        <v>2017</v>
      </c>
      <c r="I435" s="65">
        <v>108</v>
      </c>
    </row>
    <row r="436" spans="1:9" x14ac:dyDescent="0.25">
      <c r="A436" s="21">
        <f t="shared" si="7"/>
        <v>436</v>
      </c>
      <c r="B436" s="63" t="s">
        <v>956</v>
      </c>
      <c r="C436" s="63"/>
      <c r="D436" s="63" t="s">
        <v>957</v>
      </c>
      <c r="E436" s="63" t="s">
        <v>647</v>
      </c>
      <c r="F436" s="63" t="s">
        <v>948</v>
      </c>
      <c r="G436" s="63" t="s">
        <v>54</v>
      </c>
      <c r="H436" s="64">
        <v>2016</v>
      </c>
      <c r="I436" s="65">
        <v>165</v>
      </c>
    </row>
    <row r="437" spans="1:9" x14ac:dyDescent="0.25">
      <c r="A437" s="21">
        <f t="shared" si="7"/>
        <v>437</v>
      </c>
      <c r="B437" s="63" t="s">
        <v>958</v>
      </c>
      <c r="C437" s="63"/>
      <c r="D437" s="63" t="s">
        <v>959</v>
      </c>
      <c r="E437" s="63" t="s">
        <v>124</v>
      </c>
      <c r="F437" s="63" t="s">
        <v>948</v>
      </c>
      <c r="G437" s="63" t="s">
        <v>54</v>
      </c>
      <c r="H437" s="64">
        <v>2017</v>
      </c>
      <c r="I437" s="65">
        <v>150.6</v>
      </c>
    </row>
    <row r="438" spans="1:9" x14ac:dyDescent="0.25">
      <c r="A438" s="21">
        <f t="shared" si="7"/>
        <v>438</v>
      </c>
      <c r="B438" s="63" t="s">
        <v>960</v>
      </c>
      <c r="C438" s="63"/>
      <c r="D438" s="63" t="s">
        <v>961</v>
      </c>
      <c r="E438" s="63" t="s">
        <v>124</v>
      </c>
      <c r="F438" s="63" t="s">
        <v>948</v>
      </c>
      <c r="G438" s="63" t="s">
        <v>54</v>
      </c>
      <c r="H438" s="64">
        <v>2017</v>
      </c>
      <c r="I438" s="65">
        <v>98.4</v>
      </c>
    </row>
    <row r="439" spans="1:9" x14ac:dyDescent="0.25">
      <c r="A439" s="21">
        <f t="shared" si="7"/>
        <v>439</v>
      </c>
      <c r="B439" s="63" t="s">
        <v>962</v>
      </c>
      <c r="C439" s="63"/>
      <c r="D439" s="63" t="s">
        <v>963</v>
      </c>
      <c r="E439" s="63" t="s">
        <v>947</v>
      </c>
      <c r="F439" s="63" t="s">
        <v>948</v>
      </c>
      <c r="G439" s="63" t="s">
        <v>54</v>
      </c>
      <c r="H439" s="64">
        <v>2009</v>
      </c>
      <c r="I439" s="65">
        <v>141.6</v>
      </c>
    </row>
    <row r="440" spans="1:9" x14ac:dyDescent="0.25">
      <c r="A440" s="21">
        <f t="shared" si="7"/>
        <v>440</v>
      </c>
      <c r="B440" s="63" t="s">
        <v>964</v>
      </c>
      <c r="C440" s="63"/>
      <c r="D440" s="63" t="s">
        <v>965</v>
      </c>
      <c r="E440" s="63" t="s">
        <v>947</v>
      </c>
      <c r="F440" s="63" t="s">
        <v>948</v>
      </c>
      <c r="G440" s="63" t="s">
        <v>54</v>
      </c>
      <c r="H440" s="64">
        <v>2009</v>
      </c>
      <c r="I440" s="65">
        <v>141.6</v>
      </c>
    </row>
    <row r="441" spans="1:9" x14ac:dyDescent="0.25">
      <c r="A441" s="21">
        <f t="shared" si="7"/>
        <v>441</v>
      </c>
      <c r="B441" s="63" t="s">
        <v>966</v>
      </c>
      <c r="C441" s="63"/>
      <c r="D441" s="63" t="s">
        <v>967</v>
      </c>
      <c r="E441" s="63" t="s">
        <v>968</v>
      </c>
      <c r="F441" s="63" t="s">
        <v>948</v>
      </c>
      <c r="G441" s="63" t="s">
        <v>54</v>
      </c>
      <c r="H441" s="64">
        <v>2019</v>
      </c>
      <c r="I441" s="65">
        <v>103.3</v>
      </c>
    </row>
    <row r="442" spans="1:9" x14ac:dyDescent="0.25">
      <c r="A442" s="21">
        <f t="shared" si="7"/>
        <v>442</v>
      </c>
      <c r="B442" s="63" t="s">
        <v>969</v>
      </c>
      <c r="C442" s="63"/>
      <c r="D442" s="63" t="s">
        <v>970</v>
      </c>
      <c r="E442" s="63" t="s">
        <v>968</v>
      </c>
      <c r="F442" s="63" t="s">
        <v>948</v>
      </c>
      <c r="G442" s="63" t="s">
        <v>54</v>
      </c>
      <c r="H442" s="64">
        <v>2019</v>
      </c>
      <c r="I442" s="65">
        <v>103.3</v>
      </c>
    </row>
    <row r="443" spans="1:9" x14ac:dyDescent="0.25">
      <c r="A443" s="21">
        <f t="shared" si="7"/>
        <v>443</v>
      </c>
      <c r="B443" s="63" t="s">
        <v>971</v>
      </c>
      <c r="C443" s="63"/>
      <c r="D443" s="63" t="s">
        <v>972</v>
      </c>
      <c r="E443" s="63" t="s">
        <v>968</v>
      </c>
      <c r="F443" s="63" t="s">
        <v>948</v>
      </c>
      <c r="G443" s="63" t="s">
        <v>54</v>
      </c>
      <c r="H443" s="64">
        <v>2019</v>
      </c>
      <c r="I443" s="65">
        <v>100.4</v>
      </c>
    </row>
    <row r="444" spans="1:9" x14ac:dyDescent="0.25">
      <c r="A444" s="21">
        <f t="shared" si="7"/>
        <v>444</v>
      </c>
      <c r="B444" s="63" t="s">
        <v>973</v>
      </c>
      <c r="C444" s="63"/>
      <c r="D444" s="63" t="s">
        <v>974</v>
      </c>
      <c r="E444" s="63" t="s">
        <v>953</v>
      </c>
      <c r="F444" s="63" t="s">
        <v>948</v>
      </c>
      <c r="G444" s="63" t="s">
        <v>54</v>
      </c>
      <c r="H444" s="64">
        <v>2013</v>
      </c>
      <c r="I444" s="65">
        <v>200.1</v>
      </c>
    </row>
    <row r="445" spans="1:9" x14ac:dyDescent="0.25">
      <c r="A445" s="21">
        <f t="shared" si="7"/>
        <v>445</v>
      </c>
      <c r="B445" s="63" t="s">
        <v>975</v>
      </c>
      <c r="C445" s="63"/>
      <c r="D445" s="63" t="s">
        <v>976</v>
      </c>
      <c r="E445" s="63" t="s">
        <v>953</v>
      </c>
      <c r="F445" s="63" t="s">
        <v>948</v>
      </c>
      <c r="G445" s="63" t="s">
        <v>54</v>
      </c>
      <c r="H445" s="64">
        <v>2013</v>
      </c>
      <c r="I445" s="65">
        <v>201.6</v>
      </c>
    </row>
    <row r="446" spans="1:9" x14ac:dyDescent="0.25">
      <c r="A446" s="21">
        <f t="shared" si="7"/>
        <v>446</v>
      </c>
      <c r="B446" s="63" t="s">
        <v>977</v>
      </c>
      <c r="C446" s="63"/>
      <c r="D446" s="63" t="s">
        <v>978</v>
      </c>
      <c r="E446" s="63" t="s">
        <v>953</v>
      </c>
      <c r="F446" s="63" t="s">
        <v>948</v>
      </c>
      <c r="G446" s="63" t="s">
        <v>54</v>
      </c>
      <c r="H446" s="64">
        <v>2012</v>
      </c>
      <c r="I446" s="65">
        <v>99.8</v>
      </c>
    </row>
    <row r="447" spans="1:9" x14ac:dyDescent="0.25">
      <c r="A447" s="21">
        <f t="shared" si="7"/>
        <v>447</v>
      </c>
      <c r="B447" s="63" t="s">
        <v>979</v>
      </c>
      <c r="C447" s="63"/>
      <c r="D447" s="63" t="s">
        <v>980</v>
      </c>
      <c r="E447" s="63" t="s">
        <v>953</v>
      </c>
      <c r="F447" s="63" t="s">
        <v>948</v>
      </c>
      <c r="G447" s="63" t="s">
        <v>54</v>
      </c>
      <c r="H447" s="64">
        <v>2012</v>
      </c>
      <c r="I447" s="65">
        <v>103.5</v>
      </c>
    </row>
    <row r="448" spans="1:9" x14ac:dyDescent="0.25">
      <c r="A448" s="21">
        <f t="shared" si="7"/>
        <v>448</v>
      </c>
      <c r="B448" s="63" t="s">
        <v>981</v>
      </c>
      <c r="C448" s="63"/>
      <c r="D448" s="63" t="s">
        <v>982</v>
      </c>
      <c r="E448" s="63" t="s">
        <v>968</v>
      </c>
      <c r="F448" s="63" t="s">
        <v>948</v>
      </c>
      <c r="G448" s="63" t="s">
        <v>54</v>
      </c>
      <c r="H448" s="64">
        <v>2019</v>
      </c>
      <c r="I448" s="65">
        <v>162.80000000000001</v>
      </c>
    </row>
    <row r="449" spans="1:9" x14ac:dyDescent="0.25">
      <c r="A449" s="21">
        <f t="shared" si="7"/>
        <v>449</v>
      </c>
      <c r="B449" s="63" t="s">
        <v>983</v>
      </c>
      <c r="C449" s="63"/>
      <c r="D449" s="63" t="s">
        <v>984</v>
      </c>
      <c r="E449" s="63" t="s">
        <v>968</v>
      </c>
      <c r="F449" s="63" t="s">
        <v>948</v>
      </c>
      <c r="G449" s="63" t="s">
        <v>54</v>
      </c>
      <c r="H449" s="64">
        <v>2009</v>
      </c>
      <c r="I449" s="65">
        <v>179.9</v>
      </c>
    </row>
    <row r="450" spans="1:9" x14ac:dyDescent="0.25">
      <c r="A450" s="21">
        <f t="shared" si="7"/>
        <v>450</v>
      </c>
      <c r="B450" s="63" t="s">
        <v>985</v>
      </c>
      <c r="C450" s="63"/>
      <c r="D450" s="63" t="s">
        <v>986</v>
      </c>
      <c r="E450" s="63" t="s">
        <v>968</v>
      </c>
      <c r="F450" s="63" t="s">
        <v>948</v>
      </c>
      <c r="G450" s="63" t="s">
        <v>54</v>
      </c>
      <c r="H450" s="64">
        <v>2010</v>
      </c>
      <c r="I450" s="65">
        <v>200.1</v>
      </c>
    </row>
    <row r="451" spans="1:9" x14ac:dyDescent="0.25">
      <c r="A451" s="21">
        <f t="shared" si="7"/>
        <v>451</v>
      </c>
      <c r="B451" s="63" t="s">
        <v>987</v>
      </c>
      <c r="C451" s="63"/>
      <c r="D451" s="63" t="s">
        <v>988</v>
      </c>
      <c r="E451" s="63" t="s">
        <v>947</v>
      </c>
      <c r="F451" s="63" t="s">
        <v>948</v>
      </c>
      <c r="G451" s="63" t="s">
        <v>54</v>
      </c>
      <c r="H451" s="64">
        <v>2009</v>
      </c>
      <c r="I451" s="65">
        <v>160.80000000000001</v>
      </c>
    </row>
    <row r="452" spans="1:9" x14ac:dyDescent="0.25">
      <c r="A452" s="21">
        <f t="shared" si="7"/>
        <v>452</v>
      </c>
      <c r="B452" s="63" t="s">
        <v>989</v>
      </c>
      <c r="C452" s="63"/>
      <c r="D452" s="63" t="s">
        <v>990</v>
      </c>
      <c r="E452" s="63" t="s">
        <v>947</v>
      </c>
      <c r="F452" s="63" t="s">
        <v>948</v>
      </c>
      <c r="G452" s="63" t="s">
        <v>54</v>
      </c>
      <c r="H452" s="64">
        <v>2009</v>
      </c>
      <c r="I452" s="65">
        <v>141.6</v>
      </c>
    </row>
    <row r="453" spans="1:9" x14ac:dyDescent="0.25">
      <c r="A453" s="21">
        <f t="shared" si="7"/>
        <v>453</v>
      </c>
      <c r="B453" s="63" t="s">
        <v>991</v>
      </c>
      <c r="C453" s="63"/>
      <c r="D453" s="63" t="s">
        <v>992</v>
      </c>
      <c r="E453" s="63" t="s">
        <v>947</v>
      </c>
      <c r="F453" s="63" t="s">
        <v>948</v>
      </c>
      <c r="G453" s="63" t="s">
        <v>54</v>
      </c>
      <c r="H453" s="64">
        <v>2011</v>
      </c>
      <c r="I453" s="65">
        <v>100.8</v>
      </c>
    </row>
    <row r="454" spans="1:9" x14ac:dyDescent="0.25">
      <c r="A454" s="21">
        <f t="shared" ref="A454:A517" si="10">A453+1</f>
        <v>454</v>
      </c>
      <c r="B454" s="63" t="s">
        <v>993</v>
      </c>
      <c r="C454" s="63"/>
      <c r="D454" s="63" t="s">
        <v>994</v>
      </c>
      <c r="E454" s="63" t="s">
        <v>53</v>
      </c>
      <c r="F454" s="63" t="s">
        <v>948</v>
      </c>
      <c r="G454" s="63" t="s">
        <v>54</v>
      </c>
      <c r="H454" s="64">
        <v>2020</v>
      </c>
      <c r="I454" s="65">
        <v>151.19999999999999</v>
      </c>
    </row>
    <row r="455" spans="1:9" x14ac:dyDescent="0.25">
      <c r="A455" s="21">
        <f t="shared" si="10"/>
        <v>455</v>
      </c>
      <c r="B455" s="63" t="s">
        <v>995</v>
      </c>
      <c r="C455" s="63"/>
      <c r="D455" s="63" t="s">
        <v>996</v>
      </c>
      <c r="E455" s="63" t="s">
        <v>647</v>
      </c>
      <c r="F455" s="63" t="s">
        <v>948</v>
      </c>
      <c r="G455" s="63" t="s">
        <v>54</v>
      </c>
      <c r="H455" s="64">
        <v>2017</v>
      </c>
      <c r="I455" s="65">
        <v>95.2</v>
      </c>
    </row>
    <row r="456" spans="1:9" x14ac:dyDescent="0.25">
      <c r="A456" s="21">
        <f t="shared" si="10"/>
        <v>456</v>
      </c>
      <c r="B456" s="63" t="s">
        <v>997</v>
      </c>
      <c r="C456" s="63"/>
      <c r="D456" s="63" t="s">
        <v>998</v>
      </c>
      <c r="E456" s="63" t="s">
        <v>947</v>
      </c>
      <c r="F456" s="63" t="s">
        <v>948</v>
      </c>
      <c r="G456" s="63" t="s">
        <v>54</v>
      </c>
      <c r="H456" s="64">
        <v>2018</v>
      </c>
      <c r="I456" s="65">
        <v>201</v>
      </c>
    </row>
    <row r="457" spans="1:9" x14ac:dyDescent="0.25">
      <c r="A457" s="21">
        <f t="shared" si="10"/>
        <v>457</v>
      </c>
      <c r="B457" s="63" t="s">
        <v>999</v>
      </c>
      <c r="C457" s="63"/>
      <c r="D457" s="63" t="s">
        <v>1000</v>
      </c>
      <c r="E457" s="63" t="s">
        <v>124</v>
      </c>
      <c r="F457" s="63" t="s">
        <v>948</v>
      </c>
      <c r="G457" s="63" t="s">
        <v>54</v>
      </c>
      <c r="H457" s="64">
        <v>2012</v>
      </c>
      <c r="I457" s="65">
        <v>9</v>
      </c>
    </row>
    <row r="458" spans="1:9" x14ac:dyDescent="0.25">
      <c r="A458" s="21">
        <f t="shared" si="10"/>
        <v>458</v>
      </c>
      <c r="B458" s="63" t="s">
        <v>1001</v>
      </c>
      <c r="C458" s="63"/>
      <c r="D458" s="63" t="s">
        <v>1002</v>
      </c>
      <c r="E458" s="63" t="s">
        <v>1003</v>
      </c>
      <c r="F458" s="63" t="s">
        <v>1004</v>
      </c>
      <c r="G458" s="63" t="s">
        <v>268</v>
      </c>
      <c r="H458" s="64">
        <v>2015</v>
      </c>
      <c r="I458" s="65">
        <v>149.80000000000001</v>
      </c>
    </row>
    <row r="459" spans="1:9" x14ac:dyDescent="0.25">
      <c r="A459" s="21">
        <f t="shared" si="10"/>
        <v>459</v>
      </c>
      <c r="B459" s="63" t="s">
        <v>1005</v>
      </c>
      <c r="C459" s="63"/>
      <c r="D459" s="63" t="s">
        <v>1006</v>
      </c>
      <c r="E459" s="63" t="s">
        <v>1007</v>
      </c>
      <c r="F459" s="63" t="s">
        <v>1004</v>
      </c>
      <c r="G459" s="63" t="s">
        <v>268</v>
      </c>
      <c r="H459" s="64">
        <v>2019</v>
      </c>
      <c r="I459" s="65">
        <v>210.1</v>
      </c>
    </row>
    <row r="460" spans="1:9" x14ac:dyDescent="0.25">
      <c r="A460" s="21">
        <f t="shared" si="10"/>
        <v>460</v>
      </c>
      <c r="B460" s="63" t="s">
        <v>1008</v>
      </c>
      <c r="C460" s="63"/>
      <c r="D460" s="63" t="s">
        <v>1009</v>
      </c>
      <c r="E460" s="63" t="s">
        <v>1010</v>
      </c>
      <c r="F460" s="63" t="s">
        <v>1004</v>
      </c>
      <c r="G460" s="63" t="s">
        <v>268</v>
      </c>
      <c r="H460" s="64">
        <v>2017</v>
      </c>
      <c r="I460" s="65">
        <v>50.4</v>
      </c>
    </row>
    <row r="461" spans="1:9" x14ac:dyDescent="0.25">
      <c r="A461" s="21">
        <f t="shared" si="10"/>
        <v>461</v>
      </c>
      <c r="B461" s="63" t="s">
        <v>1011</v>
      </c>
      <c r="C461" s="63"/>
      <c r="D461" s="63" t="s">
        <v>1012</v>
      </c>
      <c r="E461" s="63" t="s">
        <v>1013</v>
      </c>
      <c r="F461" s="63" t="s">
        <v>1004</v>
      </c>
      <c r="G461" s="63" t="s">
        <v>268</v>
      </c>
      <c r="H461" s="64">
        <v>2016</v>
      </c>
      <c r="I461" s="65">
        <v>100.2</v>
      </c>
    </row>
    <row r="462" spans="1:9" x14ac:dyDescent="0.25">
      <c r="A462" s="21">
        <f t="shared" si="10"/>
        <v>462</v>
      </c>
      <c r="B462" s="63" t="s">
        <v>1014</v>
      </c>
      <c r="C462" s="63"/>
      <c r="D462" s="63" t="s">
        <v>1015</v>
      </c>
      <c r="E462" s="63" t="s">
        <v>1013</v>
      </c>
      <c r="F462" s="63" t="s">
        <v>1004</v>
      </c>
      <c r="G462" s="63" t="s">
        <v>268</v>
      </c>
      <c r="H462" s="64">
        <v>2016</v>
      </c>
      <c r="I462" s="65">
        <v>100.2</v>
      </c>
    </row>
    <row r="463" spans="1:9" x14ac:dyDescent="0.25">
      <c r="A463" s="21">
        <f t="shared" si="10"/>
        <v>463</v>
      </c>
      <c r="B463" s="63" t="s">
        <v>1016</v>
      </c>
      <c r="C463" s="63"/>
      <c r="D463" s="63" t="s">
        <v>1017</v>
      </c>
      <c r="E463" s="63" t="s">
        <v>1018</v>
      </c>
      <c r="F463" s="63" t="s">
        <v>1004</v>
      </c>
      <c r="G463" s="63" t="s">
        <v>268</v>
      </c>
      <c r="H463" s="64">
        <v>2017</v>
      </c>
      <c r="I463" s="65">
        <v>163.19999999999999</v>
      </c>
    </row>
    <row r="464" spans="1:9" x14ac:dyDescent="0.25">
      <c r="A464" s="21">
        <f t="shared" si="10"/>
        <v>464</v>
      </c>
      <c r="B464" s="63" t="s">
        <v>1019</v>
      </c>
      <c r="C464" s="63"/>
      <c r="D464" s="63" t="s">
        <v>1020</v>
      </c>
      <c r="E464" s="63" t="s">
        <v>1013</v>
      </c>
      <c r="F464" s="63" t="s">
        <v>1004</v>
      </c>
      <c r="G464" s="63" t="s">
        <v>268</v>
      </c>
      <c r="H464" s="64">
        <v>2014</v>
      </c>
      <c r="I464" s="65">
        <v>107.4</v>
      </c>
    </row>
    <row r="465" spans="1:9" x14ac:dyDescent="0.25">
      <c r="A465" s="21">
        <f t="shared" si="10"/>
        <v>465</v>
      </c>
      <c r="B465" s="63" t="s">
        <v>1021</v>
      </c>
      <c r="C465" s="63"/>
      <c r="D465" s="63" t="s">
        <v>1022</v>
      </c>
      <c r="E465" s="63" t="s">
        <v>1013</v>
      </c>
      <c r="F465" s="63" t="s">
        <v>1004</v>
      </c>
      <c r="G465" s="63" t="s">
        <v>268</v>
      </c>
      <c r="H465" s="64">
        <v>2014</v>
      </c>
      <c r="I465" s="65">
        <v>103.8</v>
      </c>
    </row>
    <row r="466" spans="1:9" x14ac:dyDescent="0.25">
      <c r="A466" s="21">
        <f t="shared" si="10"/>
        <v>466</v>
      </c>
      <c r="B466" s="63" t="s">
        <v>1023</v>
      </c>
      <c r="C466" s="63"/>
      <c r="D466" s="63" t="s">
        <v>1024</v>
      </c>
      <c r="E466" s="63" t="s">
        <v>1025</v>
      </c>
      <c r="F466" s="63" t="s">
        <v>1004</v>
      </c>
      <c r="G466" s="63" t="s">
        <v>268</v>
      </c>
      <c r="H466" s="64">
        <v>2015</v>
      </c>
      <c r="I466" s="65">
        <v>99.9</v>
      </c>
    </row>
    <row r="467" spans="1:9" x14ac:dyDescent="0.25">
      <c r="A467" s="21">
        <f t="shared" si="10"/>
        <v>467</v>
      </c>
      <c r="B467" s="63" t="s">
        <v>1026</v>
      </c>
      <c r="C467" s="63"/>
      <c r="D467" s="63" t="s">
        <v>1027</v>
      </c>
      <c r="E467" s="63" t="s">
        <v>1025</v>
      </c>
      <c r="F467" s="63" t="s">
        <v>1004</v>
      </c>
      <c r="G467" s="63" t="s">
        <v>268</v>
      </c>
      <c r="H467" s="64">
        <v>2015</v>
      </c>
      <c r="I467" s="65">
        <v>100</v>
      </c>
    </row>
    <row r="468" spans="1:9" x14ac:dyDescent="0.25">
      <c r="A468" s="21">
        <f t="shared" si="10"/>
        <v>468</v>
      </c>
      <c r="B468" s="63" t="s">
        <v>1028</v>
      </c>
      <c r="C468" s="63"/>
      <c r="D468" s="63" t="s">
        <v>1029</v>
      </c>
      <c r="E468" s="63" t="s">
        <v>1025</v>
      </c>
      <c r="F468" s="63" t="s">
        <v>1004</v>
      </c>
      <c r="G468" s="63" t="s">
        <v>268</v>
      </c>
      <c r="H468" s="64">
        <v>2015</v>
      </c>
      <c r="I468" s="65">
        <v>146.19999999999999</v>
      </c>
    </row>
    <row r="469" spans="1:9" x14ac:dyDescent="0.25">
      <c r="A469" s="21">
        <f t="shared" si="10"/>
        <v>469</v>
      </c>
      <c r="B469" s="63" t="s">
        <v>1030</v>
      </c>
      <c r="C469" s="63"/>
      <c r="D469" s="63" t="s">
        <v>1031</v>
      </c>
      <c r="E469" s="63" t="s">
        <v>1025</v>
      </c>
      <c r="F469" s="63" t="s">
        <v>1004</v>
      </c>
      <c r="G469" s="63" t="s">
        <v>268</v>
      </c>
      <c r="H469" s="64">
        <v>2015</v>
      </c>
      <c r="I469" s="65">
        <v>153.6</v>
      </c>
    </row>
    <row r="470" spans="1:9" x14ac:dyDescent="0.25">
      <c r="A470" s="21">
        <f t="shared" si="10"/>
        <v>470</v>
      </c>
      <c r="B470" s="63" t="s">
        <v>1032</v>
      </c>
      <c r="C470" s="63"/>
      <c r="D470" s="63" t="s">
        <v>1033</v>
      </c>
      <c r="E470" s="63" t="s">
        <v>1010</v>
      </c>
      <c r="F470" s="63" t="s">
        <v>1004</v>
      </c>
      <c r="G470" s="63" t="s">
        <v>268</v>
      </c>
      <c r="H470" s="64">
        <v>2015</v>
      </c>
      <c r="I470" s="65">
        <v>100</v>
      </c>
    </row>
    <row r="471" spans="1:9" x14ac:dyDescent="0.25">
      <c r="A471" s="21">
        <f t="shared" si="10"/>
        <v>471</v>
      </c>
      <c r="B471" s="63" t="s">
        <v>1034</v>
      </c>
      <c r="C471" s="63"/>
      <c r="D471" s="63" t="s">
        <v>1035</v>
      </c>
      <c r="E471" s="63" t="s">
        <v>1010</v>
      </c>
      <c r="F471" s="63" t="s">
        <v>1004</v>
      </c>
      <c r="G471" s="63" t="s">
        <v>268</v>
      </c>
      <c r="H471" s="64">
        <v>2015</v>
      </c>
      <c r="I471" s="65">
        <v>100</v>
      </c>
    </row>
    <row r="472" spans="1:9" x14ac:dyDescent="0.25">
      <c r="A472" s="21">
        <f t="shared" si="10"/>
        <v>472</v>
      </c>
      <c r="B472" s="63" t="s">
        <v>1036</v>
      </c>
      <c r="C472" s="63"/>
      <c r="D472" s="63" t="s">
        <v>1037</v>
      </c>
      <c r="E472" s="63" t="s">
        <v>1038</v>
      </c>
      <c r="F472" s="63" t="s">
        <v>1004</v>
      </c>
      <c r="G472" s="63" t="s">
        <v>268</v>
      </c>
      <c r="H472" s="64">
        <v>2017</v>
      </c>
      <c r="I472" s="65">
        <v>115.2</v>
      </c>
    </row>
    <row r="473" spans="1:9" x14ac:dyDescent="0.25">
      <c r="A473" s="21">
        <f t="shared" si="10"/>
        <v>473</v>
      </c>
      <c r="B473" s="63" t="s">
        <v>1039</v>
      </c>
      <c r="C473" s="63"/>
      <c r="D473" s="63" t="s">
        <v>1040</v>
      </c>
      <c r="E473" s="63" t="s">
        <v>1038</v>
      </c>
      <c r="F473" s="63" t="s">
        <v>1004</v>
      </c>
      <c r="G473" s="63" t="s">
        <v>268</v>
      </c>
      <c r="H473" s="64">
        <v>2017</v>
      </c>
      <c r="I473" s="65">
        <v>115.2</v>
      </c>
    </row>
    <row r="474" spans="1:9" x14ac:dyDescent="0.25">
      <c r="A474" s="21">
        <f t="shared" si="10"/>
        <v>474</v>
      </c>
      <c r="B474" s="63" t="s">
        <v>1041</v>
      </c>
      <c r="C474" s="63"/>
      <c r="D474" s="63" t="s">
        <v>1042</v>
      </c>
      <c r="E474" s="63" t="s">
        <v>1043</v>
      </c>
      <c r="F474" s="63" t="s">
        <v>1004</v>
      </c>
      <c r="G474" s="63" t="s">
        <v>268</v>
      </c>
      <c r="H474" s="64">
        <v>2008</v>
      </c>
      <c r="I474" s="65">
        <v>150</v>
      </c>
    </row>
    <row r="475" spans="1:9" x14ac:dyDescent="0.25">
      <c r="A475" s="21">
        <f t="shared" si="10"/>
        <v>475</v>
      </c>
      <c r="B475" s="63" t="s">
        <v>1044</v>
      </c>
      <c r="C475" s="63"/>
      <c r="D475" s="63" t="s">
        <v>1045</v>
      </c>
      <c r="E475" s="63" t="s">
        <v>1046</v>
      </c>
      <c r="F475" s="63" t="s">
        <v>1004</v>
      </c>
      <c r="G475" s="63" t="s">
        <v>268</v>
      </c>
      <c r="H475" s="64">
        <v>2014</v>
      </c>
      <c r="I475" s="65">
        <v>144.30000000000001</v>
      </c>
    </row>
    <row r="476" spans="1:9" x14ac:dyDescent="0.25">
      <c r="A476" s="21">
        <f t="shared" si="10"/>
        <v>476</v>
      </c>
      <c r="B476" s="63" t="s">
        <v>1047</v>
      </c>
      <c r="C476" s="63"/>
      <c r="D476" s="63" t="s">
        <v>1048</v>
      </c>
      <c r="E476" s="63" t="s">
        <v>1046</v>
      </c>
      <c r="F476" s="63" t="s">
        <v>1004</v>
      </c>
      <c r="G476" s="63" t="s">
        <v>268</v>
      </c>
      <c r="H476" s="64">
        <v>2014</v>
      </c>
      <c r="I476" s="65">
        <v>144.30000000000001</v>
      </c>
    </row>
    <row r="477" spans="1:9" x14ac:dyDescent="0.25">
      <c r="A477" s="21">
        <f t="shared" si="10"/>
        <v>477</v>
      </c>
      <c r="B477" s="63" t="s">
        <v>1049</v>
      </c>
      <c r="C477" s="63"/>
      <c r="D477" s="63" t="s">
        <v>1050</v>
      </c>
      <c r="E477" s="63" t="s">
        <v>1010</v>
      </c>
      <c r="F477" s="63" t="s">
        <v>1004</v>
      </c>
      <c r="G477" s="63" t="s">
        <v>268</v>
      </c>
      <c r="H477" s="64">
        <v>2017</v>
      </c>
      <c r="I477" s="65">
        <v>151.19999999999999</v>
      </c>
    </row>
    <row r="478" spans="1:9" x14ac:dyDescent="0.25">
      <c r="A478" s="21">
        <f t="shared" si="10"/>
        <v>478</v>
      </c>
      <c r="B478" s="63" t="s">
        <v>1051</v>
      </c>
      <c r="C478" s="63"/>
      <c r="D478" s="63" t="s">
        <v>1052</v>
      </c>
      <c r="E478" s="63" t="s">
        <v>1013</v>
      </c>
      <c r="F478" s="63" t="s">
        <v>1004</v>
      </c>
      <c r="G478" s="63" t="s">
        <v>268</v>
      </c>
      <c r="H478" s="64">
        <v>2014</v>
      </c>
      <c r="I478" s="65">
        <v>109.2</v>
      </c>
    </row>
    <row r="479" spans="1:9" x14ac:dyDescent="0.25">
      <c r="A479" s="21">
        <f t="shared" si="10"/>
        <v>479</v>
      </c>
      <c r="B479" s="63" t="s">
        <v>1053</v>
      </c>
      <c r="C479" s="63"/>
      <c r="D479" s="63" t="s">
        <v>1054</v>
      </c>
      <c r="E479" s="63" t="s">
        <v>1013</v>
      </c>
      <c r="F479" s="63" t="s">
        <v>1004</v>
      </c>
      <c r="G479" s="63" t="s">
        <v>268</v>
      </c>
      <c r="H479" s="64">
        <v>2014</v>
      </c>
      <c r="I479" s="65">
        <v>109.2</v>
      </c>
    </row>
    <row r="480" spans="1:9" x14ac:dyDescent="0.25">
      <c r="A480" s="21">
        <f t="shared" si="10"/>
        <v>480</v>
      </c>
      <c r="B480" s="63" t="s">
        <v>1055</v>
      </c>
      <c r="C480" s="63"/>
      <c r="D480" s="63" t="s">
        <v>1056</v>
      </c>
      <c r="E480" s="63" t="s">
        <v>1013</v>
      </c>
      <c r="F480" s="63" t="s">
        <v>1004</v>
      </c>
      <c r="G480" s="63" t="s">
        <v>268</v>
      </c>
      <c r="H480" s="64">
        <v>2014</v>
      </c>
      <c r="I480" s="65">
        <v>94.2</v>
      </c>
    </row>
    <row r="481" spans="1:9" x14ac:dyDescent="0.25">
      <c r="A481" s="21">
        <f t="shared" si="10"/>
        <v>481</v>
      </c>
      <c r="B481" s="63" t="s">
        <v>1057</v>
      </c>
      <c r="C481" s="63"/>
      <c r="D481" s="63" t="s">
        <v>1058</v>
      </c>
      <c r="E481" s="63" t="s">
        <v>1013</v>
      </c>
      <c r="F481" s="63" t="s">
        <v>1004</v>
      </c>
      <c r="G481" s="63" t="s">
        <v>268</v>
      </c>
      <c r="H481" s="64">
        <v>2014</v>
      </c>
      <c r="I481" s="65">
        <v>96.6</v>
      </c>
    </row>
    <row r="482" spans="1:9" x14ac:dyDescent="0.25">
      <c r="A482" s="21">
        <f t="shared" si="10"/>
        <v>482</v>
      </c>
      <c r="B482" s="63" t="s">
        <v>1059</v>
      </c>
      <c r="C482" s="63"/>
      <c r="D482" s="63" t="s">
        <v>1060</v>
      </c>
      <c r="E482" s="63" t="s">
        <v>1013</v>
      </c>
      <c r="F482" s="63" t="s">
        <v>1004</v>
      </c>
      <c r="G482" s="63" t="s">
        <v>268</v>
      </c>
      <c r="H482" s="64">
        <v>2015</v>
      </c>
      <c r="I482" s="65">
        <v>150</v>
      </c>
    </row>
    <row r="483" spans="1:9" x14ac:dyDescent="0.25">
      <c r="A483" s="21">
        <f t="shared" si="10"/>
        <v>483</v>
      </c>
      <c r="B483" s="63" t="s">
        <v>1061</v>
      </c>
      <c r="C483" s="63"/>
      <c r="D483" s="63" t="s">
        <v>1062</v>
      </c>
      <c r="E483" s="63" t="s">
        <v>1063</v>
      </c>
      <c r="F483" s="63" t="s">
        <v>1004</v>
      </c>
      <c r="G483" s="63" t="s">
        <v>268</v>
      </c>
      <c r="H483" s="64">
        <v>2017</v>
      </c>
      <c r="I483" s="65">
        <v>64</v>
      </c>
    </row>
    <row r="484" spans="1:9" x14ac:dyDescent="0.25">
      <c r="A484" s="21">
        <f t="shared" si="10"/>
        <v>484</v>
      </c>
      <c r="B484" s="63" t="s">
        <v>1064</v>
      </c>
      <c r="C484" s="63"/>
      <c r="D484" s="63" t="s">
        <v>1065</v>
      </c>
      <c r="E484" s="63" t="s">
        <v>1063</v>
      </c>
      <c r="F484" s="63" t="s">
        <v>1004</v>
      </c>
      <c r="G484" s="63" t="s">
        <v>268</v>
      </c>
      <c r="H484" s="64">
        <v>2017</v>
      </c>
      <c r="I484" s="65">
        <v>110</v>
      </c>
    </row>
    <row r="485" spans="1:9" x14ac:dyDescent="0.25">
      <c r="A485" s="21">
        <f t="shared" si="10"/>
        <v>485</v>
      </c>
      <c r="B485" s="63" t="s">
        <v>1066</v>
      </c>
      <c r="C485" s="63"/>
      <c r="D485" s="63" t="s">
        <v>1067</v>
      </c>
      <c r="E485" s="63" t="s">
        <v>1010</v>
      </c>
      <c r="F485" s="63" t="s">
        <v>1004</v>
      </c>
      <c r="G485" s="63" t="s">
        <v>268</v>
      </c>
      <c r="H485" s="64">
        <v>2015</v>
      </c>
      <c r="I485" s="65">
        <v>102</v>
      </c>
    </row>
    <row r="486" spans="1:9" x14ac:dyDescent="0.25">
      <c r="A486" s="21">
        <f t="shared" si="10"/>
        <v>486</v>
      </c>
      <c r="B486" s="63" t="s">
        <v>1068</v>
      </c>
      <c r="C486" s="63"/>
      <c r="D486" s="63" t="s">
        <v>1069</v>
      </c>
      <c r="E486" s="63" t="s">
        <v>1010</v>
      </c>
      <c r="F486" s="63" t="s">
        <v>1004</v>
      </c>
      <c r="G486" s="63" t="s">
        <v>268</v>
      </c>
      <c r="H486" s="64">
        <v>2015</v>
      </c>
      <c r="I486" s="65">
        <v>98</v>
      </c>
    </row>
    <row r="487" spans="1:9" x14ac:dyDescent="0.25">
      <c r="A487" s="21">
        <f t="shared" si="10"/>
        <v>487</v>
      </c>
      <c r="B487" s="63" t="s">
        <v>1070</v>
      </c>
      <c r="C487" s="63"/>
      <c r="D487" s="63" t="s">
        <v>1071</v>
      </c>
      <c r="E487" s="63" t="s">
        <v>1010</v>
      </c>
      <c r="F487" s="63" t="s">
        <v>1004</v>
      </c>
      <c r="G487" s="63" t="s">
        <v>268</v>
      </c>
      <c r="H487" s="64">
        <v>2016</v>
      </c>
      <c r="I487" s="65">
        <v>148.5</v>
      </c>
    </row>
    <row r="488" spans="1:9" x14ac:dyDescent="0.25">
      <c r="A488" s="21">
        <f t="shared" si="10"/>
        <v>488</v>
      </c>
      <c r="B488" s="63" t="s">
        <v>1072</v>
      </c>
      <c r="C488" s="63"/>
      <c r="D488" s="63" t="s">
        <v>1073</v>
      </c>
      <c r="E488" s="63" t="s">
        <v>1010</v>
      </c>
      <c r="F488" s="63" t="s">
        <v>1004</v>
      </c>
      <c r="G488" s="63" t="s">
        <v>268</v>
      </c>
      <c r="H488" s="64">
        <v>2016</v>
      </c>
      <c r="I488" s="65">
        <v>151.80000000000001</v>
      </c>
    </row>
    <row r="489" spans="1:9" x14ac:dyDescent="0.25">
      <c r="A489" s="21">
        <f t="shared" si="10"/>
        <v>489</v>
      </c>
      <c r="B489" s="63" t="s">
        <v>1074</v>
      </c>
      <c r="C489" s="63"/>
      <c r="D489" s="63" t="s">
        <v>1075</v>
      </c>
      <c r="E489" s="63" t="s">
        <v>1007</v>
      </c>
      <c r="F489" s="63" t="s">
        <v>1004</v>
      </c>
      <c r="G489" s="63" t="s">
        <v>268</v>
      </c>
      <c r="H489" s="64">
        <v>2014</v>
      </c>
      <c r="I489" s="65">
        <v>161</v>
      </c>
    </row>
    <row r="490" spans="1:9" x14ac:dyDescent="0.25">
      <c r="A490" s="21">
        <f t="shared" si="10"/>
        <v>490</v>
      </c>
      <c r="B490" s="63" t="s">
        <v>1076</v>
      </c>
      <c r="C490" s="63"/>
      <c r="D490" s="63" t="s">
        <v>1077</v>
      </c>
      <c r="E490" s="63" t="s">
        <v>1007</v>
      </c>
      <c r="F490" s="63" t="s">
        <v>1004</v>
      </c>
      <c r="G490" s="63" t="s">
        <v>268</v>
      </c>
      <c r="H490" s="64">
        <v>2015</v>
      </c>
      <c r="I490" s="65">
        <v>98</v>
      </c>
    </row>
    <row r="491" spans="1:9" x14ac:dyDescent="0.25">
      <c r="A491" s="21">
        <f t="shared" si="10"/>
        <v>491</v>
      </c>
      <c r="B491" s="63" t="s">
        <v>1078</v>
      </c>
      <c r="C491" s="63"/>
      <c r="D491" s="63" t="s">
        <v>1079</v>
      </c>
      <c r="E491" s="63" t="s">
        <v>1007</v>
      </c>
      <c r="F491" s="63" t="s">
        <v>1004</v>
      </c>
      <c r="G491" s="63" t="s">
        <v>268</v>
      </c>
      <c r="H491" s="64">
        <v>2015</v>
      </c>
      <c r="I491" s="65">
        <v>96</v>
      </c>
    </row>
    <row r="492" spans="1:9" x14ac:dyDescent="0.25">
      <c r="A492" s="21">
        <f t="shared" si="10"/>
        <v>492</v>
      </c>
      <c r="B492" s="63" t="s">
        <v>1080</v>
      </c>
      <c r="C492" s="63"/>
      <c r="D492" s="63" t="s">
        <v>1081</v>
      </c>
      <c r="E492" s="63" t="s">
        <v>1043</v>
      </c>
      <c r="F492" s="63" t="s">
        <v>1004</v>
      </c>
      <c r="G492" s="63" t="s">
        <v>268</v>
      </c>
      <c r="H492" s="64">
        <v>2016</v>
      </c>
      <c r="I492" s="65">
        <v>114.9</v>
      </c>
    </row>
    <row r="493" spans="1:9" x14ac:dyDescent="0.25">
      <c r="A493" s="21">
        <f t="shared" si="10"/>
        <v>493</v>
      </c>
      <c r="B493" s="63" t="s">
        <v>1082</v>
      </c>
      <c r="C493" s="63"/>
      <c r="D493" s="63" t="s">
        <v>1083</v>
      </c>
      <c r="E493" s="63" t="s">
        <v>1043</v>
      </c>
      <c r="F493" s="63" t="s">
        <v>1004</v>
      </c>
      <c r="G493" s="63" t="s">
        <v>268</v>
      </c>
      <c r="H493" s="64">
        <v>2016</v>
      </c>
      <c r="I493" s="65">
        <v>142.30000000000001</v>
      </c>
    </row>
    <row r="494" spans="1:9" x14ac:dyDescent="0.25">
      <c r="A494" s="21">
        <f t="shared" si="10"/>
        <v>494</v>
      </c>
      <c r="B494" s="63" t="s">
        <v>1084</v>
      </c>
      <c r="C494" s="63"/>
      <c r="D494" s="63" t="s">
        <v>1085</v>
      </c>
      <c r="E494" s="63" t="s">
        <v>1010</v>
      </c>
      <c r="F494" s="63" t="s">
        <v>1004</v>
      </c>
      <c r="G494" s="63" t="s">
        <v>268</v>
      </c>
      <c r="H494" s="64">
        <v>2007</v>
      </c>
      <c r="I494" s="65">
        <v>57</v>
      </c>
    </row>
    <row r="495" spans="1:9" x14ac:dyDescent="0.25">
      <c r="A495" s="21">
        <f t="shared" si="10"/>
        <v>495</v>
      </c>
      <c r="B495" s="63" t="s">
        <v>1086</v>
      </c>
      <c r="C495" s="63"/>
      <c r="D495" s="63" t="s">
        <v>1087</v>
      </c>
      <c r="E495" s="63" t="s">
        <v>1088</v>
      </c>
      <c r="F495" s="63" t="s">
        <v>1004</v>
      </c>
      <c r="G495" s="63" t="s">
        <v>268</v>
      </c>
      <c r="H495" s="64">
        <v>2007</v>
      </c>
      <c r="I495" s="65">
        <v>1</v>
      </c>
    </row>
    <row r="496" spans="1:9" x14ac:dyDescent="0.25">
      <c r="A496" s="21">
        <f t="shared" si="10"/>
        <v>496</v>
      </c>
      <c r="B496" s="63" t="s">
        <v>1089</v>
      </c>
      <c r="C496" s="63"/>
      <c r="D496" s="63" t="s">
        <v>1090</v>
      </c>
      <c r="E496" s="63" t="s">
        <v>1091</v>
      </c>
      <c r="F496" s="63" t="s">
        <v>1092</v>
      </c>
      <c r="G496" s="63" t="s">
        <v>61</v>
      </c>
      <c r="H496" s="64">
        <v>2012</v>
      </c>
      <c r="I496" s="65">
        <v>99.8</v>
      </c>
    </row>
    <row r="497" spans="1:9" x14ac:dyDescent="0.25">
      <c r="A497" s="21">
        <f t="shared" si="10"/>
        <v>497</v>
      </c>
      <c r="B497" s="63" t="s">
        <v>1093</v>
      </c>
      <c r="C497" s="63"/>
      <c r="D497" s="63" t="s">
        <v>1094</v>
      </c>
      <c r="E497" s="63" t="s">
        <v>383</v>
      </c>
      <c r="F497" s="63" t="s">
        <v>1092</v>
      </c>
      <c r="G497" s="63" t="s">
        <v>48</v>
      </c>
      <c r="H497" s="64">
        <v>2007</v>
      </c>
      <c r="I497" s="65">
        <v>120</v>
      </c>
    </row>
    <row r="498" spans="1:9" x14ac:dyDescent="0.25">
      <c r="A498" s="21">
        <f t="shared" si="10"/>
        <v>498</v>
      </c>
      <c r="B498" s="63" t="s">
        <v>1095</v>
      </c>
      <c r="C498" s="63" t="s">
        <v>2145</v>
      </c>
      <c r="D498" s="63" t="s">
        <v>1096</v>
      </c>
      <c r="E498" s="63" t="s">
        <v>1097</v>
      </c>
      <c r="F498" s="63" t="s">
        <v>1092</v>
      </c>
      <c r="G498" s="63" t="s">
        <v>159</v>
      </c>
      <c r="H498" s="64">
        <v>2013</v>
      </c>
      <c r="I498" s="65">
        <v>8.8000000000000007</v>
      </c>
    </row>
    <row r="499" spans="1:9" x14ac:dyDescent="0.25">
      <c r="A499" s="21">
        <f t="shared" si="10"/>
        <v>499</v>
      </c>
      <c r="B499" s="63" t="s">
        <v>1098</v>
      </c>
      <c r="C499" s="63" t="s">
        <v>2145</v>
      </c>
      <c r="D499" s="63" t="s">
        <v>1099</v>
      </c>
      <c r="E499" s="63" t="s">
        <v>1097</v>
      </c>
      <c r="F499" s="63" t="s">
        <v>1092</v>
      </c>
      <c r="G499" s="63" t="s">
        <v>159</v>
      </c>
      <c r="H499" s="64">
        <v>2013</v>
      </c>
      <c r="I499" s="65">
        <v>124.3</v>
      </c>
    </row>
    <row r="500" spans="1:9" s="24" customFormat="1" x14ac:dyDescent="0.25">
      <c r="A500" s="21">
        <f t="shared" si="10"/>
        <v>500</v>
      </c>
      <c r="B500" s="63" t="s">
        <v>1100</v>
      </c>
      <c r="C500" s="63"/>
      <c r="D500" s="63" t="s">
        <v>1101</v>
      </c>
      <c r="E500" s="63" t="s">
        <v>1097</v>
      </c>
      <c r="F500" s="63" t="s">
        <v>1092</v>
      </c>
      <c r="G500" s="63" t="s">
        <v>159</v>
      </c>
      <c r="H500" s="64">
        <v>2020</v>
      </c>
      <c r="I500" s="65">
        <v>89.7</v>
      </c>
    </row>
    <row r="501" spans="1:9" x14ac:dyDescent="0.25">
      <c r="A501" s="21">
        <f t="shared" si="10"/>
        <v>501</v>
      </c>
      <c r="B501" s="63" t="s">
        <v>1102</v>
      </c>
      <c r="C501" s="63"/>
      <c r="D501" s="63" t="s">
        <v>1103</v>
      </c>
      <c r="E501" s="63" t="s">
        <v>1097</v>
      </c>
      <c r="F501" s="63" t="s">
        <v>1092</v>
      </c>
      <c r="G501" s="63" t="s">
        <v>159</v>
      </c>
      <c r="H501" s="64">
        <v>2020</v>
      </c>
      <c r="I501" s="65">
        <v>6.7</v>
      </c>
    </row>
    <row r="502" spans="1:9" x14ac:dyDescent="0.25">
      <c r="A502" s="21">
        <f t="shared" si="10"/>
        <v>502</v>
      </c>
      <c r="B502" s="63" t="s">
        <v>1104</v>
      </c>
      <c r="C502" s="63"/>
      <c r="D502" s="63" t="s">
        <v>1105</v>
      </c>
      <c r="E502" s="63" t="s">
        <v>1097</v>
      </c>
      <c r="F502" s="63" t="s">
        <v>1092</v>
      </c>
      <c r="G502" s="63" t="s">
        <v>159</v>
      </c>
      <c r="H502" s="64">
        <v>2020</v>
      </c>
      <c r="I502" s="65">
        <v>13.4</v>
      </c>
    </row>
    <row r="503" spans="1:9" x14ac:dyDescent="0.25">
      <c r="A503" s="21">
        <f t="shared" si="10"/>
        <v>503</v>
      </c>
      <c r="B503" s="63" t="s">
        <v>1106</v>
      </c>
      <c r="C503" s="63"/>
      <c r="D503" s="63" t="s">
        <v>1107</v>
      </c>
      <c r="E503" s="63" t="s">
        <v>1097</v>
      </c>
      <c r="F503" s="63" t="s">
        <v>1092</v>
      </c>
      <c r="G503" s="63" t="s">
        <v>159</v>
      </c>
      <c r="H503" s="64">
        <v>2020</v>
      </c>
      <c r="I503" s="65">
        <v>182.4</v>
      </c>
    </row>
    <row r="504" spans="1:9" x14ac:dyDescent="0.25">
      <c r="A504" s="21">
        <f t="shared" si="10"/>
        <v>504</v>
      </c>
      <c r="B504" s="63" t="s">
        <v>1108</v>
      </c>
      <c r="C504" s="63"/>
      <c r="D504" s="63" t="s">
        <v>1109</v>
      </c>
      <c r="E504" s="63" t="s">
        <v>1110</v>
      </c>
      <c r="F504" s="63" t="s">
        <v>1092</v>
      </c>
      <c r="G504" s="63" t="s">
        <v>159</v>
      </c>
      <c r="H504" s="64">
        <v>2020</v>
      </c>
      <c r="I504" s="65">
        <v>162</v>
      </c>
    </row>
    <row r="505" spans="1:9" x14ac:dyDescent="0.25">
      <c r="A505" s="21">
        <f t="shared" si="10"/>
        <v>505</v>
      </c>
      <c r="B505" s="63" t="s">
        <v>1111</v>
      </c>
      <c r="C505" s="63"/>
      <c r="D505" s="63" t="s">
        <v>1112</v>
      </c>
      <c r="E505" s="63" t="s">
        <v>1113</v>
      </c>
      <c r="F505" s="63" t="s">
        <v>1092</v>
      </c>
      <c r="G505" s="63" t="s">
        <v>48</v>
      </c>
      <c r="H505" s="64">
        <v>2017</v>
      </c>
      <c r="I505" s="65">
        <v>44.9</v>
      </c>
    </row>
    <row r="506" spans="1:9" x14ac:dyDescent="0.25">
      <c r="A506" s="21">
        <f t="shared" si="10"/>
        <v>506</v>
      </c>
      <c r="B506" s="63" t="s">
        <v>1114</v>
      </c>
      <c r="C506" s="63"/>
      <c r="D506" s="63" t="s">
        <v>1115</v>
      </c>
      <c r="E506" s="63" t="s">
        <v>1113</v>
      </c>
      <c r="F506" s="63" t="s">
        <v>1092</v>
      </c>
      <c r="G506" s="63" t="s">
        <v>48</v>
      </c>
      <c r="H506" s="64">
        <v>2017</v>
      </c>
      <c r="I506" s="65">
        <v>55.7</v>
      </c>
    </row>
    <row r="507" spans="1:9" x14ac:dyDescent="0.25">
      <c r="A507" s="21">
        <f t="shared" si="10"/>
        <v>507</v>
      </c>
      <c r="B507" s="63" t="s">
        <v>1116</v>
      </c>
      <c r="C507" s="63"/>
      <c r="D507" s="63" t="s">
        <v>1117</v>
      </c>
      <c r="E507" s="63" t="s">
        <v>1118</v>
      </c>
      <c r="F507" s="63" t="s">
        <v>1092</v>
      </c>
      <c r="G507" s="63" t="s">
        <v>159</v>
      </c>
      <c r="H507" s="64">
        <v>2006</v>
      </c>
      <c r="I507" s="65">
        <v>120.6</v>
      </c>
    </row>
    <row r="508" spans="1:9" x14ac:dyDescent="0.25">
      <c r="A508" s="21">
        <f t="shared" si="10"/>
        <v>508</v>
      </c>
      <c r="B508" s="63" t="s">
        <v>1119</v>
      </c>
      <c r="C508" s="63"/>
      <c r="D508" s="63" t="s">
        <v>1120</v>
      </c>
      <c r="E508" s="63" t="s">
        <v>1118</v>
      </c>
      <c r="F508" s="63" t="s">
        <v>1092</v>
      </c>
      <c r="G508" s="63" t="s">
        <v>159</v>
      </c>
      <c r="H508" s="64">
        <v>2007</v>
      </c>
      <c r="I508" s="65">
        <v>115.5</v>
      </c>
    </row>
    <row r="509" spans="1:9" x14ac:dyDescent="0.25">
      <c r="A509" s="21">
        <f t="shared" si="10"/>
        <v>509</v>
      </c>
      <c r="B509" s="63" t="s">
        <v>1121</v>
      </c>
      <c r="C509" s="63"/>
      <c r="D509" s="63" t="s">
        <v>1122</v>
      </c>
      <c r="E509" s="63" t="s">
        <v>1118</v>
      </c>
      <c r="F509" s="63" t="s">
        <v>1092</v>
      </c>
      <c r="G509" s="63" t="s">
        <v>159</v>
      </c>
      <c r="H509" s="64">
        <v>2007</v>
      </c>
      <c r="I509" s="65">
        <v>117</v>
      </c>
    </row>
    <row r="510" spans="1:9" x14ac:dyDescent="0.25">
      <c r="A510" s="21">
        <f t="shared" si="10"/>
        <v>510</v>
      </c>
      <c r="B510" s="63" t="s">
        <v>1123</v>
      </c>
      <c r="C510" s="63"/>
      <c r="D510" s="63" t="s">
        <v>1124</v>
      </c>
      <c r="E510" s="63" t="s">
        <v>1118</v>
      </c>
      <c r="F510" s="63" t="s">
        <v>1092</v>
      </c>
      <c r="G510" s="63" t="s">
        <v>159</v>
      </c>
      <c r="H510" s="64">
        <v>2008</v>
      </c>
      <c r="I510" s="65">
        <v>170.2</v>
      </c>
    </row>
    <row r="511" spans="1:9" x14ac:dyDescent="0.25">
      <c r="A511" s="21">
        <f t="shared" si="10"/>
        <v>511</v>
      </c>
      <c r="B511" s="63" t="s">
        <v>1125</v>
      </c>
      <c r="C511" s="63"/>
      <c r="D511" s="63" t="s">
        <v>1126</v>
      </c>
      <c r="E511" s="63" t="s">
        <v>1127</v>
      </c>
      <c r="F511" s="63" t="s">
        <v>1092</v>
      </c>
      <c r="G511" s="63" t="s">
        <v>159</v>
      </c>
      <c r="H511" s="64">
        <v>2009</v>
      </c>
      <c r="I511" s="65">
        <v>88</v>
      </c>
    </row>
    <row r="512" spans="1:9" x14ac:dyDescent="0.25">
      <c r="A512" s="21">
        <f t="shared" si="10"/>
        <v>512</v>
      </c>
      <c r="B512" s="63" t="s">
        <v>1128</v>
      </c>
      <c r="C512" s="63"/>
      <c r="D512" s="63" t="s">
        <v>1129</v>
      </c>
      <c r="E512" s="63" t="s">
        <v>1127</v>
      </c>
      <c r="F512" s="63" t="s">
        <v>1092</v>
      </c>
      <c r="G512" s="63" t="s">
        <v>159</v>
      </c>
      <c r="H512" s="64">
        <v>2009</v>
      </c>
      <c r="I512" s="65">
        <v>90</v>
      </c>
    </row>
    <row r="513" spans="1:9" x14ac:dyDescent="0.25">
      <c r="A513" s="21">
        <f t="shared" si="10"/>
        <v>513</v>
      </c>
      <c r="B513" s="63" t="s">
        <v>1130</v>
      </c>
      <c r="C513" s="63"/>
      <c r="D513" s="63" t="s">
        <v>1131</v>
      </c>
      <c r="E513" s="63" t="s">
        <v>839</v>
      </c>
      <c r="F513" s="63" t="s">
        <v>1092</v>
      </c>
      <c r="G513" s="63" t="s">
        <v>61</v>
      </c>
      <c r="H513" s="64">
        <v>2019</v>
      </c>
      <c r="I513" s="65">
        <v>115.2</v>
      </c>
    </row>
    <row r="514" spans="1:9" s="24" customFormat="1" x14ac:dyDescent="0.25">
      <c r="A514" s="21">
        <f t="shared" si="10"/>
        <v>514</v>
      </c>
      <c r="B514" s="63" t="s">
        <v>1132</v>
      </c>
      <c r="C514" s="63"/>
      <c r="D514" s="63" t="s">
        <v>1133</v>
      </c>
      <c r="E514" s="63" t="s">
        <v>839</v>
      </c>
      <c r="F514" s="63" t="s">
        <v>1092</v>
      </c>
      <c r="G514" s="63" t="s">
        <v>61</v>
      </c>
      <c r="H514" s="64">
        <v>2019</v>
      </c>
      <c r="I514" s="65">
        <v>122.4</v>
      </c>
    </row>
    <row r="515" spans="1:9" s="24" customFormat="1" x14ac:dyDescent="0.25">
      <c r="A515" s="21">
        <f t="shared" si="10"/>
        <v>515</v>
      </c>
      <c r="B515" s="63" t="s">
        <v>1134</v>
      </c>
      <c r="C515" s="63"/>
      <c r="D515" s="63" t="s">
        <v>1135</v>
      </c>
      <c r="E515" s="63" t="s">
        <v>1136</v>
      </c>
      <c r="F515" s="63" t="s">
        <v>1092</v>
      </c>
      <c r="G515" s="63" t="s">
        <v>159</v>
      </c>
      <c r="H515" s="64">
        <v>2004</v>
      </c>
      <c r="I515" s="65">
        <v>114</v>
      </c>
    </row>
    <row r="516" spans="1:9" x14ac:dyDescent="0.25">
      <c r="A516" s="21">
        <f t="shared" si="10"/>
        <v>516</v>
      </c>
      <c r="B516" s="63" t="s">
        <v>1137</v>
      </c>
      <c r="C516" s="63"/>
      <c r="D516" s="63" t="s">
        <v>1138</v>
      </c>
      <c r="E516" s="63" t="s">
        <v>1139</v>
      </c>
      <c r="F516" s="63" t="s">
        <v>1092</v>
      </c>
      <c r="G516" s="63" t="s">
        <v>159</v>
      </c>
      <c r="H516" s="64">
        <v>2007</v>
      </c>
      <c r="I516" s="65">
        <v>130.5</v>
      </c>
    </row>
    <row r="517" spans="1:9" x14ac:dyDescent="0.25">
      <c r="A517" s="21">
        <f t="shared" si="10"/>
        <v>517</v>
      </c>
      <c r="B517" s="63" t="s">
        <v>1140</v>
      </c>
      <c r="C517" s="63"/>
      <c r="D517" s="63" t="s">
        <v>1141</v>
      </c>
      <c r="E517" s="63" t="s">
        <v>1139</v>
      </c>
      <c r="F517" s="63" t="s">
        <v>1092</v>
      </c>
      <c r="G517" s="63" t="s">
        <v>159</v>
      </c>
      <c r="H517" s="64">
        <v>2007</v>
      </c>
      <c r="I517" s="65">
        <v>120</v>
      </c>
    </row>
    <row r="518" spans="1:9" s="24" customFormat="1" x14ac:dyDescent="0.25">
      <c r="A518" s="21">
        <f t="shared" ref="A518:A581" si="11">A517+1</f>
        <v>518</v>
      </c>
      <c r="B518" s="63" t="s">
        <v>1142</v>
      </c>
      <c r="C518" s="63" t="s">
        <v>2146</v>
      </c>
      <c r="D518" s="63" t="s">
        <v>1143</v>
      </c>
      <c r="E518" s="63" t="s">
        <v>1144</v>
      </c>
      <c r="F518" s="63" t="s">
        <v>1092</v>
      </c>
      <c r="G518" s="63" t="s">
        <v>159</v>
      </c>
      <c r="H518" s="64">
        <v>2007</v>
      </c>
      <c r="I518" s="65">
        <v>231.7</v>
      </c>
    </row>
    <row r="519" spans="1:9" x14ac:dyDescent="0.25">
      <c r="A519" s="21">
        <f t="shared" si="11"/>
        <v>519</v>
      </c>
      <c r="B519" s="63" t="s">
        <v>1145</v>
      </c>
      <c r="C519" s="63" t="s">
        <v>2146</v>
      </c>
      <c r="D519" s="63" t="s">
        <v>1146</v>
      </c>
      <c r="E519" s="63" t="s">
        <v>1144</v>
      </c>
      <c r="F519" s="63" t="s">
        <v>1092</v>
      </c>
      <c r="G519" s="63" t="s">
        <v>159</v>
      </c>
      <c r="H519" s="64">
        <v>2007</v>
      </c>
      <c r="I519" s="65">
        <v>149.5</v>
      </c>
    </row>
    <row r="520" spans="1:9" s="24" customFormat="1" x14ac:dyDescent="0.25">
      <c r="A520" s="21">
        <f t="shared" si="11"/>
        <v>520</v>
      </c>
      <c r="B520" s="63" t="s">
        <v>1147</v>
      </c>
      <c r="C520" s="63" t="s">
        <v>2146</v>
      </c>
      <c r="D520" s="63" t="s">
        <v>1148</v>
      </c>
      <c r="E520" s="63" t="s">
        <v>1144</v>
      </c>
      <c r="F520" s="63" t="s">
        <v>1092</v>
      </c>
      <c r="G520" s="63" t="s">
        <v>159</v>
      </c>
      <c r="H520" s="64">
        <v>2008</v>
      </c>
      <c r="I520" s="65">
        <v>200.9</v>
      </c>
    </row>
    <row r="521" spans="1:9" x14ac:dyDescent="0.25">
      <c r="A521" s="21">
        <f t="shared" si="11"/>
        <v>521</v>
      </c>
      <c r="B521" s="63" t="s">
        <v>1149</v>
      </c>
      <c r="C521" s="63" t="s">
        <v>2147</v>
      </c>
      <c r="D521" s="63" t="s">
        <v>1150</v>
      </c>
      <c r="E521" s="63" t="s">
        <v>1151</v>
      </c>
      <c r="F521" s="63" t="s">
        <v>1092</v>
      </c>
      <c r="G521" s="63" t="s">
        <v>159</v>
      </c>
      <c r="H521" s="64">
        <v>2008</v>
      </c>
      <c r="I521" s="65">
        <v>121.5</v>
      </c>
    </row>
    <row r="522" spans="1:9" x14ac:dyDescent="0.25">
      <c r="A522" s="21">
        <f t="shared" si="11"/>
        <v>522</v>
      </c>
      <c r="B522" s="63" t="s">
        <v>1152</v>
      </c>
      <c r="C522" s="63"/>
      <c r="D522" s="63" t="s">
        <v>1153</v>
      </c>
      <c r="E522" s="63" t="s">
        <v>419</v>
      </c>
      <c r="F522" s="63" t="s">
        <v>1092</v>
      </c>
      <c r="G522" s="63" t="s">
        <v>61</v>
      </c>
      <c r="H522" s="64">
        <v>2010</v>
      </c>
      <c r="I522" s="65">
        <v>75</v>
      </c>
    </row>
    <row r="523" spans="1:9" x14ac:dyDescent="0.25">
      <c r="A523" s="21">
        <f t="shared" si="11"/>
        <v>523</v>
      </c>
      <c r="B523" s="63" t="s">
        <v>1154</v>
      </c>
      <c r="C523" s="63"/>
      <c r="D523" s="63" t="s">
        <v>1155</v>
      </c>
      <c r="E523" s="63" t="s">
        <v>419</v>
      </c>
      <c r="F523" s="63" t="s">
        <v>1092</v>
      </c>
      <c r="G523" s="63" t="s">
        <v>61</v>
      </c>
      <c r="H523" s="64">
        <v>2010</v>
      </c>
      <c r="I523" s="65">
        <v>75</v>
      </c>
    </row>
    <row r="524" spans="1:9" x14ac:dyDescent="0.25">
      <c r="A524" s="21">
        <f t="shared" si="11"/>
        <v>524</v>
      </c>
      <c r="B524" s="63" t="s">
        <v>1156</v>
      </c>
      <c r="C524" s="63"/>
      <c r="D524" s="63" t="s">
        <v>1157</v>
      </c>
      <c r="E524" s="63" t="s">
        <v>1158</v>
      </c>
      <c r="F524" s="63" t="s">
        <v>1092</v>
      </c>
      <c r="G524" s="63" t="s">
        <v>159</v>
      </c>
      <c r="H524" s="64">
        <v>2008</v>
      </c>
      <c r="I524" s="65">
        <v>126.5</v>
      </c>
    </row>
    <row r="525" spans="1:9" x14ac:dyDescent="0.25">
      <c r="A525" s="21">
        <f t="shared" si="11"/>
        <v>525</v>
      </c>
      <c r="B525" s="63" t="s">
        <v>1159</v>
      </c>
      <c r="C525" s="63"/>
      <c r="D525" s="63" t="s">
        <v>1160</v>
      </c>
      <c r="E525" s="63" t="s">
        <v>1139</v>
      </c>
      <c r="F525" s="63" t="s">
        <v>1092</v>
      </c>
      <c r="G525" s="63" t="s">
        <v>159</v>
      </c>
      <c r="H525" s="64">
        <v>2017</v>
      </c>
      <c r="I525" s="65">
        <v>126.5</v>
      </c>
    </row>
    <row r="526" spans="1:9" x14ac:dyDescent="0.25">
      <c r="A526" s="21">
        <f t="shared" si="11"/>
        <v>526</v>
      </c>
      <c r="B526" s="63" t="s">
        <v>1161</v>
      </c>
      <c r="C526" s="63"/>
      <c r="D526" s="63" t="s">
        <v>1162</v>
      </c>
      <c r="E526" s="63" t="s">
        <v>1139</v>
      </c>
      <c r="F526" s="63" t="s">
        <v>1092</v>
      </c>
      <c r="G526" s="63" t="s">
        <v>159</v>
      </c>
      <c r="H526" s="64">
        <v>2017</v>
      </c>
      <c r="I526" s="65">
        <v>126.5</v>
      </c>
    </row>
    <row r="527" spans="1:9" s="24" customFormat="1" x14ac:dyDescent="0.25">
      <c r="A527" s="21">
        <f t="shared" si="11"/>
        <v>527</v>
      </c>
      <c r="B527" s="63" t="s">
        <v>1163</v>
      </c>
      <c r="C527" s="63" t="s">
        <v>2148</v>
      </c>
      <c r="D527" s="63" t="s">
        <v>1164</v>
      </c>
      <c r="E527" s="63" t="s">
        <v>1165</v>
      </c>
      <c r="F527" s="63" t="s">
        <v>1092</v>
      </c>
      <c r="G527" s="63" t="s">
        <v>159</v>
      </c>
      <c r="H527" s="64">
        <v>2002</v>
      </c>
      <c r="I527" s="65">
        <v>85.1</v>
      </c>
    </row>
    <row r="528" spans="1:9" x14ac:dyDescent="0.25">
      <c r="A528" s="21">
        <f t="shared" si="11"/>
        <v>528</v>
      </c>
      <c r="B528" s="63" t="s">
        <v>1166</v>
      </c>
      <c r="C528" s="63" t="s">
        <v>2148</v>
      </c>
      <c r="D528" s="63" t="s">
        <v>1167</v>
      </c>
      <c r="E528" s="63" t="s">
        <v>1165</v>
      </c>
      <c r="F528" s="63" t="s">
        <v>1092</v>
      </c>
      <c r="G528" s="63" t="s">
        <v>159</v>
      </c>
      <c r="H528" s="64">
        <v>2002</v>
      </c>
      <c r="I528" s="65">
        <v>85.1</v>
      </c>
    </row>
    <row r="529" spans="1:9" s="24" customFormat="1" x14ac:dyDescent="0.25">
      <c r="A529" s="21">
        <f t="shared" si="11"/>
        <v>529</v>
      </c>
      <c r="B529" s="63" t="s">
        <v>1168</v>
      </c>
      <c r="C529" s="63"/>
      <c r="D529" s="63" t="s">
        <v>1169</v>
      </c>
      <c r="E529" s="63" t="s">
        <v>158</v>
      </c>
      <c r="F529" s="63" t="s">
        <v>1092</v>
      </c>
      <c r="G529" s="63" t="s">
        <v>159</v>
      </c>
      <c r="H529" s="64">
        <v>2008</v>
      </c>
      <c r="I529" s="65">
        <v>118.7</v>
      </c>
    </row>
    <row r="530" spans="1:9" s="24" customFormat="1" x14ac:dyDescent="0.25">
      <c r="A530" s="21">
        <f t="shared" si="11"/>
        <v>530</v>
      </c>
      <c r="B530" s="63" t="s">
        <v>1170</v>
      </c>
      <c r="C530" s="63"/>
      <c r="D530" s="63" t="s">
        <v>1171</v>
      </c>
      <c r="E530" s="63" t="s">
        <v>1097</v>
      </c>
      <c r="F530" s="63" t="s">
        <v>1092</v>
      </c>
      <c r="G530" s="63" t="s">
        <v>159</v>
      </c>
      <c r="H530" s="64">
        <v>2017</v>
      </c>
      <c r="I530" s="65">
        <v>98.9</v>
      </c>
    </row>
    <row r="531" spans="1:9" x14ac:dyDescent="0.25">
      <c r="A531" s="21">
        <f t="shared" si="11"/>
        <v>531</v>
      </c>
      <c r="B531" s="63" t="s">
        <v>1172</v>
      </c>
      <c r="C531" s="63"/>
      <c r="D531" s="63" t="s">
        <v>1173</v>
      </c>
      <c r="E531" s="63" t="s">
        <v>1097</v>
      </c>
      <c r="F531" s="63" t="s">
        <v>1092</v>
      </c>
      <c r="G531" s="63" t="s">
        <v>159</v>
      </c>
      <c r="H531" s="64">
        <v>2017</v>
      </c>
      <c r="I531" s="65">
        <v>131.1</v>
      </c>
    </row>
    <row r="532" spans="1:9" x14ac:dyDescent="0.25">
      <c r="A532" s="21">
        <f t="shared" si="11"/>
        <v>532</v>
      </c>
      <c r="B532" s="63" t="s">
        <v>1174</v>
      </c>
      <c r="C532" s="63"/>
      <c r="D532" s="63" t="s">
        <v>1175</v>
      </c>
      <c r="E532" s="63" t="s">
        <v>1176</v>
      </c>
      <c r="F532" s="63" t="s">
        <v>1092</v>
      </c>
      <c r="G532" s="63" t="s">
        <v>48</v>
      </c>
      <c r="H532" s="64">
        <v>2018</v>
      </c>
      <c r="I532" s="65">
        <v>200</v>
      </c>
    </row>
    <row r="533" spans="1:9" x14ac:dyDescent="0.25">
      <c r="A533" s="21">
        <f t="shared" si="11"/>
        <v>533</v>
      </c>
      <c r="B533" s="63" t="s">
        <v>1177</v>
      </c>
      <c r="C533" s="63"/>
      <c r="D533" s="63" t="s">
        <v>1178</v>
      </c>
      <c r="E533" s="63" t="s">
        <v>1139</v>
      </c>
      <c r="F533" s="63" t="s">
        <v>1092</v>
      </c>
      <c r="G533" s="63" t="s">
        <v>159</v>
      </c>
      <c r="H533" s="64">
        <v>2017</v>
      </c>
      <c r="I533" s="65">
        <v>79.8</v>
      </c>
    </row>
    <row r="534" spans="1:9" x14ac:dyDescent="0.25">
      <c r="A534" s="21">
        <f t="shared" si="11"/>
        <v>534</v>
      </c>
      <c r="B534" s="63" t="s">
        <v>1179</v>
      </c>
      <c r="C534" s="63"/>
      <c r="D534" s="63" t="s">
        <v>1180</v>
      </c>
      <c r="E534" s="63" t="s">
        <v>1139</v>
      </c>
      <c r="F534" s="63" t="s">
        <v>1092</v>
      </c>
      <c r="G534" s="63" t="s">
        <v>159</v>
      </c>
      <c r="H534" s="64">
        <v>2017</v>
      </c>
      <c r="I534" s="65">
        <v>75.599999999999994</v>
      </c>
    </row>
    <row r="535" spans="1:9" x14ac:dyDescent="0.25">
      <c r="A535" s="21">
        <f t="shared" si="11"/>
        <v>535</v>
      </c>
      <c r="B535" s="63" t="s">
        <v>1181</v>
      </c>
      <c r="C535" s="63"/>
      <c r="D535" s="63" t="s">
        <v>1182</v>
      </c>
      <c r="E535" s="63" t="s">
        <v>1183</v>
      </c>
      <c r="F535" s="63" t="s">
        <v>1092</v>
      </c>
      <c r="G535" s="63" t="s">
        <v>159</v>
      </c>
      <c r="H535" s="64">
        <v>2019</v>
      </c>
      <c r="I535" s="65">
        <v>186.5</v>
      </c>
    </row>
    <row r="536" spans="1:9" x14ac:dyDescent="0.25">
      <c r="A536" s="21">
        <f t="shared" si="11"/>
        <v>536</v>
      </c>
      <c r="B536" s="63" t="s">
        <v>1184</v>
      </c>
      <c r="C536" s="63"/>
      <c r="D536" s="63" t="s">
        <v>1185</v>
      </c>
      <c r="E536" s="63" t="s">
        <v>1183</v>
      </c>
      <c r="F536" s="63" t="s">
        <v>1092</v>
      </c>
      <c r="G536" s="63" t="s">
        <v>159</v>
      </c>
      <c r="H536" s="64">
        <v>2019</v>
      </c>
      <c r="I536" s="65">
        <v>163.80000000000001</v>
      </c>
    </row>
    <row r="537" spans="1:9" x14ac:dyDescent="0.25">
      <c r="A537" s="21">
        <f t="shared" si="11"/>
        <v>537</v>
      </c>
      <c r="B537" s="63" t="s">
        <v>1186</v>
      </c>
      <c r="C537" s="63"/>
      <c r="D537" s="63" t="s">
        <v>1187</v>
      </c>
      <c r="E537" s="63" t="s">
        <v>1188</v>
      </c>
      <c r="F537" s="63" t="s">
        <v>1092</v>
      </c>
      <c r="G537" s="63" t="s">
        <v>159</v>
      </c>
      <c r="H537" s="64">
        <v>2007</v>
      </c>
      <c r="I537" s="65">
        <v>124.2</v>
      </c>
    </row>
    <row r="538" spans="1:9" x14ac:dyDescent="0.25">
      <c r="A538" s="21">
        <f t="shared" si="11"/>
        <v>538</v>
      </c>
      <c r="B538" s="63" t="s">
        <v>1189</v>
      </c>
      <c r="C538" s="63"/>
      <c r="D538" s="63" t="s">
        <v>1190</v>
      </c>
      <c r="E538" s="63" t="s">
        <v>1144</v>
      </c>
      <c r="F538" s="63" t="s">
        <v>1092</v>
      </c>
      <c r="G538" s="63" t="s">
        <v>159</v>
      </c>
      <c r="H538" s="64">
        <v>2008</v>
      </c>
      <c r="I538" s="65">
        <v>80</v>
      </c>
    </row>
    <row r="539" spans="1:9" x14ac:dyDescent="0.25">
      <c r="A539" s="21">
        <f t="shared" si="11"/>
        <v>539</v>
      </c>
      <c r="B539" s="63" t="s">
        <v>1191</v>
      </c>
      <c r="C539" s="63"/>
      <c r="D539" s="63" t="s">
        <v>1192</v>
      </c>
      <c r="E539" s="63" t="s">
        <v>1144</v>
      </c>
      <c r="F539" s="63" t="s">
        <v>1092</v>
      </c>
      <c r="G539" s="63" t="s">
        <v>159</v>
      </c>
      <c r="H539" s="64">
        <v>2010</v>
      </c>
      <c r="I539" s="65">
        <v>69.599999999999994</v>
      </c>
    </row>
    <row r="540" spans="1:9" x14ac:dyDescent="0.25">
      <c r="A540" s="21">
        <f t="shared" si="11"/>
        <v>540</v>
      </c>
      <c r="B540" s="63" t="s">
        <v>1193</v>
      </c>
      <c r="C540" s="63"/>
      <c r="D540" s="63" t="s">
        <v>1194</v>
      </c>
      <c r="E540" s="63" t="s">
        <v>1176</v>
      </c>
      <c r="F540" s="63" t="s">
        <v>1092</v>
      </c>
      <c r="G540" s="63" t="s">
        <v>48</v>
      </c>
      <c r="H540" s="64">
        <v>2014</v>
      </c>
      <c r="I540" s="65">
        <v>148.6</v>
      </c>
    </row>
    <row r="541" spans="1:9" x14ac:dyDescent="0.25">
      <c r="A541" s="21">
        <f t="shared" si="11"/>
        <v>541</v>
      </c>
      <c r="B541" s="63" t="s">
        <v>1195</v>
      </c>
      <c r="C541" s="63"/>
      <c r="D541" s="63" t="s">
        <v>1196</v>
      </c>
      <c r="E541" s="63" t="s">
        <v>1127</v>
      </c>
      <c r="F541" s="63" t="s">
        <v>1092</v>
      </c>
      <c r="G541" s="63" t="s">
        <v>159</v>
      </c>
      <c r="H541" s="64">
        <v>2020</v>
      </c>
      <c r="I541" s="65">
        <v>82</v>
      </c>
    </row>
    <row r="542" spans="1:9" x14ac:dyDescent="0.25">
      <c r="A542" s="21">
        <f t="shared" si="11"/>
        <v>542</v>
      </c>
      <c r="B542" s="63" t="s">
        <v>1197</v>
      </c>
      <c r="C542" s="63"/>
      <c r="D542" s="63" t="s">
        <v>1198</v>
      </c>
      <c r="E542" s="63" t="s">
        <v>1127</v>
      </c>
      <c r="F542" s="63" t="s">
        <v>1092</v>
      </c>
      <c r="G542" s="63" t="s">
        <v>159</v>
      </c>
      <c r="H542" s="64">
        <v>2020</v>
      </c>
      <c r="I542" s="65">
        <v>76</v>
      </c>
    </row>
    <row r="543" spans="1:9" x14ac:dyDescent="0.25">
      <c r="A543" s="21">
        <f t="shared" si="11"/>
        <v>543</v>
      </c>
      <c r="B543" s="63" t="s">
        <v>1199</v>
      </c>
      <c r="C543" s="63"/>
      <c r="D543" s="63" t="s">
        <v>1200</v>
      </c>
      <c r="E543" s="63" t="s">
        <v>1139</v>
      </c>
      <c r="F543" s="63" t="s">
        <v>1092</v>
      </c>
      <c r="G543" s="63" t="s">
        <v>159</v>
      </c>
      <c r="H543" s="64">
        <v>2003</v>
      </c>
      <c r="I543" s="65">
        <v>99</v>
      </c>
    </row>
    <row r="544" spans="1:9" x14ac:dyDescent="0.25">
      <c r="A544" s="21">
        <f t="shared" si="11"/>
        <v>544</v>
      </c>
      <c r="B544" s="63" t="s">
        <v>1201</v>
      </c>
      <c r="C544" s="63"/>
      <c r="D544" s="63" t="s">
        <v>1202</v>
      </c>
      <c r="E544" s="63" t="s">
        <v>1139</v>
      </c>
      <c r="F544" s="63" t="s">
        <v>1092</v>
      </c>
      <c r="G544" s="63" t="s">
        <v>159</v>
      </c>
      <c r="H544" s="64">
        <v>2003</v>
      </c>
      <c r="I544" s="65">
        <v>61</v>
      </c>
    </row>
    <row r="545" spans="1:9" x14ac:dyDescent="0.25">
      <c r="A545" s="21">
        <f t="shared" si="11"/>
        <v>545</v>
      </c>
      <c r="B545" s="63" t="s">
        <v>1203</v>
      </c>
      <c r="C545" s="63"/>
      <c r="D545" s="63" t="s">
        <v>1204</v>
      </c>
      <c r="E545" s="63" t="s">
        <v>1205</v>
      </c>
      <c r="F545" s="63" t="s">
        <v>1092</v>
      </c>
      <c r="G545" s="63" t="s">
        <v>159</v>
      </c>
      <c r="H545" s="64">
        <v>2015</v>
      </c>
      <c r="I545" s="65">
        <v>150</v>
      </c>
    </row>
    <row r="546" spans="1:9" x14ac:dyDescent="0.25">
      <c r="A546" s="21">
        <f t="shared" si="11"/>
        <v>546</v>
      </c>
      <c r="B546" s="63" t="s">
        <v>1206</v>
      </c>
      <c r="C546" s="63"/>
      <c r="D546" s="63" t="s">
        <v>1207</v>
      </c>
      <c r="E546" s="63" t="s">
        <v>1205</v>
      </c>
      <c r="F546" s="63" t="s">
        <v>1092</v>
      </c>
      <c r="G546" s="63" t="s">
        <v>159</v>
      </c>
      <c r="H546" s="64">
        <v>2015</v>
      </c>
      <c r="I546" s="65">
        <v>150</v>
      </c>
    </row>
    <row r="547" spans="1:9" x14ac:dyDescent="0.25">
      <c r="A547" s="21">
        <f t="shared" si="11"/>
        <v>547</v>
      </c>
      <c r="B547" s="63" t="s">
        <v>1208</v>
      </c>
      <c r="C547" s="63"/>
      <c r="D547" s="63" t="s">
        <v>1209</v>
      </c>
      <c r="E547" s="63" t="s">
        <v>158</v>
      </c>
      <c r="F547" s="63" t="s">
        <v>1092</v>
      </c>
      <c r="G547" s="63" t="s">
        <v>159</v>
      </c>
      <c r="H547" s="64">
        <v>2016</v>
      </c>
      <c r="I547" s="65">
        <v>119.9</v>
      </c>
    </row>
    <row r="548" spans="1:9" x14ac:dyDescent="0.25">
      <c r="A548" s="21">
        <f t="shared" si="11"/>
        <v>548</v>
      </c>
      <c r="B548" s="63" t="s">
        <v>1210</v>
      </c>
      <c r="C548" s="63"/>
      <c r="D548" s="63" t="s">
        <v>1211</v>
      </c>
      <c r="E548" s="63" t="s">
        <v>1212</v>
      </c>
      <c r="F548" s="63" t="s">
        <v>1092</v>
      </c>
      <c r="G548" s="63" t="s">
        <v>159</v>
      </c>
      <c r="H548" s="64">
        <v>2008</v>
      </c>
      <c r="I548" s="65">
        <v>163.5</v>
      </c>
    </row>
    <row r="549" spans="1:9" x14ac:dyDescent="0.25">
      <c r="A549" s="21">
        <f t="shared" si="11"/>
        <v>549</v>
      </c>
      <c r="B549" s="63" t="s">
        <v>1213</v>
      </c>
      <c r="C549" s="63"/>
      <c r="D549" s="63" t="s">
        <v>1214</v>
      </c>
      <c r="E549" s="63" t="s">
        <v>2085</v>
      </c>
      <c r="F549" s="63" t="s">
        <v>1092</v>
      </c>
      <c r="G549" s="63" t="s">
        <v>159</v>
      </c>
      <c r="H549" s="64">
        <v>2018</v>
      </c>
      <c r="I549" s="65">
        <v>152.5</v>
      </c>
    </row>
    <row r="550" spans="1:9" s="24" customFormat="1" x14ac:dyDescent="0.25">
      <c r="A550" s="21">
        <f t="shared" si="11"/>
        <v>550</v>
      </c>
      <c r="B550" s="63" t="s">
        <v>1215</v>
      </c>
      <c r="C550" s="63"/>
      <c r="D550" s="63" t="s">
        <v>1216</v>
      </c>
      <c r="E550" s="63" t="s">
        <v>2085</v>
      </c>
      <c r="F550" s="63" t="s">
        <v>1092</v>
      </c>
      <c r="G550" s="63" t="s">
        <v>159</v>
      </c>
      <c r="H550" s="64">
        <v>2018</v>
      </c>
      <c r="I550" s="65">
        <v>147.5</v>
      </c>
    </row>
    <row r="551" spans="1:9" s="24" customFormat="1" x14ac:dyDescent="0.25">
      <c r="A551" s="21">
        <f t="shared" si="11"/>
        <v>551</v>
      </c>
      <c r="B551" s="63" t="s">
        <v>1217</v>
      </c>
      <c r="C551" s="63"/>
      <c r="D551" s="63" t="s">
        <v>1218</v>
      </c>
      <c r="E551" s="63" t="s">
        <v>376</v>
      </c>
      <c r="F551" s="63" t="s">
        <v>1092</v>
      </c>
      <c r="G551" s="63" t="s">
        <v>61</v>
      </c>
      <c r="H551" s="64">
        <v>2016</v>
      </c>
      <c r="I551" s="65">
        <v>52</v>
      </c>
    </row>
    <row r="552" spans="1:9" s="24" customFormat="1" x14ac:dyDescent="0.25">
      <c r="A552" s="21">
        <f t="shared" si="11"/>
        <v>552</v>
      </c>
      <c r="B552" s="63" t="s">
        <v>1219</v>
      </c>
      <c r="C552" s="63"/>
      <c r="D552" s="63" t="s">
        <v>1220</v>
      </c>
      <c r="E552" s="63" t="s">
        <v>376</v>
      </c>
      <c r="F552" s="63" t="s">
        <v>1092</v>
      </c>
      <c r="G552" s="63" t="s">
        <v>61</v>
      </c>
      <c r="H552" s="64">
        <v>2016</v>
      </c>
      <c r="I552" s="65">
        <v>98</v>
      </c>
    </row>
    <row r="553" spans="1:9" x14ac:dyDescent="0.25">
      <c r="A553" s="21">
        <f t="shared" si="11"/>
        <v>553</v>
      </c>
      <c r="B553" s="63" t="s">
        <v>1221</v>
      </c>
      <c r="C553" s="63"/>
      <c r="D553" s="63" t="s">
        <v>1222</v>
      </c>
      <c r="E553" s="63" t="s">
        <v>376</v>
      </c>
      <c r="F553" s="63" t="s">
        <v>1092</v>
      </c>
      <c r="G553" s="63" t="s">
        <v>61</v>
      </c>
      <c r="H553" s="64">
        <v>2016</v>
      </c>
      <c r="I553" s="65">
        <v>100</v>
      </c>
    </row>
    <row r="554" spans="1:9" x14ac:dyDescent="0.25">
      <c r="A554" s="21">
        <f t="shared" si="11"/>
        <v>554</v>
      </c>
      <c r="B554" s="63" t="s">
        <v>1223</v>
      </c>
      <c r="C554" s="63"/>
      <c r="D554" s="63" t="s">
        <v>1224</v>
      </c>
      <c r="E554" s="63" t="s">
        <v>1225</v>
      </c>
      <c r="F554" s="63" t="s">
        <v>1092</v>
      </c>
      <c r="G554" s="63" t="s">
        <v>159</v>
      </c>
      <c r="H554" s="64">
        <v>2017</v>
      </c>
      <c r="I554" s="65">
        <v>131.1</v>
      </c>
    </row>
    <row r="555" spans="1:9" x14ac:dyDescent="0.25">
      <c r="A555" s="21">
        <f t="shared" si="11"/>
        <v>555</v>
      </c>
      <c r="B555" s="63" t="s">
        <v>1226</v>
      </c>
      <c r="C555" s="63"/>
      <c r="D555" s="63" t="s">
        <v>1227</v>
      </c>
      <c r="E555" s="63" t="s">
        <v>1225</v>
      </c>
      <c r="F555" s="63" t="s">
        <v>1092</v>
      </c>
      <c r="G555" s="63" t="s">
        <v>159</v>
      </c>
      <c r="H555" s="64">
        <v>2017</v>
      </c>
      <c r="I555" s="65">
        <v>98.9</v>
      </c>
    </row>
    <row r="556" spans="1:9" x14ac:dyDescent="0.25">
      <c r="A556" s="21">
        <f t="shared" si="11"/>
        <v>556</v>
      </c>
      <c r="B556" s="63" t="s">
        <v>1228</v>
      </c>
      <c r="C556" s="63" t="s">
        <v>2149</v>
      </c>
      <c r="D556" s="63" t="s">
        <v>1229</v>
      </c>
      <c r="E556" s="63" t="s">
        <v>1118</v>
      </c>
      <c r="F556" s="63" t="s">
        <v>1092</v>
      </c>
      <c r="G556" s="63" t="s">
        <v>159</v>
      </c>
      <c r="H556" s="64">
        <v>2005</v>
      </c>
      <c r="I556" s="65">
        <v>230</v>
      </c>
    </row>
    <row r="557" spans="1:9" x14ac:dyDescent="0.25">
      <c r="A557" s="21">
        <f t="shared" si="11"/>
        <v>557</v>
      </c>
      <c r="B557" s="63" t="s">
        <v>1230</v>
      </c>
      <c r="C557" s="63" t="s">
        <v>2149</v>
      </c>
      <c r="D557" s="63" t="s">
        <v>1231</v>
      </c>
      <c r="E557" s="63" t="s">
        <v>1118</v>
      </c>
      <c r="F557" s="63" t="s">
        <v>1092</v>
      </c>
      <c r="G557" s="63" t="s">
        <v>159</v>
      </c>
      <c r="H557" s="64">
        <v>2006</v>
      </c>
      <c r="I557" s="65">
        <v>184</v>
      </c>
    </row>
    <row r="558" spans="1:9" x14ac:dyDescent="0.25">
      <c r="A558" s="21">
        <f t="shared" si="11"/>
        <v>558</v>
      </c>
      <c r="B558" s="63" t="s">
        <v>1232</v>
      </c>
      <c r="C558" s="63" t="s">
        <v>2149</v>
      </c>
      <c r="D558" s="63" t="s">
        <v>1233</v>
      </c>
      <c r="E558" s="63" t="s">
        <v>1118</v>
      </c>
      <c r="F558" s="63" t="s">
        <v>1092</v>
      </c>
      <c r="G558" s="63" t="s">
        <v>159</v>
      </c>
      <c r="H558" s="64">
        <v>2006</v>
      </c>
      <c r="I558" s="65">
        <v>241.4</v>
      </c>
    </row>
    <row r="559" spans="1:9" x14ac:dyDescent="0.25">
      <c r="A559" s="21">
        <f t="shared" si="11"/>
        <v>559</v>
      </c>
      <c r="B559" s="63" t="s">
        <v>1234</v>
      </c>
      <c r="C559" s="63" t="s">
        <v>2149</v>
      </c>
      <c r="D559" s="63" t="s">
        <v>1235</v>
      </c>
      <c r="E559" s="63" t="s">
        <v>1118</v>
      </c>
      <c r="F559" s="63" t="s">
        <v>1092</v>
      </c>
      <c r="G559" s="63" t="s">
        <v>159</v>
      </c>
      <c r="H559" s="64">
        <v>2006</v>
      </c>
      <c r="I559" s="65">
        <v>115</v>
      </c>
    </row>
    <row r="560" spans="1:9" x14ac:dyDescent="0.25">
      <c r="A560" s="21">
        <f t="shared" si="11"/>
        <v>560</v>
      </c>
      <c r="B560" s="63" t="s">
        <v>1236</v>
      </c>
      <c r="C560" s="63"/>
      <c r="D560" s="63" t="s">
        <v>1237</v>
      </c>
      <c r="E560" s="63" t="s">
        <v>1158</v>
      </c>
      <c r="F560" s="63" t="s">
        <v>1092</v>
      </c>
      <c r="G560" s="63" t="s">
        <v>159</v>
      </c>
      <c r="H560" s="64">
        <v>2008</v>
      </c>
      <c r="I560" s="65">
        <v>95</v>
      </c>
    </row>
    <row r="561" spans="1:9" x14ac:dyDescent="0.25">
      <c r="A561" s="21">
        <f t="shared" si="11"/>
        <v>561</v>
      </c>
      <c r="B561" s="63" t="s">
        <v>1238</v>
      </c>
      <c r="C561" s="63"/>
      <c r="D561" s="63" t="s">
        <v>1239</v>
      </c>
      <c r="E561" s="63" t="s">
        <v>1158</v>
      </c>
      <c r="F561" s="63" t="s">
        <v>1092</v>
      </c>
      <c r="G561" s="63" t="s">
        <v>159</v>
      </c>
      <c r="H561" s="64">
        <v>2008</v>
      </c>
      <c r="I561" s="65">
        <v>102</v>
      </c>
    </row>
    <row r="562" spans="1:9" x14ac:dyDescent="0.25">
      <c r="A562" s="21">
        <f t="shared" si="11"/>
        <v>562</v>
      </c>
      <c r="B562" s="63" t="s">
        <v>1240</v>
      </c>
      <c r="C562" s="63"/>
      <c r="D562" s="63" t="s">
        <v>1241</v>
      </c>
      <c r="E562" s="63" t="s">
        <v>1165</v>
      </c>
      <c r="F562" s="63" t="s">
        <v>1092</v>
      </c>
      <c r="G562" s="63" t="s">
        <v>159</v>
      </c>
      <c r="H562" s="64">
        <v>2001</v>
      </c>
      <c r="I562" s="65">
        <v>91.8</v>
      </c>
    </row>
    <row r="563" spans="1:9" x14ac:dyDescent="0.25">
      <c r="A563" s="21">
        <f t="shared" si="11"/>
        <v>563</v>
      </c>
      <c r="B563" s="63" t="s">
        <v>1242</v>
      </c>
      <c r="C563" s="63"/>
      <c r="D563" s="63" t="s">
        <v>1243</v>
      </c>
      <c r="E563" s="63" t="s">
        <v>419</v>
      </c>
      <c r="F563" s="63" t="s">
        <v>1092</v>
      </c>
      <c r="G563" s="63" t="s">
        <v>61</v>
      </c>
      <c r="H563" s="64">
        <v>2015</v>
      </c>
      <c r="I563" s="65">
        <v>19.7</v>
      </c>
    </row>
    <row r="564" spans="1:9" x14ac:dyDescent="0.25">
      <c r="A564" s="21">
        <f t="shared" si="11"/>
        <v>564</v>
      </c>
      <c r="B564" s="63" t="s">
        <v>1244</v>
      </c>
      <c r="C564" s="63"/>
      <c r="D564" s="63" t="s">
        <v>1245</v>
      </c>
      <c r="E564" s="63" t="s">
        <v>419</v>
      </c>
      <c r="F564" s="63" t="s">
        <v>1092</v>
      </c>
      <c r="G564" s="63" t="s">
        <v>61</v>
      </c>
      <c r="H564" s="64">
        <v>2015</v>
      </c>
      <c r="I564" s="65">
        <v>230</v>
      </c>
    </row>
    <row r="565" spans="1:9" x14ac:dyDescent="0.25">
      <c r="A565" s="21">
        <f t="shared" si="11"/>
        <v>565</v>
      </c>
      <c r="B565" s="63" t="s">
        <v>1246</v>
      </c>
      <c r="C565" s="63"/>
      <c r="D565" s="63" t="s">
        <v>1247</v>
      </c>
      <c r="E565" s="63" t="s">
        <v>419</v>
      </c>
      <c r="F565" s="63" t="s">
        <v>1092</v>
      </c>
      <c r="G565" s="63" t="s">
        <v>61</v>
      </c>
      <c r="H565" s="64">
        <v>2017</v>
      </c>
      <c r="I565" s="65">
        <v>96</v>
      </c>
    </row>
    <row r="566" spans="1:9" x14ac:dyDescent="0.25">
      <c r="A566" s="21">
        <f t="shared" si="11"/>
        <v>566</v>
      </c>
      <c r="B566" s="63" t="s">
        <v>1248</v>
      </c>
      <c r="C566" s="63"/>
      <c r="D566" s="63" t="s">
        <v>1249</v>
      </c>
      <c r="E566" s="63" t="s">
        <v>419</v>
      </c>
      <c r="F566" s="63" t="s">
        <v>1092</v>
      </c>
      <c r="G566" s="63" t="s">
        <v>61</v>
      </c>
      <c r="H566" s="64">
        <v>2017</v>
      </c>
      <c r="I566" s="65">
        <v>74</v>
      </c>
    </row>
    <row r="567" spans="1:9" x14ac:dyDescent="0.25">
      <c r="A567" s="21">
        <f t="shared" si="11"/>
        <v>567</v>
      </c>
      <c r="B567" s="63" t="s">
        <v>1250</v>
      </c>
      <c r="C567" s="63"/>
      <c r="D567" s="63" t="s">
        <v>1251</v>
      </c>
      <c r="E567" s="63" t="s">
        <v>419</v>
      </c>
      <c r="F567" s="63" t="s">
        <v>1092</v>
      </c>
      <c r="G567" s="63" t="s">
        <v>61</v>
      </c>
      <c r="H567" s="64">
        <v>2017</v>
      </c>
      <c r="I567" s="65">
        <v>30</v>
      </c>
    </row>
    <row r="568" spans="1:9" x14ac:dyDescent="0.25">
      <c r="A568" s="21">
        <f t="shared" si="11"/>
        <v>568</v>
      </c>
      <c r="B568" s="63" t="s">
        <v>1252</v>
      </c>
      <c r="C568" s="63"/>
      <c r="D568" s="63" t="s">
        <v>1253</v>
      </c>
      <c r="E568" s="63" t="s">
        <v>383</v>
      </c>
      <c r="F568" s="63" t="s">
        <v>1092</v>
      </c>
      <c r="G568" s="63" t="s">
        <v>48</v>
      </c>
      <c r="H568" s="64">
        <v>2015</v>
      </c>
      <c r="I568" s="65">
        <v>110</v>
      </c>
    </row>
    <row r="569" spans="1:9" x14ac:dyDescent="0.25">
      <c r="A569" s="21">
        <f t="shared" si="11"/>
        <v>569</v>
      </c>
      <c r="B569" s="63" t="s">
        <v>1254</v>
      </c>
      <c r="C569" s="63"/>
      <c r="D569" s="63" t="s">
        <v>1255</v>
      </c>
      <c r="E569" s="63" t="s">
        <v>1256</v>
      </c>
      <c r="F569" s="63" t="s">
        <v>1092</v>
      </c>
      <c r="G569" s="63" t="s">
        <v>159</v>
      </c>
      <c r="H569" s="64">
        <v>2001</v>
      </c>
      <c r="I569" s="65">
        <v>79.7</v>
      </c>
    </row>
    <row r="570" spans="1:9" x14ac:dyDescent="0.25">
      <c r="A570" s="21">
        <f t="shared" si="11"/>
        <v>570</v>
      </c>
      <c r="B570" s="63" t="s">
        <v>1257</v>
      </c>
      <c r="C570" s="63"/>
      <c r="D570" s="63" t="s">
        <v>1258</v>
      </c>
      <c r="E570" s="63" t="s">
        <v>1256</v>
      </c>
      <c r="F570" s="63" t="s">
        <v>1092</v>
      </c>
      <c r="G570" s="63" t="s">
        <v>159</v>
      </c>
      <c r="H570" s="64">
        <v>2001</v>
      </c>
      <c r="I570" s="65">
        <v>79.7</v>
      </c>
    </row>
    <row r="571" spans="1:9" x14ac:dyDescent="0.25">
      <c r="A571" s="21">
        <f t="shared" si="11"/>
        <v>571</v>
      </c>
      <c r="B571" s="63" t="s">
        <v>1259</v>
      </c>
      <c r="C571" s="63"/>
      <c r="D571" s="63" t="s">
        <v>1260</v>
      </c>
      <c r="E571" s="63" t="s">
        <v>1256</v>
      </c>
      <c r="F571" s="63" t="s">
        <v>1092</v>
      </c>
      <c r="G571" s="63" t="s">
        <v>159</v>
      </c>
      <c r="H571" s="64">
        <v>2001</v>
      </c>
      <c r="I571" s="65">
        <v>40.5</v>
      </c>
    </row>
    <row r="572" spans="1:9" x14ac:dyDescent="0.25">
      <c r="A572" s="21">
        <f t="shared" si="11"/>
        <v>572</v>
      </c>
      <c r="B572" s="63" t="s">
        <v>1261</v>
      </c>
      <c r="C572" s="63"/>
      <c r="D572" s="63" t="s">
        <v>1262</v>
      </c>
      <c r="E572" s="63" t="s">
        <v>1256</v>
      </c>
      <c r="F572" s="63" t="s">
        <v>1092</v>
      </c>
      <c r="G572" s="63" t="s">
        <v>159</v>
      </c>
      <c r="H572" s="64">
        <v>2001</v>
      </c>
      <c r="I572" s="65">
        <v>79.7</v>
      </c>
    </row>
    <row r="573" spans="1:9" x14ac:dyDescent="0.25">
      <c r="A573" s="21">
        <f t="shared" si="11"/>
        <v>573</v>
      </c>
      <c r="B573" s="63" t="s">
        <v>1263</v>
      </c>
      <c r="C573" s="63"/>
      <c r="D573" s="63" t="s">
        <v>1264</v>
      </c>
      <c r="E573" s="63" t="s">
        <v>1265</v>
      </c>
      <c r="F573" s="63" t="s">
        <v>1092</v>
      </c>
      <c r="G573" s="63" t="s">
        <v>159</v>
      </c>
      <c r="H573" s="64">
        <v>2009</v>
      </c>
      <c r="I573" s="65">
        <v>160</v>
      </c>
    </row>
    <row r="574" spans="1:9" x14ac:dyDescent="0.25">
      <c r="A574" s="21">
        <f t="shared" si="11"/>
        <v>574</v>
      </c>
      <c r="B574" s="63" t="s">
        <v>1266</v>
      </c>
      <c r="C574" s="63"/>
      <c r="D574" s="63" t="s">
        <v>1267</v>
      </c>
      <c r="E574" s="63" t="s">
        <v>1097</v>
      </c>
      <c r="F574" s="63" t="s">
        <v>1092</v>
      </c>
      <c r="G574" s="63" t="s">
        <v>159</v>
      </c>
      <c r="H574" s="64">
        <v>2019</v>
      </c>
      <c r="I574" s="65">
        <v>183.7</v>
      </c>
    </row>
    <row r="575" spans="1:9" x14ac:dyDescent="0.25">
      <c r="A575" s="21">
        <f t="shared" si="11"/>
        <v>575</v>
      </c>
      <c r="B575" s="63" t="s">
        <v>1268</v>
      </c>
      <c r="C575" s="63"/>
      <c r="D575" s="63" t="s">
        <v>1269</v>
      </c>
      <c r="E575" s="63" t="s">
        <v>1270</v>
      </c>
      <c r="F575" s="63" t="s">
        <v>1092</v>
      </c>
      <c r="G575" s="63" t="s">
        <v>48</v>
      </c>
      <c r="H575" s="64">
        <v>2015</v>
      </c>
      <c r="I575" s="65">
        <v>106.3</v>
      </c>
    </row>
    <row r="576" spans="1:9" x14ac:dyDescent="0.25">
      <c r="A576" s="21">
        <f t="shared" si="11"/>
        <v>576</v>
      </c>
      <c r="B576" s="63" t="s">
        <v>1271</v>
      </c>
      <c r="C576" s="63"/>
      <c r="D576" s="63" t="s">
        <v>1272</v>
      </c>
      <c r="E576" s="63" t="s">
        <v>1270</v>
      </c>
      <c r="F576" s="63" t="s">
        <v>1092</v>
      </c>
      <c r="G576" s="63" t="s">
        <v>48</v>
      </c>
      <c r="H576" s="64">
        <v>2015</v>
      </c>
      <c r="I576" s="65">
        <v>103.8</v>
      </c>
    </row>
    <row r="577" spans="1:9" x14ac:dyDescent="0.25">
      <c r="A577" s="21">
        <f t="shared" si="11"/>
        <v>577</v>
      </c>
      <c r="B577" s="63" t="s">
        <v>1273</v>
      </c>
      <c r="C577" s="63"/>
      <c r="D577" s="63" t="s">
        <v>1274</v>
      </c>
      <c r="E577" s="63" t="s">
        <v>1212</v>
      </c>
      <c r="F577" s="63" t="s">
        <v>1092</v>
      </c>
      <c r="G577" s="63" t="s">
        <v>159</v>
      </c>
      <c r="H577" s="64">
        <v>2006</v>
      </c>
      <c r="I577" s="65">
        <v>194</v>
      </c>
    </row>
    <row r="578" spans="1:9" x14ac:dyDescent="0.25">
      <c r="A578" s="21">
        <f t="shared" si="11"/>
        <v>578</v>
      </c>
      <c r="B578" s="63" t="s">
        <v>1275</v>
      </c>
      <c r="C578" s="63"/>
      <c r="D578" s="63" t="s">
        <v>1276</v>
      </c>
      <c r="E578" s="63" t="s">
        <v>1212</v>
      </c>
      <c r="F578" s="63" t="s">
        <v>1092</v>
      </c>
      <c r="G578" s="63" t="s">
        <v>159</v>
      </c>
      <c r="H578" s="64">
        <v>2007</v>
      </c>
      <c r="I578" s="65">
        <v>98</v>
      </c>
    </row>
    <row r="579" spans="1:9" x14ac:dyDescent="0.25">
      <c r="A579" s="21">
        <f t="shared" si="11"/>
        <v>579</v>
      </c>
      <c r="B579" s="63" t="s">
        <v>1277</v>
      </c>
      <c r="C579" s="63"/>
      <c r="D579" s="63" t="s">
        <v>1278</v>
      </c>
      <c r="E579" s="63" t="s">
        <v>1212</v>
      </c>
      <c r="F579" s="63" t="s">
        <v>1092</v>
      </c>
      <c r="G579" s="63" t="s">
        <v>159</v>
      </c>
      <c r="H579" s="64">
        <v>2007</v>
      </c>
      <c r="I579" s="65">
        <v>100</v>
      </c>
    </row>
    <row r="580" spans="1:9" x14ac:dyDescent="0.25">
      <c r="A580" s="21">
        <f t="shared" si="11"/>
        <v>580</v>
      </c>
      <c r="B580" s="63" t="s">
        <v>1279</v>
      </c>
      <c r="C580" s="63"/>
      <c r="D580" s="63" t="s">
        <v>1280</v>
      </c>
      <c r="E580" s="63" t="s">
        <v>456</v>
      </c>
      <c r="F580" s="63" t="s">
        <v>1092</v>
      </c>
      <c r="G580" s="63" t="s">
        <v>159</v>
      </c>
      <c r="H580" s="64">
        <v>2010</v>
      </c>
      <c r="I580" s="65">
        <v>49.5</v>
      </c>
    </row>
    <row r="581" spans="1:9" x14ac:dyDescent="0.25">
      <c r="A581" s="21">
        <f t="shared" si="11"/>
        <v>581</v>
      </c>
      <c r="B581" s="63" t="s">
        <v>1281</v>
      </c>
      <c r="C581" s="63"/>
      <c r="D581" s="63" t="s">
        <v>1282</v>
      </c>
      <c r="E581" s="63" t="s">
        <v>456</v>
      </c>
      <c r="F581" s="63" t="s">
        <v>1092</v>
      </c>
      <c r="G581" s="63" t="s">
        <v>159</v>
      </c>
      <c r="H581" s="64">
        <v>2010</v>
      </c>
      <c r="I581" s="65">
        <v>51</v>
      </c>
    </row>
    <row r="582" spans="1:9" x14ac:dyDescent="0.25">
      <c r="A582" s="21">
        <f t="shared" ref="A582:A645" si="12">A581+1</f>
        <v>582</v>
      </c>
      <c r="B582" s="63" t="s">
        <v>1283</v>
      </c>
      <c r="C582" s="63"/>
      <c r="D582" s="63" t="s">
        <v>1284</v>
      </c>
      <c r="E582" s="63" t="s">
        <v>456</v>
      </c>
      <c r="F582" s="63" t="s">
        <v>1092</v>
      </c>
      <c r="G582" s="63" t="s">
        <v>159</v>
      </c>
      <c r="H582" s="64">
        <v>2011</v>
      </c>
      <c r="I582" s="65">
        <v>25.5</v>
      </c>
    </row>
    <row r="583" spans="1:9" x14ac:dyDescent="0.25">
      <c r="A583" s="21">
        <f t="shared" si="12"/>
        <v>583</v>
      </c>
      <c r="B583" s="63" t="s">
        <v>1285</v>
      </c>
      <c r="C583" s="63"/>
      <c r="D583" s="63" t="s">
        <v>1286</v>
      </c>
      <c r="E583" s="63" t="s">
        <v>456</v>
      </c>
      <c r="F583" s="63" t="s">
        <v>1092</v>
      </c>
      <c r="G583" s="63" t="s">
        <v>159</v>
      </c>
      <c r="H583" s="64">
        <v>2011</v>
      </c>
      <c r="I583" s="65">
        <v>24</v>
      </c>
    </row>
    <row r="584" spans="1:9" x14ac:dyDescent="0.25">
      <c r="A584" s="21">
        <f t="shared" si="12"/>
        <v>584</v>
      </c>
      <c r="B584" s="63" t="s">
        <v>1287</v>
      </c>
      <c r="C584" s="63"/>
      <c r="D584" s="63" t="s">
        <v>1288</v>
      </c>
      <c r="E584" s="63" t="s">
        <v>839</v>
      </c>
      <c r="F584" s="63" t="s">
        <v>1092</v>
      </c>
      <c r="G584" s="63" t="s">
        <v>61</v>
      </c>
      <c r="H584" s="64">
        <v>2015</v>
      </c>
      <c r="I584" s="65">
        <v>200</v>
      </c>
    </row>
    <row r="585" spans="1:9" x14ac:dyDescent="0.25">
      <c r="A585" s="21">
        <f t="shared" si="12"/>
        <v>585</v>
      </c>
      <c r="B585" s="63" t="s">
        <v>1289</v>
      </c>
      <c r="C585" s="63"/>
      <c r="D585" s="63" t="s">
        <v>1290</v>
      </c>
      <c r="E585" s="63" t="s">
        <v>839</v>
      </c>
      <c r="F585" s="63" t="s">
        <v>1092</v>
      </c>
      <c r="G585" s="63" t="s">
        <v>61</v>
      </c>
      <c r="H585" s="64">
        <v>2016</v>
      </c>
      <c r="I585" s="65">
        <v>200</v>
      </c>
    </row>
    <row r="586" spans="1:9" x14ac:dyDescent="0.25">
      <c r="A586" s="21">
        <f t="shared" si="12"/>
        <v>586</v>
      </c>
      <c r="B586" s="63" t="s">
        <v>1291</v>
      </c>
      <c r="C586" s="63"/>
      <c r="D586" s="63" t="s">
        <v>1292</v>
      </c>
      <c r="E586" s="63" t="s">
        <v>839</v>
      </c>
      <c r="F586" s="63" t="s">
        <v>1092</v>
      </c>
      <c r="G586" s="63" t="s">
        <v>61</v>
      </c>
      <c r="H586" s="64">
        <v>2016</v>
      </c>
      <c r="I586" s="65">
        <v>110</v>
      </c>
    </row>
    <row r="587" spans="1:9" x14ac:dyDescent="0.25">
      <c r="A587" s="21">
        <f t="shared" si="12"/>
        <v>587</v>
      </c>
      <c r="B587" s="63" t="s">
        <v>1293</v>
      </c>
      <c r="C587" s="63"/>
      <c r="D587" s="63" t="s">
        <v>1294</v>
      </c>
      <c r="E587" s="63" t="s">
        <v>1295</v>
      </c>
      <c r="F587" s="63" t="s">
        <v>1092</v>
      </c>
      <c r="G587" s="63" t="s">
        <v>159</v>
      </c>
      <c r="H587" s="64">
        <v>2015</v>
      </c>
      <c r="I587" s="65">
        <v>105.6</v>
      </c>
    </row>
    <row r="588" spans="1:9" x14ac:dyDescent="0.25">
      <c r="A588" s="21">
        <f t="shared" si="12"/>
        <v>588</v>
      </c>
      <c r="B588" s="63" t="s">
        <v>1296</v>
      </c>
      <c r="C588" s="63"/>
      <c r="D588" s="63" t="s">
        <v>1297</v>
      </c>
      <c r="E588" s="63" t="s">
        <v>1295</v>
      </c>
      <c r="F588" s="63" t="s">
        <v>1092</v>
      </c>
      <c r="G588" s="63" t="s">
        <v>159</v>
      </c>
      <c r="H588" s="64">
        <v>2015</v>
      </c>
      <c r="I588" s="65">
        <v>105.6</v>
      </c>
    </row>
    <row r="589" spans="1:9" x14ac:dyDescent="0.25">
      <c r="A589" s="21">
        <f t="shared" si="12"/>
        <v>589</v>
      </c>
      <c r="B589" s="63" t="s">
        <v>1298</v>
      </c>
      <c r="C589" s="63"/>
      <c r="D589" s="63" t="s">
        <v>1299</v>
      </c>
      <c r="E589" s="63" t="s">
        <v>1188</v>
      </c>
      <c r="F589" s="63" t="s">
        <v>1092</v>
      </c>
      <c r="G589" s="63" t="s">
        <v>159</v>
      </c>
      <c r="H589" s="64">
        <v>2018</v>
      </c>
      <c r="I589" s="65">
        <v>196.6</v>
      </c>
    </row>
    <row r="590" spans="1:9" x14ac:dyDescent="0.25">
      <c r="A590" s="21">
        <f t="shared" si="12"/>
        <v>590</v>
      </c>
      <c r="B590" s="63" t="s">
        <v>1300</v>
      </c>
      <c r="C590" s="63"/>
      <c r="D590" s="63" t="s">
        <v>1301</v>
      </c>
      <c r="E590" s="63" t="s">
        <v>1302</v>
      </c>
      <c r="F590" s="63" t="s">
        <v>1092</v>
      </c>
      <c r="G590" s="63" t="s">
        <v>159</v>
      </c>
      <c r="H590" s="64">
        <v>2009</v>
      </c>
      <c r="I590" s="65">
        <v>92.6</v>
      </c>
    </row>
    <row r="591" spans="1:9" x14ac:dyDescent="0.25">
      <c r="A591" s="21">
        <f t="shared" si="12"/>
        <v>591</v>
      </c>
      <c r="B591" s="63" t="s">
        <v>1303</v>
      </c>
      <c r="C591" s="63"/>
      <c r="D591" s="63" t="s">
        <v>1304</v>
      </c>
      <c r="E591" s="63" t="s">
        <v>1302</v>
      </c>
      <c r="F591" s="63" t="s">
        <v>1092</v>
      </c>
      <c r="G591" s="63" t="s">
        <v>159</v>
      </c>
      <c r="H591" s="64">
        <v>2009</v>
      </c>
      <c r="I591" s="65">
        <v>60</v>
      </c>
    </row>
    <row r="592" spans="1:9" x14ac:dyDescent="0.25">
      <c r="A592" s="21">
        <f t="shared" si="12"/>
        <v>592</v>
      </c>
      <c r="B592" s="63" t="s">
        <v>1305</v>
      </c>
      <c r="C592" s="63"/>
      <c r="D592" s="63" t="s">
        <v>1306</v>
      </c>
      <c r="E592" s="63" t="s">
        <v>158</v>
      </c>
      <c r="F592" s="63" t="s">
        <v>1092</v>
      </c>
      <c r="G592" s="63" t="s">
        <v>159</v>
      </c>
      <c r="H592" s="64">
        <v>2008</v>
      </c>
      <c r="I592" s="65">
        <v>58.8</v>
      </c>
    </row>
    <row r="593" spans="1:9" x14ac:dyDescent="0.25">
      <c r="A593" s="21">
        <f t="shared" si="12"/>
        <v>593</v>
      </c>
      <c r="B593" s="63" t="s">
        <v>1307</v>
      </c>
      <c r="C593" s="63"/>
      <c r="D593" s="63" t="s">
        <v>1308</v>
      </c>
      <c r="E593" s="63" t="s">
        <v>158</v>
      </c>
      <c r="F593" s="63" t="s">
        <v>1092</v>
      </c>
      <c r="G593" s="63" t="s">
        <v>159</v>
      </c>
      <c r="H593" s="64">
        <v>2008</v>
      </c>
      <c r="I593" s="65">
        <v>142.5</v>
      </c>
    </row>
    <row r="594" spans="1:9" x14ac:dyDescent="0.25">
      <c r="A594" s="21">
        <f t="shared" si="12"/>
        <v>594</v>
      </c>
      <c r="B594" s="63" t="s">
        <v>1309</v>
      </c>
      <c r="C594" s="63"/>
      <c r="D594" s="63" t="s">
        <v>1310</v>
      </c>
      <c r="E594" s="63" t="s">
        <v>158</v>
      </c>
      <c r="F594" s="63" t="s">
        <v>1092</v>
      </c>
      <c r="G594" s="63" t="s">
        <v>159</v>
      </c>
      <c r="H594" s="64">
        <v>2019</v>
      </c>
      <c r="I594" s="65">
        <v>115.5</v>
      </c>
    </row>
    <row r="595" spans="1:9" x14ac:dyDescent="0.25">
      <c r="A595" s="21">
        <f t="shared" si="12"/>
        <v>595</v>
      </c>
      <c r="B595" s="63" t="s">
        <v>1311</v>
      </c>
      <c r="C595" s="63" t="s">
        <v>2150</v>
      </c>
      <c r="D595" s="63" t="s">
        <v>1312</v>
      </c>
      <c r="E595" s="63" t="s">
        <v>158</v>
      </c>
      <c r="F595" s="63" t="s">
        <v>1092</v>
      </c>
      <c r="G595" s="63" t="s">
        <v>159</v>
      </c>
      <c r="H595" s="64">
        <v>2009</v>
      </c>
      <c r="I595" s="65">
        <v>199.5</v>
      </c>
    </row>
    <row r="596" spans="1:9" x14ac:dyDescent="0.25">
      <c r="A596" s="21">
        <f t="shared" si="12"/>
        <v>596</v>
      </c>
      <c r="B596" s="63" t="s">
        <v>1313</v>
      </c>
      <c r="C596" s="63"/>
      <c r="D596" s="63" t="s">
        <v>1314</v>
      </c>
      <c r="E596" s="63" t="s">
        <v>1165</v>
      </c>
      <c r="F596" s="63" t="s">
        <v>1092</v>
      </c>
      <c r="G596" s="63" t="s">
        <v>159</v>
      </c>
      <c r="H596" s="64">
        <v>2001</v>
      </c>
      <c r="I596" s="65">
        <v>90</v>
      </c>
    </row>
    <row r="597" spans="1:9" s="24" customFormat="1" x14ac:dyDescent="0.25">
      <c r="A597" s="21">
        <f t="shared" si="12"/>
        <v>597</v>
      </c>
      <c r="B597" s="63" t="s">
        <v>1315</v>
      </c>
      <c r="C597" s="63"/>
      <c r="D597" s="63" t="s">
        <v>1316</v>
      </c>
      <c r="E597" s="63" t="s">
        <v>1165</v>
      </c>
      <c r="F597" s="63" t="s">
        <v>1092</v>
      </c>
      <c r="G597" s="63" t="s">
        <v>159</v>
      </c>
      <c r="H597" s="64">
        <v>2001</v>
      </c>
      <c r="I597" s="65">
        <v>86</v>
      </c>
    </row>
    <row r="598" spans="1:9" s="24" customFormat="1" x14ac:dyDescent="0.25">
      <c r="A598" s="21">
        <f t="shared" si="12"/>
        <v>598</v>
      </c>
      <c r="B598" s="63" t="s">
        <v>1317</v>
      </c>
      <c r="C598" s="63"/>
      <c r="D598" s="63" t="s">
        <v>1318</v>
      </c>
      <c r="E598" s="63" t="s">
        <v>1158</v>
      </c>
      <c r="F598" s="63" t="s">
        <v>1092</v>
      </c>
      <c r="G598" s="63" t="s">
        <v>159</v>
      </c>
      <c r="H598" s="64">
        <v>2008</v>
      </c>
      <c r="I598" s="65">
        <v>121.5</v>
      </c>
    </row>
    <row r="599" spans="1:9" s="24" customFormat="1" x14ac:dyDescent="0.25">
      <c r="A599" s="21">
        <f t="shared" si="12"/>
        <v>599</v>
      </c>
      <c r="B599" s="63" t="s">
        <v>1319</v>
      </c>
      <c r="C599" s="63"/>
      <c r="D599" s="63" t="s">
        <v>1320</v>
      </c>
      <c r="E599" s="63" t="s">
        <v>1158</v>
      </c>
      <c r="F599" s="63" t="s">
        <v>1092</v>
      </c>
      <c r="G599" s="63" t="s">
        <v>159</v>
      </c>
      <c r="H599" s="64">
        <v>2008</v>
      </c>
      <c r="I599" s="65">
        <v>127.5</v>
      </c>
    </row>
    <row r="600" spans="1:9" s="24" customFormat="1" x14ac:dyDescent="0.25">
      <c r="A600" s="21">
        <f t="shared" si="12"/>
        <v>600</v>
      </c>
      <c r="B600" s="63" t="s">
        <v>1321</v>
      </c>
      <c r="C600" s="63"/>
      <c r="D600" s="63" t="s">
        <v>1322</v>
      </c>
      <c r="E600" s="63" t="s">
        <v>1323</v>
      </c>
      <c r="F600" s="63" t="s">
        <v>1092</v>
      </c>
      <c r="G600" s="63" t="s">
        <v>159</v>
      </c>
      <c r="H600" s="64">
        <v>2020</v>
      </c>
      <c r="I600" s="65">
        <v>150</v>
      </c>
    </row>
    <row r="601" spans="1:9" x14ac:dyDescent="0.25">
      <c r="A601" s="21">
        <f t="shared" si="12"/>
        <v>601</v>
      </c>
      <c r="B601" s="63" t="s">
        <v>1321</v>
      </c>
      <c r="C601" s="63"/>
      <c r="D601" s="63" t="s">
        <v>1324</v>
      </c>
      <c r="E601" s="63" t="s">
        <v>1323</v>
      </c>
      <c r="F601" s="63" t="s">
        <v>1092</v>
      </c>
      <c r="G601" s="63" t="s">
        <v>159</v>
      </c>
      <c r="H601" s="64">
        <v>2020</v>
      </c>
      <c r="I601" s="65">
        <v>150</v>
      </c>
    </row>
    <row r="602" spans="1:9" x14ac:dyDescent="0.25">
      <c r="A602" s="21">
        <f t="shared" si="12"/>
        <v>602</v>
      </c>
      <c r="B602" s="63" t="s">
        <v>1325</v>
      </c>
      <c r="C602" s="63"/>
      <c r="D602" s="63" t="s">
        <v>1326</v>
      </c>
      <c r="E602" s="63" t="s">
        <v>1188</v>
      </c>
      <c r="F602" s="63" t="s">
        <v>1092</v>
      </c>
      <c r="G602" s="63" t="s">
        <v>159</v>
      </c>
      <c r="H602" s="64">
        <v>2015</v>
      </c>
      <c r="I602" s="65">
        <v>104.3</v>
      </c>
    </row>
    <row r="603" spans="1:9" x14ac:dyDescent="0.25">
      <c r="A603" s="21">
        <f t="shared" si="12"/>
        <v>603</v>
      </c>
      <c r="B603" s="63" t="s">
        <v>1327</v>
      </c>
      <c r="C603" s="63"/>
      <c r="D603" s="63" t="s">
        <v>1328</v>
      </c>
      <c r="E603" s="63" t="s">
        <v>1188</v>
      </c>
      <c r="F603" s="63" t="s">
        <v>1092</v>
      </c>
      <c r="G603" s="63" t="s">
        <v>159</v>
      </c>
      <c r="H603" s="64">
        <v>2015</v>
      </c>
      <c r="I603" s="65">
        <v>103</v>
      </c>
    </row>
    <row r="604" spans="1:9" x14ac:dyDescent="0.25">
      <c r="A604" s="21">
        <f t="shared" si="12"/>
        <v>604</v>
      </c>
      <c r="B604" s="63" t="s">
        <v>1329</v>
      </c>
      <c r="C604" s="63"/>
      <c r="D604" s="63" t="s">
        <v>1330</v>
      </c>
      <c r="E604" s="63" t="s">
        <v>1127</v>
      </c>
      <c r="F604" s="63" t="s">
        <v>1092</v>
      </c>
      <c r="G604" s="63" t="s">
        <v>159</v>
      </c>
      <c r="H604" s="64">
        <v>2006</v>
      </c>
      <c r="I604" s="65">
        <v>89.6</v>
      </c>
    </row>
    <row r="605" spans="1:9" x14ac:dyDescent="0.25">
      <c r="A605" s="21">
        <f t="shared" si="12"/>
        <v>605</v>
      </c>
      <c r="B605" s="63" t="s">
        <v>1331</v>
      </c>
      <c r="C605" s="63"/>
      <c r="D605" s="63" t="s">
        <v>1332</v>
      </c>
      <c r="E605" s="63" t="s">
        <v>816</v>
      </c>
      <c r="F605" s="63" t="s">
        <v>1092</v>
      </c>
      <c r="G605" s="63" t="s">
        <v>159</v>
      </c>
      <c r="H605" s="64">
        <v>2017</v>
      </c>
      <c r="I605" s="65">
        <v>121.9</v>
      </c>
    </row>
    <row r="606" spans="1:9" x14ac:dyDescent="0.25">
      <c r="A606" s="21">
        <f t="shared" si="12"/>
        <v>606</v>
      </c>
      <c r="B606" s="63" t="s">
        <v>1333</v>
      </c>
      <c r="C606" s="63"/>
      <c r="D606" s="63" t="s">
        <v>1334</v>
      </c>
      <c r="E606" s="63" t="s">
        <v>816</v>
      </c>
      <c r="F606" s="63" t="s">
        <v>1092</v>
      </c>
      <c r="G606" s="63" t="s">
        <v>159</v>
      </c>
      <c r="H606" s="64">
        <v>2017</v>
      </c>
      <c r="I606" s="65">
        <v>27.4</v>
      </c>
    </row>
    <row r="607" spans="1:9" x14ac:dyDescent="0.25">
      <c r="A607" s="21">
        <f t="shared" si="12"/>
        <v>607</v>
      </c>
      <c r="B607" s="63" t="s">
        <v>1335</v>
      </c>
      <c r="C607" s="63"/>
      <c r="D607" s="63" t="s">
        <v>1336</v>
      </c>
      <c r="E607" s="63" t="s">
        <v>1158</v>
      </c>
      <c r="F607" s="63" t="s">
        <v>1092</v>
      </c>
      <c r="G607" s="63" t="s">
        <v>159</v>
      </c>
      <c r="H607" s="64">
        <v>2008</v>
      </c>
      <c r="I607" s="65">
        <v>114</v>
      </c>
    </row>
    <row r="608" spans="1:9" x14ac:dyDescent="0.25">
      <c r="A608" s="21">
        <f t="shared" si="12"/>
        <v>608</v>
      </c>
      <c r="B608" s="63" t="s">
        <v>1337</v>
      </c>
      <c r="C608" s="63"/>
      <c r="D608" s="63" t="s">
        <v>1338</v>
      </c>
      <c r="E608" s="63" t="s">
        <v>1158</v>
      </c>
      <c r="F608" s="63" t="s">
        <v>1092</v>
      </c>
      <c r="G608" s="63" t="s">
        <v>159</v>
      </c>
      <c r="H608" s="64">
        <v>2008</v>
      </c>
      <c r="I608" s="65">
        <v>95</v>
      </c>
    </row>
    <row r="609" spans="1:9" x14ac:dyDescent="0.25">
      <c r="A609" s="21">
        <f t="shared" si="12"/>
        <v>609</v>
      </c>
      <c r="B609" s="63" t="s">
        <v>1339</v>
      </c>
      <c r="C609" s="63"/>
      <c r="D609" s="63" t="s">
        <v>1340</v>
      </c>
      <c r="E609" s="63" t="s">
        <v>1341</v>
      </c>
      <c r="F609" s="63" t="s">
        <v>1092</v>
      </c>
      <c r="G609" s="63" t="s">
        <v>61</v>
      </c>
      <c r="H609" s="64">
        <v>2018</v>
      </c>
      <c r="I609" s="65">
        <v>160</v>
      </c>
    </row>
    <row r="610" spans="1:9" x14ac:dyDescent="0.25">
      <c r="A610" s="21">
        <f t="shared" si="12"/>
        <v>610</v>
      </c>
      <c r="B610" s="63" t="s">
        <v>1342</v>
      </c>
      <c r="C610" s="63" t="s">
        <v>2151</v>
      </c>
      <c r="D610" s="63" t="s">
        <v>1343</v>
      </c>
      <c r="E610" s="63" t="s">
        <v>1188</v>
      </c>
      <c r="F610" s="63" t="s">
        <v>1092</v>
      </c>
      <c r="G610" s="63" t="s">
        <v>159</v>
      </c>
      <c r="H610" s="64">
        <v>2008</v>
      </c>
      <c r="I610" s="65">
        <v>90</v>
      </c>
    </row>
    <row r="611" spans="1:9" x14ac:dyDescent="0.25">
      <c r="A611" s="21">
        <f t="shared" si="12"/>
        <v>611</v>
      </c>
      <c r="B611" s="63" t="s">
        <v>1344</v>
      </c>
      <c r="C611" s="63"/>
      <c r="D611" s="63" t="s">
        <v>1345</v>
      </c>
      <c r="E611" s="63" t="s">
        <v>1346</v>
      </c>
      <c r="F611" s="63" t="s">
        <v>1092</v>
      </c>
      <c r="G611" s="63" t="s">
        <v>61</v>
      </c>
      <c r="H611" s="64">
        <v>2015</v>
      </c>
      <c r="I611" s="65">
        <v>76</v>
      </c>
    </row>
    <row r="612" spans="1:9" s="24" customFormat="1" x14ac:dyDescent="0.25">
      <c r="A612" s="21">
        <f t="shared" si="12"/>
        <v>612</v>
      </c>
      <c r="B612" s="63" t="s">
        <v>1347</v>
      </c>
      <c r="C612" s="63"/>
      <c r="D612" s="63" t="s">
        <v>1348</v>
      </c>
      <c r="E612" s="63" t="s">
        <v>1205</v>
      </c>
      <c r="F612" s="63" t="s">
        <v>1092</v>
      </c>
      <c r="G612" s="63" t="s">
        <v>159</v>
      </c>
      <c r="H612" s="64">
        <v>2019</v>
      </c>
      <c r="I612" s="65">
        <v>30.2</v>
      </c>
    </row>
    <row r="613" spans="1:9" s="24" customFormat="1" x14ac:dyDescent="0.25">
      <c r="A613" s="21">
        <f t="shared" si="12"/>
        <v>613</v>
      </c>
      <c r="B613" s="63" t="s">
        <v>1349</v>
      </c>
      <c r="C613" s="63"/>
      <c r="D613" s="63" t="s">
        <v>1350</v>
      </c>
      <c r="E613" s="63" t="s">
        <v>383</v>
      </c>
      <c r="F613" s="63" t="s">
        <v>1092</v>
      </c>
      <c r="G613" s="63" t="s">
        <v>48</v>
      </c>
      <c r="H613" s="64">
        <v>2012</v>
      </c>
      <c r="I613" s="65">
        <v>150</v>
      </c>
    </row>
    <row r="614" spans="1:9" s="24" customFormat="1" x14ac:dyDescent="0.25">
      <c r="A614" s="21">
        <f t="shared" si="12"/>
        <v>614</v>
      </c>
      <c r="B614" s="63" t="s">
        <v>1351</v>
      </c>
      <c r="C614" s="63"/>
      <c r="D614" s="63" t="s">
        <v>1352</v>
      </c>
      <c r="E614" s="63" t="s">
        <v>1353</v>
      </c>
      <c r="F614" s="63" t="s">
        <v>1092</v>
      </c>
      <c r="G614" s="63" t="s">
        <v>159</v>
      </c>
      <c r="H614" s="64">
        <v>2015</v>
      </c>
      <c r="I614" s="65">
        <v>204.1</v>
      </c>
    </row>
    <row r="615" spans="1:9" x14ac:dyDescent="0.25">
      <c r="A615" s="21">
        <f t="shared" si="12"/>
        <v>615</v>
      </c>
      <c r="B615" s="63" t="s">
        <v>1354</v>
      </c>
      <c r="C615" s="63" t="s">
        <v>2152</v>
      </c>
      <c r="D615" s="63" t="s">
        <v>1355</v>
      </c>
      <c r="E615" s="63" t="s">
        <v>1165</v>
      </c>
      <c r="F615" s="63" t="s">
        <v>1092</v>
      </c>
      <c r="G615" s="63" t="s">
        <v>159</v>
      </c>
      <c r="H615" s="64">
        <v>2008</v>
      </c>
      <c r="I615" s="65">
        <v>150</v>
      </c>
    </row>
    <row r="616" spans="1:9" x14ac:dyDescent="0.25">
      <c r="A616" s="21">
        <f t="shared" si="12"/>
        <v>616</v>
      </c>
      <c r="B616" s="63" t="s">
        <v>1356</v>
      </c>
      <c r="C616" s="63" t="s">
        <v>2152</v>
      </c>
      <c r="D616" s="63" t="s">
        <v>1357</v>
      </c>
      <c r="E616" s="63" t="s">
        <v>1165</v>
      </c>
      <c r="F616" s="63" t="s">
        <v>1092</v>
      </c>
      <c r="G616" s="63" t="s">
        <v>159</v>
      </c>
      <c r="H616" s="64">
        <v>2020</v>
      </c>
      <c r="I616" s="65">
        <v>132</v>
      </c>
    </row>
    <row r="617" spans="1:9" x14ac:dyDescent="0.25">
      <c r="A617" s="21">
        <f t="shared" si="12"/>
        <v>617</v>
      </c>
      <c r="B617" s="63" t="s">
        <v>1358</v>
      </c>
      <c r="C617" s="63" t="s">
        <v>2153</v>
      </c>
      <c r="D617" s="63" t="s">
        <v>1359</v>
      </c>
      <c r="E617" s="63" t="s">
        <v>1113</v>
      </c>
      <c r="F617" s="63" t="s">
        <v>1092</v>
      </c>
      <c r="G617" s="63" t="s">
        <v>48</v>
      </c>
      <c r="H617" s="64">
        <v>2008</v>
      </c>
      <c r="I617" s="65">
        <v>52.8</v>
      </c>
    </row>
    <row r="618" spans="1:9" x14ac:dyDescent="0.25">
      <c r="A618" s="21">
        <f t="shared" si="12"/>
        <v>618</v>
      </c>
      <c r="B618" s="63" t="s">
        <v>1360</v>
      </c>
      <c r="C618" s="63" t="s">
        <v>2154</v>
      </c>
      <c r="D618" s="63" t="s">
        <v>1361</v>
      </c>
      <c r="E618" s="63" t="s">
        <v>1139</v>
      </c>
      <c r="F618" s="63" t="s">
        <v>1092</v>
      </c>
      <c r="G618" s="63" t="s">
        <v>159</v>
      </c>
      <c r="H618" s="64">
        <v>2007</v>
      </c>
      <c r="I618" s="65">
        <v>63</v>
      </c>
    </row>
    <row r="619" spans="1:9" x14ac:dyDescent="0.25">
      <c r="A619" s="21">
        <f t="shared" si="12"/>
        <v>619</v>
      </c>
      <c r="B619" s="63" t="s">
        <v>1362</v>
      </c>
      <c r="C619" s="63"/>
      <c r="D619" s="63" t="s">
        <v>1363</v>
      </c>
      <c r="E619" s="63" t="s">
        <v>1158</v>
      </c>
      <c r="F619" s="63" t="s">
        <v>1092</v>
      </c>
      <c r="G619" s="63" t="s">
        <v>159</v>
      </c>
      <c r="H619" s="64">
        <v>2008</v>
      </c>
      <c r="I619" s="65">
        <v>98.2</v>
      </c>
    </row>
    <row r="620" spans="1:9" x14ac:dyDescent="0.25">
      <c r="A620" s="21">
        <f t="shared" si="12"/>
        <v>620</v>
      </c>
      <c r="B620" s="63" t="s">
        <v>1364</v>
      </c>
      <c r="C620" s="63"/>
      <c r="D620" s="63" t="s">
        <v>1365</v>
      </c>
      <c r="E620" s="63" t="s">
        <v>1366</v>
      </c>
      <c r="F620" s="63" t="s">
        <v>1092</v>
      </c>
      <c r="G620" s="63" t="s">
        <v>159</v>
      </c>
      <c r="H620" s="64">
        <v>2008</v>
      </c>
      <c r="I620" s="65">
        <v>120</v>
      </c>
    </row>
    <row r="621" spans="1:9" x14ac:dyDescent="0.25">
      <c r="A621" s="21">
        <f t="shared" si="12"/>
        <v>621</v>
      </c>
      <c r="B621" s="63" t="s">
        <v>1367</v>
      </c>
      <c r="C621" s="63"/>
      <c r="D621" s="63" t="s">
        <v>1368</v>
      </c>
      <c r="E621" s="63" t="s">
        <v>1127</v>
      </c>
      <c r="F621" s="63" t="s">
        <v>1092</v>
      </c>
      <c r="G621" s="63" t="s">
        <v>159</v>
      </c>
      <c r="H621" s="64">
        <v>2014</v>
      </c>
      <c r="I621" s="65">
        <v>211.2</v>
      </c>
    </row>
    <row r="622" spans="1:9" x14ac:dyDescent="0.25">
      <c r="A622" s="21">
        <f t="shared" si="12"/>
        <v>622</v>
      </c>
      <c r="B622" s="63" t="s">
        <v>1369</v>
      </c>
      <c r="C622" s="63"/>
      <c r="D622" s="63" t="s">
        <v>1370</v>
      </c>
      <c r="E622" s="63" t="s">
        <v>1127</v>
      </c>
      <c r="F622" s="63" t="s">
        <v>1092</v>
      </c>
      <c r="G622" s="63" t="s">
        <v>159</v>
      </c>
      <c r="H622" s="64">
        <v>2015</v>
      </c>
      <c r="I622" s="65">
        <v>164.7</v>
      </c>
    </row>
    <row r="623" spans="1:9" x14ac:dyDescent="0.25">
      <c r="A623" s="21">
        <f t="shared" si="12"/>
        <v>623</v>
      </c>
      <c r="B623" s="63" t="s">
        <v>1371</v>
      </c>
      <c r="C623" s="63" t="s">
        <v>2155</v>
      </c>
      <c r="D623" s="63" t="s">
        <v>1372</v>
      </c>
      <c r="E623" s="63" t="s">
        <v>1158</v>
      </c>
      <c r="F623" s="63" t="s">
        <v>1092</v>
      </c>
      <c r="G623" s="63" t="s">
        <v>159</v>
      </c>
      <c r="H623" s="64">
        <v>2003</v>
      </c>
      <c r="I623" s="65">
        <v>42.5</v>
      </c>
    </row>
    <row r="624" spans="1:9" x14ac:dyDescent="0.25">
      <c r="A624" s="21">
        <f t="shared" si="12"/>
        <v>624</v>
      </c>
      <c r="B624" s="63" t="s">
        <v>1373</v>
      </c>
      <c r="C624" s="63" t="s">
        <v>2156</v>
      </c>
      <c r="D624" s="63" t="s">
        <v>1374</v>
      </c>
      <c r="E624" s="63" t="s">
        <v>1158</v>
      </c>
      <c r="F624" s="63" t="s">
        <v>1092</v>
      </c>
      <c r="G624" s="63" t="s">
        <v>159</v>
      </c>
      <c r="H624" s="64">
        <v>2006</v>
      </c>
      <c r="I624" s="65">
        <v>16.8</v>
      </c>
    </row>
    <row r="625" spans="1:9" s="24" customFormat="1" x14ac:dyDescent="0.25">
      <c r="A625" s="21">
        <f t="shared" si="12"/>
        <v>625</v>
      </c>
      <c r="B625" s="63" t="s">
        <v>1375</v>
      </c>
      <c r="C625" s="63" t="s">
        <v>2156</v>
      </c>
      <c r="D625" s="63" t="s">
        <v>1376</v>
      </c>
      <c r="E625" s="63" t="s">
        <v>1158</v>
      </c>
      <c r="F625" s="63" t="s">
        <v>1092</v>
      </c>
      <c r="G625" s="63" t="s">
        <v>159</v>
      </c>
      <c r="H625" s="64">
        <v>2004</v>
      </c>
      <c r="I625" s="65">
        <v>110.8</v>
      </c>
    </row>
    <row r="626" spans="1:9" s="24" customFormat="1" x14ac:dyDescent="0.25">
      <c r="A626" s="21">
        <f t="shared" si="12"/>
        <v>626</v>
      </c>
      <c r="B626" s="63" t="s">
        <v>1377</v>
      </c>
      <c r="C626" s="63"/>
      <c r="D626" s="63" t="s">
        <v>1378</v>
      </c>
      <c r="E626" s="63" t="s">
        <v>1158</v>
      </c>
      <c r="F626" s="63" t="s">
        <v>1092</v>
      </c>
      <c r="G626" s="63" t="s">
        <v>159</v>
      </c>
      <c r="H626" s="64">
        <v>2011</v>
      </c>
      <c r="I626" s="65">
        <v>33.6</v>
      </c>
    </row>
    <row r="627" spans="1:9" s="24" customFormat="1" x14ac:dyDescent="0.25">
      <c r="A627" s="21">
        <f t="shared" si="12"/>
        <v>627</v>
      </c>
      <c r="B627" s="63" t="s">
        <v>1379</v>
      </c>
      <c r="C627" s="63"/>
      <c r="D627" s="63" t="s">
        <v>1380</v>
      </c>
      <c r="E627" s="63" t="s">
        <v>1158</v>
      </c>
      <c r="F627" s="63" t="s">
        <v>1092</v>
      </c>
      <c r="G627" s="63" t="s">
        <v>159</v>
      </c>
      <c r="H627" s="64">
        <v>2011</v>
      </c>
      <c r="I627" s="65">
        <v>118.6</v>
      </c>
    </row>
    <row r="628" spans="1:9" x14ac:dyDescent="0.25">
      <c r="A628" s="21">
        <f t="shared" si="12"/>
        <v>628</v>
      </c>
      <c r="B628" s="63" t="s">
        <v>1381</v>
      </c>
      <c r="C628" s="63"/>
      <c r="D628" s="63" t="s">
        <v>1382</v>
      </c>
      <c r="E628" s="63" t="s">
        <v>1158</v>
      </c>
      <c r="F628" s="63" t="s">
        <v>1092</v>
      </c>
      <c r="G628" s="63" t="s">
        <v>159</v>
      </c>
      <c r="H628" s="64">
        <v>2007</v>
      </c>
      <c r="I628" s="65">
        <v>85</v>
      </c>
    </row>
    <row r="629" spans="1:9" x14ac:dyDescent="0.25">
      <c r="A629" s="21">
        <f t="shared" si="12"/>
        <v>629</v>
      </c>
      <c r="B629" s="63" t="s">
        <v>1383</v>
      </c>
      <c r="C629" s="63"/>
      <c r="D629" s="63" t="s">
        <v>1384</v>
      </c>
      <c r="E629" s="63" t="s">
        <v>1158</v>
      </c>
      <c r="F629" s="63" t="s">
        <v>1092</v>
      </c>
      <c r="G629" s="63" t="s">
        <v>159</v>
      </c>
      <c r="H629" s="64">
        <v>2007</v>
      </c>
      <c r="I629" s="65">
        <v>112</v>
      </c>
    </row>
    <row r="630" spans="1:9" x14ac:dyDescent="0.25">
      <c r="A630" s="21">
        <f t="shared" si="12"/>
        <v>630</v>
      </c>
      <c r="B630" s="63" t="s">
        <v>1385</v>
      </c>
      <c r="C630" s="63"/>
      <c r="D630" s="63" t="s">
        <v>1386</v>
      </c>
      <c r="E630" s="63" t="s">
        <v>1158</v>
      </c>
      <c r="F630" s="63" t="s">
        <v>1092</v>
      </c>
      <c r="G630" s="63" t="s">
        <v>159</v>
      </c>
      <c r="H630" s="64">
        <v>2007</v>
      </c>
      <c r="I630" s="65">
        <v>125</v>
      </c>
    </row>
    <row r="631" spans="1:9" s="24" customFormat="1" x14ac:dyDescent="0.25">
      <c r="A631" s="21">
        <f t="shared" si="12"/>
        <v>631</v>
      </c>
      <c r="B631" s="63" t="s">
        <v>1387</v>
      </c>
      <c r="C631" s="63"/>
      <c r="D631" s="63" t="s">
        <v>1388</v>
      </c>
      <c r="E631" s="63" t="s">
        <v>1389</v>
      </c>
      <c r="F631" s="63" t="s">
        <v>1092</v>
      </c>
      <c r="G631" s="63" t="s">
        <v>159</v>
      </c>
      <c r="H631" s="64">
        <v>2019</v>
      </c>
      <c r="I631" s="65">
        <v>150</v>
      </c>
    </row>
    <row r="632" spans="1:9" s="24" customFormat="1" x14ac:dyDescent="0.25">
      <c r="A632" s="21">
        <f t="shared" si="12"/>
        <v>632</v>
      </c>
      <c r="B632" s="63" t="s">
        <v>1390</v>
      </c>
      <c r="C632" s="63"/>
      <c r="D632" s="63" t="s">
        <v>1391</v>
      </c>
      <c r="E632" s="63" t="s">
        <v>1389</v>
      </c>
      <c r="F632" s="63" t="s">
        <v>1092</v>
      </c>
      <c r="G632" s="63" t="s">
        <v>159</v>
      </c>
      <c r="H632" s="64">
        <v>2019</v>
      </c>
      <c r="I632" s="65">
        <v>150</v>
      </c>
    </row>
    <row r="633" spans="1:9" x14ac:dyDescent="0.25">
      <c r="A633" s="21">
        <f t="shared" si="12"/>
        <v>633</v>
      </c>
      <c r="B633" s="63" t="s">
        <v>1392</v>
      </c>
      <c r="C633" s="63"/>
      <c r="D633" s="63" t="s">
        <v>1393</v>
      </c>
      <c r="E633" s="63" t="s">
        <v>158</v>
      </c>
      <c r="F633" s="63" t="s">
        <v>1092</v>
      </c>
      <c r="G633" s="63" t="s">
        <v>159</v>
      </c>
      <c r="H633" s="64">
        <v>1999</v>
      </c>
      <c r="I633" s="65">
        <v>27.7</v>
      </c>
    </row>
    <row r="634" spans="1:9" x14ac:dyDescent="0.25">
      <c r="A634" s="21">
        <f t="shared" si="12"/>
        <v>634</v>
      </c>
      <c r="B634" s="63" t="s">
        <v>1394</v>
      </c>
      <c r="C634" s="63"/>
      <c r="D634" s="63" t="s">
        <v>1395</v>
      </c>
      <c r="E634" s="63" t="s">
        <v>158</v>
      </c>
      <c r="F634" s="63" t="s">
        <v>1092</v>
      </c>
      <c r="G634" s="63" t="s">
        <v>159</v>
      </c>
      <c r="H634" s="64">
        <v>1999</v>
      </c>
      <c r="I634" s="65">
        <v>6.6</v>
      </c>
    </row>
    <row r="635" spans="1:9" x14ac:dyDescent="0.25">
      <c r="A635" s="21">
        <f t="shared" si="12"/>
        <v>635</v>
      </c>
      <c r="B635" s="63" t="s">
        <v>1396</v>
      </c>
      <c r="C635" s="63"/>
      <c r="D635" s="63" t="s">
        <v>1397</v>
      </c>
      <c r="E635" s="63" t="s">
        <v>419</v>
      </c>
      <c r="F635" s="63" t="s">
        <v>1092</v>
      </c>
      <c r="G635" s="63" t="s">
        <v>61</v>
      </c>
      <c r="H635" s="64">
        <v>2019</v>
      </c>
      <c r="I635" s="65">
        <v>150</v>
      </c>
    </row>
    <row r="636" spans="1:9" x14ac:dyDescent="0.25">
      <c r="A636" s="21">
        <f t="shared" si="12"/>
        <v>636</v>
      </c>
      <c r="B636" s="63" t="s">
        <v>1398</v>
      </c>
      <c r="C636" s="63"/>
      <c r="D636" s="63" t="s">
        <v>1399</v>
      </c>
      <c r="E636" s="63" t="s">
        <v>419</v>
      </c>
      <c r="F636" s="63" t="s">
        <v>1092</v>
      </c>
      <c r="G636" s="63" t="s">
        <v>61</v>
      </c>
      <c r="H636" s="64">
        <v>2019</v>
      </c>
      <c r="I636" s="65">
        <v>23</v>
      </c>
    </row>
    <row r="637" spans="1:9" x14ac:dyDescent="0.25">
      <c r="A637" s="21">
        <f t="shared" si="12"/>
        <v>637</v>
      </c>
      <c r="B637" s="63" t="s">
        <v>1400</v>
      </c>
      <c r="C637" s="63"/>
      <c r="D637" s="63" t="s">
        <v>1401</v>
      </c>
      <c r="E637" s="63" t="s">
        <v>419</v>
      </c>
      <c r="F637" s="63" t="s">
        <v>1092</v>
      </c>
      <c r="G637" s="63" t="s">
        <v>61</v>
      </c>
      <c r="H637" s="64">
        <v>2019</v>
      </c>
      <c r="I637" s="65">
        <v>127.5</v>
      </c>
    </row>
    <row r="638" spans="1:9" x14ac:dyDescent="0.25">
      <c r="A638" s="21">
        <f t="shared" si="12"/>
        <v>638</v>
      </c>
      <c r="B638" s="63" t="s">
        <v>1402</v>
      </c>
      <c r="C638" s="63" t="s">
        <v>2157</v>
      </c>
      <c r="D638" s="63" t="s">
        <v>1403</v>
      </c>
      <c r="E638" s="63" t="s">
        <v>1158</v>
      </c>
      <c r="F638" s="63" t="s">
        <v>1092</v>
      </c>
      <c r="G638" s="63" t="s">
        <v>159</v>
      </c>
      <c r="H638" s="64">
        <v>2001</v>
      </c>
      <c r="I638" s="65">
        <v>150</v>
      </c>
    </row>
    <row r="639" spans="1:9" x14ac:dyDescent="0.25">
      <c r="A639" s="21">
        <f t="shared" si="12"/>
        <v>639</v>
      </c>
      <c r="B639" s="63" t="s">
        <v>1404</v>
      </c>
      <c r="C639" s="63" t="s">
        <v>2158</v>
      </c>
      <c r="D639" s="63" t="s">
        <v>1405</v>
      </c>
      <c r="E639" s="63" t="s">
        <v>1110</v>
      </c>
      <c r="F639" s="63" t="s">
        <v>1092</v>
      </c>
      <c r="G639" s="63" t="s">
        <v>159</v>
      </c>
      <c r="H639" s="64">
        <v>2012</v>
      </c>
      <c r="I639" s="65">
        <v>103.4</v>
      </c>
    </row>
    <row r="640" spans="1:9" s="24" customFormat="1" x14ac:dyDescent="0.25">
      <c r="A640" s="21">
        <f t="shared" si="12"/>
        <v>640</v>
      </c>
      <c r="B640" s="63" t="s">
        <v>1406</v>
      </c>
      <c r="C640" s="63" t="s">
        <v>2158</v>
      </c>
      <c r="D640" s="63" t="s">
        <v>1407</v>
      </c>
      <c r="E640" s="63" t="s">
        <v>1110</v>
      </c>
      <c r="F640" s="63" t="s">
        <v>1092</v>
      </c>
      <c r="G640" s="63" t="s">
        <v>159</v>
      </c>
      <c r="H640" s="64">
        <v>2012</v>
      </c>
      <c r="I640" s="65">
        <v>94.6</v>
      </c>
    </row>
    <row r="641" spans="1:9" x14ac:dyDescent="0.25">
      <c r="A641" s="21">
        <f t="shared" si="12"/>
        <v>641</v>
      </c>
      <c r="B641" s="63" t="s">
        <v>1408</v>
      </c>
      <c r="C641" s="63"/>
      <c r="D641" s="63" t="s">
        <v>1409</v>
      </c>
      <c r="E641" s="63" t="s">
        <v>1158</v>
      </c>
      <c r="F641" s="63" t="s">
        <v>1092</v>
      </c>
      <c r="G641" s="63" t="s">
        <v>159</v>
      </c>
      <c r="H641" s="64">
        <v>2008</v>
      </c>
      <c r="I641" s="65">
        <v>169.5</v>
      </c>
    </row>
    <row r="642" spans="1:9" x14ac:dyDescent="0.25">
      <c r="A642" s="21">
        <f t="shared" si="12"/>
        <v>642</v>
      </c>
      <c r="B642" s="63" t="s">
        <v>1410</v>
      </c>
      <c r="C642" s="63"/>
      <c r="D642" s="63" t="s">
        <v>1411</v>
      </c>
      <c r="E642" s="63" t="s">
        <v>1412</v>
      </c>
      <c r="F642" s="63" t="s">
        <v>1092</v>
      </c>
      <c r="G642" s="63" t="s">
        <v>48</v>
      </c>
      <c r="H642" s="64">
        <v>2017</v>
      </c>
      <c r="I642" s="65">
        <v>125.6</v>
      </c>
    </row>
    <row r="643" spans="1:9" x14ac:dyDescent="0.25">
      <c r="A643" s="21">
        <f t="shared" si="12"/>
        <v>643</v>
      </c>
      <c r="B643" s="63" t="s">
        <v>1413</v>
      </c>
      <c r="C643" s="63"/>
      <c r="D643" s="63" t="s">
        <v>1414</v>
      </c>
      <c r="E643" s="63" t="s">
        <v>419</v>
      </c>
      <c r="F643" s="63" t="s">
        <v>1092</v>
      </c>
      <c r="G643" s="63" t="s">
        <v>61</v>
      </c>
      <c r="H643" s="64">
        <v>2012</v>
      </c>
      <c r="I643" s="65">
        <v>92.3</v>
      </c>
    </row>
    <row r="644" spans="1:9" x14ac:dyDescent="0.25">
      <c r="A644" s="21">
        <f t="shared" si="12"/>
        <v>644</v>
      </c>
      <c r="B644" s="63" t="s">
        <v>1415</v>
      </c>
      <c r="C644" s="63"/>
      <c r="D644" s="63" t="s">
        <v>1416</v>
      </c>
      <c r="E644" s="63" t="s">
        <v>1110</v>
      </c>
      <c r="F644" s="63" t="s">
        <v>1092</v>
      </c>
      <c r="G644" s="63" t="s">
        <v>159</v>
      </c>
      <c r="H644" s="64">
        <v>2014</v>
      </c>
      <c r="I644" s="65">
        <v>67.599999999999994</v>
      </c>
    </row>
    <row r="645" spans="1:9" x14ac:dyDescent="0.25">
      <c r="A645" s="21">
        <f t="shared" si="12"/>
        <v>645</v>
      </c>
      <c r="B645" s="63" t="s">
        <v>1417</v>
      </c>
      <c r="C645" s="63"/>
      <c r="D645" s="63" t="s">
        <v>1418</v>
      </c>
      <c r="E645" s="63" t="s">
        <v>1419</v>
      </c>
      <c r="F645" s="63" t="s">
        <v>1092</v>
      </c>
      <c r="G645" s="63" t="s">
        <v>159</v>
      </c>
      <c r="H645" s="64">
        <v>2012</v>
      </c>
      <c r="I645" s="65">
        <v>30</v>
      </c>
    </row>
    <row r="646" spans="1:9" x14ac:dyDescent="0.25">
      <c r="A646" s="21">
        <f t="shared" ref="A646:A709" si="13">A645+1</f>
        <v>646</v>
      </c>
      <c r="B646" s="63" t="s">
        <v>1420</v>
      </c>
      <c r="C646" s="63"/>
      <c r="D646" s="63" t="s">
        <v>1421</v>
      </c>
      <c r="E646" s="63" t="s">
        <v>1225</v>
      </c>
      <c r="F646" s="63" t="s">
        <v>1092</v>
      </c>
      <c r="G646" s="63" t="s">
        <v>159</v>
      </c>
      <c r="H646" s="64">
        <v>2017</v>
      </c>
      <c r="I646" s="65">
        <v>125</v>
      </c>
    </row>
    <row r="647" spans="1:9" x14ac:dyDescent="0.25">
      <c r="A647" s="21">
        <f t="shared" si="13"/>
        <v>647</v>
      </c>
      <c r="B647" s="63" t="s">
        <v>1422</v>
      </c>
      <c r="C647" s="63"/>
      <c r="D647" s="63" t="s">
        <v>1423</v>
      </c>
      <c r="E647" s="63" t="s">
        <v>1225</v>
      </c>
      <c r="F647" s="63" t="s">
        <v>1092</v>
      </c>
      <c r="G647" s="63" t="s">
        <v>159</v>
      </c>
      <c r="H647" s="64">
        <v>2017</v>
      </c>
      <c r="I647" s="65">
        <v>125</v>
      </c>
    </row>
    <row r="648" spans="1:9" x14ac:dyDescent="0.25">
      <c r="A648" s="21">
        <f t="shared" si="13"/>
        <v>648</v>
      </c>
      <c r="B648" s="63" t="s">
        <v>1424</v>
      </c>
      <c r="C648" s="63"/>
      <c r="D648" s="63" t="s">
        <v>1425</v>
      </c>
      <c r="E648" s="63" t="s">
        <v>1426</v>
      </c>
      <c r="F648" s="63" t="s">
        <v>1092</v>
      </c>
      <c r="G648" s="63" t="s">
        <v>159</v>
      </c>
      <c r="H648" s="64">
        <v>2020</v>
      </c>
      <c r="I648" s="65">
        <v>199.5</v>
      </c>
    </row>
    <row r="649" spans="1:9" x14ac:dyDescent="0.25">
      <c r="A649" s="21">
        <f t="shared" si="13"/>
        <v>649</v>
      </c>
      <c r="B649" s="63" t="s">
        <v>1427</v>
      </c>
      <c r="C649" s="63" t="s">
        <v>2159</v>
      </c>
      <c r="D649" s="63" t="s">
        <v>1428</v>
      </c>
      <c r="E649" s="63" t="s">
        <v>1412</v>
      </c>
      <c r="F649" s="63" t="s">
        <v>1092</v>
      </c>
      <c r="G649" s="63" t="s">
        <v>48</v>
      </c>
      <c r="H649" s="64">
        <v>2008</v>
      </c>
      <c r="I649" s="65">
        <v>112.5</v>
      </c>
    </row>
    <row r="650" spans="1:9" x14ac:dyDescent="0.25">
      <c r="A650" s="21">
        <f t="shared" si="13"/>
        <v>650</v>
      </c>
      <c r="B650" s="63" t="s">
        <v>1429</v>
      </c>
      <c r="C650" s="63"/>
      <c r="D650" s="63" t="s">
        <v>1430</v>
      </c>
      <c r="E650" s="63" t="s">
        <v>1158</v>
      </c>
      <c r="F650" s="63" t="s">
        <v>1092</v>
      </c>
      <c r="G650" s="63" t="s">
        <v>159</v>
      </c>
      <c r="H650" s="64">
        <v>2008</v>
      </c>
      <c r="I650" s="65">
        <v>2</v>
      </c>
    </row>
    <row r="651" spans="1:9" x14ac:dyDescent="0.25">
      <c r="A651" s="21">
        <f t="shared" si="13"/>
        <v>651</v>
      </c>
      <c r="B651" s="60" t="s">
        <v>1431</v>
      </c>
      <c r="C651" s="63"/>
      <c r="D651" s="60"/>
      <c r="E651" s="60"/>
      <c r="F651" s="60"/>
      <c r="G651" s="60"/>
      <c r="H651" s="61"/>
      <c r="I651" s="62">
        <f>SUM(I432:I650)</f>
        <v>24962.399999999991</v>
      </c>
    </row>
    <row r="652" spans="1:9" x14ac:dyDescent="0.25">
      <c r="A652" s="21">
        <f t="shared" si="13"/>
        <v>652</v>
      </c>
      <c r="B652" s="60"/>
      <c r="C652" s="63"/>
      <c r="D652" s="60"/>
      <c r="E652" s="60"/>
      <c r="F652" s="60"/>
      <c r="G652" s="60"/>
      <c r="H652" s="61"/>
      <c r="I652" s="62"/>
    </row>
    <row r="653" spans="1:9" x14ac:dyDescent="0.25">
      <c r="A653" s="21">
        <f t="shared" si="13"/>
        <v>653</v>
      </c>
      <c r="B653" s="63" t="s">
        <v>1432</v>
      </c>
      <c r="C653" s="63"/>
      <c r="D653" s="63" t="s">
        <v>1433</v>
      </c>
      <c r="E653" s="63"/>
      <c r="F653" s="63"/>
      <c r="G653" s="63"/>
      <c r="H653" s="64"/>
      <c r="I653" s="65">
        <f>SUMIF($F$432:$F$650,"=WIND-C",$I$432:$I$650)</f>
        <v>3441.6</v>
      </c>
    </row>
    <row r="654" spans="1:9" x14ac:dyDescent="0.25">
      <c r="A654" s="21">
        <f t="shared" si="13"/>
        <v>654</v>
      </c>
      <c r="B654" s="63" t="s">
        <v>1434</v>
      </c>
      <c r="C654" s="63"/>
      <c r="D654" s="63" t="s">
        <v>1435</v>
      </c>
      <c r="E654" s="63" t="s">
        <v>1436</v>
      </c>
      <c r="F654" s="63"/>
      <c r="G654" s="63"/>
      <c r="H654" s="64"/>
      <c r="I654" s="65">
        <v>43</v>
      </c>
    </row>
    <row r="655" spans="1:9" x14ac:dyDescent="0.25">
      <c r="A655" s="21">
        <f t="shared" si="13"/>
        <v>655</v>
      </c>
      <c r="B655" s="60"/>
      <c r="C655" s="63"/>
      <c r="D655" s="60"/>
      <c r="E655" s="60"/>
      <c r="F655" s="60"/>
      <c r="G655" s="60"/>
      <c r="H655" s="61"/>
      <c r="I655" s="62"/>
    </row>
    <row r="656" spans="1:9" x14ac:dyDescent="0.25">
      <c r="A656" s="21">
        <f t="shared" si="13"/>
        <v>656</v>
      </c>
      <c r="B656" s="63" t="s">
        <v>1437</v>
      </c>
      <c r="C656" s="63"/>
      <c r="D656" s="63" t="s">
        <v>1438</v>
      </c>
      <c r="E656" s="63"/>
      <c r="F656" s="63"/>
      <c r="G656" s="63"/>
      <c r="H656" s="64"/>
      <c r="I656" s="65">
        <f>SUMIF($F$432:$F$650,"=WIND-P",$I$432:$I$650)</f>
        <v>4408.7</v>
      </c>
    </row>
    <row r="657" spans="1:9" x14ac:dyDescent="0.25">
      <c r="A657" s="21">
        <f t="shared" si="13"/>
        <v>657</v>
      </c>
      <c r="B657" s="63" t="s">
        <v>1439</v>
      </c>
      <c r="C657" s="63"/>
      <c r="D657" s="63" t="s">
        <v>1440</v>
      </c>
      <c r="E657" s="63" t="s">
        <v>1436</v>
      </c>
      <c r="F657" s="63"/>
      <c r="G657" s="63"/>
      <c r="H657" s="64"/>
      <c r="I657" s="65">
        <v>32</v>
      </c>
    </row>
    <row r="658" spans="1:9" x14ac:dyDescent="0.25">
      <c r="A658" s="21">
        <f t="shared" si="13"/>
        <v>658</v>
      </c>
      <c r="B658" s="60"/>
      <c r="C658" s="63"/>
      <c r="D658" s="60"/>
      <c r="E658" s="60"/>
      <c r="F658" s="60"/>
      <c r="G658" s="60"/>
      <c r="H658" s="61"/>
      <c r="I658" s="62"/>
    </row>
    <row r="659" spans="1:9" x14ac:dyDescent="0.25">
      <c r="A659" s="21">
        <f t="shared" si="13"/>
        <v>659</v>
      </c>
      <c r="B659" s="63" t="s">
        <v>1441</v>
      </c>
      <c r="C659" s="63"/>
      <c r="D659" s="63" t="s">
        <v>1442</v>
      </c>
      <c r="E659" s="63"/>
      <c r="F659" s="63"/>
      <c r="G659" s="63"/>
      <c r="H659" s="64"/>
      <c r="I659" s="65">
        <f>SUMIF($F$432:$F$650,"=WIND-O",$I$432:$I$650)</f>
        <v>17112.100000000002</v>
      </c>
    </row>
    <row r="660" spans="1:9" x14ac:dyDescent="0.25">
      <c r="A660" s="21">
        <f t="shared" si="13"/>
        <v>660</v>
      </c>
      <c r="B660" s="63" t="s">
        <v>1443</v>
      </c>
      <c r="C660" s="63"/>
      <c r="D660" s="63" t="s">
        <v>1444</v>
      </c>
      <c r="E660" s="63" t="s">
        <v>1436</v>
      </c>
      <c r="F660" s="63"/>
      <c r="G660" s="63"/>
      <c r="H660" s="64"/>
      <c r="I660" s="65">
        <v>19</v>
      </c>
    </row>
    <row r="661" spans="1:9" x14ac:dyDescent="0.25">
      <c r="A661" s="21">
        <f t="shared" si="13"/>
        <v>661</v>
      </c>
      <c r="B661" s="60"/>
      <c r="C661" s="63"/>
      <c r="D661" s="60"/>
      <c r="E661" s="60"/>
      <c r="F661" s="60"/>
      <c r="G661" s="60"/>
      <c r="H661" s="61"/>
      <c r="I661" s="62"/>
    </row>
    <row r="662" spans="1:9" x14ac:dyDescent="0.25">
      <c r="A662" s="21">
        <f t="shared" si="13"/>
        <v>662</v>
      </c>
      <c r="B662" s="60" t="s">
        <v>1445</v>
      </c>
      <c r="C662" s="63"/>
      <c r="D662" s="60"/>
      <c r="E662" s="60"/>
      <c r="F662" s="60"/>
      <c r="G662" s="60"/>
      <c r="H662" s="61"/>
      <c r="I662" s="62"/>
    </row>
    <row r="663" spans="1:9" x14ac:dyDescent="0.25">
      <c r="A663" s="21">
        <f t="shared" si="13"/>
        <v>663</v>
      </c>
      <c r="B663" s="63" t="s">
        <v>1446</v>
      </c>
      <c r="C663" s="63"/>
      <c r="D663" s="63" t="s">
        <v>1447</v>
      </c>
      <c r="E663" s="63" t="s">
        <v>1448</v>
      </c>
      <c r="F663" s="63" t="s">
        <v>1449</v>
      </c>
      <c r="G663" s="63" t="s">
        <v>159</v>
      </c>
      <c r="H663" s="64">
        <v>2012</v>
      </c>
      <c r="I663" s="65">
        <v>10</v>
      </c>
    </row>
    <row r="664" spans="1:9" x14ac:dyDescent="0.25">
      <c r="A664" s="21">
        <f t="shared" si="13"/>
        <v>664</v>
      </c>
      <c r="B664" s="63" t="s">
        <v>1450</v>
      </c>
      <c r="C664" s="63"/>
      <c r="D664" s="63" t="s">
        <v>1451</v>
      </c>
      <c r="E664" s="63" t="s">
        <v>1165</v>
      </c>
      <c r="F664" s="63" t="s">
        <v>1449</v>
      </c>
      <c r="G664" s="63" t="s">
        <v>159</v>
      </c>
      <c r="H664" s="64">
        <v>2017</v>
      </c>
      <c r="I664" s="65">
        <v>49.1</v>
      </c>
    </row>
    <row r="665" spans="1:9" x14ac:dyDescent="0.25">
      <c r="A665" s="21">
        <f t="shared" si="13"/>
        <v>665</v>
      </c>
      <c r="B665" s="63" t="s">
        <v>1452</v>
      </c>
      <c r="C665" s="63"/>
      <c r="D665" s="63" t="s">
        <v>1453</v>
      </c>
      <c r="E665" s="63" t="s">
        <v>1144</v>
      </c>
      <c r="F665" s="63" t="s">
        <v>1449</v>
      </c>
      <c r="G665" s="63" t="s">
        <v>159</v>
      </c>
      <c r="H665" s="64">
        <v>2019</v>
      </c>
      <c r="I665" s="65">
        <v>30</v>
      </c>
    </row>
    <row r="666" spans="1:9" x14ac:dyDescent="0.25">
      <c r="A666" s="21">
        <f t="shared" si="13"/>
        <v>666</v>
      </c>
      <c r="B666" s="63" t="s">
        <v>1454</v>
      </c>
      <c r="C666" s="63"/>
      <c r="D666" s="63" t="s">
        <v>1455</v>
      </c>
      <c r="E666" s="63" t="s">
        <v>1295</v>
      </c>
      <c r="F666" s="63" t="s">
        <v>1449</v>
      </c>
      <c r="G666" s="63" t="s">
        <v>159</v>
      </c>
      <c r="H666" s="64">
        <v>2018</v>
      </c>
      <c r="I666" s="65">
        <v>101.6</v>
      </c>
    </row>
    <row r="667" spans="1:9" x14ac:dyDescent="0.25">
      <c r="A667" s="21">
        <f t="shared" si="13"/>
        <v>667</v>
      </c>
      <c r="B667" s="63" t="s">
        <v>1456</v>
      </c>
      <c r="C667" s="63"/>
      <c r="D667" s="63" t="s">
        <v>1457</v>
      </c>
      <c r="E667" s="63" t="s">
        <v>1295</v>
      </c>
      <c r="F667" s="63" t="s">
        <v>1449</v>
      </c>
      <c r="G667" s="63" t="s">
        <v>159</v>
      </c>
      <c r="H667" s="64">
        <v>2018</v>
      </c>
      <c r="I667" s="65">
        <v>50</v>
      </c>
    </row>
    <row r="668" spans="1:9" x14ac:dyDescent="0.25">
      <c r="A668" s="21">
        <f t="shared" si="13"/>
        <v>668</v>
      </c>
      <c r="B668" s="63" t="s">
        <v>1458</v>
      </c>
      <c r="C668" s="63"/>
      <c r="D668" s="63" t="s">
        <v>1459</v>
      </c>
      <c r="E668" s="63" t="s">
        <v>1256</v>
      </c>
      <c r="F668" s="63" t="s">
        <v>1449</v>
      </c>
      <c r="G668" s="63" t="s">
        <v>159</v>
      </c>
      <c r="H668" s="64">
        <v>2018</v>
      </c>
      <c r="I668" s="65">
        <v>180</v>
      </c>
    </row>
    <row r="669" spans="1:9" x14ac:dyDescent="0.25">
      <c r="A669" s="21">
        <f t="shared" si="13"/>
        <v>669</v>
      </c>
      <c r="B669" s="63" t="s">
        <v>1818</v>
      </c>
      <c r="C669" s="63"/>
      <c r="D669" s="63" t="s">
        <v>2055</v>
      </c>
      <c r="E669" s="63" t="s">
        <v>1819</v>
      </c>
      <c r="F669" s="63" t="s">
        <v>1449</v>
      </c>
      <c r="G669" s="63" t="s">
        <v>159</v>
      </c>
      <c r="H669" s="64">
        <v>2020</v>
      </c>
      <c r="I669" s="65">
        <v>150</v>
      </c>
    </row>
    <row r="670" spans="1:9" x14ac:dyDescent="0.25">
      <c r="A670" s="21">
        <f t="shared" si="13"/>
        <v>670</v>
      </c>
      <c r="B670" s="63" t="s">
        <v>1460</v>
      </c>
      <c r="C670" s="63"/>
      <c r="D670" s="63" t="s">
        <v>1461</v>
      </c>
      <c r="E670" s="63" t="s">
        <v>1165</v>
      </c>
      <c r="F670" s="63" t="s">
        <v>1449</v>
      </c>
      <c r="G670" s="63" t="s">
        <v>159</v>
      </c>
      <c r="H670" s="64">
        <v>2015</v>
      </c>
      <c r="I670" s="65">
        <v>22</v>
      </c>
    </row>
    <row r="671" spans="1:9" x14ac:dyDescent="0.25">
      <c r="A671" s="21">
        <f t="shared" si="13"/>
        <v>671</v>
      </c>
      <c r="B671" s="63" t="s">
        <v>1462</v>
      </c>
      <c r="C671" s="63"/>
      <c r="D671" s="63" t="s">
        <v>1463</v>
      </c>
      <c r="E671" s="63" t="s">
        <v>1165</v>
      </c>
      <c r="F671" s="63" t="s">
        <v>1449</v>
      </c>
      <c r="G671" s="63" t="s">
        <v>159</v>
      </c>
      <c r="H671" s="64">
        <v>2017</v>
      </c>
      <c r="I671" s="65">
        <v>121.1</v>
      </c>
    </row>
    <row r="672" spans="1:9" x14ac:dyDescent="0.25">
      <c r="A672" s="21">
        <f t="shared" si="13"/>
        <v>672</v>
      </c>
      <c r="B672" s="63" t="s">
        <v>1464</v>
      </c>
      <c r="C672" s="63"/>
      <c r="D672" s="63" t="s">
        <v>1465</v>
      </c>
      <c r="E672" s="63" t="s">
        <v>1158</v>
      </c>
      <c r="F672" s="63" t="s">
        <v>1449</v>
      </c>
      <c r="G672" s="63" t="s">
        <v>159</v>
      </c>
      <c r="H672" s="64">
        <v>2020</v>
      </c>
      <c r="I672" s="65">
        <v>102.2</v>
      </c>
    </row>
    <row r="673" spans="1:9" x14ac:dyDescent="0.25">
      <c r="A673" s="21">
        <f t="shared" si="13"/>
        <v>673</v>
      </c>
      <c r="B673" s="63" t="s">
        <v>1466</v>
      </c>
      <c r="C673" s="63"/>
      <c r="D673" s="63" t="s">
        <v>1467</v>
      </c>
      <c r="E673" s="63" t="s">
        <v>1158</v>
      </c>
      <c r="F673" s="63" t="s">
        <v>1449</v>
      </c>
      <c r="G673" s="63" t="s">
        <v>159</v>
      </c>
      <c r="H673" s="64">
        <v>2020</v>
      </c>
      <c r="I673" s="65">
        <v>102.3</v>
      </c>
    </row>
    <row r="674" spans="1:9" x14ac:dyDescent="0.25">
      <c r="A674" s="21">
        <f t="shared" si="13"/>
        <v>674</v>
      </c>
      <c r="B674" s="63" t="s">
        <v>1468</v>
      </c>
      <c r="C674" s="63"/>
      <c r="D674" s="63" t="s">
        <v>1469</v>
      </c>
      <c r="E674" s="63" t="s">
        <v>1470</v>
      </c>
      <c r="F674" s="63" t="s">
        <v>1449</v>
      </c>
      <c r="G674" s="63" t="s">
        <v>159</v>
      </c>
      <c r="H674" s="64">
        <v>2020</v>
      </c>
      <c r="I674" s="65">
        <v>100.7</v>
      </c>
    </row>
    <row r="675" spans="1:9" x14ac:dyDescent="0.25">
      <c r="A675" s="21">
        <f t="shared" si="13"/>
        <v>675</v>
      </c>
      <c r="B675" s="63" t="s">
        <v>1471</v>
      </c>
      <c r="C675" s="63"/>
      <c r="D675" s="63" t="s">
        <v>1472</v>
      </c>
      <c r="E675" s="63" t="s">
        <v>262</v>
      </c>
      <c r="F675" s="63" t="s">
        <v>1449</v>
      </c>
      <c r="G675" s="63" t="s">
        <v>159</v>
      </c>
      <c r="H675" s="64">
        <v>2020</v>
      </c>
      <c r="I675" s="65">
        <v>180</v>
      </c>
    </row>
    <row r="676" spans="1:9" x14ac:dyDescent="0.25">
      <c r="A676" s="21">
        <f t="shared" si="13"/>
        <v>676</v>
      </c>
      <c r="B676" s="63" t="s">
        <v>1473</v>
      </c>
      <c r="C676" s="63"/>
      <c r="D676" s="63" t="s">
        <v>1474</v>
      </c>
      <c r="E676" s="63" t="s">
        <v>71</v>
      </c>
      <c r="F676" s="63" t="s">
        <v>1449</v>
      </c>
      <c r="G676" s="63" t="s">
        <v>61</v>
      </c>
      <c r="H676" s="64">
        <v>2013</v>
      </c>
      <c r="I676" s="65">
        <v>39.200000000000003</v>
      </c>
    </row>
    <row r="677" spans="1:9" x14ac:dyDescent="0.25">
      <c r="A677" s="21">
        <f t="shared" si="13"/>
        <v>677</v>
      </c>
      <c r="B677" s="63" t="s">
        <v>1475</v>
      </c>
      <c r="C677" s="63"/>
      <c r="D677" s="63" t="s">
        <v>1476</v>
      </c>
      <c r="E677" s="63" t="s">
        <v>1091</v>
      </c>
      <c r="F677" s="63" t="s">
        <v>1449</v>
      </c>
      <c r="G677" s="63" t="s">
        <v>61</v>
      </c>
      <c r="H677" s="64">
        <v>2014</v>
      </c>
      <c r="I677" s="65">
        <v>37.6</v>
      </c>
    </row>
    <row r="678" spans="1:9" x14ac:dyDescent="0.25">
      <c r="A678" s="21">
        <f t="shared" si="13"/>
        <v>678</v>
      </c>
      <c r="B678" s="63" t="s">
        <v>1477</v>
      </c>
      <c r="C678" s="63"/>
      <c r="D678" s="63" t="s">
        <v>1478</v>
      </c>
      <c r="E678" s="63" t="s">
        <v>1479</v>
      </c>
      <c r="F678" s="63" t="s">
        <v>1449</v>
      </c>
      <c r="G678" s="63" t="s">
        <v>61</v>
      </c>
      <c r="H678" s="64">
        <v>2015</v>
      </c>
      <c r="I678" s="65">
        <v>100</v>
      </c>
    </row>
    <row r="679" spans="1:9" x14ac:dyDescent="0.25">
      <c r="A679" s="21">
        <f t="shared" si="13"/>
        <v>679</v>
      </c>
      <c r="B679" s="63" t="s">
        <v>1480</v>
      </c>
      <c r="C679" s="63"/>
      <c r="D679" s="63" t="s">
        <v>1481</v>
      </c>
      <c r="E679" s="63" t="s">
        <v>1165</v>
      </c>
      <c r="F679" s="63" t="s">
        <v>1449</v>
      </c>
      <c r="G679" s="63" t="s">
        <v>159</v>
      </c>
      <c r="H679" s="64">
        <v>2017</v>
      </c>
      <c r="I679" s="65">
        <v>110.2</v>
      </c>
    </row>
    <row r="680" spans="1:9" x14ac:dyDescent="0.25">
      <c r="A680" s="21">
        <f t="shared" si="13"/>
        <v>680</v>
      </c>
      <c r="B680" s="63" t="s">
        <v>1482</v>
      </c>
      <c r="C680" s="63"/>
      <c r="D680" s="63" t="s">
        <v>1483</v>
      </c>
      <c r="E680" s="63" t="s">
        <v>1225</v>
      </c>
      <c r="F680" s="63" t="s">
        <v>1449</v>
      </c>
      <c r="G680" s="63" t="s">
        <v>159</v>
      </c>
      <c r="H680" s="64">
        <v>2016</v>
      </c>
      <c r="I680" s="65">
        <v>112</v>
      </c>
    </row>
    <row r="681" spans="1:9" x14ac:dyDescent="0.25">
      <c r="A681" s="21">
        <f t="shared" si="13"/>
        <v>681</v>
      </c>
      <c r="B681" s="63" t="s">
        <v>1484</v>
      </c>
      <c r="C681" s="63"/>
      <c r="D681" s="63" t="s">
        <v>1485</v>
      </c>
      <c r="E681" s="63" t="s">
        <v>1302</v>
      </c>
      <c r="F681" s="63" t="s">
        <v>1449</v>
      </c>
      <c r="G681" s="63" t="s">
        <v>159</v>
      </c>
      <c r="H681" s="64">
        <v>2019</v>
      </c>
      <c r="I681" s="65">
        <v>125.1</v>
      </c>
    </row>
    <row r="682" spans="1:9" x14ac:dyDescent="0.25">
      <c r="A682" s="21">
        <f t="shared" si="13"/>
        <v>682</v>
      </c>
      <c r="B682" s="63" t="s">
        <v>1486</v>
      </c>
      <c r="C682" s="63"/>
      <c r="D682" s="63" t="s">
        <v>1487</v>
      </c>
      <c r="E682" s="63" t="s">
        <v>1302</v>
      </c>
      <c r="F682" s="63" t="s">
        <v>1449</v>
      </c>
      <c r="G682" s="63" t="s">
        <v>159</v>
      </c>
      <c r="H682" s="64">
        <v>2019</v>
      </c>
      <c r="I682" s="65">
        <v>128.1</v>
      </c>
    </row>
    <row r="683" spans="1:9" x14ac:dyDescent="0.25">
      <c r="A683" s="21">
        <f t="shared" si="13"/>
        <v>683</v>
      </c>
      <c r="B683" s="63" t="s">
        <v>1488</v>
      </c>
      <c r="C683" s="63"/>
      <c r="D683" s="63" t="s">
        <v>1489</v>
      </c>
      <c r="E683" s="63" t="s">
        <v>1470</v>
      </c>
      <c r="F683" s="63" t="s">
        <v>1449</v>
      </c>
      <c r="G683" s="63" t="s">
        <v>159</v>
      </c>
      <c r="H683" s="64">
        <v>2020</v>
      </c>
      <c r="I683" s="65">
        <v>153.6</v>
      </c>
    </row>
    <row r="684" spans="1:9" x14ac:dyDescent="0.25">
      <c r="A684" s="21">
        <f t="shared" si="13"/>
        <v>684</v>
      </c>
      <c r="B684" s="63" t="s">
        <v>1490</v>
      </c>
      <c r="C684" s="63"/>
      <c r="D684" s="63" t="s">
        <v>1491</v>
      </c>
      <c r="E684" s="63" t="s">
        <v>1470</v>
      </c>
      <c r="F684" s="63" t="s">
        <v>1449</v>
      </c>
      <c r="G684" s="63" t="s">
        <v>159</v>
      </c>
      <c r="H684" s="64">
        <v>2020</v>
      </c>
      <c r="I684" s="65">
        <v>150</v>
      </c>
    </row>
    <row r="685" spans="1:9" x14ac:dyDescent="0.25">
      <c r="A685" s="21">
        <f t="shared" si="13"/>
        <v>685</v>
      </c>
      <c r="B685" s="63" t="s">
        <v>1492</v>
      </c>
      <c r="C685" s="63"/>
      <c r="D685" s="63" t="s">
        <v>1493</v>
      </c>
      <c r="E685" s="63" t="s">
        <v>1256</v>
      </c>
      <c r="F685" s="63" t="s">
        <v>1449</v>
      </c>
      <c r="G685" s="63" t="s">
        <v>159</v>
      </c>
      <c r="H685" s="64">
        <v>2020</v>
      </c>
      <c r="I685" s="65">
        <v>102.5</v>
      </c>
    </row>
    <row r="686" spans="1:9" x14ac:dyDescent="0.25">
      <c r="A686" s="21">
        <f t="shared" si="13"/>
        <v>686</v>
      </c>
      <c r="B686" s="63" t="s">
        <v>1492</v>
      </c>
      <c r="C686" s="63"/>
      <c r="D686" s="63" t="s">
        <v>1494</v>
      </c>
      <c r="E686" s="63" t="s">
        <v>1256</v>
      </c>
      <c r="F686" s="63" t="s">
        <v>1449</v>
      </c>
      <c r="G686" s="63" t="s">
        <v>159</v>
      </c>
      <c r="H686" s="64">
        <v>2020</v>
      </c>
      <c r="I686" s="65">
        <v>102.5</v>
      </c>
    </row>
    <row r="687" spans="1:9" x14ac:dyDescent="0.25">
      <c r="A687" s="21">
        <f t="shared" si="13"/>
        <v>687</v>
      </c>
      <c r="B687" s="63" t="s">
        <v>1883</v>
      </c>
      <c r="C687" s="63"/>
      <c r="D687" s="63" t="s">
        <v>2053</v>
      </c>
      <c r="E687" s="63" t="s">
        <v>1256</v>
      </c>
      <c r="F687" s="63" t="s">
        <v>1449</v>
      </c>
      <c r="G687" s="63" t="s">
        <v>159</v>
      </c>
      <c r="H687" s="64">
        <v>2020</v>
      </c>
      <c r="I687" s="65">
        <v>97.5</v>
      </c>
    </row>
    <row r="688" spans="1:9" x14ac:dyDescent="0.25">
      <c r="A688" s="21">
        <f t="shared" si="13"/>
        <v>688</v>
      </c>
      <c r="B688" s="63" t="s">
        <v>1883</v>
      </c>
      <c r="C688" s="63"/>
      <c r="D688" s="63" t="s">
        <v>2054</v>
      </c>
      <c r="E688" s="63" t="s">
        <v>1256</v>
      </c>
      <c r="F688" s="63" t="s">
        <v>1449</v>
      </c>
      <c r="G688" s="63" t="s">
        <v>159</v>
      </c>
      <c r="H688" s="64">
        <v>2020</v>
      </c>
      <c r="I688" s="65">
        <v>107.5</v>
      </c>
    </row>
    <row r="689" spans="1:9" x14ac:dyDescent="0.25">
      <c r="A689" s="21">
        <f t="shared" si="13"/>
        <v>689</v>
      </c>
      <c r="B689" s="63" t="s">
        <v>1884</v>
      </c>
      <c r="C689" s="63"/>
      <c r="D689" s="63" t="s">
        <v>2086</v>
      </c>
      <c r="E689" s="63" t="s">
        <v>1265</v>
      </c>
      <c r="F689" s="63" t="s">
        <v>1449</v>
      </c>
      <c r="G689" s="63" t="s">
        <v>159</v>
      </c>
      <c r="H689" s="64">
        <v>2020</v>
      </c>
      <c r="I689" s="65">
        <v>200</v>
      </c>
    </row>
    <row r="690" spans="1:9" x14ac:dyDescent="0.25">
      <c r="A690" s="21">
        <f t="shared" si="13"/>
        <v>690</v>
      </c>
      <c r="B690" s="63" t="s">
        <v>1495</v>
      </c>
      <c r="C690" s="63"/>
      <c r="D690" s="63" t="s">
        <v>1496</v>
      </c>
      <c r="E690" s="63" t="s">
        <v>1165</v>
      </c>
      <c r="F690" s="63" t="s">
        <v>1449</v>
      </c>
      <c r="G690" s="63" t="s">
        <v>159</v>
      </c>
      <c r="H690" s="64">
        <v>2016</v>
      </c>
      <c r="I690" s="65">
        <v>78.8</v>
      </c>
    </row>
    <row r="691" spans="1:9" x14ac:dyDescent="0.25">
      <c r="A691" s="21">
        <f t="shared" si="13"/>
        <v>691</v>
      </c>
      <c r="B691" s="63" t="s">
        <v>1497</v>
      </c>
      <c r="C691" s="63"/>
      <c r="D691" s="63" t="s">
        <v>1498</v>
      </c>
      <c r="E691" s="63" t="s">
        <v>1165</v>
      </c>
      <c r="F691" s="63" t="s">
        <v>1449</v>
      </c>
      <c r="G691" s="63" t="s">
        <v>159</v>
      </c>
      <c r="H691" s="64">
        <v>2016</v>
      </c>
      <c r="I691" s="65">
        <v>78.8</v>
      </c>
    </row>
    <row r="692" spans="1:9" x14ac:dyDescent="0.25">
      <c r="A692" s="21">
        <f t="shared" si="13"/>
        <v>692</v>
      </c>
      <c r="B692" s="63" t="s">
        <v>1499</v>
      </c>
      <c r="C692" s="63"/>
      <c r="D692" s="63" t="s">
        <v>1500</v>
      </c>
      <c r="E692" s="63" t="s">
        <v>1165</v>
      </c>
      <c r="F692" s="63" t="s">
        <v>1449</v>
      </c>
      <c r="G692" s="63" t="s">
        <v>159</v>
      </c>
      <c r="H692" s="64">
        <v>2018</v>
      </c>
      <c r="I692" s="65">
        <v>150</v>
      </c>
    </row>
    <row r="693" spans="1:9" x14ac:dyDescent="0.25">
      <c r="A693" s="21">
        <f t="shared" si="13"/>
        <v>693</v>
      </c>
      <c r="B693" s="63" t="s">
        <v>1501</v>
      </c>
      <c r="C693" s="63"/>
      <c r="D693" s="63" t="s">
        <v>1502</v>
      </c>
      <c r="E693" s="63" t="s">
        <v>1503</v>
      </c>
      <c r="F693" s="63" t="s">
        <v>1449</v>
      </c>
      <c r="G693" s="63" t="s">
        <v>159</v>
      </c>
      <c r="H693" s="64">
        <v>2018</v>
      </c>
      <c r="I693" s="65">
        <v>50</v>
      </c>
    </row>
    <row r="694" spans="1:9" x14ac:dyDescent="0.25">
      <c r="A694" s="21">
        <f t="shared" si="13"/>
        <v>694</v>
      </c>
      <c r="B694" s="63" t="s">
        <v>1504</v>
      </c>
      <c r="C694" s="63"/>
      <c r="D694" s="63" t="s">
        <v>1505</v>
      </c>
      <c r="E694" s="63" t="s">
        <v>1256</v>
      </c>
      <c r="F694" s="63" t="s">
        <v>1449</v>
      </c>
      <c r="G694" s="63" t="s">
        <v>159</v>
      </c>
      <c r="H694" s="64">
        <v>2017</v>
      </c>
      <c r="I694" s="65">
        <v>157.5</v>
      </c>
    </row>
    <row r="695" spans="1:9" x14ac:dyDescent="0.25">
      <c r="A695" s="21">
        <f t="shared" si="13"/>
        <v>695</v>
      </c>
      <c r="B695" s="63" t="s">
        <v>1506</v>
      </c>
      <c r="C695" s="63"/>
      <c r="D695" s="63" t="s">
        <v>1507</v>
      </c>
      <c r="E695" s="63" t="s">
        <v>1256</v>
      </c>
      <c r="F695" s="63" t="s">
        <v>1449</v>
      </c>
      <c r="G695" s="63" t="s">
        <v>159</v>
      </c>
      <c r="H695" s="64">
        <v>2018</v>
      </c>
      <c r="I695" s="65">
        <v>182</v>
      </c>
    </row>
    <row r="696" spans="1:9" x14ac:dyDescent="0.25">
      <c r="A696" s="21">
        <f t="shared" si="13"/>
        <v>696</v>
      </c>
      <c r="B696" s="63" t="s">
        <v>1508</v>
      </c>
      <c r="C696" s="63"/>
      <c r="D696" s="63" t="s">
        <v>1509</v>
      </c>
      <c r="E696" s="63" t="s">
        <v>220</v>
      </c>
      <c r="F696" s="63" t="s">
        <v>1449</v>
      </c>
      <c r="G696" s="63" t="s">
        <v>61</v>
      </c>
      <c r="H696" s="64">
        <v>2011</v>
      </c>
      <c r="I696" s="65">
        <v>26.7</v>
      </c>
    </row>
    <row r="697" spans="1:9" x14ac:dyDescent="0.25">
      <c r="A697" s="21">
        <f t="shared" si="13"/>
        <v>697</v>
      </c>
      <c r="B697" s="63" t="s">
        <v>1510</v>
      </c>
      <c r="C697" s="63"/>
      <c r="D697" s="63" t="s">
        <v>1511</v>
      </c>
      <c r="E697" s="63" t="s">
        <v>1512</v>
      </c>
      <c r="F697" s="63" t="s">
        <v>1449</v>
      </c>
      <c r="G697" s="63" t="s">
        <v>159</v>
      </c>
      <c r="H697" s="64">
        <v>2019</v>
      </c>
      <c r="I697" s="65">
        <v>101</v>
      </c>
    </row>
    <row r="698" spans="1:9" x14ac:dyDescent="0.25">
      <c r="A698" s="21">
        <f t="shared" si="13"/>
        <v>698</v>
      </c>
      <c r="B698" s="63" t="s">
        <v>1513</v>
      </c>
      <c r="C698" s="63"/>
      <c r="D698" s="63" t="s">
        <v>1514</v>
      </c>
      <c r="E698" s="63" t="s">
        <v>1515</v>
      </c>
      <c r="F698" s="63" t="s">
        <v>1449</v>
      </c>
      <c r="G698" s="63" t="s">
        <v>61</v>
      </c>
      <c r="H698" s="64">
        <v>2019</v>
      </c>
      <c r="I698" s="65">
        <v>10</v>
      </c>
    </row>
    <row r="699" spans="1:9" x14ac:dyDescent="0.25">
      <c r="A699" s="21">
        <f t="shared" si="13"/>
        <v>699</v>
      </c>
      <c r="B699" s="63" t="s">
        <v>1516</v>
      </c>
      <c r="C699" s="63"/>
      <c r="D699" s="63" t="s">
        <v>1517</v>
      </c>
      <c r="E699" s="63" t="s">
        <v>71</v>
      </c>
      <c r="F699" s="63" t="s">
        <v>1449</v>
      </c>
      <c r="G699" s="63" t="s">
        <v>61</v>
      </c>
      <c r="H699" s="64">
        <v>2016</v>
      </c>
      <c r="I699" s="65">
        <v>1</v>
      </c>
    </row>
    <row r="700" spans="1:9" x14ac:dyDescent="0.25">
      <c r="A700" s="21">
        <f t="shared" si="13"/>
        <v>700</v>
      </c>
      <c r="B700" s="63" t="s">
        <v>1518</v>
      </c>
      <c r="C700" s="63"/>
      <c r="D700" s="63" t="s">
        <v>1519</v>
      </c>
      <c r="E700" s="63" t="s">
        <v>71</v>
      </c>
      <c r="F700" s="63" t="s">
        <v>1449</v>
      </c>
      <c r="G700" s="63" t="s">
        <v>61</v>
      </c>
      <c r="H700" s="64">
        <v>2010</v>
      </c>
      <c r="I700" s="65">
        <v>7.6</v>
      </c>
    </row>
    <row r="701" spans="1:9" x14ac:dyDescent="0.25">
      <c r="A701" s="21">
        <f t="shared" si="13"/>
        <v>701</v>
      </c>
      <c r="B701" s="63" t="s">
        <v>1520</v>
      </c>
      <c r="C701" s="63"/>
      <c r="D701" s="63" t="s">
        <v>1521</v>
      </c>
      <c r="E701" s="63" t="s">
        <v>71</v>
      </c>
      <c r="F701" s="63" t="s">
        <v>1449</v>
      </c>
      <c r="G701" s="63" t="s">
        <v>61</v>
      </c>
      <c r="H701" s="64">
        <v>2010</v>
      </c>
      <c r="I701" s="65">
        <v>7.3</v>
      </c>
    </row>
    <row r="702" spans="1:9" x14ac:dyDescent="0.25">
      <c r="A702" s="21">
        <f t="shared" si="13"/>
        <v>702</v>
      </c>
      <c r="B702" s="63" t="s">
        <v>1522</v>
      </c>
      <c r="C702" s="63"/>
      <c r="D702" s="63" t="s">
        <v>1523</v>
      </c>
      <c r="E702" s="63" t="s">
        <v>1524</v>
      </c>
      <c r="F702" s="63" t="s">
        <v>1449</v>
      </c>
      <c r="G702" s="63" t="s">
        <v>61</v>
      </c>
      <c r="H702" s="64">
        <v>2018</v>
      </c>
      <c r="I702" s="65">
        <v>5</v>
      </c>
    </row>
    <row r="703" spans="1:9" x14ac:dyDescent="0.25">
      <c r="A703" s="21">
        <f t="shared" si="13"/>
        <v>703</v>
      </c>
      <c r="B703" s="63" t="s">
        <v>1522</v>
      </c>
      <c r="C703" s="63"/>
      <c r="D703" s="63" t="s">
        <v>1525</v>
      </c>
      <c r="E703" s="63" t="s">
        <v>1524</v>
      </c>
      <c r="F703" s="63" t="s">
        <v>1449</v>
      </c>
      <c r="G703" s="63" t="s">
        <v>61</v>
      </c>
      <c r="H703" s="64">
        <v>2018</v>
      </c>
      <c r="I703" s="65">
        <v>5</v>
      </c>
    </row>
    <row r="704" spans="1:9" x14ac:dyDescent="0.25">
      <c r="A704" s="21">
        <f t="shared" si="13"/>
        <v>704</v>
      </c>
      <c r="B704" s="63" t="s">
        <v>1526</v>
      </c>
      <c r="C704" s="63"/>
      <c r="D704" s="63" t="s">
        <v>1527</v>
      </c>
      <c r="E704" s="63" t="s">
        <v>103</v>
      </c>
      <c r="F704" s="63" t="s">
        <v>1449</v>
      </c>
      <c r="G704" s="63" t="s">
        <v>104</v>
      </c>
      <c r="H704" s="64">
        <v>2018</v>
      </c>
      <c r="I704" s="65">
        <v>5</v>
      </c>
    </row>
    <row r="705" spans="1:9" x14ac:dyDescent="0.25">
      <c r="A705" s="21">
        <f t="shared" si="13"/>
        <v>705</v>
      </c>
      <c r="B705" s="63" t="s">
        <v>1528</v>
      </c>
      <c r="C705" s="63"/>
      <c r="D705" s="63" t="s">
        <v>1529</v>
      </c>
      <c r="E705" s="63" t="s">
        <v>103</v>
      </c>
      <c r="F705" s="63" t="s">
        <v>1449</v>
      </c>
      <c r="G705" s="63" t="s">
        <v>104</v>
      </c>
      <c r="H705" s="64">
        <v>2018</v>
      </c>
      <c r="I705" s="65">
        <v>5</v>
      </c>
    </row>
    <row r="706" spans="1:9" x14ac:dyDescent="0.25">
      <c r="A706" s="21">
        <f t="shared" si="13"/>
        <v>706</v>
      </c>
      <c r="B706" s="63" t="s">
        <v>1530</v>
      </c>
      <c r="C706" s="63"/>
      <c r="D706" s="63" t="s">
        <v>1531</v>
      </c>
      <c r="E706" s="63" t="s">
        <v>187</v>
      </c>
      <c r="F706" s="63" t="s">
        <v>1449</v>
      </c>
      <c r="G706" s="63" t="s">
        <v>61</v>
      </c>
      <c r="H706" s="64">
        <v>2018</v>
      </c>
      <c r="I706" s="65">
        <v>5</v>
      </c>
    </row>
    <row r="707" spans="1:9" x14ac:dyDescent="0.25">
      <c r="A707" s="21">
        <f t="shared" si="13"/>
        <v>707</v>
      </c>
      <c r="B707" s="63" t="s">
        <v>1532</v>
      </c>
      <c r="C707" s="63"/>
      <c r="D707" s="63" t="s">
        <v>1533</v>
      </c>
      <c r="E707" s="63" t="s">
        <v>187</v>
      </c>
      <c r="F707" s="63" t="s">
        <v>1449</v>
      </c>
      <c r="G707" s="63" t="s">
        <v>61</v>
      </c>
      <c r="H707" s="64">
        <v>2018</v>
      </c>
      <c r="I707" s="65">
        <v>5</v>
      </c>
    </row>
    <row r="708" spans="1:9" x14ac:dyDescent="0.25">
      <c r="A708" s="21">
        <f t="shared" si="13"/>
        <v>708</v>
      </c>
      <c r="B708" s="63" t="s">
        <v>2087</v>
      </c>
      <c r="C708" s="63"/>
      <c r="D708" s="63" t="s">
        <v>2088</v>
      </c>
      <c r="E708" s="63" t="s">
        <v>1705</v>
      </c>
      <c r="F708" s="63" t="s">
        <v>1449</v>
      </c>
      <c r="G708" s="63" t="s">
        <v>61</v>
      </c>
      <c r="H708" s="64">
        <v>2020</v>
      </c>
      <c r="I708" s="65">
        <v>10</v>
      </c>
    </row>
    <row r="709" spans="1:9" x14ac:dyDescent="0.25">
      <c r="A709" s="21">
        <f t="shared" si="13"/>
        <v>709</v>
      </c>
      <c r="B709" s="63" t="s">
        <v>1534</v>
      </c>
      <c r="C709" s="63"/>
      <c r="D709" s="63" t="s">
        <v>1535</v>
      </c>
      <c r="E709" s="63" t="s">
        <v>406</v>
      </c>
      <c r="F709" s="63" t="s">
        <v>1449</v>
      </c>
      <c r="G709" s="63" t="s">
        <v>48</v>
      </c>
      <c r="H709" s="64">
        <v>2018</v>
      </c>
      <c r="I709" s="65">
        <v>10</v>
      </c>
    </row>
    <row r="710" spans="1:9" x14ac:dyDescent="0.25">
      <c r="A710" s="21">
        <f t="shared" ref="A710:A773" si="14">A709+1</f>
        <v>710</v>
      </c>
      <c r="B710" s="63" t="s">
        <v>1536</v>
      </c>
      <c r="C710" s="63"/>
      <c r="D710" s="63" t="s">
        <v>1537</v>
      </c>
      <c r="E710" s="63" t="s">
        <v>71</v>
      </c>
      <c r="F710" s="63" t="s">
        <v>1449</v>
      </c>
      <c r="G710" s="63" t="s">
        <v>61</v>
      </c>
      <c r="H710" s="64">
        <v>2019</v>
      </c>
      <c r="I710" s="65">
        <v>5</v>
      </c>
    </row>
    <row r="711" spans="1:9" x14ac:dyDescent="0.25">
      <c r="A711" s="21">
        <f t="shared" si="14"/>
        <v>711</v>
      </c>
      <c r="B711" s="63" t="s">
        <v>1538</v>
      </c>
      <c r="C711" s="63"/>
      <c r="D711" s="63" t="s">
        <v>1539</v>
      </c>
      <c r="E711" s="63" t="s">
        <v>96</v>
      </c>
      <c r="F711" s="63" t="s">
        <v>1449</v>
      </c>
      <c r="G711" s="63" t="s">
        <v>48</v>
      </c>
      <c r="H711" s="64">
        <v>2018</v>
      </c>
      <c r="I711" s="65">
        <v>10</v>
      </c>
    </row>
    <row r="712" spans="1:9" x14ac:dyDescent="0.25">
      <c r="A712" s="21">
        <f t="shared" si="14"/>
        <v>712</v>
      </c>
      <c r="B712" s="63" t="s">
        <v>1540</v>
      </c>
      <c r="C712" s="63"/>
      <c r="D712" s="63" t="s">
        <v>1541</v>
      </c>
      <c r="E712" s="63" t="s">
        <v>220</v>
      </c>
      <c r="F712" s="63" t="s">
        <v>1449</v>
      </c>
      <c r="G712" s="63" t="s">
        <v>61</v>
      </c>
      <c r="H712" s="64">
        <v>2016</v>
      </c>
      <c r="I712" s="65">
        <v>1.6</v>
      </c>
    </row>
    <row r="713" spans="1:9" x14ac:dyDescent="0.25">
      <c r="A713" s="21">
        <f t="shared" si="14"/>
        <v>713</v>
      </c>
      <c r="B713" s="63" t="s">
        <v>1542</v>
      </c>
      <c r="C713" s="63"/>
      <c r="D713" s="63" t="s">
        <v>1543</v>
      </c>
      <c r="E713" s="63" t="s">
        <v>96</v>
      </c>
      <c r="F713" s="63" t="s">
        <v>1449</v>
      </c>
      <c r="G713" s="63" t="s">
        <v>48</v>
      </c>
      <c r="H713" s="64">
        <v>2019</v>
      </c>
      <c r="I713" s="65">
        <v>5</v>
      </c>
    </row>
    <row r="714" spans="1:9" x14ac:dyDescent="0.25">
      <c r="A714" s="21">
        <f t="shared" si="14"/>
        <v>714</v>
      </c>
      <c r="B714" s="63" t="s">
        <v>1544</v>
      </c>
      <c r="C714" s="63"/>
      <c r="D714" s="63" t="s">
        <v>1545</v>
      </c>
      <c r="E714" s="63" t="s">
        <v>497</v>
      </c>
      <c r="F714" s="63" t="s">
        <v>1449</v>
      </c>
      <c r="G714" s="63" t="s">
        <v>48</v>
      </c>
      <c r="H714" s="64">
        <v>2017</v>
      </c>
      <c r="I714" s="65">
        <v>5.3</v>
      </c>
    </row>
    <row r="715" spans="1:9" x14ac:dyDescent="0.25">
      <c r="A715" s="21">
        <f t="shared" si="14"/>
        <v>715</v>
      </c>
      <c r="B715" s="63" t="s">
        <v>1546</v>
      </c>
      <c r="C715" s="63"/>
      <c r="D715" s="63" t="s">
        <v>1547</v>
      </c>
      <c r="E715" s="63" t="s">
        <v>1524</v>
      </c>
      <c r="F715" s="63" t="s">
        <v>1449</v>
      </c>
      <c r="G715" s="63" t="s">
        <v>61</v>
      </c>
      <c r="H715" s="64">
        <v>2015</v>
      </c>
      <c r="I715" s="65">
        <v>1.6</v>
      </c>
    </row>
    <row r="716" spans="1:9" x14ac:dyDescent="0.25">
      <c r="A716" s="21">
        <f t="shared" si="14"/>
        <v>716</v>
      </c>
      <c r="B716" s="63" t="s">
        <v>1548</v>
      </c>
      <c r="C716" s="63"/>
      <c r="D716" s="63" t="s">
        <v>1549</v>
      </c>
      <c r="E716" s="63" t="s">
        <v>1550</v>
      </c>
      <c r="F716" s="63" t="s">
        <v>1449</v>
      </c>
      <c r="G716" s="63" t="s">
        <v>159</v>
      </c>
      <c r="H716" s="64">
        <v>2019</v>
      </c>
      <c r="I716" s="65">
        <v>7.5</v>
      </c>
    </row>
    <row r="717" spans="1:9" x14ac:dyDescent="0.25">
      <c r="A717" s="21">
        <f t="shared" si="14"/>
        <v>717</v>
      </c>
      <c r="B717" s="63" t="s">
        <v>1551</v>
      </c>
      <c r="C717" s="63"/>
      <c r="D717" s="63" t="s">
        <v>1552</v>
      </c>
      <c r="E717" s="63" t="s">
        <v>340</v>
      </c>
      <c r="F717" s="63" t="s">
        <v>1449</v>
      </c>
      <c r="G717" s="63" t="s">
        <v>48</v>
      </c>
      <c r="H717" s="64">
        <v>2017</v>
      </c>
      <c r="I717" s="65">
        <v>10</v>
      </c>
    </row>
    <row r="718" spans="1:9" x14ac:dyDescent="0.25">
      <c r="A718" s="21">
        <f t="shared" si="14"/>
        <v>718</v>
      </c>
      <c r="B718" s="63" t="s">
        <v>1553</v>
      </c>
      <c r="C718" s="63"/>
      <c r="D718" s="63" t="s">
        <v>1554</v>
      </c>
      <c r="E718" s="63" t="s">
        <v>1555</v>
      </c>
      <c r="F718" s="63" t="s">
        <v>1449</v>
      </c>
      <c r="G718" s="63" t="s">
        <v>48</v>
      </c>
      <c r="H718" s="64">
        <v>2017</v>
      </c>
      <c r="I718" s="65">
        <v>5.3</v>
      </c>
    </row>
    <row r="719" spans="1:9" x14ac:dyDescent="0.25">
      <c r="A719" s="21">
        <f t="shared" si="14"/>
        <v>719</v>
      </c>
      <c r="B719" s="63" t="s">
        <v>1556</v>
      </c>
      <c r="C719" s="63"/>
      <c r="D719" s="63" t="s">
        <v>1557</v>
      </c>
      <c r="E719" s="63" t="s">
        <v>419</v>
      </c>
      <c r="F719" s="63" t="s">
        <v>1449</v>
      </c>
      <c r="G719" s="63" t="s">
        <v>61</v>
      </c>
      <c r="H719" s="64">
        <v>2019</v>
      </c>
      <c r="I719" s="65">
        <v>10</v>
      </c>
    </row>
    <row r="720" spans="1:9" x14ac:dyDescent="0.25">
      <c r="A720" s="21">
        <f t="shared" si="14"/>
        <v>720</v>
      </c>
      <c r="B720" s="63" t="s">
        <v>1558</v>
      </c>
      <c r="C720" s="63"/>
      <c r="D720" s="63" t="s">
        <v>1559</v>
      </c>
      <c r="E720" s="63" t="s">
        <v>1412</v>
      </c>
      <c r="F720" s="63" t="s">
        <v>1449</v>
      </c>
      <c r="G720" s="63" t="s">
        <v>48</v>
      </c>
      <c r="H720" s="64">
        <v>2017</v>
      </c>
      <c r="I720" s="65">
        <v>5.2</v>
      </c>
    </row>
    <row r="721" spans="1:9" x14ac:dyDescent="0.25">
      <c r="A721" s="21">
        <f t="shared" si="14"/>
        <v>721</v>
      </c>
      <c r="B721" s="63" t="s">
        <v>1560</v>
      </c>
      <c r="C721" s="63"/>
      <c r="D721" s="63" t="s">
        <v>1561</v>
      </c>
      <c r="E721" s="63" t="s">
        <v>71</v>
      </c>
      <c r="F721" s="63" t="s">
        <v>1449</v>
      </c>
      <c r="G721" s="63" t="s">
        <v>61</v>
      </c>
      <c r="H721" s="64">
        <v>2014</v>
      </c>
      <c r="I721" s="65">
        <v>4.4000000000000004</v>
      </c>
    </row>
    <row r="722" spans="1:9" x14ac:dyDescent="0.25">
      <c r="A722" s="21">
        <f t="shared" si="14"/>
        <v>722</v>
      </c>
      <c r="B722" s="63" t="s">
        <v>1562</v>
      </c>
      <c r="C722" s="63"/>
      <c r="D722" s="63" t="s">
        <v>1563</v>
      </c>
      <c r="E722" s="63" t="s">
        <v>71</v>
      </c>
      <c r="F722" s="63" t="s">
        <v>1449</v>
      </c>
      <c r="G722" s="63" t="s">
        <v>61</v>
      </c>
      <c r="H722" s="64">
        <v>2014</v>
      </c>
      <c r="I722" s="65">
        <v>5.5</v>
      </c>
    </row>
    <row r="723" spans="1:9" x14ac:dyDescent="0.25">
      <c r="A723" s="21">
        <f t="shared" si="14"/>
        <v>723</v>
      </c>
      <c r="B723" s="63" t="s">
        <v>1564</v>
      </c>
      <c r="C723" s="63"/>
      <c r="D723" s="63" t="s">
        <v>1565</v>
      </c>
      <c r="E723" s="63" t="s">
        <v>220</v>
      </c>
      <c r="F723" s="63" t="s">
        <v>1449</v>
      </c>
      <c r="G723" s="63" t="s">
        <v>61</v>
      </c>
      <c r="H723" s="64">
        <v>2017</v>
      </c>
      <c r="I723" s="65">
        <v>2.6</v>
      </c>
    </row>
    <row r="724" spans="1:9" x14ac:dyDescent="0.25">
      <c r="A724" s="21">
        <f t="shared" si="14"/>
        <v>724</v>
      </c>
      <c r="B724" s="63" t="s">
        <v>1566</v>
      </c>
      <c r="C724" s="63"/>
      <c r="D724" s="63" t="s">
        <v>1567</v>
      </c>
      <c r="E724" s="63" t="s">
        <v>252</v>
      </c>
      <c r="F724" s="63" t="s">
        <v>1449</v>
      </c>
      <c r="G724" s="63" t="s">
        <v>48</v>
      </c>
      <c r="H724" s="64">
        <v>2015</v>
      </c>
      <c r="I724" s="65">
        <v>2</v>
      </c>
    </row>
    <row r="725" spans="1:9" x14ac:dyDescent="0.25">
      <c r="A725" s="21">
        <f t="shared" si="14"/>
        <v>725</v>
      </c>
      <c r="B725" s="63" t="s">
        <v>1144</v>
      </c>
      <c r="C725" s="63"/>
      <c r="D725" s="63" t="s">
        <v>1568</v>
      </c>
      <c r="E725" s="63" t="s">
        <v>340</v>
      </c>
      <c r="F725" s="63" t="s">
        <v>1449</v>
      </c>
      <c r="G725" s="63" t="s">
        <v>48</v>
      </c>
      <c r="H725" s="64">
        <v>2018</v>
      </c>
      <c r="I725" s="65">
        <v>10</v>
      </c>
    </row>
    <row r="726" spans="1:9" x14ac:dyDescent="0.25">
      <c r="A726" s="21">
        <f t="shared" si="14"/>
        <v>726</v>
      </c>
      <c r="B726" s="63" t="s">
        <v>1569</v>
      </c>
      <c r="C726" s="63"/>
      <c r="D726" s="63" t="s">
        <v>1570</v>
      </c>
      <c r="E726" s="63" t="s">
        <v>71</v>
      </c>
      <c r="F726" s="63" t="s">
        <v>1449</v>
      </c>
      <c r="G726" s="63" t="s">
        <v>61</v>
      </c>
      <c r="H726" s="64">
        <v>2012</v>
      </c>
      <c r="I726" s="65">
        <v>9.9</v>
      </c>
    </row>
    <row r="727" spans="1:9" x14ac:dyDescent="0.25">
      <c r="A727" s="21">
        <f t="shared" si="14"/>
        <v>727</v>
      </c>
      <c r="B727" s="63" t="s">
        <v>1571</v>
      </c>
      <c r="C727" s="63"/>
      <c r="D727" s="63" t="s">
        <v>1572</v>
      </c>
      <c r="E727" s="63" t="s">
        <v>71</v>
      </c>
      <c r="F727" s="63" t="s">
        <v>1449</v>
      </c>
      <c r="G727" s="63" t="s">
        <v>61</v>
      </c>
      <c r="H727" s="64">
        <v>2012</v>
      </c>
      <c r="I727" s="65">
        <v>9.9</v>
      </c>
    </row>
    <row r="728" spans="1:9" x14ac:dyDescent="0.25">
      <c r="A728" s="21">
        <f t="shared" si="14"/>
        <v>728</v>
      </c>
      <c r="B728" s="63" t="s">
        <v>1573</v>
      </c>
      <c r="C728" s="63"/>
      <c r="D728" s="63" t="s">
        <v>1574</v>
      </c>
      <c r="E728" s="63" t="s">
        <v>71</v>
      </c>
      <c r="F728" s="63" t="s">
        <v>1449</v>
      </c>
      <c r="G728" s="63" t="s">
        <v>61</v>
      </c>
      <c r="H728" s="64">
        <v>2012</v>
      </c>
      <c r="I728" s="65">
        <v>5.6</v>
      </c>
    </row>
    <row r="729" spans="1:9" x14ac:dyDescent="0.25">
      <c r="A729" s="21">
        <f t="shared" si="14"/>
        <v>729</v>
      </c>
      <c r="B729" s="63" t="s">
        <v>1575</v>
      </c>
      <c r="C729" s="63"/>
      <c r="D729" s="63" t="s">
        <v>1576</v>
      </c>
      <c r="E729" s="63" t="s">
        <v>71</v>
      </c>
      <c r="F729" s="63" t="s">
        <v>1449</v>
      </c>
      <c r="G729" s="63" t="s">
        <v>61</v>
      </c>
      <c r="H729" s="64">
        <v>2012</v>
      </c>
      <c r="I729" s="65">
        <v>5</v>
      </c>
    </row>
    <row r="730" spans="1:9" x14ac:dyDescent="0.25">
      <c r="A730" s="21">
        <f t="shared" si="14"/>
        <v>730</v>
      </c>
      <c r="B730" s="63" t="s">
        <v>1577</v>
      </c>
      <c r="C730" s="63"/>
      <c r="D730" s="63" t="s">
        <v>1578</v>
      </c>
      <c r="E730" s="63" t="s">
        <v>141</v>
      </c>
      <c r="F730" s="63" t="s">
        <v>1449</v>
      </c>
      <c r="G730" s="63" t="s">
        <v>48</v>
      </c>
      <c r="H730" s="64">
        <v>2016</v>
      </c>
      <c r="I730" s="65">
        <v>10</v>
      </c>
    </row>
    <row r="731" spans="1:9" x14ac:dyDescent="0.25">
      <c r="A731" s="21">
        <f t="shared" si="14"/>
        <v>731</v>
      </c>
      <c r="B731" s="63" t="s">
        <v>1579</v>
      </c>
      <c r="C731" s="63"/>
      <c r="D731" s="63" t="s">
        <v>1580</v>
      </c>
      <c r="E731" s="63" t="s">
        <v>497</v>
      </c>
      <c r="F731" s="63" t="s">
        <v>1449</v>
      </c>
      <c r="G731" s="63" t="s">
        <v>48</v>
      </c>
      <c r="H731" s="64">
        <v>2018</v>
      </c>
      <c r="I731" s="65">
        <v>5</v>
      </c>
    </row>
    <row r="732" spans="1:9" x14ac:dyDescent="0.25">
      <c r="A732" s="21">
        <f t="shared" si="14"/>
        <v>732</v>
      </c>
      <c r="B732" s="63" t="s">
        <v>1581</v>
      </c>
      <c r="C732" s="63"/>
      <c r="D732" s="63" t="s">
        <v>1582</v>
      </c>
      <c r="E732" s="63" t="s">
        <v>497</v>
      </c>
      <c r="F732" s="63" t="s">
        <v>1449</v>
      </c>
      <c r="G732" s="63" t="s">
        <v>48</v>
      </c>
      <c r="H732" s="64">
        <v>2017</v>
      </c>
      <c r="I732" s="65">
        <v>5</v>
      </c>
    </row>
    <row r="733" spans="1:9" x14ac:dyDescent="0.25">
      <c r="A733" s="21">
        <f t="shared" si="14"/>
        <v>733</v>
      </c>
      <c r="B733" s="63" t="s">
        <v>1583</v>
      </c>
      <c r="C733" s="63"/>
      <c r="D733" s="63" t="s">
        <v>1584</v>
      </c>
      <c r="E733" s="63" t="s">
        <v>497</v>
      </c>
      <c r="F733" s="63" t="s">
        <v>1449</v>
      </c>
      <c r="G733" s="63" t="s">
        <v>48</v>
      </c>
      <c r="H733" s="64">
        <v>2017</v>
      </c>
      <c r="I733" s="65">
        <v>5</v>
      </c>
    </row>
    <row r="734" spans="1:9" x14ac:dyDescent="0.25">
      <c r="A734" s="21">
        <f t="shared" si="14"/>
        <v>734</v>
      </c>
      <c r="B734" s="63" t="s">
        <v>1585</v>
      </c>
      <c r="C734" s="63"/>
      <c r="D734" s="63" t="s">
        <v>1586</v>
      </c>
      <c r="E734" s="63" t="s">
        <v>918</v>
      </c>
      <c r="F734" s="63" t="s">
        <v>1449</v>
      </c>
      <c r="G734" s="63" t="s">
        <v>48</v>
      </c>
      <c r="H734" s="64">
        <v>2017</v>
      </c>
      <c r="I734" s="65">
        <v>10</v>
      </c>
    </row>
    <row r="735" spans="1:9" x14ac:dyDescent="0.25">
      <c r="A735" s="21">
        <f t="shared" si="14"/>
        <v>735</v>
      </c>
      <c r="B735" s="63" t="s">
        <v>1587</v>
      </c>
      <c r="C735" s="63"/>
      <c r="D735" s="63" t="s">
        <v>1588</v>
      </c>
      <c r="E735" s="63" t="s">
        <v>141</v>
      </c>
      <c r="F735" s="63" t="s">
        <v>1449</v>
      </c>
      <c r="G735" s="63" t="s">
        <v>48</v>
      </c>
      <c r="H735" s="64">
        <v>2017</v>
      </c>
      <c r="I735" s="65">
        <v>10</v>
      </c>
    </row>
    <row r="736" spans="1:9" x14ac:dyDescent="0.25">
      <c r="A736" s="21">
        <f t="shared" si="14"/>
        <v>736</v>
      </c>
      <c r="B736" s="63" t="s">
        <v>1589</v>
      </c>
      <c r="C736" s="63"/>
      <c r="D736" s="63" t="s">
        <v>1590</v>
      </c>
      <c r="E736" s="63" t="s">
        <v>141</v>
      </c>
      <c r="F736" s="63" t="s">
        <v>1449</v>
      </c>
      <c r="G736" s="63" t="s">
        <v>48</v>
      </c>
      <c r="H736" s="64">
        <v>2018</v>
      </c>
      <c r="I736" s="65">
        <v>5</v>
      </c>
    </row>
    <row r="737" spans="1:9" x14ac:dyDescent="0.25">
      <c r="A737" s="21">
        <f t="shared" si="14"/>
        <v>737</v>
      </c>
      <c r="B737" s="60" t="s">
        <v>1591</v>
      </c>
      <c r="C737" s="63"/>
      <c r="D737" s="60"/>
      <c r="E737" s="60"/>
      <c r="F737" s="60"/>
      <c r="G737" s="60"/>
      <c r="H737" s="61"/>
      <c r="I737" s="62">
        <f t="shared" ref="I737" si="15">SUM(I663:I736)</f>
        <v>3836.9</v>
      </c>
    </row>
    <row r="738" spans="1:9" x14ac:dyDescent="0.25">
      <c r="A738" s="21">
        <f t="shared" si="14"/>
        <v>738</v>
      </c>
      <c r="B738" s="63" t="s">
        <v>1592</v>
      </c>
      <c r="C738" s="63"/>
      <c r="D738" s="63" t="s">
        <v>1593</v>
      </c>
      <c r="E738" s="63" t="s">
        <v>1436</v>
      </c>
      <c r="F738" s="63"/>
      <c r="G738" s="63"/>
      <c r="H738" s="64"/>
      <c r="I738" s="65">
        <v>7</v>
      </c>
    </row>
    <row r="739" spans="1:9" x14ac:dyDescent="0.25">
      <c r="A739" s="21">
        <f t="shared" si="14"/>
        <v>739</v>
      </c>
      <c r="B739" s="60"/>
      <c r="C739" s="63"/>
      <c r="D739" s="60"/>
      <c r="E739" s="60"/>
      <c r="F739" s="60"/>
      <c r="G739" s="60"/>
      <c r="H739" s="61"/>
      <c r="I739" s="62"/>
    </row>
    <row r="740" spans="1:9" x14ac:dyDescent="0.25">
      <c r="A740" s="21">
        <f t="shared" si="14"/>
        <v>740</v>
      </c>
      <c r="B740" s="60" t="s">
        <v>1594</v>
      </c>
      <c r="C740" s="63"/>
      <c r="D740" s="60"/>
      <c r="E740" s="60"/>
      <c r="F740" s="60"/>
      <c r="G740" s="60"/>
      <c r="H740" s="61"/>
      <c r="I740" s="62"/>
    </row>
    <row r="741" spans="1:9" x14ac:dyDescent="0.25">
      <c r="A741" s="21">
        <f t="shared" si="14"/>
        <v>741</v>
      </c>
      <c r="B741" s="63" t="s">
        <v>1595</v>
      </c>
      <c r="C741" s="63"/>
      <c r="D741" s="63" t="s">
        <v>1596</v>
      </c>
      <c r="E741" s="63" t="s">
        <v>1097</v>
      </c>
      <c r="F741" s="63" t="s">
        <v>1597</v>
      </c>
      <c r="G741" s="63" t="s">
        <v>159</v>
      </c>
      <c r="H741" s="64">
        <v>2017</v>
      </c>
      <c r="I741" s="65">
        <v>30</v>
      </c>
    </row>
    <row r="742" spans="1:9" x14ac:dyDescent="0.25">
      <c r="A742" s="21">
        <f t="shared" si="14"/>
        <v>742</v>
      </c>
      <c r="B742" s="63" t="s">
        <v>2063</v>
      </c>
      <c r="C742" s="63"/>
      <c r="D742" s="63" t="s">
        <v>1952</v>
      </c>
      <c r="E742" s="63" t="s">
        <v>1609</v>
      </c>
      <c r="F742" s="63" t="s">
        <v>1597</v>
      </c>
      <c r="G742" s="63" t="s">
        <v>54</v>
      </c>
      <c r="H742" s="64">
        <v>2020</v>
      </c>
      <c r="I742" s="65">
        <v>10</v>
      </c>
    </row>
    <row r="743" spans="1:9" x14ac:dyDescent="0.25">
      <c r="A743" s="21">
        <f t="shared" si="14"/>
        <v>743</v>
      </c>
      <c r="B743" s="63" t="s">
        <v>2056</v>
      </c>
      <c r="C743" s="63"/>
      <c r="D743" s="63" t="s">
        <v>1959</v>
      </c>
      <c r="E743" s="63" t="s">
        <v>262</v>
      </c>
      <c r="F743" s="63" t="s">
        <v>1597</v>
      </c>
      <c r="G743" s="63" t="s">
        <v>159</v>
      </c>
      <c r="H743" s="64">
        <v>2020</v>
      </c>
      <c r="I743" s="65">
        <v>10</v>
      </c>
    </row>
    <row r="744" spans="1:9" x14ac:dyDescent="0.25">
      <c r="A744" s="21">
        <f t="shared" si="14"/>
        <v>744</v>
      </c>
      <c r="B744" s="63" t="s">
        <v>1598</v>
      </c>
      <c r="C744" s="63"/>
      <c r="D744" s="63" t="s">
        <v>1599</v>
      </c>
      <c r="E744" s="63" t="s">
        <v>1256</v>
      </c>
      <c r="F744" s="63" t="s">
        <v>1597</v>
      </c>
      <c r="G744" s="63" t="s">
        <v>159</v>
      </c>
      <c r="H744" s="64">
        <v>2019</v>
      </c>
      <c r="I744" s="65">
        <v>9.9</v>
      </c>
    </row>
    <row r="745" spans="1:9" x14ac:dyDescent="0.25">
      <c r="A745" s="21">
        <f t="shared" si="14"/>
        <v>745</v>
      </c>
      <c r="B745" s="63" t="s">
        <v>2072</v>
      </c>
      <c r="C745" s="63"/>
      <c r="D745" s="63" t="s">
        <v>1962</v>
      </c>
      <c r="E745" s="63" t="s">
        <v>71</v>
      </c>
      <c r="F745" s="63" t="s">
        <v>1597</v>
      </c>
      <c r="G745" s="63" t="s">
        <v>61</v>
      </c>
      <c r="H745" s="64">
        <v>2020</v>
      </c>
      <c r="I745" s="65">
        <v>10</v>
      </c>
    </row>
    <row r="746" spans="1:9" x14ac:dyDescent="0.25">
      <c r="A746" s="21">
        <f t="shared" si="14"/>
        <v>746</v>
      </c>
      <c r="B746" s="63" t="s">
        <v>2057</v>
      </c>
      <c r="C746" s="63"/>
      <c r="D746" s="63" t="s">
        <v>1600</v>
      </c>
      <c r="E746" s="63" t="s">
        <v>1512</v>
      </c>
      <c r="F746" s="63" t="s">
        <v>1597</v>
      </c>
      <c r="G746" s="63" t="s">
        <v>159</v>
      </c>
      <c r="H746" s="64">
        <v>2020</v>
      </c>
      <c r="I746" s="65">
        <v>9.9</v>
      </c>
    </row>
    <row r="747" spans="1:9" x14ac:dyDescent="0.25">
      <c r="A747" s="21">
        <f t="shared" si="14"/>
        <v>747</v>
      </c>
      <c r="B747" s="63" t="s">
        <v>1601</v>
      </c>
      <c r="C747" s="63"/>
      <c r="D747" s="63" t="s">
        <v>1602</v>
      </c>
      <c r="E747" s="63" t="s">
        <v>1158</v>
      </c>
      <c r="F747" s="63" t="s">
        <v>1597</v>
      </c>
      <c r="G747" s="63" t="s">
        <v>159</v>
      </c>
      <c r="H747" s="64">
        <v>2018</v>
      </c>
      <c r="I747" s="65">
        <v>9.9</v>
      </c>
    </row>
    <row r="748" spans="1:9" x14ac:dyDescent="0.25">
      <c r="A748" s="21">
        <f t="shared" si="14"/>
        <v>748</v>
      </c>
      <c r="B748" s="63" t="s">
        <v>2075</v>
      </c>
      <c r="C748" s="63"/>
      <c r="D748" s="63" t="s">
        <v>1965</v>
      </c>
      <c r="E748" s="63" t="s">
        <v>1966</v>
      </c>
      <c r="F748" s="63" t="s">
        <v>1597</v>
      </c>
      <c r="G748" s="63" t="s">
        <v>61</v>
      </c>
      <c r="H748" s="64">
        <v>2020</v>
      </c>
      <c r="I748" s="65">
        <v>2.2999999999999998</v>
      </c>
    </row>
    <row r="749" spans="1:9" x14ac:dyDescent="0.25">
      <c r="A749" s="21">
        <f t="shared" si="14"/>
        <v>749</v>
      </c>
      <c r="B749" s="63" t="s">
        <v>1603</v>
      </c>
      <c r="C749" s="63"/>
      <c r="D749" s="63" t="s">
        <v>1604</v>
      </c>
      <c r="E749" s="63" t="s">
        <v>1302</v>
      </c>
      <c r="F749" s="63" t="s">
        <v>1597</v>
      </c>
      <c r="G749" s="63" t="s">
        <v>159</v>
      </c>
      <c r="H749" s="64">
        <v>2013</v>
      </c>
      <c r="I749" s="65">
        <v>33.700000000000003</v>
      </c>
    </row>
    <row r="750" spans="1:9" x14ac:dyDescent="0.25">
      <c r="A750" s="21">
        <f t="shared" si="14"/>
        <v>750</v>
      </c>
      <c r="B750" s="63" t="s">
        <v>1605</v>
      </c>
      <c r="C750" s="63"/>
      <c r="D750" s="63" t="s">
        <v>1606</v>
      </c>
      <c r="E750" s="63" t="s">
        <v>71</v>
      </c>
      <c r="F750" s="63" t="s">
        <v>1597</v>
      </c>
      <c r="G750" s="63" t="s">
        <v>61</v>
      </c>
      <c r="H750" s="64">
        <v>2016</v>
      </c>
      <c r="I750" s="65">
        <v>1</v>
      </c>
    </row>
    <row r="751" spans="1:9" x14ac:dyDescent="0.25">
      <c r="A751" s="21">
        <f t="shared" si="14"/>
        <v>751</v>
      </c>
      <c r="B751" s="63" t="s">
        <v>2058</v>
      </c>
      <c r="C751" s="63"/>
      <c r="D751" s="63" t="s">
        <v>1607</v>
      </c>
      <c r="E751" s="63" t="s">
        <v>166</v>
      </c>
      <c r="F751" s="63" t="s">
        <v>1597</v>
      </c>
      <c r="G751" s="63" t="s">
        <v>54</v>
      </c>
      <c r="H751" s="64">
        <v>2019</v>
      </c>
      <c r="I751" s="65">
        <v>9.9</v>
      </c>
    </row>
    <row r="752" spans="1:9" x14ac:dyDescent="0.25">
      <c r="A752" s="21">
        <f t="shared" si="14"/>
        <v>752</v>
      </c>
      <c r="B752" s="63" t="s">
        <v>2059</v>
      </c>
      <c r="C752" s="63"/>
      <c r="D752" s="63" t="s">
        <v>1608</v>
      </c>
      <c r="E752" s="63" t="s">
        <v>1609</v>
      </c>
      <c r="F752" s="63" t="s">
        <v>1597</v>
      </c>
      <c r="G752" s="63" t="s">
        <v>54</v>
      </c>
      <c r="H752" s="64">
        <v>2019</v>
      </c>
      <c r="I752" s="65">
        <v>9.9</v>
      </c>
    </row>
    <row r="753" spans="1:9" x14ac:dyDescent="0.25">
      <c r="A753" s="21">
        <f t="shared" si="14"/>
        <v>753</v>
      </c>
      <c r="B753" s="63" t="s">
        <v>1610</v>
      </c>
      <c r="C753" s="63"/>
      <c r="D753" s="63" t="s">
        <v>1611</v>
      </c>
      <c r="E753" s="63" t="s">
        <v>1139</v>
      </c>
      <c r="F753" s="63" t="s">
        <v>1597</v>
      </c>
      <c r="G753" s="63" t="s">
        <v>159</v>
      </c>
      <c r="H753" s="64">
        <v>2018</v>
      </c>
      <c r="I753" s="65">
        <v>9.9</v>
      </c>
    </row>
    <row r="754" spans="1:9" x14ac:dyDescent="0.25">
      <c r="A754" s="21">
        <f t="shared" si="14"/>
        <v>754</v>
      </c>
      <c r="B754" s="63" t="s">
        <v>2060</v>
      </c>
      <c r="C754" s="63"/>
      <c r="D754" s="63" t="s">
        <v>1612</v>
      </c>
      <c r="E754" s="63" t="s">
        <v>1613</v>
      </c>
      <c r="F754" s="63" t="s">
        <v>1597</v>
      </c>
      <c r="G754" s="63" t="s">
        <v>61</v>
      </c>
      <c r="H754" s="64">
        <v>2020</v>
      </c>
      <c r="I754" s="65">
        <v>9.9</v>
      </c>
    </row>
    <row r="755" spans="1:9" x14ac:dyDescent="0.25">
      <c r="A755" s="21">
        <f t="shared" si="14"/>
        <v>755</v>
      </c>
      <c r="B755" s="63" t="s">
        <v>2062</v>
      </c>
      <c r="C755" s="63"/>
      <c r="D755" s="63" t="s">
        <v>2082</v>
      </c>
      <c r="E755" s="63" t="s">
        <v>1619</v>
      </c>
      <c r="F755" s="63" t="s">
        <v>1597</v>
      </c>
      <c r="G755" s="63" t="s">
        <v>159</v>
      </c>
      <c r="H755" s="64">
        <v>2017</v>
      </c>
      <c r="I755" s="65">
        <v>2</v>
      </c>
    </row>
    <row r="756" spans="1:9" x14ac:dyDescent="0.25">
      <c r="A756" s="21">
        <f t="shared" si="14"/>
        <v>756</v>
      </c>
      <c r="B756" s="63" t="s">
        <v>2061</v>
      </c>
      <c r="C756" s="63"/>
      <c r="D756" s="63" t="s">
        <v>1614</v>
      </c>
      <c r="E756" s="63" t="s">
        <v>1512</v>
      </c>
      <c r="F756" s="63" t="s">
        <v>1597</v>
      </c>
      <c r="G756" s="63" t="s">
        <v>159</v>
      </c>
      <c r="H756" s="64">
        <v>2020</v>
      </c>
      <c r="I756" s="65">
        <v>9.9</v>
      </c>
    </row>
    <row r="757" spans="1:9" x14ac:dyDescent="0.25">
      <c r="A757" s="21">
        <f t="shared" si="14"/>
        <v>757</v>
      </c>
      <c r="B757" s="63" t="s">
        <v>1615</v>
      </c>
      <c r="C757" s="63"/>
      <c r="D757" s="63" t="s">
        <v>1616</v>
      </c>
      <c r="E757" s="63" t="s">
        <v>220</v>
      </c>
      <c r="F757" s="63" t="s">
        <v>1597</v>
      </c>
      <c r="G757" s="63" t="s">
        <v>61</v>
      </c>
      <c r="H757" s="64">
        <v>2017</v>
      </c>
      <c r="I757" s="65">
        <v>1.5</v>
      </c>
    </row>
    <row r="758" spans="1:9" x14ac:dyDescent="0.25">
      <c r="A758" s="21">
        <f t="shared" si="14"/>
        <v>758</v>
      </c>
      <c r="B758" s="63" t="s">
        <v>1617</v>
      </c>
      <c r="C758" s="63"/>
      <c r="D758" s="63" t="s">
        <v>1618</v>
      </c>
      <c r="E758" s="63" t="s">
        <v>220</v>
      </c>
      <c r="F758" s="63" t="s">
        <v>1597</v>
      </c>
      <c r="G758" s="63" t="s">
        <v>61</v>
      </c>
      <c r="H758" s="64">
        <v>2018</v>
      </c>
      <c r="I758" s="65">
        <v>1.5</v>
      </c>
    </row>
    <row r="759" spans="1:9" x14ac:dyDescent="0.25">
      <c r="A759" s="21">
        <f t="shared" si="14"/>
        <v>759</v>
      </c>
      <c r="B759" s="63" t="s">
        <v>1620</v>
      </c>
      <c r="C759" s="63"/>
      <c r="D759" s="63" t="s">
        <v>1621</v>
      </c>
      <c r="E759" s="63" t="s">
        <v>220</v>
      </c>
      <c r="F759" s="63" t="s">
        <v>1597</v>
      </c>
      <c r="G759" s="63" t="s">
        <v>61</v>
      </c>
      <c r="H759" s="64">
        <v>2015</v>
      </c>
      <c r="I759" s="65">
        <v>2</v>
      </c>
    </row>
    <row r="760" spans="1:9" x14ac:dyDescent="0.25">
      <c r="A760" s="21">
        <f t="shared" si="14"/>
        <v>760</v>
      </c>
      <c r="B760" s="60" t="s">
        <v>1622</v>
      </c>
      <c r="C760" s="60"/>
      <c r="D760" s="60"/>
      <c r="E760" s="60"/>
      <c r="F760" s="60"/>
      <c r="G760" s="60"/>
      <c r="H760" s="61"/>
      <c r="I760" s="62">
        <f t="shared" ref="I760" si="16">SUM(I741:I759)</f>
        <v>183.20000000000005</v>
      </c>
    </row>
    <row r="761" spans="1:9" x14ac:dyDescent="0.25">
      <c r="A761" s="21">
        <f t="shared" si="14"/>
        <v>761</v>
      </c>
      <c r="B761" s="63" t="s">
        <v>1623</v>
      </c>
      <c r="C761" s="63"/>
      <c r="D761" s="63" t="s">
        <v>1624</v>
      </c>
      <c r="E761" s="63" t="s">
        <v>1436</v>
      </c>
      <c r="F761" s="63"/>
      <c r="G761" s="63"/>
      <c r="H761" s="64"/>
      <c r="I761" s="65">
        <v>0</v>
      </c>
    </row>
    <row r="762" spans="1:9" x14ac:dyDescent="0.25">
      <c r="A762" s="21">
        <f t="shared" si="14"/>
        <v>762</v>
      </c>
      <c r="B762" s="60"/>
      <c r="C762" s="60"/>
      <c r="D762" s="60"/>
      <c r="E762" s="60"/>
      <c r="F762" s="60"/>
      <c r="G762" s="60"/>
      <c r="H762" s="61"/>
      <c r="I762" s="62"/>
    </row>
    <row r="763" spans="1:9" x14ac:dyDescent="0.25">
      <c r="A763" s="21">
        <f t="shared" si="14"/>
        <v>763</v>
      </c>
      <c r="B763" s="63" t="s">
        <v>1625</v>
      </c>
      <c r="C763" s="63"/>
      <c r="D763" s="63" t="s">
        <v>1626</v>
      </c>
      <c r="E763" s="63"/>
      <c r="F763" s="63" t="s">
        <v>941</v>
      </c>
      <c r="G763" s="63"/>
      <c r="H763" s="64"/>
      <c r="I763" s="65">
        <v>0</v>
      </c>
    </row>
    <row r="764" spans="1:9" x14ac:dyDescent="0.25">
      <c r="A764" s="21">
        <f t="shared" si="14"/>
        <v>764</v>
      </c>
      <c r="B764" s="60"/>
      <c r="C764" s="60"/>
      <c r="D764" s="60"/>
      <c r="E764" s="60"/>
      <c r="F764" s="60"/>
      <c r="G764" s="60"/>
      <c r="H764" s="61"/>
      <c r="I764" s="62"/>
    </row>
    <row r="765" spans="1:9" x14ac:dyDescent="0.25">
      <c r="A765" s="21">
        <f t="shared" si="14"/>
        <v>765</v>
      </c>
      <c r="B765" s="63" t="s">
        <v>13</v>
      </c>
      <c r="C765" s="63"/>
      <c r="D765" s="63" t="s">
        <v>1627</v>
      </c>
      <c r="E765" s="63"/>
      <c r="F765" s="63"/>
      <c r="G765" s="63"/>
      <c r="H765" s="64"/>
      <c r="I765" s="65">
        <v>0</v>
      </c>
    </row>
    <row r="766" spans="1:9" x14ac:dyDescent="0.25">
      <c r="A766" s="21">
        <f t="shared" si="14"/>
        <v>766</v>
      </c>
      <c r="B766" s="60"/>
      <c r="C766" s="60"/>
      <c r="D766" s="60"/>
      <c r="E766" s="60"/>
      <c r="F766" s="60"/>
      <c r="G766" s="60"/>
      <c r="H766" s="61"/>
      <c r="I766" s="62"/>
    </row>
    <row r="767" spans="1:9" x14ac:dyDescent="0.25">
      <c r="A767" s="21">
        <f t="shared" si="14"/>
        <v>767</v>
      </c>
      <c r="B767" s="60" t="s">
        <v>1628</v>
      </c>
      <c r="C767" s="60"/>
      <c r="D767" s="60"/>
      <c r="E767" s="60"/>
      <c r="F767" s="60"/>
      <c r="G767" s="60"/>
      <c r="H767" s="61"/>
      <c r="I767" s="62"/>
    </row>
    <row r="768" spans="1:9" x14ac:dyDescent="0.25">
      <c r="A768" s="21">
        <f t="shared" si="14"/>
        <v>768</v>
      </c>
      <c r="B768" s="63" t="s">
        <v>1629</v>
      </c>
      <c r="C768" s="63"/>
      <c r="D768" s="63" t="s">
        <v>1630</v>
      </c>
      <c r="E768" s="63" t="s">
        <v>918</v>
      </c>
      <c r="F768" s="63" t="s">
        <v>1631</v>
      </c>
      <c r="G768" s="63" t="s">
        <v>48</v>
      </c>
      <c r="H768" s="64"/>
      <c r="I768" s="65">
        <v>600</v>
      </c>
    </row>
    <row r="769" spans="1:9" x14ac:dyDescent="0.25">
      <c r="A769" s="21">
        <f t="shared" si="14"/>
        <v>769</v>
      </c>
      <c r="B769" s="63" t="s">
        <v>1632</v>
      </c>
      <c r="C769" s="63"/>
      <c r="D769" s="63" t="s">
        <v>1633</v>
      </c>
      <c r="E769" s="63" t="s">
        <v>1097</v>
      </c>
      <c r="F769" s="63" t="s">
        <v>1631</v>
      </c>
      <c r="G769" s="63" t="s">
        <v>159</v>
      </c>
      <c r="H769" s="64"/>
      <c r="I769" s="65">
        <v>220</v>
      </c>
    </row>
    <row r="770" spans="1:9" x14ac:dyDescent="0.25">
      <c r="A770" s="21">
        <f t="shared" si="14"/>
        <v>770</v>
      </c>
      <c r="B770" s="63" t="s">
        <v>1634</v>
      </c>
      <c r="C770" s="63"/>
      <c r="D770" s="63" t="s">
        <v>1635</v>
      </c>
      <c r="E770" s="63" t="s">
        <v>419</v>
      </c>
      <c r="F770" s="63" t="s">
        <v>1631</v>
      </c>
      <c r="G770" s="63" t="s">
        <v>61</v>
      </c>
      <c r="H770" s="64"/>
      <c r="I770" s="65">
        <v>100</v>
      </c>
    </row>
    <row r="771" spans="1:9" x14ac:dyDescent="0.25">
      <c r="A771" s="21">
        <f t="shared" si="14"/>
        <v>771</v>
      </c>
      <c r="B771" s="63" t="s">
        <v>1636</v>
      </c>
      <c r="C771" s="63"/>
      <c r="D771" s="63" t="s">
        <v>1637</v>
      </c>
      <c r="E771" s="63" t="s">
        <v>376</v>
      </c>
      <c r="F771" s="63" t="s">
        <v>1631</v>
      </c>
      <c r="G771" s="63" t="s">
        <v>61</v>
      </c>
      <c r="H771" s="64"/>
      <c r="I771" s="65">
        <v>300</v>
      </c>
    </row>
    <row r="772" spans="1:9" x14ac:dyDescent="0.25">
      <c r="A772" s="21">
        <f t="shared" si="14"/>
        <v>772</v>
      </c>
      <c r="B772" s="60" t="s">
        <v>1638</v>
      </c>
      <c r="C772" s="60"/>
      <c r="D772" s="60"/>
      <c r="E772" s="60"/>
      <c r="F772" s="60"/>
      <c r="G772" s="60"/>
      <c r="H772" s="61"/>
      <c r="I772" s="62">
        <f t="shared" ref="I772" si="17">SUM(I768:I771)</f>
        <v>1220</v>
      </c>
    </row>
    <row r="773" spans="1:9" x14ac:dyDescent="0.25">
      <c r="A773" s="21">
        <f t="shared" si="14"/>
        <v>773</v>
      </c>
      <c r="B773" s="63" t="s">
        <v>1639</v>
      </c>
      <c r="C773" s="63"/>
      <c r="D773" s="63" t="s">
        <v>1640</v>
      </c>
      <c r="E773" s="63" t="s">
        <v>1436</v>
      </c>
      <c r="F773" s="63"/>
      <c r="G773" s="63"/>
      <c r="H773" s="64"/>
      <c r="I773" s="65">
        <v>68.650000000000006</v>
      </c>
    </row>
    <row r="774" spans="1:9" x14ac:dyDescent="0.25">
      <c r="A774" s="21">
        <f t="shared" ref="A774:A838" si="18">A773+1</f>
        <v>774</v>
      </c>
      <c r="B774" s="60"/>
      <c r="C774" s="60"/>
      <c r="D774" s="60"/>
      <c r="E774" s="60"/>
      <c r="F774" s="60"/>
      <c r="G774" s="60"/>
      <c r="H774" s="61"/>
      <c r="I774" s="62"/>
    </row>
    <row r="775" spans="1:9" x14ac:dyDescent="0.25">
      <c r="A775" s="21">
        <f t="shared" si="18"/>
        <v>775</v>
      </c>
      <c r="B775" s="60" t="s">
        <v>1641</v>
      </c>
      <c r="C775" s="60"/>
      <c r="D775" s="60"/>
      <c r="E775" s="60"/>
      <c r="F775" s="60"/>
      <c r="G775" s="60"/>
      <c r="H775" s="61"/>
      <c r="I775" s="62"/>
    </row>
    <row r="776" spans="1:9" x14ac:dyDescent="0.25">
      <c r="A776" s="21">
        <f t="shared" si="18"/>
        <v>776</v>
      </c>
      <c r="B776" s="63" t="s">
        <v>1642</v>
      </c>
      <c r="C776" s="63" t="s">
        <v>1643</v>
      </c>
      <c r="D776" s="63"/>
      <c r="E776" s="63" t="s">
        <v>549</v>
      </c>
      <c r="F776" s="63" t="s">
        <v>129</v>
      </c>
      <c r="G776" s="63" t="s">
        <v>104</v>
      </c>
      <c r="H776" s="64">
        <v>2022</v>
      </c>
      <c r="I776" s="65">
        <v>0</v>
      </c>
    </row>
    <row r="777" spans="1:9" x14ac:dyDescent="0.25">
      <c r="A777" s="21">
        <f t="shared" si="18"/>
        <v>777</v>
      </c>
      <c r="B777" s="63" t="s">
        <v>1644</v>
      </c>
      <c r="C777" s="63" t="s">
        <v>1645</v>
      </c>
      <c r="D777" s="63"/>
      <c r="E777" s="63" t="s">
        <v>171</v>
      </c>
      <c r="F777" s="63" t="s">
        <v>121</v>
      </c>
      <c r="G777" s="63" t="s">
        <v>104</v>
      </c>
      <c r="H777" s="64">
        <v>2021</v>
      </c>
      <c r="I777" s="65">
        <v>0</v>
      </c>
    </row>
    <row r="778" spans="1:9" x14ac:dyDescent="0.25">
      <c r="A778" s="21">
        <f t="shared" si="18"/>
        <v>778</v>
      </c>
      <c r="B778" s="63" t="s">
        <v>1646</v>
      </c>
      <c r="C778" s="63" t="s">
        <v>1647</v>
      </c>
      <c r="D778" s="63"/>
      <c r="E778" s="63" t="s">
        <v>171</v>
      </c>
      <c r="F778" s="63" t="s">
        <v>121</v>
      </c>
      <c r="G778" s="63" t="s">
        <v>104</v>
      </c>
      <c r="H778" s="64">
        <v>2020</v>
      </c>
      <c r="I778" s="65">
        <v>0</v>
      </c>
    </row>
    <row r="779" spans="1:9" x14ac:dyDescent="0.25">
      <c r="A779" s="21">
        <f t="shared" si="18"/>
        <v>779</v>
      </c>
      <c r="B779" s="63" t="s">
        <v>1648</v>
      </c>
      <c r="C779" s="63" t="s">
        <v>1649</v>
      </c>
      <c r="D779" s="63"/>
      <c r="E779" s="63" t="s">
        <v>549</v>
      </c>
      <c r="F779" s="63" t="s">
        <v>121</v>
      </c>
      <c r="G779" s="63" t="s">
        <v>104</v>
      </c>
      <c r="H779" s="64">
        <v>2021</v>
      </c>
      <c r="I779" s="65">
        <v>0</v>
      </c>
    </row>
    <row r="780" spans="1:9" x14ac:dyDescent="0.25">
      <c r="A780" s="21">
        <f t="shared" si="18"/>
        <v>780</v>
      </c>
      <c r="B780" s="60" t="s">
        <v>1650</v>
      </c>
      <c r="C780" s="60"/>
      <c r="D780" s="60"/>
      <c r="E780" s="60"/>
      <c r="F780" s="60"/>
      <c r="G780" s="60"/>
      <c r="H780" s="61"/>
      <c r="I780" s="62">
        <f>SUM(I776:I779)</f>
        <v>0</v>
      </c>
    </row>
    <row r="781" spans="1:9" x14ac:dyDescent="0.25">
      <c r="A781" s="21">
        <f t="shared" si="18"/>
        <v>781</v>
      </c>
      <c r="B781" s="60"/>
      <c r="C781" s="60"/>
      <c r="D781" s="60"/>
      <c r="E781" s="60"/>
      <c r="F781" s="60"/>
      <c r="G781" s="60"/>
      <c r="H781" s="61"/>
      <c r="I781" s="62"/>
    </row>
    <row r="782" spans="1:9" x14ac:dyDescent="0.25">
      <c r="A782" s="21">
        <f t="shared" si="18"/>
        <v>782</v>
      </c>
      <c r="B782" s="60" t="s">
        <v>1651</v>
      </c>
      <c r="C782" s="60"/>
      <c r="D782" s="60"/>
      <c r="E782" s="60"/>
      <c r="F782" s="60"/>
      <c r="G782" s="60"/>
      <c r="H782" s="61"/>
      <c r="I782" s="62"/>
    </row>
    <row r="783" spans="1:9" x14ac:dyDescent="0.25">
      <c r="A783" s="21">
        <f t="shared" si="18"/>
        <v>783</v>
      </c>
      <c r="B783" s="63" t="s">
        <v>1652</v>
      </c>
      <c r="C783" s="63" t="s">
        <v>1653</v>
      </c>
      <c r="D783" s="63"/>
      <c r="E783" s="63" t="s">
        <v>647</v>
      </c>
      <c r="F783" s="63" t="s">
        <v>948</v>
      </c>
      <c r="G783" s="63" t="s">
        <v>54</v>
      </c>
      <c r="H783" s="64">
        <v>2020</v>
      </c>
      <c r="I783" s="65">
        <v>0</v>
      </c>
    </row>
    <row r="784" spans="1:9" x14ac:dyDescent="0.25">
      <c r="A784" s="21">
        <f t="shared" si="18"/>
        <v>784</v>
      </c>
      <c r="B784" s="63" t="s">
        <v>1654</v>
      </c>
      <c r="C784" s="63" t="s">
        <v>1655</v>
      </c>
      <c r="D784" s="63"/>
      <c r="E784" s="63" t="s">
        <v>1656</v>
      </c>
      <c r="F784" s="63" t="s">
        <v>948</v>
      </c>
      <c r="G784" s="63" t="s">
        <v>54</v>
      </c>
      <c r="H784" s="64">
        <v>2020</v>
      </c>
      <c r="I784" s="65">
        <v>220</v>
      </c>
    </row>
    <row r="785" spans="1:9" x14ac:dyDescent="0.25">
      <c r="A785" s="21">
        <f t="shared" si="18"/>
        <v>785</v>
      </c>
      <c r="B785" s="63" t="s">
        <v>1657</v>
      </c>
      <c r="C785" s="63" t="s">
        <v>1658</v>
      </c>
      <c r="D785" s="63"/>
      <c r="E785" s="63" t="s">
        <v>953</v>
      </c>
      <c r="F785" s="63" t="s">
        <v>948</v>
      </c>
      <c r="G785" s="63" t="s">
        <v>54</v>
      </c>
      <c r="H785" s="64">
        <v>2021</v>
      </c>
      <c r="I785" s="65">
        <v>0</v>
      </c>
    </row>
    <row r="786" spans="1:9" x14ac:dyDescent="0.25">
      <c r="A786" s="21">
        <f t="shared" si="18"/>
        <v>786</v>
      </c>
      <c r="B786" s="63" t="s">
        <v>1659</v>
      </c>
      <c r="C786" s="63" t="s">
        <v>1660</v>
      </c>
      <c r="D786" s="63"/>
      <c r="E786" s="63" t="s">
        <v>968</v>
      </c>
      <c r="F786" s="63" t="s">
        <v>948</v>
      </c>
      <c r="G786" s="63" t="s">
        <v>54</v>
      </c>
      <c r="H786" s="64">
        <v>2021</v>
      </c>
      <c r="I786" s="65">
        <v>0</v>
      </c>
    </row>
    <row r="787" spans="1:9" x14ac:dyDescent="0.25">
      <c r="A787" s="21">
        <f t="shared" si="18"/>
        <v>787</v>
      </c>
      <c r="B787" s="63" t="s">
        <v>1661</v>
      </c>
      <c r="C787" s="63" t="s">
        <v>1662</v>
      </c>
      <c r="D787" s="63"/>
      <c r="E787" s="63" t="s">
        <v>647</v>
      </c>
      <c r="F787" s="63" t="s">
        <v>948</v>
      </c>
      <c r="G787" s="63" t="s">
        <v>54</v>
      </c>
      <c r="H787" s="64">
        <v>2020</v>
      </c>
      <c r="I787" s="65">
        <v>0</v>
      </c>
    </row>
    <row r="788" spans="1:9" x14ac:dyDescent="0.25">
      <c r="A788" s="21">
        <f t="shared" si="18"/>
        <v>788</v>
      </c>
      <c r="B788" s="63" t="s">
        <v>1663</v>
      </c>
      <c r="C788" s="63" t="s">
        <v>1664</v>
      </c>
      <c r="D788" s="63"/>
      <c r="E788" s="63" t="s">
        <v>953</v>
      </c>
      <c r="F788" s="63" t="s">
        <v>948</v>
      </c>
      <c r="G788" s="63" t="s">
        <v>54</v>
      </c>
      <c r="H788" s="64">
        <v>2020</v>
      </c>
      <c r="I788" s="65">
        <v>272.60000000000002</v>
      </c>
    </row>
    <row r="789" spans="1:9" x14ac:dyDescent="0.25">
      <c r="A789" s="21">
        <f t="shared" si="18"/>
        <v>789</v>
      </c>
      <c r="B789" s="63" t="s">
        <v>1665</v>
      </c>
      <c r="C789" s="63" t="s">
        <v>1666</v>
      </c>
      <c r="D789" s="63"/>
      <c r="E789" s="63" t="s">
        <v>953</v>
      </c>
      <c r="F789" s="63" t="s">
        <v>948</v>
      </c>
      <c r="G789" s="63" t="s">
        <v>54</v>
      </c>
      <c r="H789" s="64">
        <v>2021</v>
      </c>
      <c r="I789" s="65">
        <v>0</v>
      </c>
    </row>
    <row r="790" spans="1:9" x14ac:dyDescent="0.25">
      <c r="A790" s="21">
        <f t="shared" si="18"/>
        <v>790</v>
      </c>
      <c r="B790" s="63" t="s">
        <v>1667</v>
      </c>
      <c r="C790" s="63" t="s">
        <v>1668</v>
      </c>
      <c r="D790" s="63"/>
      <c r="E790" s="63" t="s">
        <v>647</v>
      </c>
      <c r="F790" s="63" t="s">
        <v>948</v>
      </c>
      <c r="G790" s="63" t="s">
        <v>54</v>
      </c>
      <c r="H790" s="64">
        <v>2020</v>
      </c>
      <c r="I790" s="65">
        <v>144.9</v>
      </c>
    </row>
    <row r="791" spans="1:9" x14ac:dyDescent="0.25">
      <c r="A791" s="21">
        <f t="shared" si="18"/>
        <v>791</v>
      </c>
      <c r="B791" s="63" t="s">
        <v>1669</v>
      </c>
      <c r="C791" s="63" t="s">
        <v>1670</v>
      </c>
      <c r="D791" s="63"/>
      <c r="E791" s="63" t="s">
        <v>124</v>
      </c>
      <c r="F791" s="63" t="s">
        <v>948</v>
      </c>
      <c r="G791" s="63" t="s">
        <v>54</v>
      </c>
      <c r="H791" s="64">
        <v>2020</v>
      </c>
      <c r="I791" s="65">
        <v>226</v>
      </c>
    </row>
    <row r="792" spans="1:9" x14ac:dyDescent="0.25">
      <c r="A792" s="21">
        <f t="shared" si="18"/>
        <v>792</v>
      </c>
      <c r="B792" s="63" t="s">
        <v>1671</v>
      </c>
      <c r="C792" s="63" t="s">
        <v>1672</v>
      </c>
      <c r="D792" s="63"/>
      <c r="E792" s="63" t="s">
        <v>953</v>
      </c>
      <c r="F792" s="63" t="s">
        <v>948</v>
      </c>
      <c r="G792" s="63" t="s">
        <v>54</v>
      </c>
      <c r="H792" s="64">
        <v>2021</v>
      </c>
      <c r="I792" s="65">
        <v>0</v>
      </c>
    </row>
    <row r="793" spans="1:9" x14ac:dyDescent="0.25">
      <c r="A793" s="21">
        <f t="shared" si="18"/>
        <v>793</v>
      </c>
      <c r="B793" s="63" t="s">
        <v>2089</v>
      </c>
      <c r="C793" s="63" t="s">
        <v>2090</v>
      </c>
      <c r="D793" s="63"/>
      <c r="E793" s="63" t="s">
        <v>2091</v>
      </c>
      <c r="F793" s="63" t="s">
        <v>1004</v>
      </c>
      <c r="G793" s="63" t="s">
        <v>268</v>
      </c>
      <c r="H793" s="64">
        <v>2021</v>
      </c>
      <c r="I793" s="65">
        <v>0</v>
      </c>
    </row>
    <row r="794" spans="1:9" x14ac:dyDescent="0.25">
      <c r="A794" s="21">
        <f t="shared" si="18"/>
        <v>794</v>
      </c>
      <c r="B794" s="63" t="s">
        <v>1673</v>
      </c>
      <c r="C794" s="63" t="s">
        <v>1674</v>
      </c>
      <c r="D794" s="63"/>
      <c r="E794" s="63" t="s">
        <v>1675</v>
      </c>
      <c r="F794" s="63" t="s">
        <v>1004</v>
      </c>
      <c r="G794" s="63" t="s">
        <v>268</v>
      </c>
      <c r="H794" s="64">
        <v>2022</v>
      </c>
      <c r="I794" s="65">
        <v>0</v>
      </c>
    </row>
    <row r="795" spans="1:9" x14ac:dyDescent="0.25">
      <c r="A795" s="21">
        <f t="shared" si="18"/>
        <v>795</v>
      </c>
      <c r="B795" s="63" t="s">
        <v>1676</v>
      </c>
      <c r="C795" s="63" t="s">
        <v>1677</v>
      </c>
      <c r="D795" s="63"/>
      <c r="E795" s="63" t="s">
        <v>1097</v>
      </c>
      <c r="F795" s="63" t="s">
        <v>1092</v>
      </c>
      <c r="G795" s="63" t="s">
        <v>159</v>
      </c>
      <c r="H795" s="64">
        <v>2021</v>
      </c>
      <c r="I795" s="65">
        <v>0</v>
      </c>
    </row>
    <row r="796" spans="1:9" x14ac:dyDescent="0.25">
      <c r="A796" s="21">
        <f t="shared" si="18"/>
        <v>796</v>
      </c>
      <c r="B796" s="63" t="s">
        <v>1678</v>
      </c>
      <c r="C796" s="63" t="s">
        <v>1679</v>
      </c>
      <c r="D796" s="63"/>
      <c r="E796" s="63" t="s">
        <v>1225</v>
      </c>
      <c r="F796" s="63" t="s">
        <v>1092</v>
      </c>
      <c r="G796" s="63" t="s">
        <v>159</v>
      </c>
      <c r="H796" s="64">
        <v>2021</v>
      </c>
      <c r="I796" s="65">
        <v>0</v>
      </c>
    </row>
    <row r="797" spans="1:9" x14ac:dyDescent="0.25">
      <c r="A797" s="21">
        <f t="shared" si="18"/>
        <v>797</v>
      </c>
      <c r="B797" s="63" t="s">
        <v>1680</v>
      </c>
      <c r="C797" s="63" t="s">
        <v>1681</v>
      </c>
      <c r="D797" s="63"/>
      <c r="E797" s="63" t="s">
        <v>1682</v>
      </c>
      <c r="F797" s="63" t="s">
        <v>1092</v>
      </c>
      <c r="G797" s="63" t="s">
        <v>48</v>
      </c>
      <c r="H797" s="64">
        <v>2021</v>
      </c>
      <c r="I797" s="65">
        <v>0</v>
      </c>
    </row>
    <row r="798" spans="1:9" x14ac:dyDescent="0.25">
      <c r="A798" s="21">
        <f t="shared" si="18"/>
        <v>798</v>
      </c>
      <c r="B798" s="63" t="s">
        <v>2077</v>
      </c>
      <c r="C798" s="63" t="s">
        <v>2078</v>
      </c>
      <c r="D798" s="63"/>
      <c r="E798" s="63" t="s">
        <v>1682</v>
      </c>
      <c r="F798" s="63" t="s">
        <v>1092</v>
      </c>
      <c r="G798" s="63" t="s">
        <v>48</v>
      </c>
      <c r="H798" s="64">
        <v>2021</v>
      </c>
      <c r="I798" s="65">
        <v>0</v>
      </c>
    </row>
    <row r="799" spans="1:9" x14ac:dyDescent="0.25">
      <c r="A799" s="21">
        <f t="shared" si="18"/>
        <v>799</v>
      </c>
      <c r="B799" s="63" t="s">
        <v>1683</v>
      </c>
      <c r="C799" s="63" t="s">
        <v>1684</v>
      </c>
      <c r="D799" s="63"/>
      <c r="E799" s="63" t="s">
        <v>1151</v>
      </c>
      <c r="F799" s="63" t="s">
        <v>1092</v>
      </c>
      <c r="G799" s="63" t="s">
        <v>159</v>
      </c>
      <c r="H799" s="64">
        <v>2020</v>
      </c>
      <c r="I799" s="65">
        <v>525</v>
      </c>
    </row>
    <row r="800" spans="1:9" x14ac:dyDescent="0.25">
      <c r="A800" s="21">
        <f t="shared" si="18"/>
        <v>800</v>
      </c>
      <c r="B800" s="63" t="s">
        <v>1685</v>
      </c>
      <c r="C800" s="63" t="s">
        <v>1686</v>
      </c>
      <c r="D800" s="63"/>
      <c r="E800" s="63" t="s">
        <v>1136</v>
      </c>
      <c r="F800" s="63" t="s">
        <v>1092</v>
      </c>
      <c r="G800" s="63" t="s">
        <v>159</v>
      </c>
      <c r="H800" s="64">
        <v>2021</v>
      </c>
      <c r="I800" s="65">
        <v>0</v>
      </c>
    </row>
    <row r="801" spans="1:9" x14ac:dyDescent="0.25">
      <c r="A801" s="21">
        <f t="shared" si="18"/>
        <v>801</v>
      </c>
      <c r="B801" s="63" t="s">
        <v>2176</v>
      </c>
      <c r="C801" s="63" t="s">
        <v>2177</v>
      </c>
      <c r="D801" s="63"/>
      <c r="E801" s="63" t="s">
        <v>1136</v>
      </c>
      <c r="F801" s="63" t="s">
        <v>1092</v>
      </c>
      <c r="G801" s="63" t="s">
        <v>159</v>
      </c>
      <c r="H801" s="64">
        <v>2021</v>
      </c>
      <c r="I801" s="65">
        <v>0</v>
      </c>
    </row>
    <row r="802" spans="1:9" x14ac:dyDescent="0.25">
      <c r="A802" s="21">
        <f t="shared" si="18"/>
        <v>802</v>
      </c>
      <c r="B802" s="63" t="s">
        <v>1687</v>
      </c>
      <c r="C802" s="63" t="s">
        <v>1688</v>
      </c>
      <c r="D802" s="63"/>
      <c r="E802" s="63" t="s">
        <v>1470</v>
      </c>
      <c r="F802" s="63" t="s">
        <v>1092</v>
      </c>
      <c r="G802" s="63" t="s">
        <v>159</v>
      </c>
      <c r="H802" s="64">
        <v>2020</v>
      </c>
      <c r="I802" s="65">
        <v>160</v>
      </c>
    </row>
    <row r="803" spans="1:9" x14ac:dyDescent="0.25">
      <c r="A803" s="21">
        <f t="shared" si="18"/>
        <v>803</v>
      </c>
      <c r="B803" s="63" t="s">
        <v>1689</v>
      </c>
      <c r="C803" s="63" t="s">
        <v>1690</v>
      </c>
      <c r="D803" s="63"/>
      <c r="E803" s="63" t="s">
        <v>1323</v>
      </c>
      <c r="F803" s="63" t="s">
        <v>1092</v>
      </c>
      <c r="G803" s="63" t="s">
        <v>159</v>
      </c>
      <c r="H803" s="64">
        <v>2022</v>
      </c>
      <c r="I803" s="65">
        <v>0</v>
      </c>
    </row>
    <row r="804" spans="1:9" x14ac:dyDescent="0.25">
      <c r="A804" s="21">
        <f t="shared" si="18"/>
        <v>804</v>
      </c>
      <c r="B804" s="63" t="s">
        <v>1691</v>
      </c>
      <c r="C804" s="63" t="s">
        <v>1692</v>
      </c>
      <c r="D804" s="63"/>
      <c r="E804" s="63" t="s">
        <v>1693</v>
      </c>
      <c r="F804" s="63" t="s">
        <v>1092</v>
      </c>
      <c r="G804" s="63" t="s">
        <v>61</v>
      </c>
      <c r="H804" s="64">
        <v>2021</v>
      </c>
      <c r="I804" s="65">
        <v>0</v>
      </c>
    </row>
    <row r="805" spans="1:9" x14ac:dyDescent="0.25">
      <c r="A805" s="21">
        <f t="shared" si="18"/>
        <v>805</v>
      </c>
      <c r="B805" s="63" t="s">
        <v>1694</v>
      </c>
      <c r="C805" s="63" t="s">
        <v>1695</v>
      </c>
      <c r="D805" s="63"/>
      <c r="E805" s="63" t="s">
        <v>1696</v>
      </c>
      <c r="F805" s="63" t="s">
        <v>1092</v>
      </c>
      <c r="G805" s="63" t="s">
        <v>159</v>
      </c>
      <c r="H805" s="64">
        <v>2020</v>
      </c>
      <c r="I805" s="65">
        <v>148.4</v>
      </c>
    </row>
    <row r="806" spans="1:9" x14ac:dyDescent="0.25">
      <c r="A806" s="21">
        <f t="shared" si="18"/>
        <v>806</v>
      </c>
      <c r="B806" s="63" t="s">
        <v>1697</v>
      </c>
      <c r="C806" s="63" t="s">
        <v>1698</v>
      </c>
      <c r="D806" s="63"/>
      <c r="E806" s="63" t="s">
        <v>1139</v>
      </c>
      <c r="F806" s="63" t="s">
        <v>1092</v>
      </c>
      <c r="G806" s="63" t="s">
        <v>159</v>
      </c>
      <c r="H806" s="64">
        <v>2022</v>
      </c>
      <c r="I806" s="65">
        <v>0</v>
      </c>
    </row>
    <row r="807" spans="1:9" x14ac:dyDescent="0.25">
      <c r="A807" s="21">
        <f t="shared" si="18"/>
        <v>807</v>
      </c>
      <c r="B807" s="63" t="s">
        <v>1699</v>
      </c>
      <c r="C807" s="63" t="s">
        <v>1700</v>
      </c>
      <c r="D807" s="63"/>
      <c r="E807" s="63" t="s">
        <v>1139</v>
      </c>
      <c r="F807" s="63" t="s">
        <v>1092</v>
      </c>
      <c r="G807" s="63" t="s">
        <v>159</v>
      </c>
      <c r="H807" s="64">
        <v>2020</v>
      </c>
      <c r="I807" s="65">
        <v>0</v>
      </c>
    </row>
    <row r="808" spans="1:9" x14ac:dyDescent="0.25">
      <c r="A808" s="21">
        <f t="shared" si="18"/>
        <v>808</v>
      </c>
      <c r="B808" s="63" t="s">
        <v>1701</v>
      </c>
      <c r="C808" s="63" t="s">
        <v>1702</v>
      </c>
      <c r="D808" s="63"/>
      <c r="E808" s="63" t="s">
        <v>1188</v>
      </c>
      <c r="F808" s="63" t="s">
        <v>1092</v>
      </c>
      <c r="G808" s="63" t="s">
        <v>159</v>
      </c>
      <c r="H808" s="64">
        <v>2021</v>
      </c>
      <c r="I808" s="65">
        <v>0</v>
      </c>
    </row>
    <row r="809" spans="1:9" x14ac:dyDescent="0.25">
      <c r="A809" s="21">
        <f t="shared" si="18"/>
        <v>809</v>
      </c>
      <c r="B809" s="63" t="s">
        <v>1703</v>
      </c>
      <c r="C809" s="63" t="s">
        <v>1704</v>
      </c>
      <c r="D809" s="63"/>
      <c r="E809" s="63" t="s">
        <v>1705</v>
      </c>
      <c r="F809" s="63" t="s">
        <v>1092</v>
      </c>
      <c r="G809" s="63" t="s">
        <v>61</v>
      </c>
      <c r="H809" s="64">
        <v>2022</v>
      </c>
      <c r="I809" s="65">
        <v>0</v>
      </c>
    </row>
    <row r="810" spans="1:9" x14ac:dyDescent="0.25">
      <c r="A810" s="21">
        <f t="shared" si="18"/>
        <v>810</v>
      </c>
      <c r="B810" s="63" t="s">
        <v>1706</v>
      </c>
      <c r="C810" s="63" t="s">
        <v>1707</v>
      </c>
      <c r="D810" s="63"/>
      <c r="E810" s="63" t="s">
        <v>1708</v>
      </c>
      <c r="F810" s="63" t="s">
        <v>1092</v>
      </c>
      <c r="G810" s="63" t="s">
        <v>159</v>
      </c>
      <c r="H810" s="64">
        <v>2021</v>
      </c>
      <c r="I810" s="65">
        <v>0</v>
      </c>
    </row>
    <row r="811" spans="1:9" x14ac:dyDescent="0.25">
      <c r="A811" s="21">
        <f t="shared" si="18"/>
        <v>811</v>
      </c>
      <c r="B811" s="63" t="s">
        <v>1709</v>
      </c>
      <c r="C811" s="63" t="s">
        <v>1710</v>
      </c>
      <c r="D811" s="63"/>
      <c r="E811" s="63" t="s">
        <v>1188</v>
      </c>
      <c r="F811" s="63" t="s">
        <v>1092</v>
      </c>
      <c r="G811" s="63" t="s">
        <v>159</v>
      </c>
      <c r="H811" s="64">
        <v>2020</v>
      </c>
      <c r="I811" s="65">
        <v>162.1</v>
      </c>
    </row>
    <row r="812" spans="1:9" x14ac:dyDescent="0.25">
      <c r="A812" s="21">
        <f t="shared" si="18"/>
        <v>812</v>
      </c>
      <c r="B812" s="63" t="s">
        <v>1711</v>
      </c>
      <c r="C812" s="63" t="s">
        <v>1712</v>
      </c>
      <c r="D812" s="63"/>
      <c r="E812" s="63" t="s">
        <v>376</v>
      </c>
      <c r="F812" s="63" t="s">
        <v>1092</v>
      </c>
      <c r="G812" s="63" t="s">
        <v>61</v>
      </c>
      <c r="H812" s="64">
        <v>2020</v>
      </c>
      <c r="I812" s="65">
        <v>51</v>
      </c>
    </row>
    <row r="813" spans="1:9" x14ac:dyDescent="0.25">
      <c r="A813" s="21">
        <f t="shared" si="18"/>
        <v>813</v>
      </c>
      <c r="B813" s="63" t="s">
        <v>1713</v>
      </c>
      <c r="C813" s="63" t="s">
        <v>1714</v>
      </c>
      <c r="D813" s="63"/>
      <c r="E813" s="63" t="s">
        <v>1323</v>
      </c>
      <c r="F813" s="63" t="s">
        <v>1092</v>
      </c>
      <c r="G813" s="63" t="s">
        <v>159</v>
      </c>
      <c r="H813" s="64">
        <v>2021</v>
      </c>
      <c r="I813" s="65">
        <v>0</v>
      </c>
    </row>
    <row r="814" spans="1:9" x14ac:dyDescent="0.25">
      <c r="A814" s="21">
        <f t="shared" si="18"/>
        <v>814</v>
      </c>
      <c r="B814" s="63" t="s">
        <v>1715</v>
      </c>
      <c r="C814" s="63" t="s">
        <v>1716</v>
      </c>
      <c r="D814" s="63"/>
      <c r="E814" s="63" t="s">
        <v>1323</v>
      </c>
      <c r="F814" s="63" t="s">
        <v>1092</v>
      </c>
      <c r="G814" s="63" t="s">
        <v>159</v>
      </c>
      <c r="H814" s="64">
        <v>2021</v>
      </c>
      <c r="I814" s="65">
        <v>0</v>
      </c>
    </row>
    <row r="815" spans="1:9" x14ac:dyDescent="0.25">
      <c r="A815" s="21">
        <f t="shared" si="18"/>
        <v>815</v>
      </c>
      <c r="B815" s="63" t="s">
        <v>1717</v>
      </c>
      <c r="C815" s="63" t="s">
        <v>1718</v>
      </c>
      <c r="D815" s="63"/>
      <c r="E815" s="63" t="s">
        <v>1619</v>
      </c>
      <c r="F815" s="63" t="s">
        <v>1092</v>
      </c>
      <c r="G815" s="63" t="s">
        <v>159</v>
      </c>
      <c r="H815" s="64">
        <v>2021</v>
      </c>
      <c r="I815" s="65">
        <v>0</v>
      </c>
    </row>
    <row r="816" spans="1:9" x14ac:dyDescent="0.25">
      <c r="A816" s="21">
        <f t="shared" si="18"/>
        <v>816</v>
      </c>
      <c r="B816" s="63" t="s">
        <v>1719</v>
      </c>
      <c r="C816" s="63" t="s">
        <v>1720</v>
      </c>
      <c r="D816" s="63"/>
      <c r="E816" s="63" t="s">
        <v>1188</v>
      </c>
      <c r="F816" s="63" t="s">
        <v>1092</v>
      </c>
      <c r="G816" s="63" t="s">
        <v>159</v>
      </c>
      <c r="H816" s="64">
        <v>2023</v>
      </c>
      <c r="I816" s="65">
        <v>0</v>
      </c>
    </row>
    <row r="817" spans="1:9" x14ac:dyDescent="0.25">
      <c r="A817" s="21">
        <f t="shared" si="18"/>
        <v>817</v>
      </c>
      <c r="B817" s="63" t="s">
        <v>1721</v>
      </c>
      <c r="C817" s="63" t="s">
        <v>1722</v>
      </c>
      <c r="D817" s="63"/>
      <c r="E817" s="63" t="s">
        <v>1188</v>
      </c>
      <c r="F817" s="63" t="s">
        <v>1092</v>
      </c>
      <c r="G817" s="63" t="s">
        <v>159</v>
      </c>
      <c r="H817" s="64">
        <v>2023</v>
      </c>
      <c r="I817" s="65">
        <v>0</v>
      </c>
    </row>
    <row r="818" spans="1:9" x14ac:dyDescent="0.25">
      <c r="A818" s="21">
        <f t="shared" si="18"/>
        <v>818</v>
      </c>
      <c r="B818" s="63" t="s">
        <v>1723</v>
      </c>
      <c r="C818" s="63" t="s">
        <v>1724</v>
      </c>
      <c r="D818" s="63"/>
      <c r="E818" s="63" t="s">
        <v>839</v>
      </c>
      <c r="F818" s="63" t="s">
        <v>1092</v>
      </c>
      <c r="G818" s="63" t="s">
        <v>61</v>
      </c>
      <c r="H818" s="64">
        <v>2020</v>
      </c>
      <c r="I818" s="65">
        <v>201.6</v>
      </c>
    </row>
    <row r="819" spans="1:9" x14ac:dyDescent="0.25">
      <c r="A819" s="21">
        <f t="shared" si="18"/>
        <v>819</v>
      </c>
      <c r="B819" s="63" t="s">
        <v>1725</v>
      </c>
      <c r="C819" s="63" t="s">
        <v>1726</v>
      </c>
      <c r="D819" s="63"/>
      <c r="E819" s="63" t="s">
        <v>456</v>
      </c>
      <c r="F819" s="63" t="s">
        <v>1092</v>
      </c>
      <c r="G819" s="63" t="s">
        <v>159</v>
      </c>
      <c r="H819" s="64">
        <v>2022</v>
      </c>
      <c r="I819" s="65">
        <v>0</v>
      </c>
    </row>
    <row r="820" spans="1:9" x14ac:dyDescent="0.25">
      <c r="A820" s="21">
        <f t="shared" si="18"/>
        <v>820</v>
      </c>
      <c r="B820" s="63" t="s">
        <v>1727</v>
      </c>
      <c r="C820" s="63" t="s">
        <v>1728</v>
      </c>
      <c r="D820" s="63"/>
      <c r="E820" s="63" t="s">
        <v>1158</v>
      </c>
      <c r="F820" s="63" t="s">
        <v>1092</v>
      </c>
      <c r="G820" s="63" t="s">
        <v>159</v>
      </c>
      <c r="H820" s="64">
        <v>2021</v>
      </c>
      <c r="I820" s="65">
        <v>0</v>
      </c>
    </row>
    <row r="821" spans="1:9" x14ac:dyDescent="0.25">
      <c r="A821" s="21">
        <f t="shared" si="18"/>
        <v>821</v>
      </c>
      <c r="B821" s="63" t="s">
        <v>1729</v>
      </c>
      <c r="C821" s="63" t="s">
        <v>1730</v>
      </c>
      <c r="D821" s="63"/>
      <c r="E821" s="63" t="s">
        <v>1696</v>
      </c>
      <c r="F821" s="63" t="s">
        <v>1092</v>
      </c>
      <c r="G821" s="63" t="s">
        <v>159</v>
      </c>
      <c r="H821" s="64">
        <v>2020</v>
      </c>
      <c r="I821" s="65">
        <v>0</v>
      </c>
    </row>
    <row r="822" spans="1:9" x14ac:dyDescent="0.25">
      <c r="A822" s="21">
        <f t="shared" si="18"/>
        <v>822</v>
      </c>
      <c r="B822" s="63" t="s">
        <v>1731</v>
      </c>
      <c r="C822" s="63" t="s">
        <v>1732</v>
      </c>
      <c r="D822" s="63"/>
      <c r="E822" s="63" t="s">
        <v>1696</v>
      </c>
      <c r="F822" s="63" t="s">
        <v>1092</v>
      </c>
      <c r="G822" s="63" t="s">
        <v>159</v>
      </c>
      <c r="H822" s="64">
        <v>2021</v>
      </c>
      <c r="I822" s="65">
        <v>0</v>
      </c>
    </row>
    <row r="823" spans="1:9" x14ac:dyDescent="0.25">
      <c r="A823" s="21">
        <f t="shared" si="18"/>
        <v>823</v>
      </c>
      <c r="B823" s="63" t="s">
        <v>1733</v>
      </c>
      <c r="C823" s="63" t="s">
        <v>1734</v>
      </c>
      <c r="D823" s="63"/>
      <c r="E823" s="63" t="s">
        <v>839</v>
      </c>
      <c r="F823" s="63" t="s">
        <v>1092</v>
      </c>
      <c r="G823" s="63" t="s">
        <v>61</v>
      </c>
      <c r="H823" s="64">
        <v>2020</v>
      </c>
      <c r="I823" s="65">
        <v>201.6</v>
      </c>
    </row>
    <row r="824" spans="1:9" x14ac:dyDescent="0.25">
      <c r="A824" s="21">
        <f t="shared" si="18"/>
        <v>824</v>
      </c>
      <c r="B824" s="63" t="s">
        <v>2079</v>
      </c>
      <c r="C824" s="63" t="s">
        <v>2080</v>
      </c>
      <c r="D824" s="63"/>
      <c r="E824" s="63" t="s">
        <v>2081</v>
      </c>
      <c r="F824" s="63" t="s">
        <v>1092</v>
      </c>
      <c r="G824" s="63" t="s">
        <v>159</v>
      </c>
      <c r="H824" s="64">
        <v>2021</v>
      </c>
      <c r="I824" s="65">
        <v>0</v>
      </c>
    </row>
    <row r="825" spans="1:9" x14ac:dyDescent="0.25">
      <c r="A825" s="21">
        <f t="shared" si="18"/>
        <v>825</v>
      </c>
      <c r="B825" s="63" t="s">
        <v>1735</v>
      </c>
      <c r="C825" s="63" t="s">
        <v>1736</v>
      </c>
      <c r="D825" s="63"/>
      <c r="E825" s="63" t="s">
        <v>1737</v>
      </c>
      <c r="F825" s="63" t="s">
        <v>1092</v>
      </c>
      <c r="G825" s="63" t="s">
        <v>159</v>
      </c>
      <c r="H825" s="64">
        <v>2020</v>
      </c>
      <c r="I825" s="65">
        <v>300</v>
      </c>
    </row>
    <row r="826" spans="1:9" x14ac:dyDescent="0.25">
      <c r="A826" s="21">
        <f t="shared" si="18"/>
        <v>826</v>
      </c>
      <c r="B826" s="63" t="s">
        <v>1738</v>
      </c>
      <c r="C826" s="63" t="s">
        <v>1739</v>
      </c>
      <c r="D826" s="63"/>
      <c r="E826" s="63" t="s">
        <v>96</v>
      </c>
      <c r="F826" s="63" t="s">
        <v>1092</v>
      </c>
      <c r="G826" s="63" t="s">
        <v>48</v>
      </c>
      <c r="H826" s="64">
        <v>2020</v>
      </c>
      <c r="I826" s="65">
        <v>0</v>
      </c>
    </row>
    <row r="827" spans="1:9" x14ac:dyDescent="0.25">
      <c r="A827" s="21">
        <f t="shared" si="18"/>
        <v>827</v>
      </c>
      <c r="B827" s="63" t="s">
        <v>2049</v>
      </c>
      <c r="C827" s="63" t="s">
        <v>2050</v>
      </c>
      <c r="D827" s="63"/>
      <c r="E827" s="63" t="s">
        <v>1176</v>
      </c>
      <c r="F827" s="63" t="s">
        <v>1092</v>
      </c>
      <c r="G827" s="63" t="s">
        <v>48</v>
      </c>
      <c r="H827" s="64">
        <v>2021</v>
      </c>
      <c r="I827" s="65">
        <v>0</v>
      </c>
    </row>
    <row r="828" spans="1:9" x14ac:dyDescent="0.25">
      <c r="A828" s="21">
        <f t="shared" si="18"/>
        <v>828</v>
      </c>
      <c r="B828" s="63" t="s">
        <v>1740</v>
      </c>
      <c r="C828" s="63" t="s">
        <v>1741</v>
      </c>
      <c r="D828" s="63"/>
      <c r="E828" s="63" t="s">
        <v>1742</v>
      </c>
      <c r="F828" s="63" t="s">
        <v>1092</v>
      </c>
      <c r="G828" s="63" t="s">
        <v>61</v>
      </c>
      <c r="H828" s="64">
        <v>2021</v>
      </c>
      <c r="I828" s="65">
        <v>0</v>
      </c>
    </row>
    <row r="829" spans="1:9" x14ac:dyDescent="0.25">
      <c r="A829" s="21">
        <f t="shared" si="18"/>
        <v>829</v>
      </c>
      <c r="B829" s="63" t="s">
        <v>1743</v>
      </c>
      <c r="C829" s="63" t="s">
        <v>1744</v>
      </c>
      <c r="D829" s="63"/>
      <c r="E829" s="63" t="s">
        <v>1745</v>
      </c>
      <c r="F829" s="63" t="s">
        <v>1092</v>
      </c>
      <c r="G829" s="63" t="s">
        <v>48</v>
      </c>
      <c r="H829" s="64">
        <v>2021</v>
      </c>
      <c r="I829" s="65">
        <v>0</v>
      </c>
    </row>
    <row r="830" spans="1:9" x14ac:dyDescent="0.25">
      <c r="A830" s="21">
        <f t="shared" si="18"/>
        <v>830</v>
      </c>
      <c r="B830" s="63" t="s">
        <v>1746</v>
      </c>
      <c r="C830" s="63" t="s">
        <v>1747</v>
      </c>
      <c r="D830" s="63"/>
      <c r="E830" s="63" t="s">
        <v>1341</v>
      </c>
      <c r="F830" s="63" t="s">
        <v>1092</v>
      </c>
      <c r="G830" s="63" t="s">
        <v>61</v>
      </c>
      <c r="H830" s="64">
        <v>2020</v>
      </c>
      <c r="I830" s="65">
        <v>179.9</v>
      </c>
    </row>
    <row r="831" spans="1:9" x14ac:dyDescent="0.25">
      <c r="A831" s="21">
        <f t="shared" si="18"/>
        <v>831</v>
      </c>
      <c r="B831" s="63" t="s">
        <v>1748</v>
      </c>
      <c r="C831" s="63" t="s">
        <v>1749</v>
      </c>
      <c r="D831" s="63"/>
      <c r="E831" s="63" t="s">
        <v>1389</v>
      </c>
      <c r="F831" s="63" t="s">
        <v>1092</v>
      </c>
      <c r="G831" s="63" t="s">
        <v>159</v>
      </c>
      <c r="H831" s="64">
        <v>2020</v>
      </c>
      <c r="I831" s="65">
        <v>338</v>
      </c>
    </row>
    <row r="832" spans="1:9" x14ac:dyDescent="0.25">
      <c r="A832" s="21">
        <f t="shared" si="18"/>
        <v>832</v>
      </c>
      <c r="B832" s="63" t="s">
        <v>1750</v>
      </c>
      <c r="C832" s="63" t="s">
        <v>1751</v>
      </c>
      <c r="D832" s="63"/>
      <c r="E832" s="63" t="s">
        <v>1708</v>
      </c>
      <c r="F832" s="63" t="s">
        <v>1092</v>
      </c>
      <c r="G832" s="63" t="s">
        <v>159</v>
      </c>
      <c r="H832" s="64">
        <v>2021</v>
      </c>
      <c r="I832" s="65">
        <v>0</v>
      </c>
    </row>
    <row r="833" spans="1:9" x14ac:dyDescent="0.25">
      <c r="A833" s="21">
        <f t="shared" si="18"/>
        <v>833</v>
      </c>
      <c r="B833" s="63" t="s">
        <v>1752</v>
      </c>
      <c r="C833" s="63" t="s">
        <v>1753</v>
      </c>
      <c r="D833" s="63"/>
      <c r="E833" s="63" t="s">
        <v>1708</v>
      </c>
      <c r="F833" s="63" t="s">
        <v>1092</v>
      </c>
      <c r="G833" s="63" t="s">
        <v>159</v>
      </c>
      <c r="H833" s="64">
        <v>2020</v>
      </c>
      <c r="I833" s="65">
        <v>208.8</v>
      </c>
    </row>
    <row r="834" spans="1:9" x14ac:dyDescent="0.25">
      <c r="A834" s="21">
        <f t="shared" si="18"/>
        <v>834</v>
      </c>
      <c r="B834" s="63" t="s">
        <v>1754</v>
      </c>
      <c r="C834" s="63" t="s">
        <v>1755</v>
      </c>
      <c r="D834" s="63"/>
      <c r="E834" s="63" t="s">
        <v>1708</v>
      </c>
      <c r="F834" s="63" t="s">
        <v>1092</v>
      </c>
      <c r="G834" s="63" t="s">
        <v>159</v>
      </c>
      <c r="H834" s="64">
        <v>2020</v>
      </c>
      <c r="I834" s="65">
        <v>34</v>
      </c>
    </row>
    <row r="835" spans="1:9" x14ac:dyDescent="0.25">
      <c r="A835" s="21">
        <f t="shared" si="18"/>
        <v>835</v>
      </c>
      <c r="B835" s="63" t="s">
        <v>1756</v>
      </c>
      <c r="C835" s="63" t="s">
        <v>1757</v>
      </c>
      <c r="D835" s="63"/>
      <c r="E835" s="63" t="s">
        <v>1323</v>
      </c>
      <c r="F835" s="63" t="s">
        <v>1092</v>
      </c>
      <c r="G835" s="63" t="s">
        <v>159</v>
      </c>
      <c r="H835" s="64">
        <v>2021</v>
      </c>
      <c r="I835" s="65">
        <v>0</v>
      </c>
    </row>
    <row r="836" spans="1:9" x14ac:dyDescent="0.25">
      <c r="A836" s="21">
        <f t="shared" si="18"/>
        <v>836</v>
      </c>
      <c r="B836" s="63" t="s">
        <v>1758</v>
      </c>
      <c r="C836" s="63" t="s">
        <v>1759</v>
      </c>
      <c r="D836" s="63"/>
      <c r="E836" s="63" t="s">
        <v>1760</v>
      </c>
      <c r="F836" s="63" t="s">
        <v>1092</v>
      </c>
      <c r="G836" s="63" t="s">
        <v>159</v>
      </c>
      <c r="H836" s="64">
        <v>2020</v>
      </c>
      <c r="I836" s="65">
        <v>418.9</v>
      </c>
    </row>
    <row r="837" spans="1:9" x14ac:dyDescent="0.25">
      <c r="A837" s="21">
        <f t="shared" si="18"/>
        <v>837</v>
      </c>
      <c r="B837" s="63" t="s">
        <v>1761</v>
      </c>
      <c r="C837" s="63" t="s">
        <v>1762</v>
      </c>
      <c r="D837" s="63"/>
      <c r="E837" s="63" t="s">
        <v>1412</v>
      </c>
      <c r="F837" s="63" t="s">
        <v>1092</v>
      </c>
      <c r="G837" s="63" t="s">
        <v>48</v>
      </c>
      <c r="H837" s="64">
        <v>2021</v>
      </c>
      <c r="I837" s="65">
        <v>0</v>
      </c>
    </row>
    <row r="838" spans="1:9" x14ac:dyDescent="0.25">
      <c r="A838" s="21">
        <f t="shared" si="18"/>
        <v>838</v>
      </c>
      <c r="B838" s="63" t="s">
        <v>1763</v>
      </c>
      <c r="C838" s="63" t="s">
        <v>1764</v>
      </c>
      <c r="D838" s="63"/>
      <c r="E838" s="63" t="s">
        <v>1760</v>
      </c>
      <c r="F838" s="63" t="s">
        <v>1092</v>
      </c>
      <c r="G838" s="63" t="s">
        <v>159</v>
      </c>
      <c r="H838" s="64">
        <v>2021</v>
      </c>
      <c r="I838" s="65">
        <v>0</v>
      </c>
    </row>
    <row r="839" spans="1:9" x14ac:dyDescent="0.25">
      <c r="A839" s="21">
        <f t="shared" ref="A839:A904" si="19">A838+1</f>
        <v>839</v>
      </c>
      <c r="B839" s="60" t="s">
        <v>1765</v>
      </c>
      <c r="C839" s="60"/>
      <c r="D839" s="60"/>
      <c r="E839" s="60"/>
      <c r="F839" s="60"/>
      <c r="G839" s="60"/>
      <c r="H839" s="61"/>
      <c r="I839" s="62">
        <f t="shared" ref="I839" si="20">SUM(I783:I838)</f>
        <v>3792.8</v>
      </c>
    </row>
    <row r="840" spans="1:9" x14ac:dyDescent="0.25">
      <c r="A840" s="21">
        <f t="shared" si="19"/>
        <v>840</v>
      </c>
      <c r="B840" s="60"/>
      <c r="C840" s="60"/>
      <c r="D840" s="60"/>
      <c r="E840" s="60"/>
      <c r="F840" s="60"/>
      <c r="G840" s="60"/>
      <c r="H840" s="61"/>
      <c r="I840" s="62"/>
    </row>
    <row r="841" spans="1:9" x14ac:dyDescent="0.25">
      <c r="A841" s="21">
        <f t="shared" si="19"/>
        <v>841</v>
      </c>
      <c r="B841" s="63" t="s">
        <v>1766</v>
      </c>
      <c r="C841" s="63"/>
      <c r="D841" s="63" t="s">
        <v>1767</v>
      </c>
      <c r="E841" s="63"/>
      <c r="F841" s="63"/>
      <c r="G841" s="63"/>
      <c r="H841" s="64"/>
      <c r="I841" s="65">
        <f>SUMIF($F$783:$F$838,"=WIND-C",$I$783:$I$838)</f>
        <v>863.5</v>
      </c>
    </row>
    <row r="842" spans="1:9" x14ac:dyDescent="0.25">
      <c r="A842" s="21">
        <f t="shared" si="19"/>
        <v>842</v>
      </c>
      <c r="B842" s="63" t="s">
        <v>1434</v>
      </c>
      <c r="C842" s="63"/>
      <c r="D842" s="63" t="s">
        <v>1768</v>
      </c>
      <c r="E842" s="63" t="s">
        <v>1436</v>
      </c>
      <c r="F842" s="63"/>
      <c r="G842" s="63"/>
      <c r="H842" s="64"/>
      <c r="I842" s="65">
        <v>43</v>
      </c>
    </row>
    <row r="843" spans="1:9" x14ac:dyDescent="0.25">
      <c r="A843" s="21">
        <f t="shared" si="19"/>
        <v>843</v>
      </c>
      <c r="B843" s="60"/>
      <c r="C843" s="60"/>
      <c r="D843" s="60"/>
      <c r="E843" s="60"/>
      <c r="F843" s="60"/>
      <c r="G843" s="60"/>
      <c r="H843" s="61"/>
      <c r="I843" s="62"/>
    </row>
    <row r="844" spans="1:9" x14ac:dyDescent="0.25">
      <c r="A844" s="21">
        <f t="shared" si="19"/>
        <v>844</v>
      </c>
      <c r="B844" s="63" t="s">
        <v>1769</v>
      </c>
      <c r="C844" s="63"/>
      <c r="D844" s="63" t="s">
        <v>1770</v>
      </c>
      <c r="E844" s="63"/>
      <c r="F844" s="63"/>
      <c r="G844" s="63"/>
      <c r="H844" s="64"/>
      <c r="I844" s="65">
        <f>SUMIF($F$783:$F$838,"=WIND-P",$I$783:$I$838)</f>
        <v>0</v>
      </c>
    </row>
    <row r="845" spans="1:9" x14ac:dyDescent="0.25">
      <c r="A845" s="21">
        <f t="shared" si="19"/>
        <v>845</v>
      </c>
      <c r="B845" s="63" t="s">
        <v>1439</v>
      </c>
      <c r="C845" s="63"/>
      <c r="D845" s="63" t="s">
        <v>1771</v>
      </c>
      <c r="E845" s="63" t="s">
        <v>1436</v>
      </c>
      <c r="F845" s="63"/>
      <c r="G845" s="63"/>
      <c r="H845" s="64"/>
      <c r="I845" s="65">
        <v>32</v>
      </c>
    </row>
    <row r="846" spans="1:9" x14ac:dyDescent="0.25">
      <c r="A846" s="21">
        <f t="shared" si="19"/>
        <v>846</v>
      </c>
      <c r="B846" s="60"/>
      <c r="C846" s="60"/>
      <c r="D846" s="60"/>
      <c r="E846" s="60"/>
      <c r="F846" s="60"/>
      <c r="G846" s="60"/>
      <c r="H846" s="61"/>
      <c r="I846" s="62"/>
    </row>
    <row r="847" spans="1:9" x14ac:dyDescent="0.25">
      <c r="A847" s="21">
        <f t="shared" si="19"/>
        <v>847</v>
      </c>
      <c r="B847" s="63" t="s">
        <v>1772</v>
      </c>
      <c r="C847" s="63"/>
      <c r="D847" s="63" t="s">
        <v>1773</v>
      </c>
      <c r="E847" s="63"/>
      <c r="F847" s="63"/>
      <c r="G847" s="63"/>
      <c r="H847" s="64"/>
      <c r="I847" s="65">
        <f>SUMIF($F$783:$F$838,"=WIND-O",$I$783:$I$838)</f>
        <v>2929.3</v>
      </c>
    </row>
    <row r="848" spans="1:9" x14ac:dyDescent="0.25">
      <c r="A848" s="21">
        <f t="shared" si="19"/>
        <v>848</v>
      </c>
      <c r="B848" s="63" t="s">
        <v>1443</v>
      </c>
      <c r="C848" s="63"/>
      <c r="D848" s="63" t="s">
        <v>1774</v>
      </c>
      <c r="E848" s="63" t="s">
        <v>1436</v>
      </c>
      <c r="F848" s="63"/>
      <c r="G848" s="63"/>
      <c r="H848" s="64"/>
      <c r="I848" s="65">
        <v>19</v>
      </c>
    </row>
    <row r="849" spans="1:15" x14ac:dyDescent="0.25">
      <c r="A849" s="21">
        <f t="shared" si="19"/>
        <v>849</v>
      </c>
      <c r="B849" s="60"/>
      <c r="C849" s="60"/>
      <c r="D849" s="60"/>
      <c r="E849" s="60"/>
      <c r="F849" s="60"/>
      <c r="G849" s="60"/>
      <c r="H849" s="61"/>
      <c r="I849" s="62"/>
    </row>
    <row r="850" spans="1:15" x14ac:dyDescent="0.25">
      <c r="A850" s="21">
        <f t="shared" si="19"/>
        <v>850</v>
      </c>
      <c r="B850" s="60" t="s">
        <v>1775</v>
      </c>
      <c r="C850" s="60"/>
      <c r="D850" s="60"/>
      <c r="E850" s="60"/>
      <c r="F850" s="60"/>
      <c r="G850" s="60"/>
      <c r="H850" s="61"/>
      <c r="I850" s="62"/>
    </row>
    <row r="851" spans="1:15" ht="13.35" customHeight="1" x14ac:dyDescent="0.25">
      <c r="A851" s="21">
        <f t="shared" si="19"/>
        <v>851</v>
      </c>
      <c r="B851" s="63" t="s">
        <v>2092</v>
      </c>
      <c r="C851" s="63" t="s">
        <v>2093</v>
      </c>
      <c r="D851" s="63"/>
      <c r="E851" s="63" t="s">
        <v>64</v>
      </c>
      <c r="F851" s="63" t="s">
        <v>1449</v>
      </c>
      <c r="G851" s="63" t="s">
        <v>61</v>
      </c>
      <c r="H851" s="64">
        <v>2022</v>
      </c>
      <c r="I851" s="65">
        <v>0</v>
      </c>
      <c r="O851" s="87"/>
    </row>
    <row r="852" spans="1:15" ht="13.35" customHeight="1" x14ac:dyDescent="0.25">
      <c r="A852" s="21">
        <f t="shared" si="19"/>
        <v>852</v>
      </c>
      <c r="B852" s="63" t="s">
        <v>1776</v>
      </c>
      <c r="C852" s="63" t="s">
        <v>1777</v>
      </c>
      <c r="D852" s="63"/>
      <c r="E852" s="63" t="s">
        <v>1778</v>
      </c>
      <c r="F852" s="63" t="s">
        <v>1449</v>
      </c>
      <c r="G852" s="63" t="s">
        <v>159</v>
      </c>
      <c r="H852" s="64">
        <v>2021</v>
      </c>
      <c r="I852" s="65">
        <v>0</v>
      </c>
      <c r="O852" s="87"/>
    </row>
    <row r="853" spans="1:15" ht="13.35" customHeight="1" x14ac:dyDescent="0.25">
      <c r="A853" s="21">
        <f t="shared" si="19"/>
        <v>853</v>
      </c>
      <c r="B853" s="63" t="s">
        <v>1779</v>
      </c>
      <c r="C853" s="63" t="s">
        <v>1780</v>
      </c>
      <c r="D853" s="63"/>
      <c r="E853" s="63" t="s">
        <v>1781</v>
      </c>
      <c r="F853" s="63" t="s">
        <v>1449</v>
      </c>
      <c r="G853" s="63" t="s">
        <v>159</v>
      </c>
      <c r="H853" s="64">
        <v>2021</v>
      </c>
      <c r="I853" s="65">
        <v>0</v>
      </c>
      <c r="O853" s="87"/>
    </row>
    <row r="854" spans="1:15" ht="13.35" customHeight="1" x14ac:dyDescent="0.25">
      <c r="A854" s="21">
        <f t="shared" si="19"/>
        <v>854</v>
      </c>
      <c r="B854" s="63" t="s">
        <v>1782</v>
      </c>
      <c r="C854" s="63" t="s">
        <v>1783</v>
      </c>
      <c r="D854" s="63"/>
      <c r="E854" s="63" t="s">
        <v>1225</v>
      </c>
      <c r="F854" s="63" t="s">
        <v>1449</v>
      </c>
      <c r="G854" s="63" t="s">
        <v>159</v>
      </c>
      <c r="H854" s="64">
        <v>2021</v>
      </c>
      <c r="I854" s="65">
        <v>0</v>
      </c>
      <c r="O854" s="87"/>
    </row>
    <row r="855" spans="1:15" ht="13.35" customHeight="1" x14ac:dyDescent="0.25">
      <c r="A855" s="21">
        <f t="shared" si="19"/>
        <v>855</v>
      </c>
      <c r="B855" s="63" t="s">
        <v>2180</v>
      </c>
      <c r="C855" s="63" t="s">
        <v>2181</v>
      </c>
      <c r="D855" s="63"/>
      <c r="E855" s="63" t="s">
        <v>901</v>
      </c>
      <c r="F855" s="63" t="s">
        <v>1449</v>
      </c>
      <c r="G855" s="63" t="s">
        <v>48</v>
      </c>
      <c r="H855" s="64">
        <v>2021</v>
      </c>
      <c r="I855" s="65">
        <v>0</v>
      </c>
      <c r="O855" s="87"/>
    </row>
    <row r="856" spans="1:15" ht="13.35" customHeight="1" x14ac:dyDescent="0.25">
      <c r="A856" s="21">
        <f t="shared" si="19"/>
        <v>856</v>
      </c>
      <c r="B856" s="63" t="s">
        <v>1784</v>
      </c>
      <c r="C856" s="63" t="s">
        <v>1785</v>
      </c>
      <c r="D856" s="63"/>
      <c r="E856" s="63" t="s">
        <v>1144</v>
      </c>
      <c r="F856" s="63" t="s">
        <v>1449</v>
      </c>
      <c r="G856" s="63" t="s">
        <v>159</v>
      </c>
      <c r="H856" s="64">
        <v>2020</v>
      </c>
      <c r="I856" s="65">
        <v>0</v>
      </c>
      <c r="O856" s="87"/>
    </row>
    <row r="857" spans="1:15" ht="13.35" customHeight="1" x14ac:dyDescent="0.25">
      <c r="A857" s="21">
        <f t="shared" si="19"/>
        <v>857</v>
      </c>
      <c r="B857" s="63" t="s">
        <v>1786</v>
      </c>
      <c r="C857" s="63" t="s">
        <v>1787</v>
      </c>
      <c r="D857" s="63"/>
      <c r="E857" s="63" t="s">
        <v>1265</v>
      </c>
      <c r="F857" s="63" t="s">
        <v>1449</v>
      </c>
      <c r="G857" s="63" t="s">
        <v>159</v>
      </c>
      <c r="H857" s="64">
        <v>2022</v>
      </c>
      <c r="I857" s="65">
        <v>0</v>
      </c>
      <c r="O857" s="87"/>
    </row>
    <row r="858" spans="1:15" x14ac:dyDescent="0.25">
      <c r="A858" s="21">
        <f t="shared" si="19"/>
        <v>858</v>
      </c>
      <c r="B858" s="63" t="s">
        <v>1788</v>
      </c>
      <c r="C858" s="63" t="s">
        <v>1789</v>
      </c>
      <c r="D858" s="63"/>
      <c r="E858" s="63" t="s">
        <v>1693</v>
      </c>
      <c r="F858" s="63" t="s">
        <v>1449</v>
      </c>
      <c r="G858" s="63" t="s">
        <v>61</v>
      </c>
      <c r="H858" s="64">
        <v>2021</v>
      </c>
      <c r="I858" s="65">
        <v>0</v>
      </c>
      <c r="O858" s="87"/>
    </row>
    <row r="859" spans="1:15" x14ac:dyDescent="0.25">
      <c r="A859" s="21">
        <f t="shared" si="19"/>
        <v>859</v>
      </c>
      <c r="B859" s="63" t="s">
        <v>2094</v>
      </c>
      <c r="C859" s="63" t="s">
        <v>2095</v>
      </c>
      <c r="D859" s="63"/>
      <c r="E859" s="63" t="s">
        <v>2091</v>
      </c>
      <c r="F859" s="63" t="s">
        <v>1449</v>
      </c>
      <c r="G859" s="63" t="s">
        <v>268</v>
      </c>
      <c r="H859" s="64">
        <v>2021</v>
      </c>
      <c r="I859" s="65">
        <v>0</v>
      </c>
      <c r="O859" s="87"/>
    </row>
    <row r="860" spans="1:15" x14ac:dyDescent="0.25">
      <c r="A860" s="21">
        <f t="shared" si="19"/>
        <v>860</v>
      </c>
      <c r="B860" s="63" t="s">
        <v>2096</v>
      </c>
      <c r="C860" s="63" t="s">
        <v>2097</v>
      </c>
      <c r="D860" s="63"/>
      <c r="E860" s="63" t="s">
        <v>1265</v>
      </c>
      <c r="F860" s="63" t="s">
        <v>1449</v>
      </c>
      <c r="G860" s="63" t="s">
        <v>159</v>
      </c>
      <c r="H860" s="64">
        <v>2022</v>
      </c>
      <c r="I860" s="65">
        <v>0</v>
      </c>
      <c r="O860" s="87"/>
    </row>
    <row r="861" spans="1:15" x14ac:dyDescent="0.25">
      <c r="A861" s="21">
        <f t="shared" si="19"/>
        <v>861</v>
      </c>
      <c r="B861" s="63" t="s">
        <v>1790</v>
      </c>
      <c r="C861" s="63" t="s">
        <v>1791</v>
      </c>
      <c r="D861" s="63"/>
      <c r="E861" s="63" t="s">
        <v>918</v>
      </c>
      <c r="F861" s="63" t="s">
        <v>1449</v>
      </c>
      <c r="G861" s="63" t="s">
        <v>48</v>
      </c>
      <c r="H861" s="64">
        <v>2021</v>
      </c>
      <c r="I861" s="65">
        <v>0</v>
      </c>
      <c r="O861" s="87"/>
    </row>
    <row r="862" spans="1:15" x14ac:dyDescent="0.25">
      <c r="A862" s="21">
        <f t="shared" si="19"/>
        <v>862</v>
      </c>
      <c r="B862" s="63" t="s">
        <v>1792</v>
      </c>
      <c r="C862" s="63" t="s">
        <v>1793</v>
      </c>
      <c r="D862" s="63"/>
      <c r="E862" s="63" t="s">
        <v>419</v>
      </c>
      <c r="F862" s="63" t="s">
        <v>1449</v>
      </c>
      <c r="G862" s="63" t="s">
        <v>61</v>
      </c>
      <c r="H862" s="64">
        <v>2021</v>
      </c>
      <c r="I862" s="65">
        <v>0</v>
      </c>
      <c r="O862" s="87"/>
    </row>
    <row r="863" spans="1:15" x14ac:dyDescent="0.25">
      <c r="A863" s="21">
        <f t="shared" si="19"/>
        <v>863</v>
      </c>
      <c r="B863" s="63" t="s">
        <v>1794</v>
      </c>
      <c r="C863" s="63" t="s">
        <v>1795</v>
      </c>
      <c r="D863" s="63"/>
      <c r="E863" s="63" t="s">
        <v>419</v>
      </c>
      <c r="F863" s="63" t="s">
        <v>1449</v>
      </c>
      <c r="G863" s="63" t="s">
        <v>61</v>
      </c>
      <c r="H863" s="64">
        <v>2022</v>
      </c>
      <c r="I863" s="65">
        <v>0</v>
      </c>
      <c r="O863" s="87"/>
    </row>
    <row r="864" spans="1:15" x14ac:dyDescent="0.25">
      <c r="A864" s="21">
        <f t="shared" si="19"/>
        <v>864</v>
      </c>
      <c r="B864" s="63" t="s">
        <v>1796</v>
      </c>
      <c r="C864" s="63" t="s">
        <v>1797</v>
      </c>
      <c r="D864" s="63"/>
      <c r="E864" s="63" t="s">
        <v>1609</v>
      </c>
      <c r="F864" s="63" t="s">
        <v>1449</v>
      </c>
      <c r="G864" s="63" t="s">
        <v>54</v>
      </c>
      <c r="H864" s="64">
        <v>2022</v>
      </c>
      <c r="I864" s="65">
        <v>0</v>
      </c>
      <c r="O864" s="87"/>
    </row>
    <row r="865" spans="1:15" x14ac:dyDescent="0.25">
      <c r="A865" s="21">
        <f t="shared" si="19"/>
        <v>865</v>
      </c>
      <c r="B865" s="63" t="s">
        <v>1798</v>
      </c>
      <c r="C865" s="63" t="s">
        <v>1799</v>
      </c>
      <c r="D865" s="63"/>
      <c r="E865" s="63" t="s">
        <v>1778</v>
      </c>
      <c r="F865" s="63" t="s">
        <v>1449</v>
      </c>
      <c r="G865" s="63" t="s">
        <v>159</v>
      </c>
      <c r="H865" s="64">
        <v>2022</v>
      </c>
      <c r="I865" s="65">
        <v>0</v>
      </c>
      <c r="O865" s="87"/>
    </row>
    <row r="866" spans="1:15" x14ac:dyDescent="0.25">
      <c r="A866" s="21">
        <f t="shared" si="19"/>
        <v>866</v>
      </c>
      <c r="B866" s="63" t="s">
        <v>1800</v>
      </c>
      <c r="C866" s="63" t="s">
        <v>1801</v>
      </c>
      <c r="D866" s="63"/>
      <c r="E866" s="63" t="s">
        <v>1778</v>
      </c>
      <c r="F866" s="63" t="s">
        <v>1449</v>
      </c>
      <c r="G866" s="63" t="s">
        <v>159</v>
      </c>
      <c r="H866" s="64">
        <v>2022</v>
      </c>
      <c r="I866" s="65">
        <v>0</v>
      </c>
      <c r="O866" s="87"/>
    </row>
    <row r="867" spans="1:15" x14ac:dyDescent="0.25">
      <c r="A867" s="21">
        <f t="shared" si="19"/>
        <v>867</v>
      </c>
      <c r="B867" s="63" t="s">
        <v>2098</v>
      </c>
      <c r="C867" s="63" t="s">
        <v>2099</v>
      </c>
      <c r="D867" s="63"/>
      <c r="E867" s="63" t="s">
        <v>103</v>
      </c>
      <c r="F867" s="63" t="s">
        <v>1449</v>
      </c>
      <c r="G867" s="63" t="s">
        <v>104</v>
      </c>
      <c r="H867" s="64">
        <v>2022</v>
      </c>
      <c r="I867" s="65">
        <v>0</v>
      </c>
      <c r="O867" s="87"/>
    </row>
    <row r="868" spans="1:15" x14ac:dyDescent="0.25">
      <c r="A868" s="21">
        <f t="shared" si="19"/>
        <v>868</v>
      </c>
      <c r="B868" s="63" t="s">
        <v>1802</v>
      </c>
      <c r="C868" s="63" t="s">
        <v>1803</v>
      </c>
      <c r="D868" s="63"/>
      <c r="E868" s="63" t="s">
        <v>1609</v>
      </c>
      <c r="F868" s="63" t="s">
        <v>1449</v>
      </c>
      <c r="G868" s="63" t="s">
        <v>54</v>
      </c>
      <c r="H868" s="64">
        <v>2022</v>
      </c>
      <c r="I868" s="65">
        <v>0</v>
      </c>
      <c r="O868" s="87"/>
    </row>
    <row r="869" spans="1:15" x14ac:dyDescent="0.25">
      <c r="A869" s="21">
        <f t="shared" si="19"/>
        <v>869</v>
      </c>
      <c r="B869" s="63" t="s">
        <v>1804</v>
      </c>
      <c r="C869" s="63" t="s">
        <v>1805</v>
      </c>
      <c r="D869" s="63"/>
      <c r="E869" s="63" t="s">
        <v>187</v>
      </c>
      <c r="F869" s="63" t="s">
        <v>1449</v>
      </c>
      <c r="G869" s="63" t="s">
        <v>61</v>
      </c>
      <c r="H869" s="64">
        <v>2022</v>
      </c>
      <c r="I869" s="65">
        <v>0</v>
      </c>
      <c r="O869" s="87"/>
    </row>
    <row r="870" spans="1:15" x14ac:dyDescent="0.25">
      <c r="A870" s="21">
        <f t="shared" si="19"/>
        <v>870</v>
      </c>
      <c r="B870" s="63" t="s">
        <v>1806</v>
      </c>
      <c r="C870" s="63" t="s">
        <v>1807</v>
      </c>
      <c r="D870" s="63"/>
      <c r="E870" s="63" t="s">
        <v>187</v>
      </c>
      <c r="F870" s="63" t="s">
        <v>1449</v>
      </c>
      <c r="G870" s="63" t="s">
        <v>61</v>
      </c>
      <c r="H870" s="64">
        <v>2022</v>
      </c>
      <c r="I870" s="65">
        <v>0</v>
      </c>
      <c r="O870" s="87"/>
    </row>
    <row r="871" spans="1:15" x14ac:dyDescent="0.25">
      <c r="A871" s="21">
        <f t="shared" si="19"/>
        <v>871</v>
      </c>
      <c r="B871" s="63" t="s">
        <v>1808</v>
      </c>
      <c r="C871" s="63" t="s">
        <v>1809</v>
      </c>
      <c r="D871" s="63"/>
      <c r="E871" s="63" t="s">
        <v>187</v>
      </c>
      <c r="F871" s="63" t="s">
        <v>1449</v>
      </c>
      <c r="G871" s="63" t="s">
        <v>61</v>
      </c>
      <c r="H871" s="64">
        <v>2022</v>
      </c>
      <c r="I871" s="65">
        <v>0</v>
      </c>
      <c r="O871" s="87"/>
    </row>
    <row r="872" spans="1:15" x14ac:dyDescent="0.25">
      <c r="A872" s="21">
        <f t="shared" si="19"/>
        <v>872</v>
      </c>
      <c r="B872" s="63" t="s">
        <v>2100</v>
      </c>
      <c r="C872" s="63" t="s">
        <v>2101</v>
      </c>
      <c r="D872" s="63"/>
      <c r="E872" s="63" t="s">
        <v>406</v>
      </c>
      <c r="F872" s="63" t="s">
        <v>1449</v>
      </c>
      <c r="G872" s="63" t="s">
        <v>48</v>
      </c>
      <c r="H872" s="64">
        <v>2021</v>
      </c>
      <c r="I872" s="65">
        <v>0</v>
      </c>
      <c r="O872" s="87"/>
    </row>
    <row r="873" spans="1:15" x14ac:dyDescent="0.25">
      <c r="A873" s="21">
        <f t="shared" si="19"/>
        <v>873</v>
      </c>
      <c r="B873" s="63" t="s">
        <v>2102</v>
      </c>
      <c r="C873" s="63" t="s">
        <v>2103</v>
      </c>
      <c r="D873" s="63"/>
      <c r="E873" s="63" t="s">
        <v>406</v>
      </c>
      <c r="F873" s="63" t="s">
        <v>1449</v>
      </c>
      <c r="G873" s="63" t="s">
        <v>48</v>
      </c>
      <c r="H873" s="64">
        <v>2023</v>
      </c>
      <c r="I873" s="65">
        <v>0</v>
      </c>
      <c r="O873" s="87"/>
    </row>
    <row r="874" spans="1:15" x14ac:dyDescent="0.25">
      <c r="A874" s="21">
        <f t="shared" si="19"/>
        <v>874</v>
      </c>
      <c r="B874" s="63" t="s">
        <v>2104</v>
      </c>
      <c r="C874" s="63" t="s">
        <v>2105</v>
      </c>
      <c r="D874" s="63"/>
      <c r="E874" s="63" t="s">
        <v>406</v>
      </c>
      <c r="F874" s="63" t="s">
        <v>1449</v>
      </c>
      <c r="G874" s="63" t="s">
        <v>48</v>
      </c>
      <c r="H874" s="64">
        <v>2021</v>
      </c>
      <c r="I874" s="65">
        <v>0</v>
      </c>
      <c r="O874" s="87"/>
    </row>
    <row r="875" spans="1:15" x14ac:dyDescent="0.25">
      <c r="A875" s="21">
        <f t="shared" si="19"/>
        <v>875</v>
      </c>
      <c r="B875" s="63" t="s">
        <v>1810</v>
      </c>
      <c r="C875" s="63" t="s">
        <v>1811</v>
      </c>
      <c r="D875" s="63"/>
      <c r="E875" s="63" t="s">
        <v>529</v>
      </c>
      <c r="F875" s="63" t="s">
        <v>1449</v>
      </c>
      <c r="G875" s="63" t="s">
        <v>61</v>
      </c>
      <c r="H875" s="64">
        <v>2021</v>
      </c>
      <c r="I875" s="65">
        <v>0</v>
      </c>
      <c r="O875" s="87"/>
    </row>
    <row r="876" spans="1:15" x14ac:dyDescent="0.25">
      <c r="A876" s="21">
        <f t="shared" si="19"/>
        <v>876</v>
      </c>
      <c r="B876" s="63" t="s">
        <v>1812</v>
      </c>
      <c r="C876" s="63" t="s">
        <v>1813</v>
      </c>
      <c r="D876" s="63"/>
      <c r="E876" s="63" t="s">
        <v>1165</v>
      </c>
      <c r="F876" s="63" t="s">
        <v>1449</v>
      </c>
      <c r="G876" s="63" t="s">
        <v>159</v>
      </c>
      <c r="H876" s="64">
        <v>2021</v>
      </c>
      <c r="I876" s="65">
        <v>0</v>
      </c>
      <c r="O876" s="87"/>
    </row>
    <row r="877" spans="1:15" x14ac:dyDescent="0.25">
      <c r="A877" s="21">
        <f t="shared" si="19"/>
        <v>877</v>
      </c>
      <c r="B877" s="63" t="s">
        <v>1814</v>
      </c>
      <c r="C877" s="63" t="s">
        <v>1815</v>
      </c>
      <c r="D877" s="63"/>
      <c r="E877" s="63" t="s">
        <v>1470</v>
      </c>
      <c r="F877" s="63" t="s">
        <v>1449</v>
      </c>
      <c r="G877" s="63" t="s">
        <v>159</v>
      </c>
      <c r="H877" s="64">
        <v>2021</v>
      </c>
      <c r="I877" s="65">
        <v>0</v>
      </c>
      <c r="O877" s="87"/>
    </row>
    <row r="878" spans="1:15" x14ac:dyDescent="0.25">
      <c r="A878" s="21">
        <f t="shared" si="19"/>
        <v>878</v>
      </c>
      <c r="B878" s="63" t="s">
        <v>2106</v>
      </c>
      <c r="C878" s="63" t="s">
        <v>2107</v>
      </c>
      <c r="D878" s="63"/>
      <c r="E878" s="63" t="s">
        <v>103</v>
      </c>
      <c r="F878" s="63" t="s">
        <v>1449</v>
      </c>
      <c r="G878" s="63" t="s">
        <v>104</v>
      </c>
      <c r="H878" s="64">
        <v>2022</v>
      </c>
      <c r="I878" s="65">
        <v>0</v>
      </c>
      <c r="O878" s="87"/>
    </row>
    <row r="879" spans="1:15" x14ac:dyDescent="0.25">
      <c r="A879" s="21">
        <f t="shared" si="19"/>
        <v>879</v>
      </c>
      <c r="B879" s="63" t="s">
        <v>1816</v>
      </c>
      <c r="C879" s="63" t="s">
        <v>1817</v>
      </c>
      <c r="D879" s="63"/>
      <c r="E879" s="63" t="s">
        <v>103</v>
      </c>
      <c r="F879" s="63" t="s">
        <v>1449</v>
      </c>
      <c r="G879" s="63" t="s">
        <v>104</v>
      </c>
      <c r="H879" s="64">
        <v>2021</v>
      </c>
      <c r="I879" s="65">
        <v>0</v>
      </c>
      <c r="O879" s="87"/>
    </row>
    <row r="880" spans="1:15" x14ac:dyDescent="0.25">
      <c r="A880" s="21">
        <f t="shared" si="19"/>
        <v>880</v>
      </c>
      <c r="B880" s="63" t="s">
        <v>1820</v>
      </c>
      <c r="C880" s="63" t="s">
        <v>1821</v>
      </c>
      <c r="D880" s="63"/>
      <c r="E880" s="63" t="s">
        <v>1696</v>
      </c>
      <c r="F880" s="63" t="s">
        <v>1449</v>
      </c>
      <c r="G880" s="63" t="s">
        <v>159</v>
      </c>
      <c r="H880" s="64">
        <v>2021</v>
      </c>
      <c r="I880" s="65">
        <v>0</v>
      </c>
      <c r="O880" s="87"/>
    </row>
    <row r="881" spans="1:15" x14ac:dyDescent="0.25">
      <c r="A881" s="21">
        <f t="shared" si="19"/>
        <v>881</v>
      </c>
      <c r="B881" s="63" t="s">
        <v>1822</v>
      </c>
      <c r="C881" s="63" t="s">
        <v>1823</v>
      </c>
      <c r="D881" s="63"/>
      <c r="E881" s="63" t="s">
        <v>1696</v>
      </c>
      <c r="F881" s="63" t="s">
        <v>1449</v>
      </c>
      <c r="G881" s="63" t="s">
        <v>159</v>
      </c>
      <c r="H881" s="64">
        <v>2022</v>
      </c>
      <c r="I881" s="65">
        <v>0</v>
      </c>
      <c r="O881" s="87"/>
    </row>
    <row r="882" spans="1:15" x14ac:dyDescent="0.25">
      <c r="A882" s="21">
        <f t="shared" si="19"/>
        <v>882</v>
      </c>
      <c r="B882" s="63" t="s">
        <v>1824</v>
      </c>
      <c r="C882" s="63" t="s">
        <v>1825</v>
      </c>
      <c r="D882" s="63"/>
      <c r="E882" s="63" t="s">
        <v>1613</v>
      </c>
      <c r="F882" s="63" t="s">
        <v>1449</v>
      </c>
      <c r="G882" s="63" t="s">
        <v>61</v>
      </c>
      <c r="H882" s="64">
        <v>2020</v>
      </c>
      <c r="I882" s="65">
        <v>0</v>
      </c>
      <c r="O882" s="87"/>
    </row>
    <row r="883" spans="1:15" x14ac:dyDescent="0.25">
      <c r="A883" s="21">
        <f t="shared" si="19"/>
        <v>883</v>
      </c>
      <c r="B883" s="63" t="s">
        <v>1826</v>
      </c>
      <c r="C883" s="63" t="s">
        <v>1827</v>
      </c>
      <c r="D883" s="63"/>
      <c r="E883" s="63" t="s">
        <v>1165</v>
      </c>
      <c r="F883" s="63" t="s">
        <v>1449</v>
      </c>
      <c r="G883" s="63" t="s">
        <v>159</v>
      </c>
      <c r="H883" s="64">
        <v>2020</v>
      </c>
      <c r="I883" s="65">
        <v>0</v>
      </c>
      <c r="O883" s="87"/>
    </row>
    <row r="884" spans="1:15" x14ac:dyDescent="0.25">
      <c r="A884" s="21">
        <f t="shared" si="19"/>
        <v>884</v>
      </c>
      <c r="B884" s="63" t="s">
        <v>1828</v>
      </c>
      <c r="C884" s="63" t="s">
        <v>1829</v>
      </c>
      <c r="D884" s="63"/>
      <c r="E884" s="63" t="s">
        <v>1295</v>
      </c>
      <c r="F884" s="63" t="s">
        <v>1449</v>
      </c>
      <c r="G884" s="63" t="s">
        <v>159</v>
      </c>
      <c r="H884" s="64">
        <v>2022</v>
      </c>
      <c r="I884" s="65">
        <v>0</v>
      </c>
      <c r="O884" s="87"/>
    </row>
    <row r="885" spans="1:15" x14ac:dyDescent="0.25">
      <c r="A885" s="21">
        <f t="shared" si="19"/>
        <v>885</v>
      </c>
      <c r="B885" s="63" t="s">
        <v>1830</v>
      </c>
      <c r="C885" s="63" t="s">
        <v>1831</v>
      </c>
      <c r="D885" s="63"/>
      <c r="E885" s="63" t="s">
        <v>529</v>
      </c>
      <c r="F885" s="63" t="s">
        <v>1449</v>
      </c>
      <c r="G885" s="63" t="s">
        <v>61</v>
      </c>
      <c r="H885" s="64">
        <v>2022</v>
      </c>
      <c r="I885" s="65">
        <v>0</v>
      </c>
      <c r="O885" s="87"/>
    </row>
    <row r="886" spans="1:15" x14ac:dyDescent="0.25">
      <c r="A886" s="21">
        <f t="shared" si="19"/>
        <v>886</v>
      </c>
      <c r="B886" s="63" t="s">
        <v>1832</v>
      </c>
      <c r="C886" s="63" t="s">
        <v>1833</v>
      </c>
      <c r="D886" s="63"/>
      <c r="E886" s="63" t="s">
        <v>1165</v>
      </c>
      <c r="F886" s="63" t="s">
        <v>1449</v>
      </c>
      <c r="G886" s="63" t="s">
        <v>159</v>
      </c>
      <c r="H886" s="64">
        <v>2020</v>
      </c>
      <c r="I886" s="65">
        <v>7.4</v>
      </c>
      <c r="O886" s="87"/>
    </row>
    <row r="887" spans="1:15" x14ac:dyDescent="0.25">
      <c r="A887" s="21">
        <f t="shared" si="19"/>
        <v>887</v>
      </c>
      <c r="B887" s="63" t="s">
        <v>1834</v>
      </c>
      <c r="C887" s="63" t="s">
        <v>1835</v>
      </c>
      <c r="D887" s="63"/>
      <c r="E887" s="63" t="s">
        <v>406</v>
      </c>
      <c r="F887" s="63" t="s">
        <v>1449</v>
      </c>
      <c r="G887" s="63" t="s">
        <v>48</v>
      </c>
      <c r="H887" s="64">
        <v>2020</v>
      </c>
      <c r="I887" s="65">
        <v>0</v>
      </c>
      <c r="O887" s="87"/>
    </row>
    <row r="888" spans="1:15" x14ac:dyDescent="0.25">
      <c r="A888" s="21">
        <f t="shared" si="19"/>
        <v>888</v>
      </c>
      <c r="B888" s="63" t="s">
        <v>2108</v>
      </c>
      <c r="C888" s="63" t="s">
        <v>2109</v>
      </c>
      <c r="D888" s="63"/>
      <c r="E888" s="63" t="s">
        <v>1760</v>
      </c>
      <c r="F888" s="63" t="s">
        <v>1449</v>
      </c>
      <c r="G888" s="63" t="s">
        <v>159</v>
      </c>
      <c r="H888" s="64">
        <v>2021</v>
      </c>
      <c r="I888" s="65">
        <v>0</v>
      </c>
      <c r="O888" s="87"/>
    </row>
    <row r="889" spans="1:15" x14ac:dyDescent="0.25">
      <c r="A889" s="21">
        <f t="shared" si="19"/>
        <v>889</v>
      </c>
      <c r="B889" s="63" t="s">
        <v>1836</v>
      </c>
      <c r="C889" s="63" t="s">
        <v>1837</v>
      </c>
      <c r="D889" s="63"/>
      <c r="E889" s="63" t="s">
        <v>1781</v>
      </c>
      <c r="F889" s="63" t="s">
        <v>1449</v>
      </c>
      <c r="G889" s="63" t="s">
        <v>159</v>
      </c>
      <c r="H889" s="64">
        <v>2021</v>
      </c>
      <c r="I889" s="65">
        <v>0</v>
      </c>
      <c r="O889" s="87"/>
    </row>
    <row r="890" spans="1:15" x14ac:dyDescent="0.25">
      <c r="A890" s="21">
        <f t="shared" si="19"/>
        <v>890</v>
      </c>
      <c r="B890" s="63" t="s">
        <v>1838</v>
      </c>
      <c r="C890" s="63" t="s">
        <v>1839</v>
      </c>
      <c r="D890" s="63"/>
      <c r="E890" s="63" t="s">
        <v>1127</v>
      </c>
      <c r="F890" s="63" t="s">
        <v>1449</v>
      </c>
      <c r="G890" s="63" t="s">
        <v>159</v>
      </c>
      <c r="H890" s="64">
        <v>2021</v>
      </c>
      <c r="I890" s="65">
        <v>0</v>
      </c>
      <c r="O890" s="87"/>
    </row>
    <row r="891" spans="1:15" x14ac:dyDescent="0.25">
      <c r="A891" s="21">
        <f t="shared" si="19"/>
        <v>891</v>
      </c>
      <c r="B891" s="63" t="s">
        <v>1840</v>
      </c>
      <c r="C891" s="63" t="s">
        <v>1841</v>
      </c>
      <c r="D891" s="63"/>
      <c r="E891" s="63" t="s">
        <v>1127</v>
      </c>
      <c r="F891" s="63" t="s">
        <v>1449</v>
      </c>
      <c r="G891" s="63" t="s">
        <v>159</v>
      </c>
      <c r="H891" s="64">
        <v>2021</v>
      </c>
      <c r="I891" s="65">
        <v>0</v>
      </c>
      <c r="O891" s="87"/>
    </row>
    <row r="892" spans="1:15" x14ac:dyDescent="0.25">
      <c r="A892" s="21">
        <f t="shared" si="19"/>
        <v>892</v>
      </c>
      <c r="B892" s="63" t="s">
        <v>1842</v>
      </c>
      <c r="C892" s="63" t="s">
        <v>1843</v>
      </c>
      <c r="D892" s="63"/>
      <c r="E892" s="63" t="s">
        <v>1844</v>
      </c>
      <c r="F892" s="63" t="s">
        <v>1449</v>
      </c>
      <c r="G892" s="63" t="s">
        <v>48</v>
      </c>
      <c r="H892" s="64">
        <v>2020</v>
      </c>
      <c r="I892" s="65">
        <v>59.8</v>
      </c>
      <c r="O892" s="87"/>
    </row>
    <row r="893" spans="1:15" x14ac:dyDescent="0.25">
      <c r="A893" s="21">
        <f t="shared" si="19"/>
        <v>893</v>
      </c>
      <c r="B893" s="63" t="s">
        <v>1845</v>
      </c>
      <c r="C893" s="63" t="s">
        <v>1846</v>
      </c>
      <c r="D893" s="63"/>
      <c r="E893" s="63" t="s">
        <v>291</v>
      </c>
      <c r="F893" s="63" t="s">
        <v>1449</v>
      </c>
      <c r="G893" s="63" t="s">
        <v>48</v>
      </c>
      <c r="H893" s="64">
        <v>2021</v>
      </c>
      <c r="I893" s="65">
        <v>0</v>
      </c>
      <c r="O893" s="87"/>
    </row>
    <row r="894" spans="1:15" x14ac:dyDescent="0.25">
      <c r="A894" s="21">
        <f t="shared" si="19"/>
        <v>894</v>
      </c>
      <c r="B894" s="63" t="s">
        <v>1847</v>
      </c>
      <c r="C894" s="63" t="s">
        <v>1848</v>
      </c>
      <c r="D894" s="63"/>
      <c r="E894" s="63" t="s">
        <v>1127</v>
      </c>
      <c r="F894" s="63" t="s">
        <v>1449</v>
      </c>
      <c r="G894" s="63" t="s">
        <v>159</v>
      </c>
      <c r="H894" s="64">
        <v>2020</v>
      </c>
      <c r="I894" s="65">
        <v>0</v>
      </c>
      <c r="O894" s="87"/>
    </row>
    <row r="895" spans="1:15" x14ac:dyDescent="0.25">
      <c r="A895" s="21">
        <f t="shared" si="19"/>
        <v>895</v>
      </c>
      <c r="B895" s="63" t="s">
        <v>1849</v>
      </c>
      <c r="C895" s="63" t="s">
        <v>1850</v>
      </c>
      <c r="D895" s="63"/>
      <c r="E895" s="63" t="s">
        <v>1609</v>
      </c>
      <c r="F895" s="63" t="s">
        <v>1449</v>
      </c>
      <c r="G895" s="63" t="s">
        <v>54</v>
      </c>
      <c r="H895" s="64">
        <v>2021</v>
      </c>
      <c r="I895" s="65">
        <v>0</v>
      </c>
      <c r="O895" s="87"/>
    </row>
    <row r="896" spans="1:15" x14ac:dyDescent="0.25">
      <c r="A896" s="21">
        <f t="shared" si="19"/>
        <v>896</v>
      </c>
      <c r="B896" s="63" t="s">
        <v>1851</v>
      </c>
      <c r="C896" s="63" t="s">
        <v>1852</v>
      </c>
      <c r="D896" s="63"/>
      <c r="E896" s="63" t="s">
        <v>1853</v>
      </c>
      <c r="F896" s="63" t="s">
        <v>1449</v>
      </c>
      <c r="G896" s="63" t="s">
        <v>268</v>
      </c>
      <c r="H896" s="64">
        <v>2020</v>
      </c>
      <c r="I896" s="65">
        <v>240.8</v>
      </c>
      <c r="O896" s="87"/>
    </row>
    <row r="897" spans="1:15" x14ac:dyDescent="0.25">
      <c r="A897" s="21">
        <f t="shared" si="19"/>
        <v>897</v>
      </c>
      <c r="B897" s="63" t="s">
        <v>1854</v>
      </c>
      <c r="C897" s="63" t="s">
        <v>1855</v>
      </c>
      <c r="D897" s="63"/>
      <c r="E897" s="63" t="s">
        <v>1853</v>
      </c>
      <c r="F897" s="63" t="s">
        <v>1449</v>
      </c>
      <c r="G897" s="63" t="s">
        <v>268</v>
      </c>
      <c r="H897" s="64">
        <v>2022</v>
      </c>
      <c r="I897" s="65">
        <v>0</v>
      </c>
      <c r="O897" s="87"/>
    </row>
    <row r="898" spans="1:15" x14ac:dyDescent="0.25">
      <c r="A898" s="21">
        <f t="shared" si="19"/>
        <v>898</v>
      </c>
      <c r="B898" s="63" t="s">
        <v>1856</v>
      </c>
      <c r="C898" s="63" t="s">
        <v>1857</v>
      </c>
      <c r="D898" s="63"/>
      <c r="E898" s="63" t="s">
        <v>529</v>
      </c>
      <c r="F898" s="63" t="s">
        <v>1449</v>
      </c>
      <c r="G898" s="63" t="s">
        <v>61</v>
      </c>
      <c r="H898" s="64">
        <v>2022</v>
      </c>
      <c r="I898" s="65">
        <v>0</v>
      </c>
      <c r="O898" s="87"/>
    </row>
    <row r="899" spans="1:15" x14ac:dyDescent="0.25">
      <c r="A899" s="21">
        <f t="shared" si="19"/>
        <v>899</v>
      </c>
      <c r="B899" s="63" t="s">
        <v>1858</v>
      </c>
      <c r="C899" s="63" t="s">
        <v>1859</v>
      </c>
      <c r="D899" s="63"/>
      <c r="E899" s="63" t="s">
        <v>1860</v>
      </c>
      <c r="F899" s="63" t="s">
        <v>1449</v>
      </c>
      <c r="G899" s="63" t="s">
        <v>61</v>
      </c>
      <c r="H899" s="64">
        <v>2022</v>
      </c>
      <c r="I899" s="65">
        <v>0</v>
      </c>
      <c r="O899" s="87"/>
    </row>
    <row r="900" spans="1:15" x14ac:dyDescent="0.25">
      <c r="A900" s="21">
        <f t="shared" si="19"/>
        <v>900</v>
      </c>
      <c r="B900" s="63" t="s">
        <v>1861</v>
      </c>
      <c r="C900" s="63" t="s">
        <v>1862</v>
      </c>
      <c r="D900" s="63"/>
      <c r="E900" s="63" t="s">
        <v>1609</v>
      </c>
      <c r="F900" s="63" t="s">
        <v>1449</v>
      </c>
      <c r="G900" s="63" t="s">
        <v>54</v>
      </c>
      <c r="H900" s="64">
        <v>2022</v>
      </c>
      <c r="I900" s="65">
        <v>0</v>
      </c>
      <c r="O900" s="87"/>
    </row>
    <row r="901" spans="1:15" x14ac:dyDescent="0.25">
      <c r="A901" s="21">
        <f t="shared" si="19"/>
        <v>901</v>
      </c>
      <c r="B901" s="63" t="s">
        <v>1863</v>
      </c>
      <c r="C901" s="63" t="s">
        <v>1864</v>
      </c>
      <c r="D901" s="63"/>
      <c r="E901" s="63" t="s">
        <v>1675</v>
      </c>
      <c r="F901" s="63" t="s">
        <v>1449</v>
      </c>
      <c r="G901" s="63" t="s">
        <v>268</v>
      </c>
      <c r="H901" s="64">
        <v>2023</v>
      </c>
      <c r="I901" s="65">
        <v>0</v>
      </c>
      <c r="O901" s="87"/>
    </row>
    <row r="902" spans="1:15" ht="12.75" customHeight="1" x14ac:dyDescent="0.25">
      <c r="A902" s="21">
        <f t="shared" si="19"/>
        <v>902</v>
      </c>
      <c r="B902" s="63" t="s">
        <v>2165</v>
      </c>
      <c r="C902" s="63" t="s">
        <v>2166</v>
      </c>
      <c r="D902" s="60"/>
      <c r="E902" s="63" t="s">
        <v>252</v>
      </c>
      <c r="F902" s="63" t="s">
        <v>1449</v>
      </c>
      <c r="G902" s="63" t="s">
        <v>48</v>
      </c>
      <c r="H902" s="64">
        <v>2022</v>
      </c>
      <c r="I902" s="65">
        <v>0</v>
      </c>
      <c r="O902" s="87"/>
    </row>
    <row r="903" spans="1:15" ht="12.9" customHeight="1" x14ac:dyDescent="0.25">
      <c r="A903" s="21">
        <f t="shared" si="19"/>
        <v>903</v>
      </c>
      <c r="B903" s="63" t="s">
        <v>1865</v>
      </c>
      <c r="C903" s="63" t="s">
        <v>1866</v>
      </c>
      <c r="D903" s="63"/>
      <c r="E903" s="63" t="s">
        <v>1867</v>
      </c>
      <c r="F903" s="63" t="s">
        <v>1449</v>
      </c>
      <c r="G903" s="63" t="s">
        <v>159</v>
      </c>
      <c r="H903" s="64">
        <v>2022</v>
      </c>
      <c r="I903" s="65">
        <v>0</v>
      </c>
      <c r="O903" s="87"/>
    </row>
    <row r="904" spans="1:15" x14ac:dyDescent="0.25">
      <c r="A904" s="21">
        <f t="shared" si="19"/>
        <v>904</v>
      </c>
      <c r="B904" s="63" t="s">
        <v>1868</v>
      </c>
      <c r="C904" s="63" t="s">
        <v>1869</v>
      </c>
      <c r="D904" s="63"/>
      <c r="E904" s="63" t="s">
        <v>103</v>
      </c>
      <c r="F904" s="63" t="s">
        <v>1449</v>
      </c>
      <c r="G904" s="63" t="s">
        <v>104</v>
      </c>
      <c r="H904" s="64">
        <v>2021</v>
      </c>
      <c r="I904" s="65">
        <v>0</v>
      </c>
      <c r="O904" s="87"/>
    </row>
    <row r="905" spans="1:15" x14ac:dyDescent="0.25">
      <c r="A905" s="21">
        <f t="shared" ref="A905:A969" si="21">A904+1</f>
        <v>905</v>
      </c>
      <c r="B905" s="63" t="s">
        <v>1870</v>
      </c>
      <c r="C905" s="63" t="s">
        <v>1871</v>
      </c>
      <c r="D905" s="63"/>
      <c r="E905" s="63" t="s">
        <v>1860</v>
      </c>
      <c r="F905" s="63" t="s">
        <v>1449</v>
      </c>
      <c r="G905" s="63" t="s">
        <v>61</v>
      </c>
      <c r="H905" s="64">
        <v>2022</v>
      </c>
      <c r="I905" s="65">
        <v>0</v>
      </c>
      <c r="O905" s="87"/>
    </row>
    <row r="906" spans="1:15" x14ac:dyDescent="0.25">
      <c r="A906" s="21">
        <f t="shared" si="21"/>
        <v>906</v>
      </c>
      <c r="B906" s="63" t="s">
        <v>1872</v>
      </c>
      <c r="C906" s="63" t="s">
        <v>1873</v>
      </c>
      <c r="D906" s="63"/>
      <c r="E906" s="63" t="s">
        <v>262</v>
      </c>
      <c r="F906" s="63" t="s">
        <v>1449</v>
      </c>
      <c r="G906" s="63" t="s">
        <v>159</v>
      </c>
      <c r="H906" s="64">
        <v>2020</v>
      </c>
      <c r="I906" s="65">
        <v>16.2</v>
      </c>
      <c r="O906" s="87"/>
    </row>
    <row r="907" spans="1:15" x14ac:dyDescent="0.25">
      <c r="A907" s="21">
        <f t="shared" si="21"/>
        <v>907</v>
      </c>
      <c r="B907" s="63" t="s">
        <v>1874</v>
      </c>
      <c r="C907" s="63" t="s">
        <v>1875</v>
      </c>
      <c r="D907" s="63"/>
      <c r="E907" s="63" t="s">
        <v>220</v>
      </c>
      <c r="F907" s="63" t="s">
        <v>1449</v>
      </c>
      <c r="G907" s="63" t="s">
        <v>61</v>
      </c>
      <c r="H907" s="64">
        <v>2021</v>
      </c>
      <c r="I907" s="65">
        <v>0</v>
      </c>
      <c r="O907" s="87"/>
    </row>
    <row r="908" spans="1:15" x14ac:dyDescent="0.25">
      <c r="A908" s="21">
        <f t="shared" si="21"/>
        <v>908</v>
      </c>
      <c r="B908" s="63" t="s">
        <v>1876</v>
      </c>
      <c r="C908" s="63" t="s">
        <v>1877</v>
      </c>
      <c r="D908" s="63"/>
      <c r="E908" s="63" t="s">
        <v>918</v>
      </c>
      <c r="F908" s="63" t="s">
        <v>1449</v>
      </c>
      <c r="G908" s="63" t="s">
        <v>48</v>
      </c>
      <c r="H908" s="64">
        <v>2021</v>
      </c>
      <c r="I908" s="65">
        <v>0</v>
      </c>
      <c r="O908" s="87"/>
    </row>
    <row r="909" spans="1:15" x14ac:dyDescent="0.25">
      <c r="A909" s="21">
        <f t="shared" si="21"/>
        <v>909</v>
      </c>
      <c r="B909" s="63" t="s">
        <v>1878</v>
      </c>
      <c r="C909" s="63" t="s">
        <v>1879</v>
      </c>
      <c r="D909" s="63"/>
      <c r="E909" s="63" t="s">
        <v>1880</v>
      </c>
      <c r="F909" s="63" t="s">
        <v>1449</v>
      </c>
      <c r="G909" s="63" t="s">
        <v>48</v>
      </c>
      <c r="H909" s="64">
        <v>2022</v>
      </c>
      <c r="I909" s="65">
        <v>0</v>
      </c>
      <c r="O909" s="87"/>
    </row>
    <row r="910" spans="1:15" x14ac:dyDescent="0.25">
      <c r="A910" s="21">
        <f t="shared" si="21"/>
        <v>910</v>
      </c>
      <c r="B910" s="63" t="s">
        <v>1881</v>
      </c>
      <c r="C910" s="63" t="s">
        <v>1882</v>
      </c>
      <c r="D910" s="63"/>
      <c r="E910" s="63" t="s">
        <v>1470</v>
      </c>
      <c r="F910" s="63" t="s">
        <v>1449</v>
      </c>
      <c r="G910" s="63" t="s">
        <v>159</v>
      </c>
      <c r="H910" s="64">
        <v>2021</v>
      </c>
      <c r="I910" s="65">
        <v>0</v>
      </c>
      <c r="O910" s="87"/>
    </row>
    <row r="911" spans="1:15" x14ac:dyDescent="0.25">
      <c r="A911" s="21">
        <f t="shared" si="21"/>
        <v>911</v>
      </c>
      <c r="B911" s="63" t="s">
        <v>1885</v>
      </c>
      <c r="C911" s="63" t="s">
        <v>1886</v>
      </c>
      <c r="D911" s="63"/>
      <c r="E911" s="63" t="s">
        <v>187</v>
      </c>
      <c r="F911" s="63" t="s">
        <v>1449</v>
      </c>
      <c r="G911" s="63" t="s">
        <v>61</v>
      </c>
      <c r="H911" s="64">
        <v>2021</v>
      </c>
      <c r="I911" s="65">
        <v>0</v>
      </c>
      <c r="O911" s="87"/>
    </row>
    <row r="912" spans="1:15" x14ac:dyDescent="0.25">
      <c r="A912" s="21">
        <f t="shared" si="21"/>
        <v>912</v>
      </c>
      <c r="B912" s="63" t="s">
        <v>1887</v>
      </c>
      <c r="C912" s="63" t="s">
        <v>1888</v>
      </c>
      <c r="D912" s="63"/>
      <c r="E912" s="63" t="s">
        <v>647</v>
      </c>
      <c r="F912" s="63" t="s">
        <v>1449</v>
      </c>
      <c r="G912" s="63" t="s">
        <v>54</v>
      </c>
      <c r="H912" s="64">
        <v>2021</v>
      </c>
      <c r="I912" s="65">
        <v>0</v>
      </c>
      <c r="O912" s="87"/>
    </row>
    <row r="913" spans="1:15" x14ac:dyDescent="0.25">
      <c r="A913" s="21">
        <f t="shared" si="21"/>
        <v>913</v>
      </c>
      <c r="B913" s="63" t="s">
        <v>1889</v>
      </c>
      <c r="C913" s="63" t="s">
        <v>1890</v>
      </c>
      <c r="D913" s="63"/>
      <c r="E913" s="63" t="s">
        <v>1165</v>
      </c>
      <c r="F913" s="63" t="s">
        <v>1449</v>
      </c>
      <c r="G913" s="63" t="s">
        <v>159</v>
      </c>
      <c r="H913" s="64">
        <v>2021</v>
      </c>
      <c r="I913" s="65">
        <v>0</v>
      </c>
      <c r="O913" s="87"/>
    </row>
    <row r="914" spans="1:15" x14ac:dyDescent="0.25">
      <c r="A914" s="21">
        <f t="shared" si="21"/>
        <v>914</v>
      </c>
      <c r="B914" s="63" t="s">
        <v>1891</v>
      </c>
      <c r="C914" s="63" t="s">
        <v>1892</v>
      </c>
      <c r="D914" s="63"/>
      <c r="E914" s="63" t="s">
        <v>1165</v>
      </c>
      <c r="F914" s="63" t="s">
        <v>1449</v>
      </c>
      <c r="G914" s="63" t="s">
        <v>159</v>
      </c>
      <c r="H914" s="64">
        <v>2021</v>
      </c>
      <c r="I914" s="65">
        <v>0</v>
      </c>
      <c r="O914" s="87"/>
    </row>
    <row r="915" spans="1:15" ht="12.75" customHeight="1" x14ac:dyDescent="0.25">
      <c r="A915" s="21">
        <f t="shared" si="21"/>
        <v>915</v>
      </c>
      <c r="B915" s="63" t="s">
        <v>2169</v>
      </c>
      <c r="C915" s="63" t="s">
        <v>2170</v>
      </c>
      <c r="D915" s="60"/>
      <c r="E915" s="63" t="s">
        <v>1295</v>
      </c>
      <c r="F915" s="63" t="s">
        <v>1449</v>
      </c>
      <c r="G915" s="63" t="s">
        <v>159</v>
      </c>
      <c r="H915" s="64">
        <v>2022</v>
      </c>
      <c r="I915" s="65">
        <v>0</v>
      </c>
      <c r="O915" s="87"/>
    </row>
    <row r="916" spans="1:15" ht="12.9" customHeight="1" x14ac:dyDescent="0.25">
      <c r="A916" s="21">
        <f t="shared" si="21"/>
        <v>916</v>
      </c>
      <c r="B916" s="63" t="s">
        <v>2110</v>
      </c>
      <c r="C916" s="63" t="s">
        <v>2111</v>
      </c>
      <c r="D916" s="63"/>
      <c r="E916" s="63" t="s">
        <v>187</v>
      </c>
      <c r="F916" s="63" t="s">
        <v>1449</v>
      </c>
      <c r="G916" s="63" t="s">
        <v>61</v>
      </c>
      <c r="H916" s="64">
        <v>2021</v>
      </c>
      <c r="I916" s="65">
        <v>0</v>
      </c>
      <c r="O916" s="87"/>
    </row>
    <row r="917" spans="1:15" x14ac:dyDescent="0.25">
      <c r="A917" s="21">
        <f t="shared" si="21"/>
        <v>917</v>
      </c>
      <c r="B917" s="63" t="s">
        <v>1893</v>
      </c>
      <c r="C917" s="63" t="s">
        <v>1894</v>
      </c>
      <c r="D917" s="63"/>
      <c r="E917" s="63" t="s">
        <v>1412</v>
      </c>
      <c r="F917" s="63" t="s">
        <v>1449</v>
      </c>
      <c r="G917" s="63" t="s">
        <v>48</v>
      </c>
      <c r="H917" s="64">
        <v>2020</v>
      </c>
      <c r="I917" s="65">
        <v>59.8</v>
      </c>
      <c r="O917" s="87"/>
    </row>
    <row r="918" spans="1:15" x14ac:dyDescent="0.25">
      <c r="A918" s="21">
        <f t="shared" si="21"/>
        <v>918</v>
      </c>
      <c r="B918" s="63" t="s">
        <v>1895</v>
      </c>
      <c r="C918" s="63" t="s">
        <v>1896</v>
      </c>
      <c r="D918" s="63"/>
      <c r="E918" s="63" t="s">
        <v>1470</v>
      </c>
      <c r="F918" s="63" t="s">
        <v>1449</v>
      </c>
      <c r="G918" s="63" t="s">
        <v>159</v>
      </c>
      <c r="H918" s="64">
        <v>2021</v>
      </c>
      <c r="I918" s="65">
        <v>0</v>
      </c>
      <c r="O918" s="87"/>
    </row>
    <row r="919" spans="1:15" ht="12.75" customHeight="1" x14ac:dyDescent="0.25">
      <c r="A919" s="21">
        <f t="shared" si="21"/>
        <v>919</v>
      </c>
      <c r="B919" s="63" t="s">
        <v>2167</v>
      </c>
      <c r="C919" s="63" t="s">
        <v>2168</v>
      </c>
      <c r="D919" s="60"/>
      <c r="E919" s="63" t="s">
        <v>141</v>
      </c>
      <c r="F919" s="63" t="s">
        <v>1449</v>
      </c>
      <c r="G919" s="63" t="s">
        <v>48</v>
      </c>
      <c r="H919" s="64">
        <v>2022</v>
      </c>
      <c r="I919" s="65">
        <v>0</v>
      </c>
      <c r="O919" s="87"/>
    </row>
    <row r="920" spans="1:15" ht="12.9" customHeight="1" x14ac:dyDescent="0.25">
      <c r="A920" s="21">
        <f t="shared" si="21"/>
        <v>920</v>
      </c>
      <c r="B920" s="63" t="s">
        <v>1897</v>
      </c>
      <c r="C920" s="63" t="s">
        <v>1898</v>
      </c>
      <c r="D920" s="63"/>
      <c r="E920" s="63" t="s">
        <v>187</v>
      </c>
      <c r="F920" s="63" t="s">
        <v>1449</v>
      </c>
      <c r="G920" s="63" t="s">
        <v>61</v>
      </c>
      <c r="H920" s="64">
        <v>2022</v>
      </c>
      <c r="I920" s="65">
        <v>0</v>
      </c>
      <c r="O920" s="87"/>
    </row>
    <row r="921" spans="1:15" x14ac:dyDescent="0.25">
      <c r="A921" s="21">
        <f t="shared" si="21"/>
        <v>921</v>
      </c>
      <c r="B921" s="63" t="s">
        <v>2178</v>
      </c>
      <c r="C921" s="63" t="s">
        <v>2179</v>
      </c>
      <c r="D921" s="63"/>
      <c r="E921" s="63" t="s">
        <v>1609</v>
      </c>
      <c r="F921" s="63" t="s">
        <v>1449</v>
      </c>
      <c r="G921" s="63" t="s">
        <v>54</v>
      </c>
      <c r="H921" s="64">
        <v>2022</v>
      </c>
      <c r="I921" s="65">
        <v>0</v>
      </c>
      <c r="O921" s="87"/>
    </row>
    <row r="922" spans="1:15" x14ac:dyDescent="0.25">
      <c r="A922" s="21">
        <f t="shared" si="21"/>
        <v>922</v>
      </c>
      <c r="B922" s="63" t="s">
        <v>1899</v>
      </c>
      <c r="C922" s="63" t="s">
        <v>1900</v>
      </c>
      <c r="D922" s="63"/>
      <c r="E922" s="63" t="s">
        <v>1901</v>
      </c>
      <c r="F922" s="63" t="s">
        <v>1449</v>
      </c>
      <c r="G922" s="63" t="s">
        <v>61</v>
      </c>
      <c r="H922" s="64">
        <v>2021</v>
      </c>
      <c r="I922" s="65">
        <v>0</v>
      </c>
      <c r="O922" s="87"/>
    </row>
    <row r="923" spans="1:15" x14ac:dyDescent="0.25">
      <c r="A923" s="21">
        <f t="shared" si="21"/>
        <v>923</v>
      </c>
      <c r="B923" s="63" t="s">
        <v>1902</v>
      </c>
      <c r="C923" s="63" t="s">
        <v>1903</v>
      </c>
      <c r="D923" s="63"/>
      <c r="E923" s="63" t="s">
        <v>1819</v>
      </c>
      <c r="F923" s="63" t="s">
        <v>1449</v>
      </c>
      <c r="G923" s="63" t="s">
        <v>159</v>
      </c>
      <c r="H923" s="64">
        <v>2022</v>
      </c>
      <c r="I923" s="65">
        <v>0</v>
      </c>
      <c r="O923" s="87"/>
    </row>
    <row r="924" spans="1:15" ht="12.9" customHeight="1" x14ac:dyDescent="0.25">
      <c r="A924" s="21">
        <f t="shared" si="21"/>
        <v>924</v>
      </c>
      <c r="B924" s="63" t="s">
        <v>2171</v>
      </c>
      <c r="C924" s="63" t="s">
        <v>2172</v>
      </c>
      <c r="D924" s="60"/>
      <c r="E924" s="63" t="s">
        <v>1880</v>
      </c>
      <c r="F924" s="63" t="s">
        <v>1449</v>
      </c>
      <c r="G924" s="63" t="s">
        <v>48</v>
      </c>
      <c r="H924" s="64">
        <v>2021</v>
      </c>
      <c r="I924" s="65">
        <v>0</v>
      </c>
      <c r="O924" s="87"/>
    </row>
    <row r="925" spans="1:15" x14ac:dyDescent="0.25">
      <c r="A925" s="21">
        <f t="shared" si="21"/>
        <v>925</v>
      </c>
      <c r="B925" s="63" t="s">
        <v>1904</v>
      </c>
      <c r="C925" s="63" t="s">
        <v>1905</v>
      </c>
      <c r="D925" s="63"/>
      <c r="E925" s="63" t="s">
        <v>1693</v>
      </c>
      <c r="F925" s="63" t="s">
        <v>1449</v>
      </c>
      <c r="G925" s="63" t="s">
        <v>61</v>
      </c>
      <c r="H925" s="64">
        <v>2022</v>
      </c>
      <c r="I925" s="65">
        <v>0</v>
      </c>
      <c r="O925" s="87"/>
    </row>
    <row r="926" spans="1:15" x14ac:dyDescent="0.25">
      <c r="A926" s="21">
        <f t="shared" si="21"/>
        <v>926</v>
      </c>
      <c r="B926" s="63" t="s">
        <v>2112</v>
      </c>
      <c r="C926" s="63" t="s">
        <v>2113</v>
      </c>
      <c r="D926" s="63"/>
      <c r="E926" s="63" t="s">
        <v>839</v>
      </c>
      <c r="F926" s="63" t="s">
        <v>1449</v>
      </c>
      <c r="G926" s="63" t="s">
        <v>61</v>
      </c>
      <c r="H926" s="64">
        <v>2021</v>
      </c>
      <c r="I926" s="65">
        <v>0</v>
      </c>
      <c r="O926" s="87"/>
    </row>
    <row r="927" spans="1:15" x14ac:dyDescent="0.25">
      <c r="A927" s="21">
        <f t="shared" si="21"/>
        <v>927</v>
      </c>
      <c r="B927" s="63" t="s">
        <v>1906</v>
      </c>
      <c r="C927" s="63" t="s">
        <v>1907</v>
      </c>
      <c r="D927" s="63"/>
      <c r="E927" s="63" t="s">
        <v>271</v>
      </c>
      <c r="F927" s="63" t="s">
        <v>1449</v>
      </c>
      <c r="G927" s="63" t="s">
        <v>48</v>
      </c>
      <c r="H927" s="64">
        <v>2021</v>
      </c>
      <c r="I927" s="65">
        <v>0</v>
      </c>
      <c r="O927" s="87"/>
    </row>
    <row r="928" spans="1:15" x14ac:dyDescent="0.25">
      <c r="A928" s="21">
        <f t="shared" si="21"/>
        <v>928</v>
      </c>
      <c r="B928" s="63" t="s">
        <v>1908</v>
      </c>
      <c r="C928" s="63" t="s">
        <v>1909</v>
      </c>
      <c r="D928" s="63"/>
      <c r="E928" s="63" t="s">
        <v>1682</v>
      </c>
      <c r="F928" s="63" t="s">
        <v>1449</v>
      </c>
      <c r="G928" s="63" t="s">
        <v>48</v>
      </c>
      <c r="H928" s="64">
        <v>2022</v>
      </c>
      <c r="I928" s="65">
        <v>0</v>
      </c>
      <c r="O928" s="87"/>
    </row>
    <row r="929" spans="1:15" x14ac:dyDescent="0.25">
      <c r="A929" s="21">
        <f t="shared" si="21"/>
        <v>929</v>
      </c>
      <c r="B929" s="63" t="s">
        <v>1910</v>
      </c>
      <c r="C929" s="63" t="s">
        <v>1911</v>
      </c>
      <c r="D929" s="63"/>
      <c r="E929" s="63" t="s">
        <v>1165</v>
      </c>
      <c r="F929" s="63" t="s">
        <v>1449</v>
      </c>
      <c r="G929" s="63" t="s">
        <v>159</v>
      </c>
      <c r="H929" s="64">
        <v>2021</v>
      </c>
      <c r="I929" s="65">
        <v>0</v>
      </c>
      <c r="O929" s="87"/>
    </row>
    <row r="930" spans="1:15" x14ac:dyDescent="0.25">
      <c r="A930" s="21">
        <f t="shared" si="21"/>
        <v>930</v>
      </c>
      <c r="B930" s="63" t="s">
        <v>1912</v>
      </c>
      <c r="C930" s="63" t="s">
        <v>1913</v>
      </c>
      <c r="D930" s="63"/>
      <c r="E930" s="63" t="s">
        <v>1165</v>
      </c>
      <c r="F930" s="63" t="s">
        <v>1449</v>
      </c>
      <c r="G930" s="63" t="s">
        <v>159</v>
      </c>
      <c r="H930" s="64">
        <v>2021</v>
      </c>
      <c r="I930" s="65">
        <v>0</v>
      </c>
      <c r="O930" s="87"/>
    </row>
    <row r="931" spans="1:15" x14ac:dyDescent="0.25">
      <c r="A931" s="21">
        <f t="shared" si="21"/>
        <v>931</v>
      </c>
      <c r="B931" s="63" t="s">
        <v>1914</v>
      </c>
      <c r="C931" s="63" t="s">
        <v>1915</v>
      </c>
      <c r="D931" s="63"/>
      <c r="E931" s="63" t="s">
        <v>1419</v>
      </c>
      <c r="F931" s="63" t="s">
        <v>1449</v>
      </c>
      <c r="G931" s="63" t="s">
        <v>159</v>
      </c>
      <c r="H931" s="64">
        <v>2022</v>
      </c>
      <c r="I931" s="65">
        <v>0</v>
      </c>
      <c r="O931" s="87"/>
    </row>
    <row r="932" spans="1:15" x14ac:dyDescent="0.25">
      <c r="A932" s="21">
        <f t="shared" si="21"/>
        <v>932</v>
      </c>
      <c r="B932" s="63" t="s">
        <v>1916</v>
      </c>
      <c r="C932" s="63" t="s">
        <v>1917</v>
      </c>
      <c r="D932" s="63"/>
      <c r="E932" s="63" t="s">
        <v>1256</v>
      </c>
      <c r="F932" s="63" t="s">
        <v>1449</v>
      </c>
      <c r="G932" s="63" t="s">
        <v>159</v>
      </c>
      <c r="H932" s="64">
        <v>2022</v>
      </c>
      <c r="I932" s="65">
        <v>0</v>
      </c>
      <c r="O932" s="87"/>
    </row>
    <row r="933" spans="1:15" x14ac:dyDescent="0.25">
      <c r="A933" s="21">
        <f t="shared" si="21"/>
        <v>933</v>
      </c>
      <c r="B933" s="63" t="s">
        <v>1918</v>
      </c>
      <c r="C933" s="63" t="s">
        <v>1919</v>
      </c>
      <c r="D933" s="63"/>
      <c r="E933" s="63" t="s">
        <v>166</v>
      </c>
      <c r="F933" s="63" t="s">
        <v>1449</v>
      </c>
      <c r="G933" s="63" t="s">
        <v>54</v>
      </c>
      <c r="H933" s="64">
        <v>2021</v>
      </c>
      <c r="I933" s="65">
        <v>0</v>
      </c>
      <c r="O933" s="87"/>
    </row>
    <row r="934" spans="1:15" x14ac:dyDescent="0.25">
      <c r="A934" s="21">
        <f t="shared" si="21"/>
        <v>934</v>
      </c>
      <c r="B934" s="63" t="s">
        <v>2114</v>
      </c>
      <c r="C934" s="63" t="s">
        <v>2115</v>
      </c>
      <c r="D934" s="63"/>
      <c r="E934" s="63" t="s">
        <v>406</v>
      </c>
      <c r="F934" s="63" t="s">
        <v>1449</v>
      </c>
      <c r="G934" s="63" t="s">
        <v>48</v>
      </c>
      <c r="H934" s="64">
        <v>2021</v>
      </c>
      <c r="I934" s="65">
        <v>0</v>
      </c>
      <c r="O934" s="87"/>
    </row>
    <row r="935" spans="1:15" x14ac:dyDescent="0.25">
      <c r="A935" s="21">
        <f t="shared" si="21"/>
        <v>935</v>
      </c>
      <c r="B935" s="63" t="s">
        <v>1920</v>
      </c>
      <c r="C935" s="63" t="s">
        <v>1921</v>
      </c>
      <c r="D935" s="63"/>
      <c r="E935" s="63" t="s">
        <v>1256</v>
      </c>
      <c r="F935" s="63" t="s">
        <v>1449</v>
      </c>
      <c r="G935" s="63" t="s">
        <v>159</v>
      </c>
      <c r="H935" s="64">
        <v>2021</v>
      </c>
      <c r="I935" s="65">
        <v>0</v>
      </c>
      <c r="O935" s="87"/>
    </row>
    <row r="936" spans="1:15" x14ac:dyDescent="0.25">
      <c r="A936" s="21">
        <f t="shared" si="21"/>
        <v>936</v>
      </c>
      <c r="B936" s="63" t="s">
        <v>1922</v>
      </c>
      <c r="C936" s="63" t="s">
        <v>1923</v>
      </c>
      <c r="D936" s="63"/>
      <c r="E936" s="63" t="s">
        <v>647</v>
      </c>
      <c r="F936" s="63" t="s">
        <v>1449</v>
      </c>
      <c r="G936" s="63" t="s">
        <v>54</v>
      </c>
      <c r="H936" s="64">
        <v>2021</v>
      </c>
      <c r="I936" s="65">
        <v>0</v>
      </c>
      <c r="O936" s="87"/>
    </row>
    <row r="937" spans="1:15" ht="12.9" customHeight="1" x14ac:dyDescent="0.25">
      <c r="A937" s="21">
        <f t="shared" si="21"/>
        <v>937</v>
      </c>
      <c r="B937" s="63" t="s">
        <v>2163</v>
      </c>
      <c r="C937" s="63" t="s">
        <v>2164</v>
      </c>
      <c r="D937" s="60"/>
      <c r="E937" s="63" t="s">
        <v>2173</v>
      </c>
      <c r="F937" s="63" t="s">
        <v>1449</v>
      </c>
      <c r="G937" s="63" t="s">
        <v>48</v>
      </c>
      <c r="H937" s="64">
        <v>2021</v>
      </c>
      <c r="I937" s="65">
        <v>0</v>
      </c>
      <c r="O937" s="87"/>
    </row>
    <row r="938" spans="1:15" x14ac:dyDescent="0.25">
      <c r="A938" s="21">
        <f t="shared" si="21"/>
        <v>938</v>
      </c>
      <c r="B938" s="63" t="s">
        <v>1924</v>
      </c>
      <c r="C938" s="63" t="s">
        <v>1925</v>
      </c>
      <c r="D938" s="63"/>
      <c r="E938" s="63" t="s">
        <v>1609</v>
      </c>
      <c r="F938" s="63" t="s">
        <v>1449</v>
      </c>
      <c r="G938" s="63" t="s">
        <v>54</v>
      </c>
      <c r="H938" s="64">
        <v>2020</v>
      </c>
      <c r="I938" s="65">
        <v>120</v>
      </c>
      <c r="O938" s="87"/>
    </row>
    <row r="939" spans="1:15" x14ac:dyDescent="0.25">
      <c r="A939" s="21">
        <f t="shared" si="21"/>
        <v>939</v>
      </c>
      <c r="B939" s="63" t="s">
        <v>1926</v>
      </c>
      <c r="C939" s="63" t="s">
        <v>1927</v>
      </c>
      <c r="D939" s="63"/>
      <c r="E939" s="63" t="s">
        <v>1609</v>
      </c>
      <c r="F939" s="63" t="s">
        <v>1449</v>
      </c>
      <c r="G939" s="63" t="s">
        <v>54</v>
      </c>
      <c r="H939" s="64">
        <v>2021</v>
      </c>
      <c r="I939" s="65">
        <v>0</v>
      </c>
      <c r="O939" s="87"/>
    </row>
    <row r="940" spans="1:15" x14ac:dyDescent="0.25">
      <c r="A940" s="21">
        <f t="shared" si="21"/>
        <v>940</v>
      </c>
      <c r="B940" s="60" t="s">
        <v>1928</v>
      </c>
      <c r="C940" s="60"/>
      <c r="D940" s="60"/>
      <c r="E940" s="60"/>
      <c r="F940" s="60"/>
      <c r="G940" s="60"/>
      <c r="H940" s="61"/>
      <c r="I940" s="62">
        <f>SUM(I851:I939)</f>
        <v>504</v>
      </c>
      <c r="O940" s="87"/>
    </row>
    <row r="941" spans="1:15" x14ac:dyDescent="0.25">
      <c r="A941" s="21">
        <f t="shared" si="21"/>
        <v>941</v>
      </c>
      <c r="B941" s="63" t="s">
        <v>1592</v>
      </c>
      <c r="C941" s="63"/>
      <c r="D941" s="63" t="s">
        <v>1929</v>
      </c>
      <c r="E941" s="63" t="s">
        <v>1436</v>
      </c>
      <c r="F941" s="63"/>
      <c r="G941" s="63"/>
      <c r="H941" s="64"/>
      <c r="I941" s="65">
        <v>7</v>
      </c>
      <c r="O941" s="87"/>
    </row>
    <row r="942" spans="1:15" x14ac:dyDescent="0.25">
      <c r="A942" s="21">
        <f t="shared" si="21"/>
        <v>942</v>
      </c>
      <c r="B942" s="63"/>
      <c r="C942" s="63"/>
      <c r="D942" s="63"/>
      <c r="E942" s="63"/>
      <c r="F942" s="63"/>
      <c r="G942" s="63"/>
      <c r="H942" s="64"/>
      <c r="I942" s="65"/>
      <c r="O942" s="87"/>
    </row>
    <row r="943" spans="1:15" x14ac:dyDescent="0.25">
      <c r="A943" s="21">
        <f t="shared" si="21"/>
        <v>943</v>
      </c>
      <c r="B943" s="60" t="s">
        <v>1930</v>
      </c>
      <c r="C943" s="60"/>
      <c r="D943" s="60"/>
      <c r="E943" s="60"/>
      <c r="F943" s="60"/>
      <c r="G943" s="60"/>
      <c r="H943" s="61"/>
      <c r="I943" s="62"/>
      <c r="O943" s="87"/>
    </row>
    <row r="944" spans="1:15" x14ac:dyDescent="0.25">
      <c r="A944" s="21">
        <f t="shared" si="21"/>
        <v>944</v>
      </c>
      <c r="B944" s="63" t="s">
        <v>1931</v>
      </c>
      <c r="C944" s="63" t="s">
        <v>1932</v>
      </c>
      <c r="D944" s="63"/>
      <c r="E944" s="63" t="s">
        <v>1225</v>
      </c>
      <c r="F944" s="63" t="s">
        <v>1597</v>
      </c>
      <c r="G944" s="63" t="s">
        <v>159</v>
      </c>
      <c r="H944" s="64">
        <v>2021</v>
      </c>
      <c r="I944" s="65">
        <v>0</v>
      </c>
      <c r="O944" s="87"/>
    </row>
    <row r="945" spans="1:15" x14ac:dyDescent="0.25">
      <c r="A945" s="21">
        <f t="shared" si="21"/>
        <v>945</v>
      </c>
      <c r="B945" s="63" t="s">
        <v>1933</v>
      </c>
      <c r="C945" s="63" t="s">
        <v>1934</v>
      </c>
      <c r="D945" s="63"/>
      <c r="E945" s="63" t="s">
        <v>1935</v>
      </c>
      <c r="F945" s="63" t="s">
        <v>1597</v>
      </c>
      <c r="G945" s="63" t="s">
        <v>61</v>
      </c>
      <c r="H945" s="64">
        <v>2021</v>
      </c>
      <c r="I945" s="65">
        <v>0</v>
      </c>
      <c r="O945" s="87"/>
    </row>
    <row r="946" spans="1:15" x14ac:dyDescent="0.25">
      <c r="A946" s="21">
        <f t="shared" si="21"/>
        <v>946</v>
      </c>
      <c r="B946" s="63" t="s">
        <v>1936</v>
      </c>
      <c r="C946" s="63" t="s">
        <v>1937</v>
      </c>
      <c r="D946" s="63"/>
      <c r="E946" s="63" t="s">
        <v>360</v>
      </c>
      <c r="F946" s="63" t="s">
        <v>1597</v>
      </c>
      <c r="G946" s="63" t="s">
        <v>48</v>
      </c>
      <c r="H946" s="64">
        <v>2021</v>
      </c>
      <c r="I946" s="65">
        <v>0</v>
      </c>
      <c r="O946" s="87"/>
    </row>
    <row r="947" spans="1:15" x14ac:dyDescent="0.25">
      <c r="A947" s="21">
        <f t="shared" si="21"/>
        <v>947</v>
      </c>
      <c r="B947" s="63" t="s">
        <v>2116</v>
      </c>
      <c r="C947" s="63" t="s">
        <v>2117</v>
      </c>
      <c r="D947" s="63"/>
      <c r="E947" s="63" t="s">
        <v>1819</v>
      </c>
      <c r="F947" s="63" t="s">
        <v>1597</v>
      </c>
      <c r="G947" s="63" t="s">
        <v>159</v>
      </c>
      <c r="H947" s="64">
        <v>2021</v>
      </c>
      <c r="I947" s="65">
        <v>0</v>
      </c>
      <c r="O947" s="87"/>
    </row>
    <row r="948" spans="1:15" x14ac:dyDescent="0.25">
      <c r="A948" s="21">
        <f t="shared" si="21"/>
        <v>948</v>
      </c>
      <c r="B948" s="63" t="s">
        <v>1938</v>
      </c>
      <c r="C948" s="63" t="s">
        <v>1939</v>
      </c>
      <c r="D948" s="63"/>
      <c r="E948" s="63" t="s">
        <v>1470</v>
      </c>
      <c r="F948" s="63" t="s">
        <v>1597</v>
      </c>
      <c r="G948" s="63" t="s">
        <v>159</v>
      </c>
      <c r="H948" s="64">
        <v>2021</v>
      </c>
      <c r="I948" s="65">
        <v>0</v>
      </c>
      <c r="O948" s="87"/>
    </row>
    <row r="949" spans="1:15" x14ac:dyDescent="0.25">
      <c r="A949" s="21">
        <f t="shared" si="21"/>
        <v>949</v>
      </c>
      <c r="B949" s="63" t="s">
        <v>1940</v>
      </c>
      <c r="C949" s="63" t="s">
        <v>1941</v>
      </c>
      <c r="D949" s="63"/>
      <c r="E949" s="63" t="s">
        <v>1609</v>
      </c>
      <c r="F949" s="63" t="s">
        <v>1597</v>
      </c>
      <c r="G949" s="63" t="s">
        <v>54</v>
      </c>
      <c r="H949" s="64">
        <v>2021</v>
      </c>
      <c r="I949" s="65">
        <v>0</v>
      </c>
      <c r="O949" s="87"/>
    </row>
    <row r="950" spans="1:15" x14ac:dyDescent="0.25">
      <c r="A950" s="21">
        <f t="shared" si="21"/>
        <v>950</v>
      </c>
      <c r="B950" s="63" t="s">
        <v>2174</v>
      </c>
      <c r="C950" s="63" t="s">
        <v>2175</v>
      </c>
      <c r="D950" s="63"/>
      <c r="E950" s="63" t="s">
        <v>1295</v>
      </c>
      <c r="F950" s="63" t="s">
        <v>1597</v>
      </c>
      <c r="G950" s="63" t="s">
        <v>159</v>
      </c>
      <c r="H950" s="64">
        <v>2021</v>
      </c>
      <c r="I950" s="65">
        <v>0</v>
      </c>
      <c r="O950" s="87"/>
    </row>
    <row r="951" spans="1:15" x14ac:dyDescent="0.25">
      <c r="A951" s="21">
        <f t="shared" si="21"/>
        <v>951</v>
      </c>
      <c r="B951" s="63" t="s">
        <v>2118</v>
      </c>
      <c r="C951" s="63" t="s">
        <v>2119</v>
      </c>
      <c r="D951" s="63"/>
      <c r="E951" s="63" t="s">
        <v>1323</v>
      </c>
      <c r="F951" s="63" t="s">
        <v>1597</v>
      </c>
      <c r="G951" s="63" t="s">
        <v>159</v>
      </c>
      <c r="H951" s="64">
        <v>2022</v>
      </c>
      <c r="I951" s="65">
        <v>0</v>
      </c>
      <c r="O951" s="87"/>
    </row>
    <row r="952" spans="1:15" x14ac:dyDescent="0.25">
      <c r="A952" s="21">
        <f t="shared" si="21"/>
        <v>952</v>
      </c>
      <c r="B952" s="63" t="s">
        <v>2182</v>
      </c>
      <c r="C952" s="63" t="s">
        <v>2183</v>
      </c>
      <c r="D952" s="63"/>
      <c r="E952" s="63" t="s">
        <v>376</v>
      </c>
      <c r="F952" s="63" t="s">
        <v>1597</v>
      </c>
      <c r="G952" s="63" t="s">
        <v>61</v>
      </c>
      <c r="H952" s="64">
        <v>2021</v>
      </c>
      <c r="I952" s="65">
        <v>0</v>
      </c>
      <c r="O952" s="87"/>
    </row>
    <row r="953" spans="1:15" x14ac:dyDescent="0.25">
      <c r="A953" s="21">
        <f t="shared" si="21"/>
        <v>953</v>
      </c>
      <c r="B953" s="63" t="s">
        <v>1942</v>
      </c>
      <c r="C953" s="63" t="s">
        <v>1943</v>
      </c>
      <c r="D953" s="63"/>
      <c r="E953" s="63" t="s">
        <v>291</v>
      </c>
      <c r="F953" s="63" t="s">
        <v>1597</v>
      </c>
      <c r="G953" s="63" t="s">
        <v>48</v>
      </c>
      <c r="H953" s="64">
        <v>2021</v>
      </c>
      <c r="I953" s="65">
        <v>0</v>
      </c>
      <c r="O953" s="87"/>
    </row>
    <row r="954" spans="1:15" x14ac:dyDescent="0.25">
      <c r="A954" s="21">
        <f t="shared" si="21"/>
        <v>954</v>
      </c>
      <c r="B954" s="63" t="s">
        <v>1944</v>
      </c>
      <c r="C954" s="63" t="s">
        <v>1945</v>
      </c>
      <c r="D954" s="63"/>
      <c r="E954" s="63" t="s">
        <v>376</v>
      </c>
      <c r="F954" s="63" t="s">
        <v>1597</v>
      </c>
      <c r="G954" s="63" t="s">
        <v>61</v>
      </c>
      <c r="H954" s="64">
        <v>2021</v>
      </c>
      <c r="I954" s="65">
        <v>0</v>
      </c>
      <c r="O954" s="87"/>
    </row>
    <row r="955" spans="1:15" x14ac:dyDescent="0.25">
      <c r="A955" s="21">
        <f t="shared" si="21"/>
        <v>955</v>
      </c>
      <c r="B955" s="63" t="s">
        <v>1946</v>
      </c>
      <c r="C955" s="63" t="s">
        <v>1947</v>
      </c>
      <c r="D955" s="63"/>
      <c r="E955" s="63" t="s">
        <v>1613</v>
      </c>
      <c r="F955" s="63" t="s">
        <v>1597</v>
      </c>
      <c r="G955" s="63" t="s">
        <v>61</v>
      </c>
      <c r="H955" s="64">
        <v>2021</v>
      </c>
      <c r="I955" s="65">
        <v>0</v>
      </c>
      <c r="O955" s="87"/>
    </row>
    <row r="956" spans="1:15" x14ac:dyDescent="0.25">
      <c r="A956" s="21">
        <f t="shared" si="21"/>
        <v>956</v>
      </c>
      <c r="B956" s="63" t="s">
        <v>1948</v>
      </c>
      <c r="C956" s="63" t="s">
        <v>1949</v>
      </c>
      <c r="D956" s="63"/>
      <c r="E956" s="63" t="s">
        <v>1256</v>
      </c>
      <c r="F956" s="63" t="s">
        <v>1597</v>
      </c>
      <c r="G956" s="63" t="s">
        <v>159</v>
      </c>
      <c r="H956" s="64">
        <v>2022</v>
      </c>
      <c r="I956" s="65">
        <v>0</v>
      </c>
      <c r="O956" s="87"/>
    </row>
    <row r="957" spans="1:15" x14ac:dyDescent="0.25">
      <c r="A957" s="21">
        <f t="shared" si="21"/>
        <v>957</v>
      </c>
      <c r="B957" s="63" t="s">
        <v>1995</v>
      </c>
      <c r="C957" s="63" t="s">
        <v>1996</v>
      </c>
      <c r="D957" s="63"/>
      <c r="E957" s="63" t="s">
        <v>1609</v>
      </c>
      <c r="F957" s="63" t="s">
        <v>1597</v>
      </c>
      <c r="G957" s="63" t="s">
        <v>54</v>
      </c>
      <c r="H957" s="64">
        <v>2021</v>
      </c>
      <c r="I957" s="65">
        <v>0</v>
      </c>
      <c r="O957" s="87"/>
    </row>
    <row r="958" spans="1:15" x14ac:dyDescent="0.25">
      <c r="A958" s="21">
        <f t="shared" si="21"/>
        <v>958</v>
      </c>
      <c r="B958" s="63" t="s">
        <v>1950</v>
      </c>
      <c r="C958" s="63" t="s">
        <v>1951</v>
      </c>
      <c r="D958" s="63"/>
      <c r="E958" s="63" t="s">
        <v>220</v>
      </c>
      <c r="F958" s="63" t="s">
        <v>1597</v>
      </c>
      <c r="G958" s="63" t="s">
        <v>61</v>
      </c>
      <c r="H958" s="64">
        <v>2021</v>
      </c>
      <c r="I958" s="65">
        <v>0</v>
      </c>
      <c r="O958" s="87"/>
    </row>
    <row r="959" spans="1:15" x14ac:dyDescent="0.25">
      <c r="A959" s="21">
        <f t="shared" si="21"/>
        <v>959</v>
      </c>
      <c r="B959" s="63" t="s">
        <v>2120</v>
      </c>
      <c r="C959" s="63" t="s">
        <v>2121</v>
      </c>
      <c r="D959" s="63"/>
      <c r="E959" s="63" t="s">
        <v>1256</v>
      </c>
      <c r="F959" s="63" t="s">
        <v>1597</v>
      </c>
      <c r="G959" s="63" t="s">
        <v>159</v>
      </c>
      <c r="H959" s="64">
        <v>2021</v>
      </c>
      <c r="I959" s="65">
        <v>0</v>
      </c>
      <c r="O959" s="87"/>
    </row>
    <row r="960" spans="1:15" x14ac:dyDescent="0.25">
      <c r="A960" s="21">
        <f t="shared" si="21"/>
        <v>960</v>
      </c>
      <c r="B960" s="63" t="s">
        <v>2064</v>
      </c>
      <c r="C960" s="63"/>
      <c r="D960" s="63" t="s">
        <v>1953</v>
      </c>
      <c r="E960" s="63" t="s">
        <v>1609</v>
      </c>
      <c r="F960" s="63" t="s">
        <v>1597</v>
      </c>
      <c r="G960" s="63" t="s">
        <v>54</v>
      </c>
      <c r="H960" s="64">
        <v>2020</v>
      </c>
      <c r="I960" s="65">
        <v>10</v>
      </c>
      <c r="O960" s="87"/>
    </row>
    <row r="961" spans="1:15" x14ac:dyDescent="0.25">
      <c r="A961" s="21">
        <f t="shared" si="21"/>
        <v>961</v>
      </c>
      <c r="B961" s="63" t="s">
        <v>2065</v>
      </c>
      <c r="C961" s="63"/>
      <c r="D961" s="63" t="s">
        <v>1954</v>
      </c>
      <c r="E961" s="63" t="s">
        <v>1609</v>
      </c>
      <c r="F961" s="63" t="s">
        <v>1597</v>
      </c>
      <c r="G961" s="63" t="s">
        <v>54</v>
      </c>
      <c r="H961" s="64">
        <v>2020</v>
      </c>
      <c r="I961" s="65">
        <v>10</v>
      </c>
      <c r="O961" s="87"/>
    </row>
    <row r="962" spans="1:15" x14ac:dyDescent="0.25">
      <c r="A962" s="21">
        <f t="shared" si="21"/>
        <v>962</v>
      </c>
      <c r="B962" s="63" t="s">
        <v>2066</v>
      </c>
      <c r="C962" s="63"/>
      <c r="D962" s="63" t="s">
        <v>1955</v>
      </c>
      <c r="E962" s="63" t="s">
        <v>549</v>
      </c>
      <c r="F962" s="63" t="s">
        <v>1597</v>
      </c>
      <c r="G962" s="63" t="s">
        <v>104</v>
      </c>
      <c r="H962" s="64">
        <v>2020</v>
      </c>
      <c r="I962" s="65">
        <v>10</v>
      </c>
      <c r="O962" s="87"/>
    </row>
    <row r="963" spans="1:15" x14ac:dyDescent="0.25">
      <c r="A963" s="21">
        <f t="shared" si="21"/>
        <v>963</v>
      </c>
      <c r="B963" s="63" t="s">
        <v>2067</v>
      </c>
      <c r="C963" s="63"/>
      <c r="D963" s="63" t="s">
        <v>1956</v>
      </c>
      <c r="E963" s="63" t="s">
        <v>549</v>
      </c>
      <c r="F963" s="63" t="s">
        <v>1597</v>
      </c>
      <c r="G963" s="63" t="s">
        <v>104</v>
      </c>
      <c r="H963" s="64">
        <v>2020</v>
      </c>
      <c r="I963" s="65">
        <v>10</v>
      </c>
      <c r="O963" s="87"/>
    </row>
    <row r="964" spans="1:15" x14ac:dyDescent="0.25">
      <c r="A964" s="21">
        <f t="shared" si="21"/>
        <v>964</v>
      </c>
      <c r="B964" s="63" t="s">
        <v>2068</v>
      </c>
      <c r="C964" s="63"/>
      <c r="D964" s="63" t="s">
        <v>1957</v>
      </c>
      <c r="E964" s="63" t="s">
        <v>615</v>
      </c>
      <c r="F964" s="63" t="s">
        <v>1597</v>
      </c>
      <c r="G964" s="63" t="s">
        <v>61</v>
      </c>
      <c r="H964" s="64">
        <v>2020</v>
      </c>
      <c r="I964" s="65">
        <v>10</v>
      </c>
      <c r="O964" s="87"/>
    </row>
    <row r="965" spans="1:15" x14ac:dyDescent="0.25">
      <c r="A965" s="21">
        <f t="shared" si="21"/>
        <v>965</v>
      </c>
      <c r="B965" s="63" t="s">
        <v>2069</v>
      </c>
      <c r="C965" s="63"/>
      <c r="D965" s="63" t="s">
        <v>1958</v>
      </c>
      <c r="E965" s="63" t="s">
        <v>549</v>
      </c>
      <c r="F965" s="63" t="s">
        <v>1597</v>
      </c>
      <c r="G965" s="63" t="s">
        <v>104</v>
      </c>
      <c r="H965" s="64">
        <v>2020</v>
      </c>
      <c r="I965" s="65">
        <v>10</v>
      </c>
      <c r="O965" s="87"/>
    </row>
    <row r="966" spans="1:15" x14ac:dyDescent="0.25">
      <c r="A966" s="21">
        <f t="shared" si="21"/>
        <v>966</v>
      </c>
      <c r="B966" s="63" t="s">
        <v>2122</v>
      </c>
      <c r="C966" s="63"/>
      <c r="D966" s="63" t="s">
        <v>2123</v>
      </c>
      <c r="E966" s="63" t="s">
        <v>836</v>
      </c>
      <c r="F966" s="63" t="s">
        <v>1597</v>
      </c>
      <c r="G966" s="63" t="s">
        <v>61</v>
      </c>
      <c r="H966" s="64">
        <v>2020</v>
      </c>
      <c r="I966" s="65">
        <v>0</v>
      </c>
      <c r="O966" s="87"/>
    </row>
    <row r="967" spans="1:15" x14ac:dyDescent="0.25">
      <c r="A967" s="21">
        <f t="shared" si="21"/>
        <v>967</v>
      </c>
      <c r="B967" s="63" t="s">
        <v>2124</v>
      </c>
      <c r="C967" s="63"/>
      <c r="D967" s="63" t="s">
        <v>2125</v>
      </c>
      <c r="E967" s="63" t="s">
        <v>836</v>
      </c>
      <c r="F967" s="63" t="s">
        <v>1597</v>
      </c>
      <c r="G967" s="63" t="s">
        <v>61</v>
      </c>
      <c r="H967" s="64">
        <v>2020</v>
      </c>
      <c r="I967" s="65">
        <v>0</v>
      </c>
      <c r="O967" s="87"/>
    </row>
    <row r="968" spans="1:15" x14ac:dyDescent="0.25">
      <c r="A968" s="21">
        <f t="shared" si="21"/>
        <v>968</v>
      </c>
      <c r="B968" s="63" t="s">
        <v>2070</v>
      </c>
      <c r="C968" s="63"/>
      <c r="D968" s="63" t="s">
        <v>1960</v>
      </c>
      <c r="E968" s="63" t="s">
        <v>71</v>
      </c>
      <c r="F968" s="63" t="s">
        <v>1597</v>
      </c>
      <c r="G968" s="63" t="s">
        <v>61</v>
      </c>
      <c r="H968" s="64">
        <v>2020</v>
      </c>
      <c r="I968" s="65">
        <v>10</v>
      </c>
      <c r="O968" s="87"/>
    </row>
    <row r="969" spans="1:15" x14ac:dyDescent="0.25">
      <c r="A969" s="21">
        <f t="shared" si="21"/>
        <v>969</v>
      </c>
      <c r="B969" s="63" t="s">
        <v>2126</v>
      </c>
      <c r="C969" s="63"/>
      <c r="D969" s="63" t="s">
        <v>2127</v>
      </c>
      <c r="E969" s="63" t="s">
        <v>549</v>
      </c>
      <c r="F969" s="63" t="s">
        <v>1597</v>
      </c>
      <c r="G969" s="63" t="s">
        <v>104</v>
      </c>
      <c r="H969" s="64">
        <v>2020</v>
      </c>
      <c r="I969" s="65">
        <v>0</v>
      </c>
      <c r="O969" s="87"/>
    </row>
    <row r="970" spans="1:15" x14ac:dyDescent="0.25">
      <c r="A970" s="21">
        <f t="shared" ref="A970:A1008" si="22">A969+1</f>
        <v>970</v>
      </c>
      <c r="B970" s="63" t="s">
        <v>2071</v>
      </c>
      <c r="C970" s="63"/>
      <c r="D970" s="63" t="s">
        <v>1961</v>
      </c>
      <c r="E970" s="63" t="s">
        <v>1609</v>
      </c>
      <c r="F970" s="63" t="s">
        <v>1597</v>
      </c>
      <c r="G970" s="63" t="s">
        <v>54</v>
      </c>
      <c r="H970" s="64">
        <v>2020</v>
      </c>
      <c r="I970" s="65">
        <v>10</v>
      </c>
      <c r="O970" s="87"/>
    </row>
    <row r="971" spans="1:15" x14ac:dyDescent="0.25">
      <c r="A971" s="21">
        <f t="shared" si="22"/>
        <v>971</v>
      </c>
      <c r="B971" s="63" t="s">
        <v>2128</v>
      </c>
      <c r="C971" s="63"/>
      <c r="D971" s="63" t="s">
        <v>2129</v>
      </c>
      <c r="E971" s="63" t="s">
        <v>1742</v>
      </c>
      <c r="F971" s="63" t="s">
        <v>1597</v>
      </c>
      <c r="G971" s="63" t="s">
        <v>61</v>
      </c>
      <c r="H971" s="64">
        <v>2020</v>
      </c>
      <c r="I971" s="65">
        <v>0</v>
      </c>
      <c r="O971" s="87"/>
    </row>
    <row r="972" spans="1:15" x14ac:dyDescent="0.25">
      <c r="A972" s="21">
        <f t="shared" si="22"/>
        <v>972</v>
      </c>
      <c r="B972" s="63" t="s">
        <v>2130</v>
      </c>
      <c r="C972" s="63"/>
      <c r="D972" s="63" t="s">
        <v>2131</v>
      </c>
      <c r="E972" s="63" t="s">
        <v>1742</v>
      </c>
      <c r="F972" s="63" t="s">
        <v>1597</v>
      </c>
      <c r="G972" s="63" t="s">
        <v>61</v>
      </c>
      <c r="H972" s="64">
        <v>2020</v>
      </c>
      <c r="I972" s="65">
        <v>0</v>
      </c>
      <c r="O972" s="87"/>
    </row>
    <row r="973" spans="1:15" x14ac:dyDescent="0.25">
      <c r="A973" s="21">
        <f t="shared" si="22"/>
        <v>973</v>
      </c>
      <c r="B973" s="63" t="s">
        <v>2073</v>
      </c>
      <c r="C973" s="63"/>
      <c r="D973" s="63" t="s">
        <v>1963</v>
      </c>
      <c r="E973" s="63" t="s">
        <v>1512</v>
      </c>
      <c r="F973" s="63" t="s">
        <v>1597</v>
      </c>
      <c r="G973" s="63" t="s">
        <v>159</v>
      </c>
      <c r="H973" s="64">
        <v>2020</v>
      </c>
      <c r="I973" s="65">
        <v>9.9</v>
      </c>
      <c r="O973" s="87"/>
    </row>
    <row r="974" spans="1:15" x14ac:dyDescent="0.25">
      <c r="A974" s="21">
        <f t="shared" si="22"/>
        <v>974</v>
      </c>
      <c r="B974" s="63" t="s">
        <v>2074</v>
      </c>
      <c r="C974" s="63"/>
      <c r="D974" s="63" t="s">
        <v>1964</v>
      </c>
      <c r="E974" s="63" t="s">
        <v>1512</v>
      </c>
      <c r="F974" s="63" t="s">
        <v>1597</v>
      </c>
      <c r="G974" s="63" t="s">
        <v>159</v>
      </c>
      <c r="H974" s="64">
        <v>2020</v>
      </c>
      <c r="I974" s="65">
        <v>2</v>
      </c>
      <c r="O974" s="87"/>
    </row>
    <row r="975" spans="1:15" x14ac:dyDescent="0.25">
      <c r="A975" s="21">
        <f t="shared" si="22"/>
        <v>975</v>
      </c>
      <c r="B975" s="63" t="s">
        <v>2076</v>
      </c>
      <c r="C975" s="63"/>
      <c r="D975" s="63" t="s">
        <v>1967</v>
      </c>
      <c r="E975" s="63" t="s">
        <v>538</v>
      </c>
      <c r="F975" s="63" t="s">
        <v>1597</v>
      </c>
      <c r="G975" s="63" t="s">
        <v>159</v>
      </c>
      <c r="H975" s="64">
        <v>2020</v>
      </c>
      <c r="I975" s="65">
        <v>9.9</v>
      </c>
      <c r="O975" s="87"/>
    </row>
    <row r="976" spans="1:15" x14ac:dyDescent="0.25">
      <c r="A976" s="21">
        <f t="shared" si="22"/>
        <v>976</v>
      </c>
      <c r="B976" s="63" t="s">
        <v>2132</v>
      </c>
      <c r="C976" s="63"/>
      <c r="D976" s="63" t="s">
        <v>2133</v>
      </c>
      <c r="E976" s="63" t="s">
        <v>1165</v>
      </c>
      <c r="F976" s="63" t="s">
        <v>1597</v>
      </c>
      <c r="G976" s="63" t="s">
        <v>159</v>
      </c>
      <c r="H976" s="64">
        <v>2021</v>
      </c>
      <c r="I976" s="65">
        <v>0</v>
      </c>
      <c r="O976" s="87"/>
    </row>
    <row r="977" spans="1:15" x14ac:dyDescent="0.25">
      <c r="A977" s="21">
        <f t="shared" si="22"/>
        <v>977</v>
      </c>
      <c r="B977" s="60" t="s">
        <v>1968</v>
      </c>
      <c r="C977" s="60"/>
      <c r="D977" s="60"/>
      <c r="E977" s="60"/>
      <c r="F977" s="60"/>
      <c r="G977" s="60"/>
      <c r="H977" s="61"/>
      <c r="I977" s="62">
        <f t="shared" ref="I977" si="23">SUM(I944:I976)</f>
        <v>101.80000000000001</v>
      </c>
      <c r="O977" s="87"/>
    </row>
    <row r="978" spans="1:15" x14ac:dyDescent="0.25">
      <c r="A978" s="21">
        <f t="shared" si="22"/>
        <v>978</v>
      </c>
      <c r="B978" s="63" t="s">
        <v>1623</v>
      </c>
      <c r="C978" s="63"/>
      <c r="D978" s="63" t="s">
        <v>1969</v>
      </c>
      <c r="E978" s="63" t="s">
        <v>1436</v>
      </c>
      <c r="F978" s="63"/>
      <c r="G978" s="63"/>
      <c r="H978" s="64"/>
      <c r="I978" s="65">
        <v>0</v>
      </c>
      <c r="O978" s="87"/>
    </row>
    <row r="979" spans="1:15" x14ac:dyDescent="0.25">
      <c r="A979" s="21">
        <f t="shared" si="22"/>
        <v>979</v>
      </c>
      <c r="B979" s="63"/>
      <c r="C979" s="63"/>
      <c r="D979" s="63"/>
      <c r="E979" s="63"/>
      <c r="F979" s="63"/>
      <c r="G979" s="63"/>
      <c r="H979" s="64"/>
      <c r="I979" s="65"/>
    </row>
    <row r="980" spans="1:15" x14ac:dyDescent="0.25">
      <c r="A980" s="21">
        <f t="shared" si="22"/>
        <v>980</v>
      </c>
      <c r="B980" s="60" t="s">
        <v>1970</v>
      </c>
      <c r="C980" s="60"/>
      <c r="D980" s="60"/>
      <c r="E980" s="60"/>
      <c r="F980" s="60"/>
      <c r="G980" s="60"/>
      <c r="H980" s="61"/>
      <c r="I980" s="62"/>
    </row>
    <row r="981" spans="1:15" x14ac:dyDescent="0.25">
      <c r="A981" s="21">
        <f t="shared" si="22"/>
        <v>981</v>
      </c>
      <c r="B981" s="63" t="s">
        <v>1971</v>
      </c>
      <c r="C981" s="63" t="s">
        <v>1972</v>
      </c>
      <c r="D981" s="63"/>
      <c r="E981" s="63" t="s">
        <v>187</v>
      </c>
      <c r="F981" s="63" t="s">
        <v>121</v>
      </c>
      <c r="G981" s="63" t="s">
        <v>61</v>
      </c>
      <c r="H981" s="64">
        <v>2021</v>
      </c>
      <c r="I981" s="65">
        <v>0</v>
      </c>
    </row>
    <row r="982" spans="1:15" x14ac:dyDescent="0.25">
      <c r="A982" s="21">
        <f t="shared" si="22"/>
        <v>982</v>
      </c>
      <c r="B982" s="63" t="s">
        <v>1973</v>
      </c>
      <c r="C982" s="63" t="s">
        <v>1974</v>
      </c>
      <c r="D982" s="63"/>
      <c r="E982" s="63" t="s">
        <v>1609</v>
      </c>
      <c r="F982" s="63" t="s">
        <v>948</v>
      </c>
      <c r="G982" s="63" t="s">
        <v>54</v>
      </c>
      <c r="H982" s="64">
        <v>2022</v>
      </c>
      <c r="I982" s="65">
        <v>0</v>
      </c>
    </row>
    <row r="983" spans="1:15" x14ac:dyDescent="0.25">
      <c r="A983" s="21">
        <f t="shared" si="22"/>
        <v>983</v>
      </c>
      <c r="B983" s="63" t="s">
        <v>1975</v>
      </c>
      <c r="C983" s="63" t="s">
        <v>1976</v>
      </c>
      <c r="D983" s="63"/>
      <c r="E983" s="63" t="s">
        <v>1977</v>
      </c>
      <c r="F983" s="63" t="s">
        <v>1004</v>
      </c>
      <c r="G983" s="63" t="s">
        <v>268</v>
      </c>
      <c r="H983" s="64">
        <v>2022</v>
      </c>
      <c r="I983" s="65">
        <v>0</v>
      </c>
    </row>
    <row r="984" spans="1:15" x14ac:dyDescent="0.25">
      <c r="A984" s="21">
        <f t="shared" si="22"/>
        <v>984</v>
      </c>
      <c r="B984" s="63" t="s">
        <v>1978</v>
      </c>
      <c r="C984" s="63" t="s">
        <v>1979</v>
      </c>
      <c r="D984" s="63"/>
      <c r="E984" s="63" t="s">
        <v>1038</v>
      </c>
      <c r="F984" s="63" t="s">
        <v>1004</v>
      </c>
      <c r="G984" s="63" t="s">
        <v>268</v>
      </c>
      <c r="H984" s="64">
        <v>2020</v>
      </c>
      <c r="I984" s="65">
        <v>152.5</v>
      </c>
    </row>
    <row r="985" spans="1:15" x14ac:dyDescent="0.25">
      <c r="A985" s="21">
        <f t="shared" si="22"/>
        <v>985</v>
      </c>
      <c r="B985" s="63" t="s">
        <v>1980</v>
      </c>
      <c r="C985" s="63" t="s">
        <v>1981</v>
      </c>
      <c r="D985" s="63"/>
      <c r="E985" s="63" t="s">
        <v>1018</v>
      </c>
      <c r="F985" s="63" t="s">
        <v>1004</v>
      </c>
      <c r="G985" s="63" t="s">
        <v>268</v>
      </c>
      <c r="H985" s="64">
        <v>2020</v>
      </c>
      <c r="I985" s="65">
        <v>150</v>
      </c>
    </row>
    <row r="986" spans="1:15" x14ac:dyDescent="0.25">
      <c r="A986" s="21">
        <f t="shared" si="22"/>
        <v>986</v>
      </c>
      <c r="B986" s="63" t="s">
        <v>1982</v>
      </c>
      <c r="C986" s="63" t="s">
        <v>1983</v>
      </c>
      <c r="D986" s="63"/>
      <c r="E986" s="63" t="s">
        <v>1013</v>
      </c>
      <c r="F986" s="63" t="s">
        <v>1004</v>
      </c>
      <c r="G986" s="63" t="s">
        <v>268</v>
      </c>
      <c r="H986" s="64">
        <v>2022</v>
      </c>
      <c r="I986" s="65">
        <v>0</v>
      </c>
    </row>
    <row r="987" spans="1:15" x14ac:dyDescent="0.25">
      <c r="A987" s="21">
        <f t="shared" si="22"/>
        <v>987</v>
      </c>
      <c r="B987" s="63" t="s">
        <v>1984</v>
      </c>
      <c r="C987" s="63" t="s">
        <v>1985</v>
      </c>
      <c r="D987" s="63"/>
      <c r="E987" s="63" t="s">
        <v>1986</v>
      </c>
      <c r="F987" s="63" t="s">
        <v>1004</v>
      </c>
      <c r="G987" s="63" t="s">
        <v>268</v>
      </c>
      <c r="H987" s="64">
        <v>2021</v>
      </c>
      <c r="I987" s="65">
        <v>0</v>
      </c>
    </row>
    <row r="988" spans="1:15" x14ac:dyDescent="0.25">
      <c r="A988" s="21">
        <f t="shared" si="22"/>
        <v>988</v>
      </c>
      <c r="B988" s="63" t="s">
        <v>1987</v>
      </c>
      <c r="C988" s="63" t="s">
        <v>1988</v>
      </c>
      <c r="D988" s="63"/>
      <c r="E988" s="63" t="s">
        <v>1989</v>
      </c>
      <c r="F988" s="63" t="s">
        <v>1092</v>
      </c>
      <c r="G988" s="63" t="s">
        <v>61</v>
      </c>
      <c r="H988" s="64">
        <v>2021</v>
      </c>
      <c r="I988" s="65">
        <v>0</v>
      </c>
    </row>
    <row r="989" spans="1:15" x14ac:dyDescent="0.25">
      <c r="A989" s="21">
        <f t="shared" si="22"/>
        <v>989</v>
      </c>
      <c r="B989" s="63" t="s">
        <v>1990</v>
      </c>
      <c r="C989" s="63" t="s">
        <v>1991</v>
      </c>
      <c r="D989" s="63"/>
      <c r="E989" s="63" t="s">
        <v>271</v>
      </c>
      <c r="F989" s="63" t="s">
        <v>1449</v>
      </c>
      <c r="G989" s="63" t="s">
        <v>48</v>
      </c>
      <c r="H989" s="64">
        <v>2020</v>
      </c>
      <c r="I989" s="65">
        <v>60</v>
      </c>
    </row>
    <row r="990" spans="1:15" x14ac:dyDescent="0.25">
      <c r="A990" s="21">
        <f t="shared" si="22"/>
        <v>990</v>
      </c>
      <c r="B990" s="63" t="s">
        <v>1992</v>
      </c>
      <c r="C990" s="63" t="s">
        <v>1993</v>
      </c>
      <c r="D990" s="63"/>
      <c r="E990" s="63" t="s">
        <v>1994</v>
      </c>
      <c r="F990" s="63" t="s">
        <v>1449</v>
      </c>
      <c r="G990" s="63" t="s">
        <v>61</v>
      </c>
      <c r="H990" s="64">
        <v>2020</v>
      </c>
      <c r="I990" s="65">
        <v>0</v>
      </c>
    </row>
    <row r="991" spans="1:15" x14ac:dyDescent="0.25">
      <c r="A991" s="21">
        <f t="shared" si="22"/>
        <v>991</v>
      </c>
      <c r="B991" s="60" t="s">
        <v>1997</v>
      </c>
      <c r="C991" s="60"/>
      <c r="D991" s="60"/>
      <c r="E991" s="60"/>
      <c r="F991" s="60"/>
      <c r="G991" s="60"/>
      <c r="H991" s="61"/>
      <c r="I991" s="62">
        <f t="shared" ref="I991" si="24">SUM(I981:I990)</f>
        <v>362.5</v>
      </c>
    </row>
    <row r="992" spans="1:15" x14ac:dyDescent="0.25">
      <c r="A992" s="21">
        <f t="shared" si="22"/>
        <v>992</v>
      </c>
      <c r="B992" s="60"/>
      <c r="C992" s="60"/>
      <c r="D992" s="60"/>
      <c r="E992" s="60"/>
      <c r="F992" s="60"/>
      <c r="G992" s="60"/>
      <c r="H992" s="61"/>
      <c r="I992" s="62"/>
    </row>
    <row r="993" spans="1:9" x14ac:dyDescent="0.25">
      <c r="A993" s="21">
        <f t="shared" si="22"/>
        <v>993</v>
      </c>
      <c r="B993" s="60" t="s">
        <v>1998</v>
      </c>
      <c r="C993" s="60"/>
      <c r="D993" s="60"/>
      <c r="E993" s="60"/>
      <c r="F993" s="60"/>
      <c r="G993" s="60"/>
      <c r="H993" s="61"/>
      <c r="I993" s="62"/>
    </row>
    <row r="994" spans="1:9" x14ac:dyDescent="0.25">
      <c r="A994" s="21">
        <f t="shared" si="22"/>
        <v>994</v>
      </c>
      <c r="B994" s="63" t="s">
        <v>1999</v>
      </c>
      <c r="C994" s="63"/>
      <c r="D994" s="63" t="s">
        <v>2000</v>
      </c>
      <c r="E994" s="63" t="s">
        <v>968</v>
      </c>
      <c r="F994" s="63" t="s">
        <v>113</v>
      </c>
      <c r="G994" s="63" t="s">
        <v>54</v>
      </c>
      <c r="H994" s="64">
        <v>2000</v>
      </c>
      <c r="I994" s="65">
        <v>158</v>
      </c>
    </row>
    <row r="995" spans="1:9" x14ac:dyDescent="0.25">
      <c r="A995" s="21">
        <f t="shared" si="22"/>
        <v>995</v>
      </c>
      <c r="B995" s="63" t="s">
        <v>2001</v>
      </c>
      <c r="C995" s="63"/>
      <c r="D995" s="63" t="s">
        <v>2002</v>
      </c>
      <c r="E995" s="63" t="s">
        <v>968</v>
      </c>
      <c r="F995" s="63" t="s">
        <v>113</v>
      </c>
      <c r="G995" s="63" t="s">
        <v>54</v>
      </c>
      <c r="H995" s="64">
        <v>2000</v>
      </c>
      <c r="I995" s="65">
        <v>158</v>
      </c>
    </row>
    <row r="996" spans="1:9" x14ac:dyDescent="0.25">
      <c r="A996" s="21">
        <f t="shared" si="22"/>
        <v>996</v>
      </c>
      <c r="B996" s="63" t="s">
        <v>2003</v>
      </c>
      <c r="C996" s="63"/>
      <c r="D996" s="63" t="s">
        <v>2004</v>
      </c>
      <c r="E996" s="63" t="s">
        <v>968</v>
      </c>
      <c r="F996" s="63" t="s">
        <v>113</v>
      </c>
      <c r="G996" s="63" t="s">
        <v>54</v>
      </c>
      <c r="H996" s="64">
        <v>2000</v>
      </c>
      <c r="I996" s="65">
        <v>75</v>
      </c>
    </row>
    <row r="997" spans="1:9" x14ac:dyDescent="0.25">
      <c r="A997" s="21">
        <f t="shared" si="22"/>
        <v>997</v>
      </c>
      <c r="B997" s="63" t="s">
        <v>2005</v>
      </c>
      <c r="C997" s="63"/>
      <c r="D997" s="63" t="s">
        <v>2006</v>
      </c>
      <c r="E997" s="63" t="s">
        <v>252</v>
      </c>
      <c r="F997" s="63" t="s">
        <v>129</v>
      </c>
      <c r="G997" s="63" t="s">
        <v>48</v>
      </c>
      <c r="H997" s="64">
        <v>1966</v>
      </c>
      <c r="I997" s="65">
        <v>57</v>
      </c>
    </row>
    <row r="998" spans="1:9" x14ac:dyDescent="0.25">
      <c r="A998" s="21">
        <f t="shared" si="22"/>
        <v>998</v>
      </c>
      <c r="B998" s="63" t="s">
        <v>2007</v>
      </c>
      <c r="C998" s="63"/>
      <c r="D998" s="63" t="s">
        <v>2008</v>
      </c>
      <c r="E998" s="63" t="s">
        <v>252</v>
      </c>
      <c r="F998" s="63" t="s">
        <v>129</v>
      </c>
      <c r="G998" s="63" t="s">
        <v>48</v>
      </c>
      <c r="H998" s="64">
        <v>1973</v>
      </c>
      <c r="I998" s="65">
        <v>61</v>
      </c>
    </row>
    <row r="999" spans="1:9" x14ac:dyDescent="0.25">
      <c r="A999" s="21">
        <f t="shared" si="22"/>
        <v>999</v>
      </c>
      <c r="B999" s="63" t="s">
        <v>2134</v>
      </c>
      <c r="C999" s="63"/>
      <c r="D999" s="63" t="s">
        <v>2009</v>
      </c>
      <c r="E999" s="63" t="s">
        <v>2010</v>
      </c>
      <c r="F999" s="63" t="s">
        <v>789</v>
      </c>
      <c r="G999" s="63" t="s">
        <v>48</v>
      </c>
      <c r="H999" s="64">
        <v>2012</v>
      </c>
      <c r="I999" s="65">
        <v>105</v>
      </c>
    </row>
    <row r="1000" spans="1:9" x14ac:dyDescent="0.25">
      <c r="A1000" s="21">
        <f t="shared" si="22"/>
        <v>1000</v>
      </c>
      <c r="B1000" s="60" t="s">
        <v>2011</v>
      </c>
      <c r="C1000" s="60"/>
      <c r="D1000" s="60"/>
      <c r="E1000" s="60"/>
      <c r="F1000" s="60"/>
      <c r="G1000" s="60"/>
      <c r="H1000" s="61"/>
      <c r="I1000" s="62">
        <f t="shared" ref="I1000" si="25">SUM(I994:I999)</f>
        <v>614</v>
      </c>
    </row>
    <row r="1001" spans="1:9" x14ac:dyDescent="0.25">
      <c r="A1001" s="21">
        <f t="shared" si="22"/>
        <v>1001</v>
      </c>
      <c r="B1001" s="60"/>
      <c r="C1001" s="60"/>
      <c r="D1001" s="60"/>
      <c r="E1001" s="60"/>
      <c r="F1001" s="60"/>
      <c r="G1001" s="60"/>
      <c r="H1001" s="61"/>
      <c r="I1001" s="62"/>
    </row>
    <row r="1002" spans="1:9" x14ac:dyDescent="0.25">
      <c r="A1002" s="21">
        <f t="shared" si="22"/>
        <v>1002</v>
      </c>
      <c r="B1002" s="60" t="s">
        <v>2012</v>
      </c>
      <c r="C1002" s="60"/>
      <c r="D1002" s="60"/>
      <c r="E1002" s="60"/>
      <c r="F1002" s="60"/>
      <c r="G1002" s="60"/>
      <c r="H1002" s="61"/>
      <c r="I1002" s="62"/>
    </row>
    <row r="1003" spans="1:9" x14ac:dyDescent="0.25">
      <c r="A1003" s="21">
        <f t="shared" si="22"/>
        <v>1003</v>
      </c>
      <c r="B1003" s="63" t="s">
        <v>2013</v>
      </c>
      <c r="C1003" s="63"/>
      <c r="D1003" s="63" t="s">
        <v>2014</v>
      </c>
      <c r="E1003" s="63" t="s">
        <v>71</v>
      </c>
      <c r="F1003" s="63" t="s">
        <v>60</v>
      </c>
      <c r="G1003" s="63" t="s">
        <v>61</v>
      </c>
      <c r="H1003" s="64">
        <v>1977</v>
      </c>
      <c r="I1003" s="65">
        <v>430</v>
      </c>
    </row>
    <row r="1004" spans="1:9" x14ac:dyDescent="0.25">
      <c r="A1004" s="21">
        <f t="shared" si="22"/>
        <v>1004</v>
      </c>
      <c r="B1004" s="63" t="s">
        <v>2015</v>
      </c>
      <c r="C1004" s="63"/>
      <c r="D1004" s="63" t="s">
        <v>2016</v>
      </c>
      <c r="E1004" s="63" t="s">
        <v>71</v>
      </c>
      <c r="F1004" s="63" t="s">
        <v>60</v>
      </c>
      <c r="G1004" s="63" t="s">
        <v>61</v>
      </c>
      <c r="H1004" s="64">
        <v>1978</v>
      </c>
      <c r="I1004" s="65">
        <v>420</v>
      </c>
    </row>
    <row r="1005" spans="1:9" x14ac:dyDescent="0.25">
      <c r="A1005" s="21">
        <f t="shared" si="22"/>
        <v>1005</v>
      </c>
      <c r="B1005" s="60" t="s">
        <v>2017</v>
      </c>
      <c r="C1005" s="60"/>
      <c r="D1005" s="60"/>
      <c r="E1005" s="60"/>
      <c r="F1005" s="60"/>
      <c r="G1005" s="60"/>
      <c r="H1005" s="61"/>
      <c r="I1005" s="62">
        <f t="shared" ref="I1005" si="26">SUM(I1003:I1004)</f>
        <v>850</v>
      </c>
    </row>
    <row r="1006" spans="1:9" x14ac:dyDescent="0.25">
      <c r="A1006" s="21">
        <f t="shared" si="22"/>
        <v>1006</v>
      </c>
      <c r="B1006" s="60"/>
      <c r="C1006" s="60"/>
      <c r="D1006" s="60"/>
      <c r="E1006" s="60"/>
      <c r="F1006" s="60"/>
      <c r="G1006" s="60"/>
      <c r="H1006" s="61"/>
      <c r="I1006" s="62"/>
    </row>
    <row r="1007" spans="1:9" x14ac:dyDescent="0.25">
      <c r="A1007" s="21">
        <f t="shared" si="22"/>
        <v>1007</v>
      </c>
      <c r="B1007" s="60" t="s">
        <v>2018</v>
      </c>
      <c r="C1007" s="60"/>
      <c r="D1007" s="60"/>
      <c r="E1007" s="60"/>
      <c r="F1007" s="60"/>
      <c r="G1007" s="60"/>
      <c r="H1007" s="61"/>
      <c r="I1007" s="62"/>
    </row>
    <row r="1008" spans="1:9" x14ac:dyDescent="0.25">
      <c r="A1008" s="21">
        <f t="shared" si="22"/>
        <v>1008</v>
      </c>
      <c r="B1008" s="60" t="s">
        <v>2019</v>
      </c>
      <c r="C1008" s="60"/>
      <c r="D1008" s="60"/>
      <c r="E1008" s="60"/>
      <c r="F1008" s="60"/>
      <c r="G1008" s="60"/>
      <c r="H1008" s="61"/>
      <c r="I1008" s="62">
        <v>0</v>
      </c>
    </row>
    <row r="1010" spans="2:9" x14ac:dyDescent="0.25">
      <c r="B1010" s="73" t="s">
        <v>2039</v>
      </c>
      <c r="C1010" s="73"/>
      <c r="D1010" s="73"/>
      <c r="E1010" s="73"/>
      <c r="F1010" s="73"/>
      <c r="G1010" s="73"/>
      <c r="H1010" s="74"/>
      <c r="I1010" s="75"/>
    </row>
    <row r="1011" spans="2:9" ht="35.4" customHeight="1" x14ac:dyDescent="0.25">
      <c r="B1011" s="103" t="s">
        <v>2162</v>
      </c>
      <c r="C1011" s="103"/>
      <c r="D1011" s="103"/>
      <c r="E1011" s="103"/>
      <c r="F1011" s="103"/>
      <c r="G1011" s="103"/>
      <c r="H1011" s="103"/>
      <c r="I1011" s="103"/>
    </row>
    <row r="1012" spans="2:9" ht="34.5" customHeight="1" x14ac:dyDescent="0.25">
      <c r="B1012" s="103" t="s">
        <v>2040</v>
      </c>
      <c r="C1012" s="103"/>
      <c r="D1012" s="103"/>
      <c r="E1012" s="103"/>
      <c r="F1012" s="103"/>
      <c r="G1012" s="103"/>
      <c r="H1012" s="103"/>
      <c r="I1012" s="103"/>
    </row>
    <row r="1013" spans="2:9" ht="22.5" customHeight="1" x14ac:dyDescent="0.25">
      <c r="B1013" s="103" t="s">
        <v>2083</v>
      </c>
      <c r="C1013" s="103"/>
      <c r="D1013" s="103"/>
      <c r="E1013" s="103"/>
      <c r="F1013" s="103"/>
      <c r="G1013" s="103"/>
      <c r="H1013" s="103"/>
      <c r="I1013" s="103"/>
    </row>
  </sheetData>
  <autoFilter ref="A2:I986" xr:uid="{00000000-0009-0000-0000-000002000000}"/>
  <sortState xmlns:xlrd2="http://schemas.microsoft.com/office/spreadsheetml/2017/richdata2" ref="B851:I939">
    <sortCondition ref="B851:B939"/>
  </sortState>
  <mergeCells count="3">
    <mergeCell ref="B1011:I1011"/>
    <mergeCell ref="B1012:I1012"/>
    <mergeCell ref="B1013:I1013"/>
  </mergeCells>
  <pageMargins left="0.7" right="0.7" top="0.75" bottom="0.75" header="0.3" footer="0.3"/>
  <pageSetup scale="59" fitToHeight="0" orientation="portrait" r:id="rId1"/>
  <headerFooter>
    <oddFooter>&amp;LERCOT PUBLIC&amp;C&amp;P</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B1:L1"/>
  <sheetViews>
    <sheetView zoomScaleNormal="100" workbookViewId="0"/>
  </sheetViews>
  <sheetFormatPr defaultRowHeight="14.4" x14ac:dyDescent="0.3"/>
  <cols>
    <col min="1" max="1" width="3.5546875" customWidth="1"/>
  </cols>
  <sheetData>
    <row r="1" spans="2:12" x14ac:dyDescent="0.3">
      <c r="B1" s="40" t="str">
        <f>+Scenarios!B3</f>
        <v>Release Date:  Novermber 5, 2020</v>
      </c>
      <c r="C1" s="41"/>
      <c r="D1" s="41"/>
      <c r="E1" s="41"/>
      <c r="F1" s="41"/>
      <c r="G1" s="41"/>
      <c r="H1" s="41"/>
      <c r="I1" s="41"/>
      <c r="J1" s="41"/>
      <c r="K1" s="41"/>
      <c r="L1" s="41"/>
    </row>
  </sheetData>
  <pageMargins left="0.7" right="0.7" top="0.75" bottom="0.75" header="0.3" footer="0.3"/>
  <pageSetup scale="92" orientation="portrait" r:id="rId1"/>
  <headerFooter>
    <oddFooter>&amp;LERCOT PUBLIC&amp;C&amp;P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Summary</vt:lpstr>
      <vt:lpstr>Scenarios</vt:lpstr>
      <vt:lpstr>WinterCapacities</vt:lpstr>
      <vt:lpstr>Background</vt:lpstr>
      <vt:lpstr>Background!Print_Area</vt:lpstr>
      <vt:lpstr>Scenarios!Print_Area</vt:lpstr>
      <vt:lpstr>Summary!Print_Area</vt:lpstr>
      <vt:lpstr>WinterCapacities!Print_Titles</vt:lpstr>
    </vt:vector>
  </TitlesOfParts>
  <Company>The Energy Reliability Council of Texas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ERCOT Resource Adequacy Dept.</dc:creator>
  <cp:lastModifiedBy>Thomas Easley</cp:lastModifiedBy>
  <cp:lastPrinted>2019-08-23T21:42:54Z</cp:lastPrinted>
  <dcterms:created xsi:type="dcterms:W3CDTF">2011-11-21T18:45:32Z</dcterms:created>
  <dcterms:modified xsi:type="dcterms:W3CDTF">2021-03-02T15:29:29Z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rmation Classification">
    <vt:lpwstr>ERCOT Limited</vt:lpwstr>
  </property>
</Properties>
</file>