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showInkAnnotation="0" autoCompressPictures="0"/>
  <mc:AlternateContent xmlns:mc="http://schemas.openxmlformats.org/markup-compatibility/2006">
    <mc:Choice Requires="x15">
      <x15ac:absPath xmlns:x15ac="http://schemas.microsoft.com/office/spreadsheetml/2010/11/ac" url="/Users/todd/Dropbox/xProjects/coal royalties/grs_federal_coal_reform/input/"/>
    </mc:Choice>
  </mc:AlternateContent>
  <xr:revisionPtr revIDLastSave="0" documentId="13_ncr:1_{348FD228-DD03-D14A-9696-B25F51CB52AA}" xr6:coauthVersionLast="36" xr6:coauthVersionMax="36" xr10:uidLastSave="{00000000-0000-0000-0000-000000000000}"/>
  <workbookProtection workbookAlgorithmName="SHA-512" workbookHashValue="kcugvX3RzNOMt8/xHC0C6LWFet2Hj762+HKCUQQsB4gKDRbHPRG+LRVqCclkv/dHFEK2Ad9AxVfUYf1akAEHrg==" workbookSaltValue="pnKhJoP6Be3rh2M2Z75bYw==" workbookSpinCount="100000" lockStructure="1"/>
  <bookViews>
    <workbookView xWindow="0" yWindow="460" windowWidth="51200" windowHeight="28340" tabRatio="842" xr2:uid="{00000000-000D-0000-FFFF-FFFF00000000}"/>
  </bookViews>
  <sheets>
    <sheet name="Misc. Data--&gt;" sheetId="43" r:id="rId1"/>
    <sheet name="EIA - Past Production by Region" sheetId="46" r:id="rId2"/>
    <sheet name="EIA - Coal Production 2013-2014" sheetId="55" r:id="rId3"/>
    <sheet name="Social Cost of Carbon" sheetId="12" r:id="rId4"/>
    <sheet name="Price Indexes" sheetId="50" r:id="rId5"/>
    <sheet name="MT CO2 per Short Ton Coal" sheetId="52" r:id="rId6"/>
    <sheet name="Ramp-in Factor" sheetId="51" r:id="rId7"/>
    <sheet name="Headwaters Lease Data--&gt;" sheetId="53" r:id="rId8"/>
    <sheet name="Lease Data" sheetId="54" r:id="rId9"/>
    <sheet name="IPM output--&gt;" sheetId="47" r:id="rId10"/>
    <sheet name="Primary Base Case (P)--&gt;" sheetId="27" r:id="rId11"/>
    <sheet name="US Fuel Consumption by Type (P)" sheetId="15" r:id="rId12"/>
    <sheet name="PRB Coal Production (P)" sheetId="16" r:id="rId13"/>
    <sheet name="Coal Production by Basin (P)" sheetId="17" r:id="rId14"/>
    <sheet name="Coal Prices (P)" sheetId="18" r:id="rId15"/>
    <sheet name="Generation Mix (P)" sheetId="20" r:id="rId16"/>
    <sheet name="Delivered Gas Prices (P)" sheetId="21" r:id="rId17"/>
    <sheet name="CO2 Allowance Prices (P)" sheetId="22" r:id="rId18"/>
    <sheet name="Firm Wholesale Power Prices (P)" sheetId="23" r:id="rId19"/>
    <sheet name="Total US CO2 Emissions (P)" sheetId="24" r:id="rId20"/>
    <sheet name="Total Production Costs (P)" sheetId="25" r:id="rId21"/>
    <sheet name="Secondary Base Case (S)--&gt;" sheetId="13" r:id="rId22"/>
    <sheet name="US Fuel Consumption by Type (S)" sheetId="1" r:id="rId23"/>
    <sheet name="PRB Coal Production (S)" sheetId="2" r:id="rId24"/>
    <sheet name="Coal Production by Basin (S)" sheetId="3" r:id="rId25"/>
    <sheet name="Coal Prices (S)" sheetId="4" r:id="rId26"/>
    <sheet name="Generation Mix (S)" sheetId="6" r:id="rId27"/>
    <sheet name="Delivered Gas Prices (S)" sheetId="7" r:id="rId28"/>
    <sheet name="Firm Wholesale Power Prices (S)" sheetId="8" r:id="rId29"/>
    <sheet name="CO2 Allowance Prices (S)" sheetId="9" r:id="rId30"/>
    <sheet name="Total US CO2 Emissions (S)" sheetId="10" r:id="rId31"/>
    <sheet name="Total Production Costs (S)" sheetId="11" r:id="rId32"/>
    <sheet name="Production Limit (L)--&gt;" sheetId="39" r:id="rId33"/>
    <sheet name="US Fuel Consumption by Type (L)" sheetId="28" r:id="rId34"/>
    <sheet name="PRB Coal Production (L)" sheetId="29" r:id="rId35"/>
    <sheet name="Coal Production by Basin (L)" sheetId="30" r:id="rId36"/>
    <sheet name="Coal Prices (L)" sheetId="31" r:id="rId37"/>
    <sheet name="Generation Mix (L)" sheetId="33" r:id="rId38"/>
    <sheet name="Delivered Gas Prices (L)" sheetId="34" r:id="rId39"/>
    <sheet name="Firm Wholesale Power Prices (L)" sheetId="35" r:id="rId40"/>
    <sheet name="CO2 Allowance Prices (L)" sheetId="36" r:id="rId41"/>
    <sheet name="Total US CO2 Emissions (L)" sheetId="37" r:id="rId42"/>
    <sheet name="Total Production Costs (L)" sheetId="38" r:id="rId43"/>
    <sheet name="Coal Royalty Payments" sheetId="41" r:id="rId44"/>
  </sheets>
  <definedNames>
    <definedName name="_xlnm.Print_Area" localSheetId="7">'Headwaters Lease Data--&gt;'!$A:$D</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6" i="52" l="1"/>
  <c r="B8" i="52"/>
  <c r="B5" i="52"/>
  <c r="B9" i="52" s="1"/>
  <c r="A2" i="52" s="1"/>
  <c r="B22" i="52" l="1"/>
  <c r="G22" i="52"/>
  <c r="D22" i="52"/>
  <c r="H22" i="52" s="1"/>
  <c r="G21" i="52"/>
  <c r="D21" i="52"/>
  <c r="H21" i="52" s="1"/>
  <c r="D20" i="52"/>
  <c r="H20" i="52" s="1"/>
  <c r="D19" i="52"/>
  <c r="H19" i="52" s="1"/>
  <c r="D18" i="52"/>
  <c r="H18" i="52" s="1"/>
  <c r="I31" i="54" l="1"/>
  <c r="I332" i="54"/>
  <c r="I331" i="54"/>
  <c r="I330" i="54"/>
  <c r="I329" i="54"/>
  <c r="I328" i="54"/>
  <c r="I327" i="54"/>
  <c r="I326" i="54"/>
  <c r="I325" i="54"/>
  <c r="I324" i="54"/>
  <c r="I323" i="54"/>
  <c r="I322" i="54"/>
  <c r="I321" i="54"/>
  <c r="I320" i="54"/>
  <c r="I319" i="54"/>
  <c r="I318" i="54"/>
  <c r="I317" i="54"/>
  <c r="I316" i="54"/>
  <c r="I315" i="54"/>
  <c r="I314" i="54"/>
  <c r="I313" i="54"/>
  <c r="I312" i="54"/>
  <c r="I311" i="54"/>
  <c r="I310" i="54"/>
  <c r="I309" i="54"/>
  <c r="I308" i="54"/>
  <c r="I307" i="54"/>
  <c r="I306" i="54"/>
  <c r="I305" i="54"/>
  <c r="I304" i="54"/>
  <c r="I303" i="54"/>
  <c r="I302" i="54"/>
  <c r="I301" i="54"/>
  <c r="I300" i="54"/>
  <c r="I299" i="54"/>
  <c r="I298" i="54"/>
  <c r="I297" i="54"/>
  <c r="I296" i="54"/>
  <c r="I295" i="54"/>
  <c r="I294" i="54"/>
  <c r="I293" i="54"/>
  <c r="I292" i="54"/>
  <c r="I291" i="54"/>
  <c r="I290" i="54"/>
  <c r="I289" i="54"/>
  <c r="I288" i="54"/>
  <c r="I287" i="54"/>
  <c r="I286" i="54"/>
  <c r="I285" i="54"/>
  <c r="I284" i="54"/>
  <c r="I283" i="54"/>
  <c r="I282" i="54"/>
  <c r="I281" i="54"/>
  <c r="I280" i="54"/>
  <c r="I279" i="54"/>
  <c r="I278" i="54"/>
  <c r="I277" i="54"/>
  <c r="I276" i="54"/>
  <c r="I275" i="54"/>
  <c r="I274" i="54"/>
  <c r="I273" i="54"/>
  <c r="I272" i="54"/>
  <c r="I271" i="54"/>
  <c r="I270" i="54"/>
  <c r="I269" i="54"/>
  <c r="I268" i="54"/>
  <c r="I267" i="54"/>
  <c r="I266" i="54"/>
  <c r="I265" i="54"/>
  <c r="I264" i="54"/>
  <c r="I263" i="54"/>
  <c r="I262" i="54"/>
  <c r="I261" i="54"/>
  <c r="I260" i="54"/>
  <c r="I259" i="54"/>
  <c r="I258" i="54"/>
  <c r="I257" i="54"/>
  <c r="I256" i="54"/>
  <c r="I255" i="54"/>
  <c r="I254" i="54"/>
  <c r="I253" i="54"/>
  <c r="I252" i="54"/>
  <c r="I251" i="54"/>
  <c r="I250" i="54"/>
  <c r="I249" i="54"/>
  <c r="I248" i="54"/>
  <c r="I247" i="54"/>
  <c r="I246" i="54"/>
  <c r="I245" i="54"/>
  <c r="I244" i="54"/>
  <c r="I243" i="54"/>
  <c r="I242" i="54"/>
  <c r="I241" i="54"/>
  <c r="I240" i="54"/>
  <c r="I239" i="54"/>
  <c r="I238" i="54"/>
  <c r="I237" i="54"/>
  <c r="I236" i="54"/>
  <c r="I235" i="54"/>
  <c r="I234" i="54"/>
  <c r="I233" i="54"/>
  <c r="I232" i="54"/>
  <c r="I231" i="54"/>
  <c r="I230" i="54"/>
  <c r="I229" i="54"/>
  <c r="I228" i="54"/>
  <c r="I227" i="54"/>
  <c r="I226" i="54"/>
  <c r="I225" i="54"/>
  <c r="I224" i="54"/>
  <c r="I223" i="54"/>
  <c r="I222" i="54"/>
  <c r="I221" i="54"/>
  <c r="I220" i="54"/>
  <c r="I219" i="54"/>
  <c r="I218" i="54"/>
  <c r="I217" i="54"/>
  <c r="I216" i="54"/>
  <c r="I215" i="54"/>
  <c r="I214" i="54"/>
  <c r="I213" i="54"/>
  <c r="I212" i="54"/>
  <c r="I211" i="54"/>
  <c r="I210" i="54"/>
  <c r="I209" i="54"/>
  <c r="I208" i="54"/>
  <c r="I207" i="54"/>
  <c r="I206" i="54"/>
  <c r="I205" i="54"/>
  <c r="I204" i="54"/>
  <c r="I203" i="54"/>
  <c r="I202" i="54"/>
  <c r="I201" i="54"/>
  <c r="I200" i="54"/>
  <c r="I199" i="54"/>
  <c r="I198" i="54"/>
  <c r="I197" i="54"/>
  <c r="I196" i="54"/>
  <c r="I195" i="54"/>
  <c r="I194" i="54"/>
  <c r="I193" i="54"/>
  <c r="I192" i="54"/>
  <c r="I191" i="54"/>
  <c r="I190" i="54"/>
  <c r="I189" i="54"/>
  <c r="I188" i="54"/>
  <c r="I187" i="54"/>
  <c r="I186" i="54"/>
  <c r="I185" i="54"/>
  <c r="I184" i="54"/>
  <c r="I183" i="54"/>
  <c r="I182" i="54"/>
  <c r="I181" i="54"/>
  <c r="I180" i="54"/>
  <c r="I179" i="54"/>
  <c r="I178" i="54"/>
  <c r="I177" i="54"/>
  <c r="I176" i="54"/>
  <c r="I175" i="54"/>
  <c r="I174" i="54"/>
  <c r="I173" i="54"/>
  <c r="I172" i="54"/>
  <c r="I171" i="54"/>
  <c r="I170" i="54"/>
  <c r="I169" i="54"/>
  <c r="I168" i="54"/>
  <c r="I167" i="54"/>
  <c r="I166" i="54"/>
  <c r="I165" i="54"/>
  <c r="I164" i="54"/>
  <c r="I163" i="54"/>
  <c r="I162" i="54"/>
  <c r="I161" i="54"/>
  <c r="I160" i="54"/>
  <c r="I159" i="54"/>
  <c r="I158" i="54"/>
  <c r="I157" i="54"/>
  <c r="I156" i="54"/>
  <c r="I155" i="54"/>
  <c r="I154" i="54"/>
  <c r="I153" i="54"/>
  <c r="I152" i="54"/>
  <c r="I151" i="54"/>
  <c r="I150" i="54"/>
  <c r="I149" i="54"/>
  <c r="I148" i="54"/>
  <c r="I147" i="54"/>
  <c r="I146" i="54"/>
  <c r="I145" i="54"/>
  <c r="I144" i="54"/>
  <c r="I143" i="54"/>
  <c r="I142" i="54"/>
  <c r="I141" i="54"/>
  <c r="I140" i="54"/>
  <c r="I139" i="54"/>
  <c r="I138" i="54"/>
  <c r="I137" i="54"/>
  <c r="I136" i="54"/>
  <c r="I135" i="54"/>
  <c r="I134" i="54"/>
  <c r="I133" i="54"/>
  <c r="I132" i="54"/>
  <c r="I131" i="54"/>
  <c r="I130" i="54"/>
  <c r="I129" i="54"/>
  <c r="I128" i="54"/>
  <c r="I127" i="54"/>
  <c r="I126" i="54"/>
  <c r="I125" i="54"/>
  <c r="I124" i="54"/>
  <c r="I123" i="54"/>
  <c r="I122" i="54"/>
  <c r="I121" i="54"/>
  <c r="I120" i="54"/>
  <c r="I119" i="54"/>
  <c r="I118" i="54"/>
  <c r="I117" i="54"/>
  <c r="I116" i="54"/>
  <c r="I115" i="54"/>
  <c r="I114" i="54"/>
  <c r="I113" i="54"/>
  <c r="I112" i="54"/>
  <c r="I111" i="54"/>
  <c r="I110" i="54"/>
  <c r="I109" i="54"/>
  <c r="I108" i="54"/>
  <c r="I107" i="54"/>
  <c r="I106" i="54"/>
  <c r="I105" i="54"/>
  <c r="I104" i="54"/>
  <c r="I103" i="54"/>
  <c r="I102" i="54"/>
  <c r="I101" i="54"/>
  <c r="I100" i="54"/>
  <c r="I99" i="54"/>
  <c r="I98" i="54"/>
  <c r="I97" i="54"/>
  <c r="I96" i="54"/>
  <c r="I95" i="54"/>
  <c r="I94" i="54"/>
  <c r="I93" i="54"/>
  <c r="I92" i="54"/>
  <c r="I91" i="54"/>
  <c r="I90" i="54"/>
  <c r="I89" i="54"/>
  <c r="I88" i="54"/>
  <c r="I87" i="54"/>
  <c r="I86" i="54"/>
  <c r="I85" i="54"/>
  <c r="I84" i="54"/>
  <c r="I83" i="54"/>
  <c r="I82" i="54"/>
  <c r="I81" i="54"/>
  <c r="I80" i="54"/>
  <c r="I79" i="54"/>
  <c r="I78" i="54"/>
  <c r="I77" i="54"/>
  <c r="I76" i="54"/>
  <c r="I75" i="54"/>
  <c r="I74" i="54"/>
  <c r="I73" i="54"/>
  <c r="I72" i="54"/>
  <c r="I71" i="54"/>
  <c r="I70" i="54"/>
  <c r="I69" i="54"/>
  <c r="I68" i="54"/>
  <c r="I67" i="54"/>
  <c r="I66" i="54"/>
  <c r="I65" i="54"/>
  <c r="I64" i="54"/>
  <c r="I63" i="54"/>
  <c r="I62" i="54"/>
  <c r="I61" i="54"/>
  <c r="I60" i="54"/>
  <c r="I59" i="54"/>
  <c r="I58" i="54"/>
  <c r="I57" i="54"/>
  <c r="I56" i="54"/>
  <c r="I55" i="54"/>
  <c r="I54" i="54"/>
  <c r="I53" i="54"/>
  <c r="I52" i="54"/>
  <c r="I51" i="54"/>
  <c r="I50" i="54"/>
  <c r="I49" i="54"/>
  <c r="I48" i="54"/>
  <c r="I47" i="54"/>
  <c r="I46" i="54"/>
  <c r="I45" i="54"/>
  <c r="I44" i="54"/>
  <c r="I43" i="54"/>
  <c r="I42" i="54"/>
  <c r="I41" i="54"/>
  <c r="I40" i="54"/>
  <c r="I39" i="54"/>
  <c r="I38" i="54"/>
  <c r="I37" i="54"/>
  <c r="I36" i="54"/>
  <c r="I35" i="54"/>
  <c r="I34" i="54"/>
  <c r="I33" i="54"/>
  <c r="I32" i="54"/>
  <c r="I30" i="54"/>
  <c r="I29" i="54"/>
  <c r="I28" i="54"/>
  <c r="I27" i="54"/>
  <c r="I26" i="54"/>
  <c r="I25" i="54"/>
  <c r="I24" i="54"/>
  <c r="I23" i="54"/>
  <c r="I22" i="54"/>
  <c r="I21" i="54"/>
  <c r="I20" i="54"/>
  <c r="I19" i="54"/>
  <c r="I18" i="54"/>
  <c r="I17" i="54"/>
  <c r="I16" i="54"/>
  <c r="I15" i="54"/>
  <c r="I14" i="54"/>
  <c r="I13" i="54"/>
  <c r="I12" i="54"/>
  <c r="I11" i="54"/>
  <c r="I10" i="54"/>
  <c r="I9" i="54"/>
  <c r="I8" i="54"/>
  <c r="I7" i="54"/>
  <c r="I6" i="54"/>
  <c r="I5" i="54"/>
  <c r="I4" i="54"/>
  <c r="I3" i="54"/>
  <c r="BA66" i="41"/>
  <c r="AZ66" i="41"/>
  <c r="AY66" i="41"/>
  <c r="AX66" i="41"/>
  <c r="AW66" i="41"/>
  <c r="AV66" i="41"/>
  <c r="AU66" i="41"/>
  <c r="AR66" i="41"/>
  <c r="AQ66" i="41"/>
  <c r="AP66" i="41"/>
  <c r="AO66" i="41"/>
  <c r="AN66" i="41"/>
  <c r="AM66" i="41"/>
  <c r="AL66" i="41"/>
  <c r="AI66" i="41"/>
  <c r="AH66" i="41"/>
  <c r="AG66" i="41"/>
  <c r="AF66" i="41"/>
  <c r="AE66" i="41"/>
  <c r="AD66" i="41"/>
  <c r="AC66" i="41"/>
  <c r="Z66" i="41"/>
  <c r="Y66" i="41"/>
  <c r="X66" i="41"/>
  <c r="W66" i="41"/>
  <c r="V66" i="41"/>
  <c r="U66" i="41"/>
  <c r="T66" i="41"/>
  <c r="Q66" i="41"/>
  <c r="P66" i="41"/>
  <c r="O66" i="41"/>
  <c r="N66" i="41"/>
  <c r="M66" i="41"/>
  <c r="L66" i="41"/>
  <c r="K66" i="41"/>
  <c r="H66" i="41"/>
  <c r="G66" i="41"/>
  <c r="F66" i="41"/>
  <c r="E66" i="41"/>
  <c r="D66" i="41"/>
  <c r="C66" i="41"/>
  <c r="B66" i="41"/>
  <c r="BA65" i="41"/>
  <c r="AZ65" i="41"/>
  <c r="AY65" i="41"/>
  <c r="AX65" i="41"/>
  <c r="AW65" i="41"/>
  <c r="AV65" i="41"/>
  <c r="AU65" i="41"/>
  <c r="AR65" i="41"/>
  <c r="AQ65" i="41"/>
  <c r="AP65" i="41"/>
  <c r="AO65" i="41"/>
  <c r="AN65" i="41"/>
  <c r="AM65" i="41"/>
  <c r="AL65" i="41"/>
  <c r="AI65" i="41"/>
  <c r="AH65" i="41"/>
  <c r="AG65" i="41"/>
  <c r="AF65" i="41"/>
  <c r="AE65" i="41"/>
  <c r="AD65" i="41"/>
  <c r="AC65" i="41"/>
  <c r="Z65" i="41"/>
  <c r="Y65" i="41"/>
  <c r="X65" i="41"/>
  <c r="W65" i="41"/>
  <c r="V65" i="41"/>
  <c r="U65" i="41"/>
  <c r="T65" i="41"/>
  <c r="Q65" i="41"/>
  <c r="P65" i="41"/>
  <c r="O65" i="41"/>
  <c r="N65" i="41"/>
  <c r="M65" i="41"/>
  <c r="L65" i="41"/>
  <c r="K65" i="41"/>
  <c r="H65" i="41"/>
  <c r="G65" i="41"/>
  <c r="F65" i="41"/>
  <c r="E65" i="41"/>
  <c r="D65" i="41"/>
  <c r="C65" i="41"/>
  <c r="B65" i="41"/>
  <c r="BA64" i="41"/>
  <c r="AZ64" i="41"/>
  <c r="AY64" i="41"/>
  <c r="AX64" i="41"/>
  <c r="AW64" i="41"/>
  <c r="AV64" i="41"/>
  <c r="AU64" i="41"/>
  <c r="AR64" i="41"/>
  <c r="AQ64" i="41"/>
  <c r="AP64" i="41"/>
  <c r="AO64" i="41"/>
  <c r="AN64" i="41"/>
  <c r="AM64" i="41"/>
  <c r="AL64" i="41"/>
  <c r="AI64" i="41"/>
  <c r="AH64" i="41"/>
  <c r="AG64" i="41"/>
  <c r="AF64" i="41"/>
  <c r="AE64" i="41"/>
  <c r="AD64" i="41"/>
  <c r="AC64" i="41"/>
  <c r="Z64" i="41"/>
  <c r="Y64" i="41"/>
  <c r="X64" i="41"/>
  <c r="W64" i="41"/>
  <c r="V64" i="41"/>
  <c r="U64" i="41"/>
  <c r="T64" i="41"/>
  <c r="Q64" i="41"/>
  <c r="P64" i="41"/>
  <c r="O64" i="41"/>
  <c r="N64" i="41"/>
  <c r="M64" i="41"/>
  <c r="L64" i="41"/>
  <c r="K64" i="41"/>
  <c r="H64" i="41"/>
  <c r="G64" i="41"/>
  <c r="F64" i="41"/>
  <c r="E64" i="41"/>
  <c r="D64" i="41"/>
  <c r="C64" i="41"/>
  <c r="B64" i="41"/>
  <c r="BA63" i="41"/>
  <c r="AZ63" i="41"/>
  <c r="AY63" i="41"/>
  <c r="AX63" i="41"/>
  <c r="AW63" i="41"/>
  <c r="AV63" i="41"/>
  <c r="AU63" i="41"/>
  <c r="AR63" i="41"/>
  <c r="AQ63" i="41"/>
  <c r="AP63" i="41"/>
  <c r="AO63" i="41"/>
  <c r="AN63" i="41"/>
  <c r="AM63" i="41"/>
  <c r="AL63" i="41"/>
  <c r="AI63" i="41"/>
  <c r="AH63" i="41"/>
  <c r="AG63" i="41"/>
  <c r="AF63" i="41"/>
  <c r="AE63" i="41"/>
  <c r="AD63" i="41"/>
  <c r="AC63" i="41"/>
  <c r="Z63" i="41"/>
  <c r="Y63" i="41"/>
  <c r="X63" i="41"/>
  <c r="W63" i="41"/>
  <c r="V63" i="41"/>
  <c r="U63" i="41"/>
  <c r="T63" i="41"/>
  <c r="Q63" i="41"/>
  <c r="P63" i="41"/>
  <c r="O63" i="41"/>
  <c r="N63" i="41"/>
  <c r="M63" i="41"/>
  <c r="L63" i="41"/>
  <c r="K63" i="41"/>
  <c r="H63" i="41"/>
  <c r="G63" i="41"/>
  <c r="F63" i="41"/>
  <c r="E63" i="41"/>
  <c r="D63" i="41"/>
  <c r="C63" i="41"/>
  <c r="B63" i="41"/>
  <c r="BA61" i="41"/>
  <c r="AZ61" i="41"/>
  <c r="AY61" i="41"/>
  <c r="AX61" i="41"/>
  <c r="AW61" i="41"/>
  <c r="AV61" i="41"/>
  <c r="AU61" i="41"/>
  <c r="AR61" i="41"/>
  <c r="AQ61" i="41"/>
  <c r="AP61" i="41"/>
  <c r="AO61" i="41"/>
  <c r="AN61" i="41"/>
  <c r="AM61" i="41"/>
  <c r="AL61" i="41"/>
  <c r="AI61" i="41"/>
  <c r="AH61" i="41"/>
  <c r="AG61" i="41"/>
  <c r="AF61" i="41"/>
  <c r="AE61" i="41"/>
  <c r="AD61" i="41"/>
  <c r="AC61" i="41"/>
  <c r="Z61" i="41"/>
  <c r="Y61" i="41"/>
  <c r="X61" i="41"/>
  <c r="W61" i="41"/>
  <c r="V61" i="41"/>
  <c r="U61" i="41"/>
  <c r="T61" i="41"/>
  <c r="Q61" i="41"/>
  <c r="P61" i="41"/>
  <c r="O61" i="41"/>
  <c r="N61" i="41"/>
  <c r="M61" i="41"/>
  <c r="L61" i="41"/>
  <c r="K61" i="41"/>
  <c r="H61" i="41"/>
  <c r="G61" i="41"/>
  <c r="F61" i="41"/>
  <c r="E61" i="41"/>
  <c r="D61" i="41"/>
  <c r="C61" i="41"/>
  <c r="B61" i="41"/>
  <c r="BA59" i="41"/>
  <c r="AZ59" i="41"/>
  <c r="AY59" i="41"/>
  <c r="AX59" i="41"/>
  <c r="AW59" i="41"/>
  <c r="AV59" i="41"/>
  <c r="AU59" i="41"/>
  <c r="AR59" i="41"/>
  <c r="AQ59" i="41"/>
  <c r="AP59" i="41"/>
  <c r="AO59" i="41"/>
  <c r="AN59" i="41"/>
  <c r="AM59" i="41"/>
  <c r="AL59" i="41"/>
  <c r="AI59" i="41"/>
  <c r="AH59" i="41"/>
  <c r="AG59" i="41"/>
  <c r="AF59" i="41"/>
  <c r="AE59" i="41"/>
  <c r="AD59" i="41"/>
  <c r="AC59" i="41"/>
  <c r="Z59" i="41"/>
  <c r="Y59" i="41"/>
  <c r="X59" i="41"/>
  <c r="W59" i="41"/>
  <c r="V59" i="41"/>
  <c r="U59" i="41"/>
  <c r="T59" i="41"/>
  <c r="Q59" i="41"/>
  <c r="P59" i="41"/>
  <c r="O59" i="41"/>
  <c r="N59" i="41"/>
  <c r="M59" i="41"/>
  <c r="L59" i="41"/>
  <c r="K59" i="41"/>
  <c r="H59" i="41"/>
  <c r="G59" i="41"/>
  <c r="F59" i="41"/>
  <c r="E59" i="41"/>
  <c r="D59" i="41"/>
  <c r="C59" i="41"/>
  <c r="B59" i="41"/>
  <c r="BA57" i="41"/>
  <c r="AZ57" i="41"/>
  <c r="AY57" i="41"/>
  <c r="AX57" i="41"/>
  <c r="AW57" i="41"/>
  <c r="AV57" i="41"/>
  <c r="AU57" i="41"/>
  <c r="AR57" i="41"/>
  <c r="AQ57" i="41"/>
  <c r="AP57" i="41"/>
  <c r="AO57" i="41"/>
  <c r="AN57" i="41"/>
  <c r="AM57" i="41"/>
  <c r="AL57" i="41"/>
  <c r="AI57" i="41"/>
  <c r="AH57" i="41"/>
  <c r="AG57" i="41"/>
  <c r="AF57" i="41"/>
  <c r="AE57" i="41"/>
  <c r="AD57" i="41"/>
  <c r="AC57" i="41"/>
  <c r="Z57" i="41"/>
  <c r="Y57" i="41"/>
  <c r="X57" i="41"/>
  <c r="W57" i="41"/>
  <c r="V57" i="41"/>
  <c r="U57" i="41"/>
  <c r="T57" i="41"/>
  <c r="Q57" i="41"/>
  <c r="P57" i="41"/>
  <c r="O57" i="41"/>
  <c r="N57" i="41"/>
  <c r="M57" i="41"/>
  <c r="L57" i="41"/>
  <c r="K57" i="41"/>
  <c r="H57" i="41"/>
  <c r="G57" i="41"/>
  <c r="F57" i="41"/>
  <c r="E57" i="41"/>
  <c r="D57" i="41"/>
  <c r="C57" i="41"/>
  <c r="B57" i="41"/>
  <c r="BA56" i="41"/>
  <c r="AZ56" i="41"/>
  <c r="AY56" i="41"/>
  <c r="AX56" i="41"/>
  <c r="AW56" i="41"/>
  <c r="AV56" i="41"/>
  <c r="AU56" i="41"/>
  <c r="AR56" i="41"/>
  <c r="AQ56" i="41"/>
  <c r="AP56" i="41"/>
  <c r="AO56" i="41"/>
  <c r="AN56" i="41"/>
  <c r="AM56" i="41"/>
  <c r="AL56" i="41"/>
  <c r="AI56" i="41"/>
  <c r="AH56" i="41"/>
  <c r="AG56" i="41"/>
  <c r="AF56" i="41"/>
  <c r="AE56" i="41"/>
  <c r="AD56" i="41"/>
  <c r="AC56" i="41"/>
  <c r="Z56" i="41"/>
  <c r="Y56" i="41"/>
  <c r="X56" i="41"/>
  <c r="W56" i="41"/>
  <c r="V56" i="41"/>
  <c r="U56" i="41"/>
  <c r="T56" i="41"/>
  <c r="Q56" i="41"/>
  <c r="P56" i="41"/>
  <c r="O56" i="41"/>
  <c r="N56" i="41"/>
  <c r="M56" i="41"/>
  <c r="L56" i="41"/>
  <c r="K56" i="41"/>
  <c r="H56" i="41"/>
  <c r="G56" i="41"/>
  <c r="F56" i="41"/>
  <c r="E56" i="41"/>
  <c r="D56" i="41"/>
  <c r="C56" i="41"/>
  <c r="B56" i="41"/>
  <c r="BA55" i="41"/>
  <c r="AZ55" i="41"/>
  <c r="AY55" i="41"/>
  <c r="AX55" i="41"/>
  <c r="AW55" i="41"/>
  <c r="AV55" i="41"/>
  <c r="AU55" i="41"/>
  <c r="AR55" i="41"/>
  <c r="AQ55" i="41"/>
  <c r="AP55" i="41"/>
  <c r="AO55" i="41"/>
  <c r="AN55" i="41"/>
  <c r="AM55" i="41"/>
  <c r="AL55" i="41"/>
  <c r="AI55" i="41"/>
  <c r="AH55" i="41"/>
  <c r="AG55" i="41"/>
  <c r="AF55" i="41"/>
  <c r="AE55" i="41"/>
  <c r="AD55" i="41"/>
  <c r="AC55" i="41"/>
  <c r="Z55" i="41"/>
  <c r="Y55" i="41"/>
  <c r="X55" i="41"/>
  <c r="W55" i="41"/>
  <c r="V55" i="41"/>
  <c r="U55" i="41"/>
  <c r="T55" i="41"/>
  <c r="Q55" i="41"/>
  <c r="P55" i="41"/>
  <c r="O55" i="41"/>
  <c r="N55" i="41"/>
  <c r="M55" i="41"/>
  <c r="L55" i="41"/>
  <c r="K55" i="41"/>
  <c r="H55" i="41"/>
  <c r="G55" i="41"/>
  <c r="F55" i="41"/>
  <c r="E55" i="41"/>
  <c r="D55" i="41"/>
  <c r="C55" i="41"/>
  <c r="B55" i="41"/>
  <c r="Q11" i="38"/>
  <c r="P11" i="38"/>
  <c r="O11" i="38"/>
  <c r="N11" i="38"/>
  <c r="M11" i="38"/>
  <c r="L11" i="38"/>
  <c r="K11" i="38"/>
  <c r="Q10" i="38"/>
  <c r="P10" i="38"/>
  <c r="O10" i="38"/>
  <c r="N10" i="38"/>
  <c r="M10" i="38"/>
  <c r="L10" i="38"/>
  <c r="K10" i="38"/>
  <c r="Q8" i="38"/>
  <c r="P8" i="38"/>
  <c r="O8" i="38"/>
  <c r="N8" i="38"/>
  <c r="M8" i="38"/>
  <c r="L8" i="38"/>
  <c r="K8" i="38"/>
  <c r="Q7" i="38"/>
  <c r="P7" i="38"/>
  <c r="O7" i="38"/>
  <c r="N7" i="38"/>
  <c r="M7" i="38"/>
  <c r="L7" i="38"/>
  <c r="K7" i="38"/>
  <c r="Q11" i="37"/>
  <c r="P11" i="37"/>
  <c r="O11" i="37"/>
  <c r="N11" i="37"/>
  <c r="M11" i="37"/>
  <c r="L11" i="37"/>
  <c r="K11" i="37"/>
  <c r="Q10" i="37"/>
  <c r="P10" i="37"/>
  <c r="O10" i="37"/>
  <c r="N10" i="37"/>
  <c r="M10" i="37"/>
  <c r="L10" i="37"/>
  <c r="K10" i="37"/>
  <c r="Q8" i="37"/>
  <c r="P8" i="37"/>
  <c r="O8" i="37"/>
  <c r="N8" i="37"/>
  <c r="M8" i="37"/>
  <c r="L8" i="37"/>
  <c r="K8" i="37"/>
  <c r="Q7" i="37"/>
  <c r="P7" i="37"/>
  <c r="O7" i="37"/>
  <c r="N7" i="37"/>
  <c r="M7" i="37"/>
  <c r="L7" i="37"/>
  <c r="K7" i="37"/>
  <c r="AS11" i="36"/>
  <c r="AR11" i="36"/>
  <c r="AQ11" i="36"/>
  <c r="AP11" i="36"/>
  <c r="AO11" i="36"/>
  <c r="AN11" i="36"/>
  <c r="AM11" i="36"/>
  <c r="AJ11" i="36"/>
  <c r="AI11" i="36"/>
  <c r="AH11" i="36"/>
  <c r="AG11" i="36"/>
  <c r="AF11" i="36"/>
  <c r="AE11" i="36"/>
  <c r="AD11" i="36"/>
  <c r="AS10" i="36"/>
  <c r="AR10" i="36"/>
  <c r="AQ10" i="36"/>
  <c r="AP10" i="36"/>
  <c r="AO10" i="36"/>
  <c r="AN10" i="36"/>
  <c r="AM10" i="36"/>
  <c r="AJ10" i="36"/>
  <c r="AI10" i="36"/>
  <c r="AH10" i="36"/>
  <c r="AG10" i="36"/>
  <c r="AF10" i="36"/>
  <c r="AE10" i="36"/>
  <c r="AD10" i="36"/>
  <c r="AS9" i="36"/>
  <c r="AR9" i="36"/>
  <c r="AQ9" i="36"/>
  <c r="AP9" i="36"/>
  <c r="AO9" i="36"/>
  <c r="AN9" i="36"/>
  <c r="AM9" i="36"/>
  <c r="AJ9" i="36"/>
  <c r="AI9" i="36"/>
  <c r="AH9" i="36"/>
  <c r="AG9" i="36"/>
  <c r="AF9" i="36"/>
  <c r="AE9" i="36"/>
  <c r="AD9" i="36"/>
  <c r="AS8" i="36"/>
  <c r="AR8" i="36"/>
  <c r="AQ8" i="36"/>
  <c r="AP8" i="36"/>
  <c r="AO8" i="36"/>
  <c r="AN8" i="36"/>
  <c r="AM8" i="36"/>
  <c r="AJ8" i="36"/>
  <c r="AI8" i="36"/>
  <c r="AH8" i="36"/>
  <c r="AG8" i="36"/>
  <c r="AF8" i="36"/>
  <c r="AE8" i="36"/>
  <c r="AD8" i="36"/>
  <c r="AS7" i="36"/>
  <c r="AR7" i="36"/>
  <c r="AQ7" i="36"/>
  <c r="AP7" i="36"/>
  <c r="AO7" i="36"/>
  <c r="AN7" i="36"/>
  <c r="AM7" i="36"/>
  <c r="AJ7" i="36"/>
  <c r="AI7" i="36"/>
  <c r="AH7" i="36"/>
  <c r="AG7" i="36"/>
  <c r="AF7" i="36"/>
  <c r="AE7" i="36"/>
  <c r="AD7" i="36"/>
  <c r="AS6" i="36"/>
  <c r="AR6" i="36"/>
  <c r="AQ6" i="36"/>
  <c r="AP6" i="36"/>
  <c r="AO6" i="36"/>
  <c r="AN6" i="36"/>
  <c r="AM6" i="36"/>
  <c r="AJ6" i="36"/>
  <c r="AI6" i="36"/>
  <c r="AH6" i="36"/>
  <c r="AG6" i="36"/>
  <c r="AF6" i="36"/>
  <c r="AE6" i="36"/>
  <c r="AD6" i="36"/>
  <c r="Q11" i="35"/>
  <c r="P11" i="35"/>
  <c r="O11" i="35"/>
  <c r="N11" i="35"/>
  <c r="M11" i="35"/>
  <c r="L11" i="35"/>
  <c r="K11" i="35"/>
  <c r="Q10" i="35"/>
  <c r="P10" i="35"/>
  <c r="O10" i="35"/>
  <c r="N10" i="35"/>
  <c r="M10" i="35"/>
  <c r="L10" i="35"/>
  <c r="K10" i="35"/>
  <c r="Q8" i="35"/>
  <c r="P8" i="35"/>
  <c r="O8" i="35"/>
  <c r="N8" i="35"/>
  <c r="M8" i="35"/>
  <c r="L8" i="35"/>
  <c r="K8" i="35"/>
  <c r="Q7" i="35"/>
  <c r="P7" i="35"/>
  <c r="O7" i="35"/>
  <c r="N7" i="35"/>
  <c r="M7" i="35"/>
  <c r="L7" i="35"/>
  <c r="K7" i="35"/>
  <c r="Q11" i="34"/>
  <c r="P11" i="34"/>
  <c r="O11" i="34"/>
  <c r="N11" i="34"/>
  <c r="M11" i="34"/>
  <c r="L11" i="34"/>
  <c r="K11" i="34"/>
  <c r="Q10" i="34"/>
  <c r="P10" i="34"/>
  <c r="O10" i="34"/>
  <c r="N10" i="34"/>
  <c r="M10" i="34"/>
  <c r="L10" i="34"/>
  <c r="K10" i="34"/>
  <c r="Q8" i="34"/>
  <c r="P8" i="34"/>
  <c r="O8" i="34"/>
  <c r="N8" i="34"/>
  <c r="M8" i="34"/>
  <c r="L8" i="34"/>
  <c r="K8" i="34"/>
  <c r="Q7" i="34"/>
  <c r="P7" i="34"/>
  <c r="O7" i="34"/>
  <c r="N7" i="34"/>
  <c r="M7" i="34"/>
  <c r="L7" i="34"/>
  <c r="K7" i="34"/>
  <c r="CL21" i="33"/>
  <c r="CK21" i="33"/>
  <c r="CJ21" i="33"/>
  <c r="CI21" i="33"/>
  <c r="CH21" i="33"/>
  <c r="CG21" i="33"/>
  <c r="CF21" i="33"/>
  <c r="CC21" i="33"/>
  <c r="CB21" i="33"/>
  <c r="CA21" i="33"/>
  <c r="BZ21" i="33"/>
  <c r="BY21" i="33"/>
  <c r="BX21" i="33"/>
  <c r="BW21" i="33"/>
  <c r="AS21" i="33"/>
  <c r="AR21" i="33"/>
  <c r="AQ21" i="33"/>
  <c r="AP21" i="33"/>
  <c r="AO21" i="33"/>
  <c r="AN21" i="33"/>
  <c r="AM21" i="33"/>
  <c r="AJ21" i="33"/>
  <c r="AI21" i="33"/>
  <c r="AH21" i="33"/>
  <c r="AG21" i="33"/>
  <c r="AF21" i="33"/>
  <c r="AE21" i="33"/>
  <c r="AD21" i="33"/>
  <c r="CL20" i="33"/>
  <c r="CK20" i="33"/>
  <c r="CJ20" i="33"/>
  <c r="CI20" i="33"/>
  <c r="CH20" i="33"/>
  <c r="CG20" i="33"/>
  <c r="CF20" i="33"/>
  <c r="CC20" i="33"/>
  <c r="CB20" i="33"/>
  <c r="CA20" i="33"/>
  <c r="BZ20" i="33"/>
  <c r="BY20" i="33"/>
  <c r="BX20" i="33"/>
  <c r="BW20" i="33"/>
  <c r="AS20" i="33"/>
  <c r="AR20" i="33"/>
  <c r="AQ20" i="33"/>
  <c r="AP20" i="33"/>
  <c r="AO20" i="33"/>
  <c r="AN20" i="33"/>
  <c r="AM20" i="33"/>
  <c r="AJ20" i="33"/>
  <c r="AI20" i="33"/>
  <c r="AH20" i="33"/>
  <c r="AG20" i="33"/>
  <c r="AF20" i="33"/>
  <c r="AE20" i="33"/>
  <c r="AD20" i="33"/>
  <c r="CL19" i="33"/>
  <c r="CK19" i="33"/>
  <c r="CJ19" i="33"/>
  <c r="CI19" i="33"/>
  <c r="CH19" i="33"/>
  <c r="CG19" i="33"/>
  <c r="CF19" i="33"/>
  <c r="CC19" i="33"/>
  <c r="CB19" i="33"/>
  <c r="CA19" i="33"/>
  <c r="BZ19" i="33"/>
  <c r="BY19" i="33"/>
  <c r="BX19" i="33"/>
  <c r="BW19" i="33"/>
  <c r="AS19" i="33"/>
  <c r="AR19" i="33"/>
  <c r="AQ19" i="33"/>
  <c r="AP19" i="33"/>
  <c r="AO19" i="33"/>
  <c r="AN19" i="33"/>
  <c r="AM19" i="33"/>
  <c r="AJ19" i="33"/>
  <c r="AI19" i="33"/>
  <c r="AH19" i="33"/>
  <c r="AG19" i="33"/>
  <c r="AF19" i="33"/>
  <c r="AE19" i="33"/>
  <c r="AD19" i="33"/>
  <c r="CL18" i="33"/>
  <c r="CK18" i="33"/>
  <c r="CJ18" i="33"/>
  <c r="CI18" i="33"/>
  <c r="CH18" i="33"/>
  <c r="CG18" i="33"/>
  <c r="CF18" i="33"/>
  <c r="CC18" i="33"/>
  <c r="CB18" i="33"/>
  <c r="CA18" i="33"/>
  <c r="BZ18" i="33"/>
  <c r="BY18" i="33"/>
  <c r="BX18" i="33"/>
  <c r="BW18" i="33"/>
  <c r="AS18" i="33"/>
  <c r="AR18" i="33"/>
  <c r="AQ18" i="33"/>
  <c r="AP18" i="33"/>
  <c r="AO18" i="33"/>
  <c r="AN18" i="33"/>
  <c r="AM18" i="33"/>
  <c r="AJ18" i="33"/>
  <c r="AI18" i="33"/>
  <c r="AH18" i="33"/>
  <c r="AG18" i="33"/>
  <c r="AF18" i="33"/>
  <c r="AE18" i="33"/>
  <c r="AD18" i="33"/>
  <c r="CL17" i="33"/>
  <c r="CK17" i="33"/>
  <c r="CJ17" i="33"/>
  <c r="CI17" i="33"/>
  <c r="CH17" i="33"/>
  <c r="CG17" i="33"/>
  <c r="CF17" i="33"/>
  <c r="CC17" i="33"/>
  <c r="CB17" i="33"/>
  <c r="CA17" i="33"/>
  <c r="BZ17" i="33"/>
  <c r="BY17" i="33"/>
  <c r="BX17" i="33"/>
  <c r="BW17" i="33"/>
  <c r="AS17" i="33"/>
  <c r="AR17" i="33"/>
  <c r="AQ17" i="33"/>
  <c r="AP17" i="33"/>
  <c r="AO17" i="33"/>
  <c r="AN17" i="33"/>
  <c r="AM17" i="33"/>
  <c r="AJ17" i="33"/>
  <c r="AI17" i="33"/>
  <c r="AH17" i="33"/>
  <c r="AG17" i="33"/>
  <c r="AF17" i="33"/>
  <c r="AE17" i="33"/>
  <c r="AD17" i="33"/>
  <c r="CL16" i="33"/>
  <c r="CK16" i="33"/>
  <c r="CJ16" i="33"/>
  <c r="CI16" i="33"/>
  <c r="CH16" i="33"/>
  <c r="CG16" i="33"/>
  <c r="CF16" i="33"/>
  <c r="CC16" i="33"/>
  <c r="CB16" i="33"/>
  <c r="CA16" i="33"/>
  <c r="BZ16" i="33"/>
  <c r="BY16" i="33"/>
  <c r="BX16" i="33"/>
  <c r="BW16" i="33"/>
  <c r="AS16" i="33"/>
  <c r="AR16" i="33"/>
  <c r="AQ16" i="33"/>
  <c r="AP16" i="33"/>
  <c r="AO16" i="33"/>
  <c r="AN16" i="33"/>
  <c r="AM16" i="33"/>
  <c r="AJ16" i="33"/>
  <c r="AI16" i="33"/>
  <c r="AH16" i="33"/>
  <c r="AG16" i="33"/>
  <c r="AF16" i="33"/>
  <c r="AE16" i="33"/>
  <c r="AD16" i="33"/>
  <c r="CL15" i="33"/>
  <c r="CK15" i="33"/>
  <c r="CJ15" i="33"/>
  <c r="CI15" i="33"/>
  <c r="CH15" i="33"/>
  <c r="CG15" i="33"/>
  <c r="CF15" i="33"/>
  <c r="CC15" i="33"/>
  <c r="CB15" i="33"/>
  <c r="CA15" i="33"/>
  <c r="BZ15" i="33"/>
  <c r="BY15" i="33"/>
  <c r="BX15" i="33"/>
  <c r="BW15" i="33"/>
  <c r="AS15" i="33"/>
  <c r="AR15" i="33"/>
  <c r="AQ15" i="33"/>
  <c r="AP15" i="33"/>
  <c r="AO15" i="33"/>
  <c r="AN15" i="33"/>
  <c r="AM15" i="33"/>
  <c r="AJ15" i="33"/>
  <c r="AI15" i="33"/>
  <c r="AH15" i="33"/>
  <c r="AG15" i="33"/>
  <c r="AF15" i="33"/>
  <c r="AE15" i="33"/>
  <c r="AD15" i="33"/>
  <c r="CL14" i="33"/>
  <c r="CK14" i="33"/>
  <c r="CJ14" i="33"/>
  <c r="CI14" i="33"/>
  <c r="CH14" i="33"/>
  <c r="CG14" i="33"/>
  <c r="CF14" i="33"/>
  <c r="CC14" i="33"/>
  <c r="CB14" i="33"/>
  <c r="CA14" i="33"/>
  <c r="BZ14" i="33"/>
  <c r="BY14" i="33"/>
  <c r="BX14" i="33"/>
  <c r="BW14" i="33"/>
  <c r="AS14" i="33"/>
  <c r="AR14" i="33"/>
  <c r="AQ14" i="33"/>
  <c r="AP14" i="33"/>
  <c r="AO14" i="33"/>
  <c r="AN14" i="33"/>
  <c r="AM14" i="33"/>
  <c r="AJ14" i="33"/>
  <c r="AI14" i="33"/>
  <c r="AH14" i="33"/>
  <c r="AG14" i="33"/>
  <c r="AF14" i="33"/>
  <c r="AE14" i="33"/>
  <c r="AD14" i="33"/>
  <c r="CL13" i="33"/>
  <c r="CK13" i="33"/>
  <c r="CJ13" i="33"/>
  <c r="CI13" i="33"/>
  <c r="CH13" i="33"/>
  <c r="CG13" i="33"/>
  <c r="CF13" i="33"/>
  <c r="CC13" i="33"/>
  <c r="CB13" i="33"/>
  <c r="CA13" i="33"/>
  <c r="BZ13" i="33"/>
  <c r="BY13" i="33"/>
  <c r="BX13" i="33"/>
  <c r="BW13" i="33"/>
  <c r="AS13" i="33"/>
  <c r="AR13" i="33"/>
  <c r="AQ13" i="33"/>
  <c r="AP13" i="33"/>
  <c r="AO13" i="33"/>
  <c r="AN13" i="33"/>
  <c r="AM13" i="33"/>
  <c r="AJ13" i="33"/>
  <c r="AI13" i="33"/>
  <c r="AH13" i="33"/>
  <c r="AG13" i="33"/>
  <c r="AF13" i="33"/>
  <c r="AE13" i="33"/>
  <c r="AD13" i="33"/>
  <c r="CL12" i="33"/>
  <c r="CK12" i="33"/>
  <c r="CJ12" i="33"/>
  <c r="CI12" i="33"/>
  <c r="CH12" i="33"/>
  <c r="CG12" i="33"/>
  <c r="CF12" i="33"/>
  <c r="CC12" i="33"/>
  <c r="CB12" i="33"/>
  <c r="CA12" i="33"/>
  <c r="BZ12" i="33"/>
  <c r="BY12" i="33"/>
  <c r="BX12" i="33"/>
  <c r="BW12" i="33"/>
  <c r="AS12" i="33"/>
  <c r="AR12" i="33"/>
  <c r="AQ12" i="33"/>
  <c r="AP12" i="33"/>
  <c r="AO12" i="33"/>
  <c r="AN12" i="33"/>
  <c r="AM12" i="33"/>
  <c r="AJ12" i="33"/>
  <c r="AI12" i="33"/>
  <c r="AH12" i="33"/>
  <c r="AG12" i="33"/>
  <c r="AF12" i="33"/>
  <c r="AE12" i="33"/>
  <c r="AD12" i="33"/>
  <c r="CL11" i="33"/>
  <c r="CK11" i="33"/>
  <c r="CJ11" i="33"/>
  <c r="CI11" i="33"/>
  <c r="CH11" i="33"/>
  <c r="CG11" i="33"/>
  <c r="CF11" i="33"/>
  <c r="CC11" i="33"/>
  <c r="CB11" i="33"/>
  <c r="CA11" i="33"/>
  <c r="BZ11" i="33"/>
  <c r="BY11" i="33"/>
  <c r="BX11" i="33"/>
  <c r="BW11" i="33"/>
  <c r="AS11" i="33"/>
  <c r="AR11" i="33"/>
  <c r="AQ11" i="33"/>
  <c r="AP11" i="33"/>
  <c r="AO11" i="33"/>
  <c r="AN11" i="33"/>
  <c r="AM11" i="33"/>
  <c r="AJ11" i="33"/>
  <c r="AI11" i="33"/>
  <c r="AH11" i="33"/>
  <c r="AG11" i="33"/>
  <c r="AF11" i="33"/>
  <c r="AE11" i="33"/>
  <c r="AD11" i="33"/>
  <c r="CL10" i="33"/>
  <c r="CK10" i="33"/>
  <c r="CJ10" i="33"/>
  <c r="CI10" i="33"/>
  <c r="CH10" i="33"/>
  <c r="CG10" i="33"/>
  <c r="CF10" i="33"/>
  <c r="CC10" i="33"/>
  <c r="CB10" i="33"/>
  <c r="CA10" i="33"/>
  <c r="BZ10" i="33"/>
  <c r="BY10" i="33"/>
  <c r="BX10" i="33"/>
  <c r="BW10" i="33"/>
  <c r="AS10" i="33"/>
  <c r="AR10" i="33"/>
  <c r="AQ10" i="33"/>
  <c r="AP10" i="33"/>
  <c r="AO10" i="33"/>
  <c r="AN10" i="33"/>
  <c r="AM10" i="33"/>
  <c r="AJ10" i="33"/>
  <c r="AI10" i="33"/>
  <c r="AH10" i="33"/>
  <c r="AG10" i="33"/>
  <c r="AF10" i="33"/>
  <c r="AE10" i="33"/>
  <c r="AD10" i="33"/>
  <c r="CL9" i="33"/>
  <c r="CK9" i="33"/>
  <c r="CJ9" i="33"/>
  <c r="CI9" i="33"/>
  <c r="CH9" i="33"/>
  <c r="CG9" i="33"/>
  <c r="CF9" i="33"/>
  <c r="CC9" i="33"/>
  <c r="CB9" i="33"/>
  <c r="CA9" i="33"/>
  <c r="BZ9" i="33"/>
  <c r="BY9" i="33"/>
  <c r="BX9" i="33"/>
  <c r="BW9" i="33"/>
  <c r="AS9" i="33"/>
  <c r="AR9" i="33"/>
  <c r="AQ9" i="33"/>
  <c r="AP9" i="33"/>
  <c r="AO9" i="33"/>
  <c r="AN9" i="33"/>
  <c r="AM9" i="33"/>
  <c r="AJ9" i="33"/>
  <c r="AI9" i="33"/>
  <c r="AH9" i="33"/>
  <c r="AG9" i="33"/>
  <c r="AF9" i="33"/>
  <c r="AE9" i="33"/>
  <c r="AD9" i="33"/>
  <c r="CL8" i="33"/>
  <c r="CK8" i="33"/>
  <c r="CJ8" i="33"/>
  <c r="CI8" i="33"/>
  <c r="CH8" i="33"/>
  <c r="CG8" i="33"/>
  <c r="CF8" i="33"/>
  <c r="CC8" i="33"/>
  <c r="CB8" i="33"/>
  <c r="CA8" i="33"/>
  <c r="BZ8" i="33"/>
  <c r="BY8" i="33"/>
  <c r="BX8" i="33"/>
  <c r="BW8" i="33"/>
  <c r="AS8" i="33"/>
  <c r="AR8" i="33"/>
  <c r="AQ8" i="33"/>
  <c r="AP8" i="33"/>
  <c r="AO8" i="33"/>
  <c r="AN8" i="33"/>
  <c r="AM8" i="33"/>
  <c r="AJ8" i="33"/>
  <c r="AI8" i="33"/>
  <c r="AH8" i="33"/>
  <c r="AG8" i="33"/>
  <c r="AF8" i="33"/>
  <c r="AE8" i="33"/>
  <c r="AD8" i="33"/>
  <c r="CL7" i="33"/>
  <c r="CK7" i="33"/>
  <c r="CJ7" i="33"/>
  <c r="CI7" i="33"/>
  <c r="CH7" i="33"/>
  <c r="CG7" i="33"/>
  <c r="CF7" i="33"/>
  <c r="CC7" i="33"/>
  <c r="CB7" i="33"/>
  <c r="CA7" i="33"/>
  <c r="BZ7" i="33"/>
  <c r="BY7" i="33"/>
  <c r="BX7" i="33"/>
  <c r="BW7" i="33"/>
  <c r="AS7" i="33"/>
  <c r="AR7" i="33"/>
  <c r="AQ7" i="33"/>
  <c r="AP7" i="33"/>
  <c r="AO7" i="33"/>
  <c r="AN7" i="33"/>
  <c r="AM7" i="33"/>
  <c r="AJ7" i="33"/>
  <c r="AI7" i="33"/>
  <c r="AH7" i="33"/>
  <c r="AG7" i="33"/>
  <c r="AF7" i="33"/>
  <c r="AE7" i="33"/>
  <c r="AD7" i="33"/>
  <c r="CL6" i="33"/>
  <c r="CK6" i="33"/>
  <c r="CJ6" i="33"/>
  <c r="CI6" i="33"/>
  <c r="CH6" i="33"/>
  <c r="CG6" i="33"/>
  <c r="CF6" i="33"/>
  <c r="CC6" i="33"/>
  <c r="CB6" i="33"/>
  <c r="CA6" i="33"/>
  <c r="BZ6" i="33"/>
  <c r="BY6" i="33"/>
  <c r="BX6" i="33"/>
  <c r="BW6" i="33"/>
  <c r="AS6" i="33"/>
  <c r="AR6" i="33"/>
  <c r="AQ6" i="33"/>
  <c r="AP6" i="33"/>
  <c r="AO6" i="33"/>
  <c r="AN6" i="33"/>
  <c r="AM6" i="33"/>
  <c r="AJ6" i="33"/>
  <c r="AI6" i="33"/>
  <c r="AH6" i="33"/>
  <c r="AG6" i="33"/>
  <c r="AF6" i="33"/>
  <c r="AE6" i="33"/>
  <c r="AD6" i="33"/>
  <c r="CL10" i="31"/>
  <c r="CK10" i="31"/>
  <c r="CJ10" i="31"/>
  <c r="CI10" i="31"/>
  <c r="CH10" i="31"/>
  <c r="CG10" i="31"/>
  <c r="CF10" i="31"/>
  <c r="CC10" i="31"/>
  <c r="CB10" i="31"/>
  <c r="CA10" i="31"/>
  <c r="BZ10" i="31"/>
  <c r="BY10" i="31"/>
  <c r="BX10" i="31"/>
  <c r="BW10" i="31"/>
  <c r="AS10" i="31"/>
  <c r="AR10" i="31"/>
  <c r="AQ10" i="31"/>
  <c r="AP10" i="31"/>
  <c r="AO10" i="31"/>
  <c r="AN10" i="31"/>
  <c r="AM10" i="31"/>
  <c r="AJ10" i="31"/>
  <c r="AI10" i="31"/>
  <c r="AH10" i="31"/>
  <c r="AG10" i="31"/>
  <c r="AF10" i="31"/>
  <c r="AE10" i="31"/>
  <c r="AD10" i="31"/>
  <c r="CL9" i="31"/>
  <c r="CK9" i="31"/>
  <c r="CJ9" i="31"/>
  <c r="CI9" i="31"/>
  <c r="CH9" i="31"/>
  <c r="CG9" i="31"/>
  <c r="CF9" i="31"/>
  <c r="CC9" i="31"/>
  <c r="CB9" i="31"/>
  <c r="CA9" i="31"/>
  <c r="BZ9" i="31"/>
  <c r="BY9" i="31"/>
  <c r="BX9" i="31"/>
  <c r="BW9" i="31"/>
  <c r="AS9" i="31"/>
  <c r="AR9" i="31"/>
  <c r="AQ9" i="31"/>
  <c r="AP9" i="31"/>
  <c r="AO9" i="31"/>
  <c r="AN9" i="31"/>
  <c r="AM9" i="31"/>
  <c r="AJ9" i="31"/>
  <c r="AI9" i="31"/>
  <c r="AH9" i="31"/>
  <c r="AG9" i="31"/>
  <c r="AF9" i="31"/>
  <c r="AE9" i="31"/>
  <c r="AD9" i="31"/>
  <c r="CL8" i="31"/>
  <c r="CK8" i="31"/>
  <c r="CJ8" i="31"/>
  <c r="CI8" i="31"/>
  <c r="CH8" i="31"/>
  <c r="CG8" i="31"/>
  <c r="CF8" i="31"/>
  <c r="CC8" i="31"/>
  <c r="CB8" i="31"/>
  <c r="CA8" i="31"/>
  <c r="BZ8" i="31"/>
  <c r="BY8" i="31"/>
  <c r="BX8" i="31"/>
  <c r="BW8" i="31"/>
  <c r="AS8" i="31"/>
  <c r="AR8" i="31"/>
  <c r="AQ8" i="31"/>
  <c r="AP8" i="31"/>
  <c r="AO8" i="31"/>
  <c r="AN8" i="31"/>
  <c r="AM8" i="31"/>
  <c r="AJ8" i="31"/>
  <c r="AI8" i="31"/>
  <c r="AH8" i="31"/>
  <c r="AG8" i="31"/>
  <c r="AF8" i="31"/>
  <c r="AE8" i="31"/>
  <c r="AD8" i="31"/>
  <c r="CL7" i="31"/>
  <c r="CK7" i="31"/>
  <c r="CJ7" i="31"/>
  <c r="CI7" i="31"/>
  <c r="CH7" i="31"/>
  <c r="CG7" i="31"/>
  <c r="CF7" i="31"/>
  <c r="CC7" i="31"/>
  <c r="CB7" i="31"/>
  <c r="CA7" i="31"/>
  <c r="BZ7" i="31"/>
  <c r="BY7" i="31"/>
  <c r="BX7" i="31"/>
  <c r="BW7" i="31"/>
  <c r="AS7" i="31"/>
  <c r="AR7" i="31"/>
  <c r="AQ7" i="31"/>
  <c r="AP7" i="31"/>
  <c r="AO7" i="31"/>
  <c r="AN7" i="31"/>
  <c r="AM7" i="31"/>
  <c r="AJ7" i="31"/>
  <c r="AI7" i="31"/>
  <c r="AH7" i="31"/>
  <c r="AG7" i="31"/>
  <c r="AF7" i="31"/>
  <c r="AE7" i="31"/>
  <c r="AD7" i="31"/>
  <c r="CL6" i="31"/>
  <c r="CK6" i="31"/>
  <c r="CJ6" i="31"/>
  <c r="CI6" i="31"/>
  <c r="CH6" i="31"/>
  <c r="CG6" i="31"/>
  <c r="CF6" i="31"/>
  <c r="CC6" i="31"/>
  <c r="CB6" i="31"/>
  <c r="CA6" i="31"/>
  <c r="BZ6" i="31"/>
  <c r="BY6" i="31"/>
  <c r="BX6" i="31"/>
  <c r="BW6" i="31"/>
  <c r="AS6" i="31"/>
  <c r="AR6" i="31"/>
  <c r="AQ6" i="31"/>
  <c r="AP6" i="31"/>
  <c r="AO6" i="31"/>
  <c r="AN6" i="31"/>
  <c r="AM6" i="31"/>
  <c r="AJ6" i="31"/>
  <c r="AI6" i="31"/>
  <c r="AH6" i="31"/>
  <c r="AG6" i="31"/>
  <c r="AF6" i="31"/>
  <c r="AE6" i="31"/>
  <c r="AD6" i="31"/>
  <c r="CL13" i="30"/>
  <c r="CK13" i="30"/>
  <c r="CJ13" i="30"/>
  <c r="CI13" i="30"/>
  <c r="CH13" i="30"/>
  <c r="CG13" i="30"/>
  <c r="CF13" i="30"/>
  <c r="CC13" i="30"/>
  <c r="CB13" i="30"/>
  <c r="CA13" i="30"/>
  <c r="BZ13" i="30"/>
  <c r="BY13" i="30"/>
  <c r="BX13" i="30"/>
  <c r="BW13" i="30"/>
  <c r="AS13" i="30"/>
  <c r="AR13" i="30"/>
  <c r="AQ13" i="30"/>
  <c r="AP13" i="30"/>
  <c r="AO13" i="30"/>
  <c r="AN13" i="30"/>
  <c r="AM13" i="30"/>
  <c r="AJ13" i="30"/>
  <c r="AI13" i="30"/>
  <c r="AH13" i="30"/>
  <c r="AG13" i="30"/>
  <c r="AF13" i="30"/>
  <c r="AE13" i="30"/>
  <c r="AD13" i="30"/>
  <c r="CL12" i="30"/>
  <c r="CK12" i="30"/>
  <c r="CJ12" i="30"/>
  <c r="CI12" i="30"/>
  <c r="CH12" i="30"/>
  <c r="CG12" i="30"/>
  <c r="CF12" i="30"/>
  <c r="CC12" i="30"/>
  <c r="CB12" i="30"/>
  <c r="CA12" i="30"/>
  <c r="BZ12" i="30"/>
  <c r="BY12" i="30"/>
  <c r="BX12" i="30"/>
  <c r="BW12" i="30"/>
  <c r="AS12" i="30"/>
  <c r="AR12" i="30"/>
  <c r="AQ12" i="30"/>
  <c r="AP12" i="30"/>
  <c r="AO12" i="30"/>
  <c r="AN12" i="30"/>
  <c r="AM12" i="30"/>
  <c r="AJ12" i="30"/>
  <c r="AI12" i="30"/>
  <c r="AH12" i="30"/>
  <c r="AG12" i="30"/>
  <c r="AF12" i="30"/>
  <c r="AE12" i="30"/>
  <c r="AD12" i="30"/>
  <c r="CL11" i="30"/>
  <c r="CK11" i="30"/>
  <c r="CJ11" i="30"/>
  <c r="CI11" i="30"/>
  <c r="CH11" i="30"/>
  <c r="CG11" i="30"/>
  <c r="CF11" i="30"/>
  <c r="CC11" i="30"/>
  <c r="CB11" i="30"/>
  <c r="CA11" i="30"/>
  <c r="BZ11" i="30"/>
  <c r="BY11" i="30"/>
  <c r="BX11" i="30"/>
  <c r="BW11" i="30"/>
  <c r="AS11" i="30"/>
  <c r="AR11" i="30"/>
  <c r="AQ11" i="30"/>
  <c r="AP11" i="30"/>
  <c r="AO11" i="30"/>
  <c r="AN11" i="30"/>
  <c r="AM11" i="30"/>
  <c r="AJ11" i="30"/>
  <c r="AI11" i="30"/>
  <c r="AH11" i="30"/>
  <c r="AG11" i="30"/>
  <c r="AF11" i="30"/>
  <c r="AE11" i="30"/>
  <c r="AD11" i="30"/>
  <c r="CL10" i="30"/>
  <c r="CK10" i="30"/>
  <c r="CJ10" i="30"/>
  <c r="CI10" i="30"/>
  <c r="CH10" i="30"/>
  <c r="CG10" i="30"/>
  <c r="CF10" i="30"/>
  <c r="CC10" i="30"/>
  <c r="CB10" i="30"/>
  <c r="CA10" i="30"/>
  <c r="BZ10" i="30"/>
  <c r="BY10" i="30"/>
  <c r="BX10" i="30"/>
  <c r="BW10" i="30"/>
  <c r="AS10" i="30"/>
  <c r="AR10" i="30"/>
  <c r="AQ10" i="30"/>
  <c r="AP10" i="30"/>
  <c r="AO10" i="30"/>
  <c r="AN10" i="30"/>
  <c r="AM10" i="30"/>
  <c r="AJ10" i="30"/>
  <c r="AI10" i="30"/>
  <c r="AH10" i="30"/>
  <c r="AG10" i="30"/>
  <c r="AF10" i="30"/>
  <c r="AE10" i="30"/>
  <c r="AD10" i="30"/>
  <c r="CL9" i="30"/>
  <c r="CK9" i="30"/>
  <c r="CJ9" i="30"/>
  <c r="CI9" i="30"/>
  <c r="CH9" i="30"/>
  <c r="CG9" i="30"/>
  <c r="CF9" i="30"/>
  <c r="CC9" i="30"/>
  <c r="CB9" i="30"/>
  <c r="CA9" i="30"/>
  <c r="BZ9" i="30"/>
  <c r="BY9" i="30"/>
  <c r="BX9" i="30"/>
  <c r="BW9" i="30"/>
  <c r="AS9" i="30"/>
  <c r="AR9" i="30"/>
  <c r="AQ9" i="30"/>
  <c r="AP9" i="30"/>
  <c r="AO9" i="30"/>
  <c r="AN9" i="30"/>
  <c r="AM9" i="30"/>
  <c r="AJ9" i="30"/>
  <c r="AI9" i="30"/>
  <c r="AH9" i="30"/>
  <c r="AG9" i="30"/>
  <c r="AF9" i="30"/>
  <c r="AE9" i="30"/>
  <c r="AD9" i="30"/>
  <c r="CL8" i="30"/>
  <c r="CK8" i="30"/>
  <c r="CJ8" i="30"/>
  <c r="CI8" i="30"/>
  <c r="CH8" i="30"/>
  <c r="CG8" i="30"/>
  <c r="CF8" i="30"/>
  <c r="CC8" i="30"/>
  <c r="CB8" i="30"/>
  <c r="CA8" i="30"/>
  <c r="BZ8" i="30"/>
  <c r="BY8" i="30"/>
  <c r="BX8" i="30"/>
  <c r="BW8" i="30"/>
  <c r="AS8" i="30"/>
  <c r="AR8" i="30"/>
  <c r="AQ8" i="30"/>
  <c r="AP8" i="30"/>
  <c r="AO8" i="30"/>
  <c r="AN8" i="30"/>
  <c r="AM8" i="30"/>
  <c r="AJ8" i="30"/>
  <c r="AI8" i="30"/>
  <c r="AH8" i="30"/>
  <c r="AG8" i="30"/>
  <c r="AF8" i="30"/>
  <c r="AE8" i="30"/>
  <c r="AD8" i="30"/>
  <c r="CL7" i="30"/>
  <c r="CK7" i="30"/>
  <c r="CJ7" i="30"/>
  <c r="CI7" i="30"/>
  <c r="CH7" i="30"/>
  <c r="CG7" i="30"/>
  <c r="CF7" i="30"/>
  <c r="CC7" i="30"/>
  <c r="CB7" i="30"/>
  <c r="CA7" i="30"/>
  <c r="BZ7" i="30"/>
  <c r="BY7" i="30"/>
  <c r="BX7" i="30"/>
  <c r="BW7" i="30"/>
  <c r="AS7" i="30"/>
  <c r="AR7" i="30"/>
  <c r="AQ7" i="30"/>
  <c r="AP7" i="30"/>
  <c r="AO7" i="30"/>
  <c r="AN7" i="30"/>
  <c r="AM7" i="30"/>
  <c r="AJ7" i="30"/>
  <c r="AI7" i="30"/>
  <c r="AH7" i="30"/>
  <c r="AG7" i="30"/>
  <c r="AF7" i="30"/>
  <c r="AE7" i="30"/>
  <c r="AD7" i="30"/>
  <c r="CL37" i="29"/>
  <c r="CK37" i="29"/>
  <c r="CJ37" i="29"/>
  <c r="CI37" i="29"/>
  <c r="CH37" i="29"/>
  <c r="CG37" i="29"/>
  <c r="CF37" i="29"/>
  <c r="CC37" i="29"/>
  <c r="CB37" i="29"/>
  <c r="CA37" i="29"/>
  <c r="BZ37" i="29"/>
  <c r="BY37" i="29"/>
  <c r="BX37" i="29"/>
  <c r="BW37" i="29"/>
  <c r="AS37" i="29"/>
  <c r="AR37" i="29"/>
  <c r="AQ37" i="29"/>
  <c r="AP37" i="29"/>
  <c r="AO37" i="29"/>
  <c r="AN37" i="29"/>
  <c r="AM37" i="29"/>
  <c r="AJ37" i="29"/>
  <c r="AI37" i="29"/>
  <c r="AH37" i="29"/>
  <c r="AG37" i="29"/>
  <c r="AF37" i="29"/>
  <c r="AE37" i="29"/>
  <c r="AD37" i="29"/>
  <c r="CL35" i="29"/>
  <c r="CK35" i="29"/>
  <c r="CJ35" i="29"/>
  <c r="CI35" i="29"/>
  <c r="CH35" i="29"/>
  <c r="CG35" i="29"/>
  <c r="CF35" i="29"/>
  <c r="CC35" i="29"/>
  <c r="CB35" i="29"/>
  <c r="CA35" i="29"/>
  <c r="BZ35" i="29"/>
  <c r="BY35" i="29"/>
  <c r="BX35" i="29"/>
  <c r="BW35" i="29"/>
  <c r="AS35" i="29"/>
  <c r="AR35" i="29"/>
  <c r="AQ35" i="29"/>
  <c r="AP35" i="29"/>
  <c r="AO35" i="29"/>
  <c r="AN35" i="29"/>
  <c r="AM35" i="29"/>
  <c r="AJ35" i="29"/>
  <c r="AI35" i="29"/>
  <c r="AH35" i="29"/>
  <c r="AG35" i="29"/>
  <c r="AF35" i="29"/>
  <c r="AE35" i="29"/>
  <c r="AD35" i="29"/>
  <c r="CL34" i="29"/>
  <c r="CK34" i="29"/>
  <c r="CJ34" i="29"/>
  <c r="CI34" i="29"/>
  <c r="CH34" i="29"/>
  <c r="CG34" i="29"/>
  <c r="CF34" i="29"/>
  <c r="CC34" i="29"/>
  <c r="CB34" i="29"/>
  <c r="CA34" i="29"/>
  <c r="BZ34" i="29"/>
  <c r="BY34" i="29"/>
  <c r="BX34" i="29"/>
  <c r="BW34" i="29"/>
  <c r="AS34" i="29"/>
  <c r="AR34" i="29"/>
  <c r="AQ34" i="29"/>
  <c r="AP34" i="29"/>
  <c r="AO34" i="29"/>
  <c r="AN34" i="29"/>
  <c r="AM34" i="29"/>
  <c r="AJ34" i="29"/>
  <c r="AI34" i="29"/>
  <c r="AH34" i="29"/>
  <c r="AG34" i="29"/>
  <c r="AF34" i="29"/>
  <c r="AE34" i="29"/>
  <c r="AD34" i="29"/>
  <c r="CL33" i="29"/>
  <c r="CK33" i="29"/>
  <c r="CJ33" i="29"/>
  <c r="CI33" i="29"/>
  <c r="CH33" i="29"/>
  <c r="CG33" i="29"/>
  <c r="CF33" i="29"/>
  <c r="CC33" i="29"/>
  <c r="CB33" i="29"/>
  <c r="CA33" i="29"/>
  <c r="BZ33" i="29"/>
  <c r="BY33" i="29"/>
  <c r="BX33" i="29"/>
  <c r="BW33" i="29"/>
  <c r="AS33" i="29"/>
  <c r="AR33" i="29"/>
  <c r="AQ33" i="29"/>
  <c r="AP33" i="29"/>
  <c r="AO33" i="29"/>
  <c r="AN33" i="29"/>
  <c r="AM33" i="29"/>
  <c r="AJ33" i="29"/>
  <c r="AI33" i="29"/>
  <c r="AH33" i="29"/>
  <c r="AG33" i="29"/>
  <c r="AF33" i="29"/>
  <c r="AE33" i="29"/>
  <c r="AD33" i="29"/>
  <c r="CL32" i="29"/>
  <c r="CK32" i="29"/>
  <c r="CJ32" i="29"/>
  <c r="CI32" i="29"/>
  <c r="CH32" i="29"/>
  <c r="CG32" i="29"/>
  <c r="CF32" i="29"/>
  <c r="CC32" i="29"/>
  <c r="CB32" i="29"/>
  <c r="CA32" i="29"/>
  <c r="BZ32" i="29"/>
  <c r="BY32" i="29"/>
  <c r="BX32" i="29"/>
  <c r="BW32" i="29"/>
  <c r="AS32" i="29"/>
  <c r="AR32" i="29"/>
  <c r="AQ32" i="29"/>
  <c r="AP32" i="29"/>
  <c r="AO32" i="29"/>
  <c r="AN32" i="29"/>
  <c r="AM32" i="29"/>
  <c r="AJ32" i="29"/>
  <c r="AI32" i="29"/>
  <c r="AH32" i="29"/>
  <c r="AG32" i="29"/>
  <c r="AF32" i="29"/>
  <c r="AE32" i="29"/>
  <c r="AD32" i="29"/>
  <c r="CL30" i="29"/>
  <c r="CK30" i="29"/>
  <c r="CJ30" i="29"/>
  <c r="CI30" i="29"/>
  <c r="CH30" i="29"/>
  <c r="CG30" i="29"/>
  <c r="CF30" i="29"/>
  <c r="CC30" i="29"/>
  <c r="CB30" i="29"/>
  <c r="CA30" i="29"/>
  <c r="BZ30" i="29"/>
  <c r="BY30" i="29"/>
  <c r="BX30" i="29"/>
  <c r="BW30" i="29"/>
  <c r="AS30" i="29"/>
  <c r="AR30" i="29"/>
  <c r="AQ30" i="29"/>
  <c r="AP30" i="29"/>
  <c r="AO30" i="29"/>
  <c r="AN30" i="29"/>
  <c r="AM30" i="29"/>
  <c r="AJ30" i="29"/>
  <c r="AI30" i="29"/>
  <c r="AH30" i="29"/>
  <c r="AG30" i="29"/>
  <c r="AF30" i="29"/>
  <c r="AE30" i="29"/>
  <c r="AD30" i="29"/>
  <c r="CL28" i="29"/>
  <c r="CK28" i="29"/>
  <c r="CJ28" i="29"/>
  <c r="CI28" i="29"/>
  <c r="CH28" i="29"/>
  <c r="CG28" i="29"/>
  <c r="CF28" i="29"/>
  <c r="CC28" i="29"/>
  <c r="CB28" i="29"/>
  <c r="CA28" i="29"/>
  <c r="BZ28" i="29"/>
  <c r="BY28" i="29"/>
  <c r="BX28" i="29"/>
  <c r="BW28" i="29"/>
  <c r="AS28" i="29"/>
  <c r="AR28" i="29"/>
  <c r="AQ28" i="29"/>
  <c r="AP28" i="29"/>
  <c r="AO28" i="29"/>
  <c r="AN28" i="29"/>
  <c r="AM28" i="29"/>
  <c r="AJ28" i="29"/>
  <c r="AI28" i="29"/>
  <c r="AH28" i="29"/>
  <c r="AG28" i="29"/>
  <c r="AF28" i="29"/>
  <c r="AE28" i="29"/>
  <c r="AD28" i="29"/>
  <c r="CL26" i="29"/>
  <c r="CK26" i="29"/>
  <c r="CJ26" i="29"/>
  <c r="CI26" i="29"/>
  <c r="CH26" i="29"/>
  <c r="CG26" i="29"/>
  <c r="CF26" i="29"/>
  <c r="CC26" i="29"/>
  <c r="CB26" i="29"/>
  <c r="CA26" i="29"/>
  <c r="BZ26" i="29"/>
  <c r="BY26" i="29"/>
  <c r="BX26" i="29"/>
  <c r="BW26" i="29"/>
  <c r="AS26" i="29"/>
  <c r="AR26" i="29"/>
  <c r="AQ26" i="29"/>
  <c r="AP26" i="29"/>
  <c r="AO26" i="29"/>
  <c r="AN26" i="29"/>
  <c r="AM26" i="29"/>
  <c r="AJ26" i="29"/>
  <c r="AI26" i="29"/>
  <c r="AH26" i="29"/>
  <c r="AG26" i="29"/>
  <c r="AF26" i="29"/>
  <c r="AE26" i="29"/>
  <c r="AD26" i="29"/>
  <c r="CL25" i="29"/>
  <c r="CK25" i="29"/>
  <c r="CJ25" i="29"/>
  <c r="CI25" i="29"/>
  <c r="CH25" i="29"/>
  <c r="CG25" i="29"/>
  <c r="CF25" i="29"/>
  <c r="CC25" i="29"/>
  <c r="CB25" i="29"/>
  <c r="CA25" i="29"/>
  <c r="BZ25" i="29"/>
  <c r="BY25" i="29"/>
  <c r="BX25" i="29"/>
  <c r="BW25" i="29"/>
  <c r="AS25" i="29"/>
  <c r="AR25" i="29"/>
  <c r="AQ25" i="29"/>
  <c r="AP25" i="29"/>
  <c r="AO25" i="29"/>
  <c r="AN25" i="29"/>
  <c r="AM25" i="29"/>
  <c r="AJ25" i="29"/>
  <c r="AI25" i="29"/>
  <c r="AH25" i="29"/>
  <c r="AG25" i="29"/>
  <c r="AF25" i="29"/>
  <c r="AE25" i="29"/>
  <c r="AD25" i="29"/>
  <c r="CL24" i="29"/>
  <c r="CK24" i="29"/>
  <c r="CJ24" i="29"/>
  <c r="CI24" i="29"/>
  <c r="CH24" i="29"/>
  <c r="CG24" i="29"/>
  <c r="CF24" i="29"/>
  <c r="CC24" i="29"/>
  <c r="CB24" i="29"/>
  <c r="CA24" i="29"/>
  <c r="BZ24" i="29"/>
  <c r="BY24" i="29"/>
  <c r="BX24" i="29"/>
  <c r="BW24" i="29"/>
  <c r="AS24" i="29"/>
  <c r="AR24" i="29"/>
  <c r="AQ24" i="29"/>
  <c r="AP24" i="29"/>
  <c r="AO24" i="29"/>
  <c r="AN24" i="29"/>
  <c r="AM24" i="29"/>
  <c r="AJ24" i="29"/>
  <c r="AI24" i="29"/>
  <c r="AH24" i="29"/>
  <c r="AG24" i="29"/>
  <c r="AF24" i="29"/>
  <c r="AE24" i="29"/>
  <c r="AD24" i="29"/>
  <c r="CL19" i="29"/>
  <c r="CK19" i="29"/>
  <c r="CJ19" i="29"/>
  <c r="CI19" i="29"/>
  <c r="CH19" i="29"/>
  <c r="CG19" i="29"/>
  <c r="CF19" i="29"/>
  <c r="CC19" i="29"/>
  <c r="CB19" i="29"/>
  <c r="CA19" i="29"/>
  <c r="BZ19" i="29"/>
  <c r="BY19" i="29"/>
  <c r="BX19" i="29"/>
  <c r="BW19" i="29"/>
  <c r="AS19" i="29"/>
  <c r="AR19" i="29"/>
  <c r="AQ19" i="29"/>
  <c r="AP19" i="29"/>
  <c r="AO19" i="29"/>
  <c r="AN19" i="29"/>
  <c r="AM19" i="29"/>
  <c r="AJ19" i="29"/>
  <c r="AI19" i="29"/>
  <c r="AH19" i="29"/>
  <c r="AG19" i="29"/>
  <c r="AF19" i="29"/>
  <c r="AE19" i="29"/>
  <c r="AD19" i="29"/>
  <c r="CL18" i="29"/>
  <c r="CK18" i="29"/>
  <c r="CJ18" i="29"/>
  <c r="CI18" i="29"/>
  <c r="CH18" i="29"/>
  <c r="CG18" i="29"/>
  <c r="CF18" i="29"/>
  <c r="CC18" i="29"/>
  <c r="CB18" i="29"/>
  <c r="CA18" i="29"/>
  <c r="BZ18" i="29"/>
  <c r="BY18" i="29"/>
  <c r="BX18" i="29"/>
  <c r="BW18" i="29"/>
  <c r="AS18" i="29"/>
  <c r="AR18" i="29"/>
  <c r="AQ18" i="29"/>
  <c r="AP18" i="29"/>
  <c r="AO18" i="29"/>
  <c r="AN18" i="29"/>
  <c r="AM18" i="29"/>
  <c r="AJ18" i="29"/>
  <c r="AI18" i="29"/>
  <c r="AH18" i="29"/>
  <c r="AG18" i="29"/>
  <c r="AF18" i="29"/>
  <c r="AE18" i="29"/>
  <c r="AD18" i="29"/>
  <c r="CL17" i="29"/>
  <c r="CK17" i="29"/>
  <c r="CJ17" i="29"/>
  <c r="CI17" i="29"/>
  <c r="CH17" i="29"/>
  <c r="CG17" i="29"/>
  <c r="CF17" i="29"/>
  <c r="CC17" i="29"/>
  <c r="CB17" i="29"/>
  <c r="CA17" i="29"/>
  <c r="BZ17" i="29"/>
  <c r="BY17" i="29"/>
  <c r="BX17" i="29"/>
  <c r="BW17" i="29"/>
  <c r="AS17" i="29"/>
  <c r="AR17" i="29"/>
  <c r="AQ17" i="29"/>
  <c r="AP17" i="29"/>
  <c r="AO17" i="29"/>
  <c r="AN17" i="29"/>
  <c r="AM17" i="29"/>
  <c r="AJ17" i="29"/>
  <c r="AI17" i="29"/>
  <c r="AH17" i="29"/>
  <c r="AG17" i="29"/>
  <c r="AF17" i="29"/>
  <c r="AE17" i="29"/>
  <c r="AD17" i="29"/>
  <c r="CL16" i="29"/>
  <c r="CK16" i="29"/>
  <c r="CJ16" i="29"/>
  <c r="CI16" i="29"/>
  <c r="CH16" i="29"/>
  <c r="CG16" i="29"/>
  <c r="CF16" i="29"/>
  <c r="CC16" i="29"/>
  <c r="CB16" i="29"/>
  <c r="CA16" i="29"/>
  <c r="BZ16" i="29"/>
  <c r="BY16" i="29"/>
  <c r="BX16" i="29"/>
  <c r="BW16" i="29"/>
  <c r="AS16" i="29"/>
  <c r="AR16" i="29"/>
  <c r="AQ16" i="29"/>
  <c r="AP16" i="29"/>
  <c r="AO16" i="29"/>
  <c r="AN16" i="29"/>
  <c r="AM16" i="29"/>
  <c r="AJ16" i="29"/>
  <c r="AI16" i="29"/>
  <c r="AH16" i="29"/>
  <c r="AG16" i="29"/>
  <c r="AF16" i="29"/>
  <c r="AE16" i="29"/>
  <c r="AD16" i="29"/>
  <c r="CL14" i="29"/>
  <c r="CK14" i="29"/>
  <c r="CJ14" i="29"/>
  <c r="CI14" i="29"/>
  <c r="CH14" i="29"/>
  <c r="CG14" i="29"/>
  <c r="CF14" i="29"/>
  <c r="CC14" i="29"/>
  <c r="CB14" i="29"/>
  <c r="CA14" i="29"/>
  <c r="BZ14" i="29"/>
  <c r="BY14" i="29"/>
  <c r="BX14" i="29"/>
  <c r="BW14" i="29"/>
  <c r="AS14" i="29"/>
  <c r="AR14" i="29"/>
  <c r="AQ14" i="29"/>
  <c r="AP14" i="29"/>
  <c r="AO14" i="29"/>
  <c r="AN14" i="29"/>
  <c r="AM14" i="29"/>
  <c r="AJ14" i="29"/>
  <c r="AI14" i="29"/>
  <c r="AH14" i="29"/>
  <c r="AG14" i="29"/>
  <c r="AF14" i="29"/>
  <c r="AE14" i="29"/>
  <c r="AD14" i="29"/>
  <c r="CL12" i="29"/>
  <c r="CK12" i="29"/>
  <c r="CJ12" i="29"/>
  <c r="CI12" i="29"/>
  <c r="CH12" i="29"/>
  <c r="CG12" i="29"/>
  <c r="CF12" i="29"/>
  <c r="CC12" i="29"/>
  <c r="CB12" i="29"/>
  <c r="CA12" i="29"/>
  <c r="BZ12" i="29"/>
  <c r="BY12" i="29"/>
  <c r="BX12" i="29"/>
  <c r="BW12" i="29"/>
  <c r="AS12" i="29"/>
  <c r="AR12" i="29"/>
  <c r="AQ12" i="29"/>
  <c r="AP12" i="29"/>
  <c r="AO12" i="29"/>
  <c r="AN12" i="29"/>
  <c r="AM12" i="29"/>
  <c r="AJ12" i="29"/>
  <c r="AI12" i="29"/>
  <c r="AH12" i="29"/>
  <c r="AG12" i="29"/>
  <c r="AF12" i="29"/>
  <c r="AE12" i="29"/>
  <c r="AD12" i="29"/>
  <c r="CL10" i="29"/>
  <c r="CK10" i="29"/>
  <c r="CJ10" i="29"/>
  <c r="CI10" i="29"/>
  <c r="CH10" i="29"/>
  <c r="CG10" i="29"/>
  <c r="CF10" i="29"/>
  <c r="CC10" i="29"/>
  <c r="CB10" i="29"/>
  <c r="CA10" i="29"/>
  <c r="BZ10" i="29"/>
  <c r="BY10" i="29"/>
  <c r="BX10" i="29"/>
  <c r="BW10" i="29"/>
  <c r="AS10" i="29"/>
  <c r="AR10" i="29"/>
  <c r="AQ10" i="29"/>
  <c r="AP10" i="29"/>
  <c r="AO10" i="29"/>
  <c r="AN10" i="29"/>
  <c r="AM10" i="29"/>
  <c r="AJ10" i="29"/>
  <c r="AI10" i="29"/>
  <c r="AH10" i="29"/>
  <c r="AG10" i="29"/>
  <c r="AF10" i="29"/>
  <c r="AE10" i="29"/>
  <c r="AD10" i="29"/>
  <c r="CL9" i="29"/>
  <c r="CK9" i="29"/>
  <c r="CJ9" i="29"/>
  <c r="CI9" i="29"/>
  <c r="CH9" i="29"/>
  <c r="CG9" i="29"/>
  <c r="CF9" i="29"/>
  <c r="CC9" i="29"/>
  <c r="CB9" i="29"/>
  <c r="CA9" i="29"/>
  <c r="BZ9" i="29"/>
  <c r="BY9" i="29"/>
  <c r="BX9" i="29"/>
  <c r="BW9" i="29"/>
  <c r="AS9" i="29"/>
  <c r="AR9" i="29"/>
  <c r="AQ9" i="29"/>
  <c r="AP9" i="29"/>
  <c r="AO9" i="29"/>
  <c r="AN9" i="29"/>
  <c r="AM9" i="29"/>
  <c r="AJ9" i="29"/>
  <c r="AI9" i="29"/>
  <c r="AH9" i="29"/>
  <c r="AG9" i="29"/>
  <c r="AF9" i="29"/>
  <c r="AE9" i="29"/>
  <c r="AD9" i="29"/>
  <c r="CL8" i="29"/>
  <c r="CK8" i="29"/>
  <c r="CJ8" i="29"/>
  <c r="CI8" i="29"/>
  <c r="CH8" i="29"/>
  <c r="CG8" i="29"/>
  <c r="CF8" i="29"/>
  <c r="CC8" i="29"/>
  <c r="CB8" i="29"/>
  <c r="CA8" i="29"/>
  <c r="BZ8" i="29"/>
  <c r="BY8" i="29"/>
  <c r="BX8" i="29"/>
  <c r="BW8" i="29"/>
  <c r="AS8" i="29"/>
  <c r="AR8" i="29"/>
  <c r="AQ8" i="29"/>
  <c r="AP8" i="29"/>
  <c r="AO8" i="29"/>
  <c r="AN8" i="29"/>
  <c r="AM8" i="29"/>
  <c r="AJ8" i="29"/>
  <c r="AI8" i="29"/>
  <c r="AH8" i="29"/>
  <c r="AG8" i="29"/>
  <c r="AF8" i="29"/>
  <c r="AE8" i="29"/>
  <c r="AD8" i="29"/>
  <c r="AS22" i="28"/>
  <c r="AR22" i="28"/>
  <c r="AQ22" i="28"/>
  <c r="AP22" i="28"/>
  <c r="AO22" i="28"/>
  <c r="AN22" i="28"/>
  <c r="AM22" i="28"/>
  <c r="AJ22" i="28"/>
  <c r="AI22" i="28"/>
  <c r="AH22" i="28"/>
  <c r="AG22" i="28"/>
  <c r="AF22" i="28"/>
  <c r="AE22" i="28"/>
  <c r="AD22" i="28"/>
  <c r="AS21" i="28"/>
  <c r="AR21" i="28"/>
  <c r="AQ21" i="28"/>
  <c r="AP21" i="28"/>
  <c r="AO21" i="28"/>
  <c r="AN21" i="28"/>
  <c r="AM21" i="28"/>
  <c r="AJ21" i="28"/>
  <c r="AI21" i="28"/>
  <c r="AH21" i="28"/>
  <c r="AG21" i="28"/>
  <c r="AF21" i="28"/>
  <c r="AE21" i="28"/>
  <c r="AD21" i="28"/>
  <c r="AS20" i="28"/>
  <c r="AR20" i="28"/>
  <c r="AQ20" i="28"/>
  <c r="AP20" i="28"/>
  <c r="AO20" i="28"/>
  <c r="AN20" i="28"/>
  <c r="AM20" i="28"/>
  <c r="AJ20" i="28"/>
  <c r="AI20" i="28"/>
  <c r="AH20" i="28"/>
  <c r="AG20" i="28"/>
  <c r="AF20" i="28"/>
  <c r="AE20" i="28"/>
  <c r="AD20" i="28"/>
  <c r="AS19" i="28"/>
  <c r="AR19" i="28"/>
  <c r="AQ19" i="28"/>
  <c r="AP19" i="28"/>
  <c r="AO19" i="28"/>
  <c r="AN19" i="28"/>
  <c r="AM19" i="28"/>
  <c r="AJ19" i="28"/>
  <c r="AI19" i="28"/>
  <c r="AH19" i="28"/>
  <c r="AG19" i="28"/>
  <c r="AF19" i="28"/>
  <c r="AE19" i="28"/>
  <c r="AD19" i="28"/>
  <c r="AS18" i="28"/>
  <c r="AR18" i="28"/>
  <c r="AQ18" i="28"/>
  <c r="AP18" i="28"/>
  <c r="AO18" i="28"/>
  <c r="AN18" i="28"/>
  <c r="AM18" i="28"/>
  <c r="AJ18" i="28"/>
  <c r="AI18" i="28"/>
  <c r="AH18" i="28"/>
  <c r="AG18" i="28"/>
  <c r="AF18" i="28"/>
  <c r="AE18" i="28"/>
  <c r="AD18" i="28"/>
  <c r="AS17" i="28"/>
  <c r="AR17" i="28"/>
  <c r="AQ17" i="28"/>
  <c r="AP17" i="28"/>
  <c r="AO17" i="28"/>
  <c r="AN17" i="28"/>
  <c r="AM17" i="28"/>
  <c r="AJ17" i="28"/>
  <c r="AI17" i="28"/>
  <c r="AH17" i="28"/>
  <c r="AG17" i="28"/>
  <c r="AF17" i="28"/>
  <c r="AE17" i="28"/>
  <c r="AD17" i="28"/>
  <c r="AS16" i="28"/>
  <c r="AR16" i="28"/>
  <c r="AQ16" i="28"/>
  <c r="AP16" i="28"/>
  <c r="AO16" i="28"/>
  <c r="AN16" i="28"/>
  <c r="AM16" i="28"/>
  <c r="AJ16" i="28"/>
  <c r="AI16" i="28"/>
  <c r="AH16" i="28"/>
  <c r="AG16" i="28"/>
  <c r="AF16" i="28"/>
  <c r="AE16" i="28"/>
  <c r="AD16" i="28"/>
  <c r="AS12" i="28"/>
  <c r="AR12" i="28"/>
  <c r="AQ12" i="28"/>
  <c r="AP12" i="28"/>
  <c r="AO12" i="28"/>
  <c r="AN12" i="28"/>
  <c r="AM12" i="28"/>
  <c r="AJ12" i="28"/>
  <c r="AI12" i="28"/>
  <c r="AH12" i="28"/>
  <c r="AG12" i="28"/>
  <c r="AF12" i="28"/>
  <c r="AE12" i="28"/>
  <c r="AD12" i="28"/>
  <c r="AS11" i="28"/>
  <c r="AR11" i="28"/>
  <c r="AQ11" i="28"/>
  <c r="AP11" i="28"/>
  <c r="AO11" i="28"/>
  <c r="AN11" i="28"/>
  <c r="AM11" i="28"/>
  <c r="AJ11" i="28"/>
  <c r="AI11" i="28"/>
  <c r="AH11" i="28"/>
  <c r="AG11" i="28"/>
  <c r="AF11" i="28"/>
  <c r="AE11" i="28"/>
  <c r="AD11" i="28"/>
  <c r="AS10" i="28"/>
  <c r="AR10" i="28"/>
  <c r="AQ10" i="28"/>
  <c r="AP10" i="28"/>
  <c r="AO10" i="28"/>
  <c r="AN10" i="28"/>
  <c r="AM10" i="28"/>
  <c r="AJ10" i="28"/>
  <c r="AI10" i="28"/>
  <c r="AH10" i="28"/>
  <c r="AG10" i="28"/>
  <c r="AF10" i="28"/>
  <c r="AE10" i="28"/>
  <c r="AD10" i="28"/>
  <c r="AS9" i="28"/>
  <c r="AR9" i="28"/>
  <c r="AQ9" i="28"/>
  <c r="AP9" i="28"/>
  <c r="AO9" i="28"/>
  <c r="AN9" i="28"/>
  <c r="AM9" i="28"/>
  <c r="AJ9" i="28"/>
  <c r="AI9" i="28"/>
  <c r="AH9" i="28"/>
  <c r="AG9" i="28"/>
  <c r="AF9" i="28"/>
  <c r="AE9" i="28"/>
  <c r="AD9" i="28"/>
  <c r="AS8" i="28"/>
  <c r="AR8" i="28"/>
  <c r="AQ8" i="28"/>
  <c r="AP8" i="28"/>
  <c r="AO8" i="28"/>
  <c r="AN8" i="28"/>
  <c r="AM8" i="28"/>
  <c r="AJ8" i="28"/>
  <c r="AI8" i="28"/>
  <c r="AH8" i="28"/>
  <c r="AG8" i="28"/>
  <c r="AF8" i="28"/>
  <c r="AE8" i="28"/>
  <c r="AD8" i="28"/>
  <c r="AS7" i="28"/>
  <c r="AR7" i="28"/>
  <c r="AQ7" i="28"/>
  <c r="AP7" i="28"/>
  <c r="AO7" i="28"/>
  <c r="AN7" i="28"/>
  <c r="AM7" i="28"/>
  <c r="AJ7" i="28"/>
  <c r="AI7" i="28"/>
  <c r="AH7" i="28"/>
  <c r="AG7" i="28"/>
  <c r="AF7" i="28"/>
  <c r="AE7" i="28"/>
  <c r="AD7" i="28"/>
  <c r="AS6" i="28"/>
  <c r="AR6" i="28"/>
  <c r="AQ6" i="28"/>
  <c r="AP6" i="28"/>
  <c r="AO6" i="28"/>
  <c r="AN6" i="28"/>
  <c r="AM6" i="28"/>
  <c r="AJ6" i="28"/>
  <c r="AI6" i="28"/>
  <c r="AH6" i="28"/>
  <c r="AG6" i="28"/>
  <c r="AF6" i="28"/>
  <c r="AE6" i="28"/>
  <c r="AD6" i="28"/>
  <c r="Q19" i="25"/>
  <c r="P19" i="25"/>
  <c r="O19" i="25"/>
  <c r="N19" i="25"/>
  <c r="M19" i="25"/>
  <c r="L19" i="25"/>
  <c r="K19" i="25"/>
  <c r="Q18" i="25"/>
  <c r="P18" i="25"/>
  <c r="O18" i="25"/>
  <c r="N18" i="25"/>
  <c r="M18" i="25"/>
  <c r="L18" i="25"/>
  <c r="K18" i="25"/>
  <c r="Q17" i="25"/>
  <c r="P17" i="25"/>
  <c r="O17" i="25"/>
  <c r="N17" i="25"/>
  <c r="M17" i="25"/>
  <c r="L17" i="25"/>
  <c r="K17" i="25"/>
  <c r="Q14" i="25"/>
  <c r="P14" i="25"/>
  <c r="O14" i="25"/>
  <c r="N14" i="25"/>
  <c r="M14" i="25"/>
  <c r="L14" i="25"/>
  <c r="K14" i="25"/>
  <c r="Q13" i="25"/>
  <c r="P13" i="25"/>
  <c r="O13" i="25"/>
  <c r="N13" i="25"/>
  <c r="M13" i="25"/>
  <c r="L13" i="25"/>
  <c r="K13" i="25"/>
  <c r="Q12" i="25"/>
  <c r="P12" i="25"/>
  <c r="O12" i="25"/>
  <c r="N12" i="25"/>
  <c r="M12" i="25"/>
  <c r="L12" i="25"/>
  <c r="K12" i="25"/>
  <c r="Q9" i="25"/>
  <c r="P9" i="25"/>
  <c r="O9" i="25"/>
  <c r="N9" i="25"/>
  <c r="M9" i="25"/>
  <c r="L9" i="25"/>
  <c r="K9" i="25"/>
  <c r="Q8" i="25"/>
  <c r="P8" i="25"/>
  <c r="O8" i="25"/>
  <c r="N8" i="25"/>
  <c r="M8" i="25"/>
  <c r="L8" i="25"/>
  <c r="K8" i="25"/>
  <c r="Q7" i="25"/>
  <c r="P7" i="25"/>
  <c r="O7" i="25"/>
  <c r="N7" i="25"/>
  <c r="M7" i="25"/>
  <c r="L7" i="25"/>
  <c r="K7" i="25"/>
  <c r="Q19" i="24"/>
  <c r="P19" i="24"/>
  <c r="O19" i="24"/>
  <c r="N19" i="24"/>
  <c r="M19" i="24"/>
  <c r="L19" i="24"/>
  <c r="K19" i="24"/>
  <c r="Q18" i="24"/>
  <c r="P18" i="24"/>
  <c r="O18" i="24"/>
  <c r="N18" i="24"/>
  <c r="M18" i="24"/>
  <c r="L18" i="24"/>
  <c r="K18" i="24"/>
  <c r="Q17" i="24"/>
  <c r="P17" i="24"/>
  <c r="O17" i="24"/>
  <c r="N17" i="24"/>
  <c r="M17" i="24"/>
  <c r="L17" i="24"/>
  <c r="K17" i="24"/>
  <c r="Q14" i="24"/>
  <c r="P14" i="24"/>
  <c r="O14" i="24"/>
  <c r="N14" i="24"/>
  <c r="M14" i="24"/>
  <c r="L14" i="24"/>
  <c r="K14" i="24"/>
  <c r="Q13" i="24"/>
  <c r="P13" i="24"/>
  <c r="O13" i="24"/>
  <c r="N13" i="24"/>
  <c r="M13" i="24"/>
  <c r="L13" i="24"/>
  <c r="K13" i="24"/>
  <c r="Q12" i="24"/>
  <c r="P12" i="24"/>
  <c r="O12" i="24"/>
  <c r="N12" i="24"/>
  <c r="M12" i="24"/>
  <c r="L12" i="24"/>
  <c r="K12" i="24"/>
  <c r="Q9" i="24"/>
  <c r="P9" i="24"/>
  <c r="O9" i="24"/>
  <c r="N9" i="24"/>
  <c r="M9" i="24"/>
  <c r="L9" i="24"/>
  <c r="K9" i="24"/>
  <c r="Q8" i="24"/>
  <c r="P8" i="24"/>
  <c r="O8" i="24"/>
  <c r="N8" i="24"/>
  <c r="M8" i="24"/>
  <c r="L8" i="24"/>
  <c r="K8" i="24"/>
  <c r="Q7" i="24"/>
  <c r="P7" i="24"/>
  <c r="O7" i="24"/>
  <c r="N7" i="24"/>
  <c r="M7" i="24"/>
  <c r="L7" i="24"/>
  <c r="K7" i="24"/>
  <c r="Q19" i="23"/>
  <c r="P19" i="23"/>
  <c r="O19" i="23"/>
  <c r="N19" i="23"/>
  <c r="M19" i="23"/>
  <c r="L19" i="23"/>
  <c r="K19" i="23"/>
  <c r="Q18" i="23"/>
  <c r="P18" i="23"/>
  <c r="O18" i="23"/>
  <c r="N18" i="23"/>
  <c r="M18" i="23"/>
  <c r="L18" i="23"/>
  <c r="K18" i="23"/>
  <c r="Q17" i="23"/>
  <c r="P17" i="23"/>
  <c r="O17" i="23"/>
  <c r="N17" i="23"/>
  <c r="M17" i="23"/>
  <c r="L17" i="23"/>
  <c r="K17" i="23"/>
  <c r="Q14" i="23"/>
  <c r="P14" i="23"/>
  <c r="O14" i="23"/>
  <c r="N14" i="23"/>
  <c r="M14" i="23"/>
  <c r="L14" i="23"/>
  <c r="K14" i="23"/>
  <c r="Q13" i="23"/>
  <c r="P13" i="23"/>
  <c r="O13" i="23"/>
  <c r="N13" i="23"/>
  <c r="M13" i="23"/>
  <c r="L13" i="23"/>
  <c r="K13" i="23"/>
  <c r="Q12" i="23"/>
  <c r="P12" i="23"/>
  <c r="O12" i="23"/>
  <c r="N12" i="23"/>
  <c r="M12" i="23"/>
  <c r="L12" i="23"/>
  <c r="K12" i="23"/>
  <c r="Q9" i="23"/>
  <c r="P9" i="23"/>
  <c r="O9" i="23"/>
  <c r="N9" i="23"/>
  <c r="M9" i="23"/>
  <c r="L9" i="23"/>
  <c r="K9" i="23"/>
  <c r="Q8" i="23"/>
  <c r="P8" i="23"/>
  <c r="O8" i="23"/>
  <c r="N8" i="23"/>
  <c r="M8" i="23"/>
  <c r="L8" i="23"/>
  <c r="K8" i="23"/>
  <c r="Q7" i="23"/>
  <c r="P7" i="23"/>
  <c r="O7" i="23"/>
  <c r="N7" i="23"/>
  <c r="M7" i="23"/>
  <c r="L7" i="23"/>
  <c r="K7" i="23"/>
  <c r="BK20" i="22"/>
  <c r="BJ20" i="22"/>
  <c r="BI20" i="22"/>
  <c r="BH20" i="22"/>
  <c r="BG20" i="22"/>
  <c r="BF20" i="22"/>
  <c r="BE20" i="22"/>
  <c r="BB20" i="22"/>
  <c r="BA20" i="22"/>
  <c r="AZ20" i="22"/>
  <c r="AY20" i="22"/>
  <c r="AX20" i="22"/>
  <c r="AW20" i="22"/>
  <c r="AV20" i="22"/>
  <c r="AS20" i="22"/>
  <c r="AR20" i="22"/>
  <c r="AQ20" i="22"/>
  <c r="AP20" i="22"/>
  <c r="AO20" i="22"/>
  <c r="AN20" i="22"/>
  <c r="AM20" i="22"/>
  <c r="BK19" i="22"/>
  <c r="BJ19" i="22"/>
  <c r="BI19" i="22"/>
  <c r="BH19" i="22"/>
  <c r="BG19" i="22"/>
  <c r="BF19" i="22"/>
  <c r="BE19" i="22"/>
  <c r="BB19" i="22"/>
  <c r="BA19" i="22"/>
  <c r="AZ19" i="22"/>
  <c r="AY19" i="22"/>
  <c r="AX19" i="22"/>
  <c r="AW19" i="22"/>
  <c r="AV19" i="22"/>
  <c r="AS19" i="22"/>
  <c r="AR19" i="22"/>
  <c r="AQ19" i="22"/>
  <c r="AP19" i="22"/>
  <c r="AO19" i="22"/>
  <c r="AN19" i="22"/>
  <c r="AM19" i="22"/>
  <c r="BK18" i="22"/>
  <c r="BJ18" i="22"/>
  <c r="BI18" i="22"/>
  <c r="BH18" i="22"/>
  <c r="BG18" i="22"/>
  <c r="BF18" i="22"/>
  <c r="BE18" i="22"/>
  <c r="BB18" i="22"/>
  <c r="BA18" i="22"/>
  <c r="AZ18" i="22"/>
  <c r="AY18" i="22"/>
  <c r="AX18" i="22"/>
  <c r="AW18" i="22"/>
  <c r="AV18" i="22"/>
  <c r="AS18" i="22"/>
  <c r="AR18" i="22"/>
  <c r="AQ18" i="22"/>
  <c r="AP18" i="22"/>
  <c r="AO18" i="22"/>
  <c r="AN18" i="22"/>
  <c r="AM18" i="22"/>
  <c r="BK17" i="22"/>
  <c r="BJ17" i="22"/>
  <c r="BI17" i="22"/>
  <c r="BH17" i="22"/>
  <c r="BG17" i="22"/>
  <c r="BF17" i="22"/>
  <c r="BE17" i="22"/>
  <c r="BB17" i="22"/>
  <c r="BA17" i="22"/>
  <c r="AZ17" i="22"/>
  <c r="AY17" i="22"/>
  <c r="AX17" i="22"/>
  <c r="AW17" i="22"/>
  <c r="AV17" i="22"/>
  <c r="AS17" i="22"/>
  <c r="AR17" i="22"/>
  <c r="AQ17" i="22"/>
  <c r="AP17" i="22"/>
  <c r="AO17" i="22"/>
  <c r="AN17" i="22"/>
  <c r="AM17" i="22"/>
  <c r="BK16" i="22"/>
  <c r="BJ16" i="22"/>
  <c r="BI16" i="22"/>
  <c r="BH16" i="22"/>
  <c r="BG16" i="22"/>
  <c r="BF16" i="22"/>
  <c r="BE16" i="22"/>
  <c r="BB16" i="22"/>
  <c r="BA16" i="22"/>
  <c r="AZ16" i="22"/>
  <c r="AY16" i="22"/>
  <c r="AX16" i="22"/>
  <c r="AW16" i="22"/>
  <c r="AV16" i="22"/>
  <c r="AS16" i="22"/>
  <c r="AR16" i="22"/>
  <c r="AQ16" i="22"/>
  <c r="AP16" i="22"/>
  <c r="AO16" i="22"/>
  <c r="AN16" i="22"/>
  <c r="AM16" i="22"/>
  <c r="BK15" i="22"/>
  <c r="BJ15" i="22"/>
  <c r="BI15" i="22"/>
  <c r="BH15" i="22"/>
  <c r="BG15" i="22"/>
  <c r="BF15" i="22"/>
  <c r="BE15" i="22"/>
  <c r="BB15" i="22"/>
  <c r="BA15" i="22"/>
  <c r="AZ15" i="22"/>
  <c r="AY15" i="22"/>
  <c r="AX15" i="22"/>
  <c r="AW15" i="22"/>
  <c r="AV15" i="22"/>
  <c r="AS15" i="22"/>
  <c r="AR15" i="22"/>
  <c r="AQ15" i="22"/>
  <c r="AP15" i="22"/>
  <c r="AO15" i="22"/>
  <c r="AN15" i="22"/>
  <c r="AM15" i="22"/>
  <c r="BK11" i="22"/>
  <c r="BJ11" i="22"/>
  <c r="BI11" i="22"/>
  <c r="BH11" i="22"/>
  <c r="BG11" i="22"/>
  <c r="BF11" i="22"/>
  <c r="BE11" i="22"/>
  <c r="BB11" i="22"/>
  <c r="BA11" i="22"/>
  <c r="AZ11" i="22"/>
  <c r="AY11" i="22"/>
  <c r="AX11" i="22"/>
  <c r="AW11" i="22"/>
  <c r="AV11" i="22"/>
  <c r="AS11" i="22"/>
  <c r="AR11" i="22"/>
  <c r="AQ11" i="22"/>
  <c r="AP11" i="22"/>
  <c r="AO11" i="22"/>
  <c r="AN11" i="22"/>
  <c r="AM11" i="22"/>
  <c r="BK10" i="22"/>
  <c r="BJ10" i="22"/>
  <c r="BI10" i="22"/>
  <c r="BH10" i="22"/>
  <c r="BG10" i="22"/>
  <c r="BF10" i="22"/>
  <c r="BE10" i="22"/>
  <c r="BB10" i="22"/>
  <c r="BA10" i="22"/>
  <c r="AZ10" i="22"/>
  <c r="AY10" i="22"/>
  <c r="AX10" i="22"/>
  <c r="AW10" i="22"/>
  <c r="AV10" i="22"/>
  <c r="AS10" i="22"/>
  <c r="AR10" i="22"/>
  <c r="AQ10" i="22"/>
  <c r="AP10" i="22"/>
  <c r="AO10" i="22"/>
  <c r="AN10" i="22"/>
  <c r="AM10" i="22"/>
  <c r="BK9" i="22"/>
  <c r="BJ9" i="22"/>
  <c r="BI9" i="22"/>
  <c r="BH9" i="22"/>
  <c r="BG9" i="22"/>
  <c r="BF9" i="22"/>
  <c r="BE9" i="22"/>
  <c r="BB9" i="22"/>
  <c r="BA9" i="22"/>
  <c r="AZ9" i="22"/>
  <c r="AY9" i="22"/>
  <c r="AX9" i="22"/>
  <c r="AW9" i="22"/>
  <c r="AV9" i="22"/>
  <c r="AS9" i="22"/>
  <c r="AR9" i="22"/>
  <c r="AQ9" i="22"/>
  <c r="AP9" i="22"/>
  <c r="AO9" i="22"/>
  <c r="AN9" i="22"/>
  <c r="AM9" i="22"/>
  <c r="BK8" i="22"/>
  <c r="BJ8" i="22"/>
  <c r="BI8" i="22"/>
  <c r="BH8" i="22"/>
  <c r="BG8" i="22"/>
  <c r="BF8" i="22"/>
  <c r="BE8" i="22"/>
  <c r="BB8" i="22"/>
  <c r="BA8" i="22"/>
  <c r="AZ8" i="22"/>
  <c r="AY8" i="22"/>
  <c r="AX8" i="22"/>
  <c r="AW8" i="22"/>
  <c r="AV8" i="22"/>
  <c r="AS8" i="22"/>
  <c r="AR8" i="22"/>
  <c r="AQ8" i="22"/>
  <c r="AP8" i="22"/>
  <c r="AO8" i="22"/>
  <c r="AN8" i="22"/>
  <c r="AM8" i="22"/>
  <c r="BK7" i="22"/>
  <c r="BJ7" i="22"/>
  <c r="BI7" i="22"/>
  <c r="BH7" i="22"/>
  <c r="BG7" i="22"/>
  <c r="BF7" i="22"/>
  <c r="BE7" i="22"/>
  <c r="BB7" i="22"/>
  <c r="BA7" i="22"/>
  <c r="AZ7" i="22"/>
  <c r="AY7" i="22"/>
  <c r="AX7" i="22"/>
  <c r="AW7" i="22"/>
  <c r="AV7" i="22"/>
  <c r="AS7" i="22"/>
  <c r="AR7" i="22"/>
  <c r="AQ7" i="22"/>
  <c r="AP7" i="22"/>
  <c r="AO7" i="22"/>
  <c r="AN7" i="22"/>
  <c r="AM7" i="22"/>
  <c r="BK6" i="22"/>
  <c r="BJ6" i="22"/>
  <c r="BI6" i="22"/>
  <c r="BH6" i="22"/>
  <c r="BG6" i="22"/>
  <c r="BF6" i="22"/>
  <c r="BE6" i="22"/>
  <c r="BB6" i="22"/>
  <c r="BA6" i="22"/>
  <c r="AZ6" i="22"/>
  <c r="AY6" i="22"/>
  <c r="AX6" i="22"/>
  <c r="AW6" i="22"/>
  <c r="AV6" i="22"/>
  <c r="AS6" i="22"/>
  <c r="AR6" i="22"/>
  <c r="AQ6" i="22"/>
  <c r="AP6" i="22"/>
  <c r="AO6" i="22"/>
  <c r="AN6" i="22"/>
  <c r="AM6" i="22"/>
  <c r="Q19" i="21"/>
  <c r="P19" i="21"/>
  <c r="O19" i="21"/>
  <c r="N19" i="21"/>
  <c r="M19" i="21"/>
  <c r="L19" i="21"/>
  <c r="K19" i="21"/>
  <c r="Q18" i="21"/>
  <c r="P18" i="21"/>
  <c r="O18" i="21"/>
  <c r="N18" i="21"/>
  <c r="M18" i="21"/>
  <c r="L18" i="21"/>
  <c r="K18" i="21"/>
  <c r="Q17" i="21"/>
  <c r="P17" i="21"/>
  <c r="O17" i="21"/>
  <c r="N17" i="21"/>
  <c r="M17" i="21"/>
  <c r="L17" i="21"/>
  <c r="K17" i="21"/>
  <c r="Q14" i="21"/>
  <c r="P14" i="21"/>
  <c r="O14" i="21"/>
  <c r="N14" i="21"/>
  <c r="M14" i="21"/>
  <c r="L14" i="21"/>
  <c r="K14" i="21"/>
  <c r="Q13" i="21"/>
  <c r="P13" i="21"/>
  <c r="O13" i="21"/>
  <c r="N13" i="21"/>
  <c r="M13" i="21"/>
  <c r="L13" i="21"/>
  <c r="K13" i="21"/>
  <c r="Q12" i="21"/>
  <c r="P12" i="21"/>
  <c r="O12" i="21"/>
  <c r="N12" i="21"/>
  <c r="M12" i="21"/>
  <c r="L12" i="21"/>
  <c r="K12" i="21"/>
  <c r="Q9" i="21"/>
  <c r="P9" i="21"/>
  <c r="O9" i="21"/>
  <c r="N9" i="21"/>
  <c r="M9" i="21"/>
  <c r="L9" i="21"/>
  <c r="K9" i="21"/>
  <c r="Q8" i="21"/>
  <c r="P8" i="21"/>
  <c r="O8" i="21"/>
  <c r="N8" i="21"/>
  <c r="M8" i="21"/>
  <c r="L8" i="21"/>
  <c r="K8" i="21"/>
  <c r="Q7" i="21"/>
  <c r="P7" i="21"/>
  <c r="O7" i="21"/>
  <c r="N7" i="21"/>
  <c r="M7" i="21"/>
  <c r="L7" i="21"/>
  <c r="K7" i="21"/>
  <c r="GG21" i="20"/>
  <c r="GF21" i="20"/>
  <c r="GE21" i="20"/>
  <c r="GD21" i="20"/>
  <c r="GC21" i="20"/>
  <c r="GB21" i="20"/>
  <c r="GA21" i="20"/>
  <c r="FX21" i="20"/>
  <c r="FW21" i="20"/>
  <c r="FV21" i="20"/>
  <c r="FU21" i="20"/>
  <c r="FT21" i="20"/>
  <c r="FS21" i="20"/>
  <c r="FR21" i="20"/>
  <c r="FO21" i="20"/>
  <c r="FN21" i="20"/>
  <c r="FM21" i="20"/>
  <c r="FL21" i="20"/>
  <c r="FK21" i="20"/>
  <c r="FJ21" i="20"/>
  <c r="FI21" i="20"/>
  <c r="DV21" i="20"/>
  <c r="DU21" i="20"/>
  <c r="DT21" i="20"/>
  <c r="DS21" i="20"/>
  <c r="DR21" i="20"/>
  <c r="DQ21" i="20"/>
  <c r="DP21" i="20"/>
  <c r="DM21" i="20"/>
  <c r="DL21" i="20"/>
  <c r="DK21" i="20"/>
  <c r="DJ21" i="20"/>
  <c r="DI21" i="20"/>
  <c r="DH21" i="20"/>
  <c r="DG21" i="20"/>
  <c r="DD21" i="20"/>
  <c r="DC21" i="20"/>
  <c r="DB21" i="20"/>
  <c r="DA21" i="20"/>
  <c r="CZ21" i="20"/>
  <c r="CY21" i="20"/>
  <c r="CX21" i="20"/>
  <c r="BK21" i="20"/>
  <c r="BJ21" i="20"/>
  <c r="BI21" i="20"/>
  <c r="BH21" i="20"/>
  <c r="BG21" i="20"/>
  <c r="BF21" i="20"/>
  <c r="BE21" i="20"/>
  <c r="BB21" i="20"/>
  <c r="BA21" i="20"/>
  <c r="AZ21" i="20"/>
  <c r="AY21" i="20"/>
  <c r="AX21" i="20"/>
  <c r="AW21" i="20"/>
  <c r="AV21" i="20"/>
  <c r="AS21" i="20"/>
  <c r="AR21" i="20"/>
  <c r="AQ21" i="20"/>
  <c r="AP21" i="20"/>
  <c r="AO21" i="20"/>
  <c r="AN21" i="20"/>
  <c r="AM21" i="20"/>
  <c r="GG20" i="20"/>
  <c r="GF20" i="20"/>
  <c r="GE20" i="20"/>
  <c r="GD20" i="20"/>
  <c r="GC20" i="20"/>
  <c r="GB20" i="20"/>
  <c r="GA20" i="20"/>
  <c r="FX20" i="20"/>
  <c r="FW20" i="20"/>
  <c r="FV20" i="20"/>
  <c r="FU20" i="20"/>
  <c r="FT20" i="20"/>
  <c r="FS20" i="20"/>
  <c r="FR20" i="20"/>
  <c r="FO20" i="20"/>
  <c r="FN20" i="20"/>
  <c r="FM20" i="20"/>
  <c r="FL20" i="20"/>
  <c r="FK20" i="20"/>
  <c r="FJ20" i="20"/>
  <c r="FI20" i="20"/>
  <c r="DV20" i="20"/>
  <c r="DU20" i="20"/>
  <c r="DT20" i="20"/>
  <c r="DS20" i="20"/>
  <c r="DR20" i="20"/>
  <c r="DQ20" i="20"/>
  <c r="DP20" i="20"/>
  <c r="DM20" i="20"/>
  <c r="DL20" i="20"/>
  <c r="DK20" i="20"/>
  <c r="DJ20" i="20"/>
  <c r="DI20" i="20"/>
  <c r="DH20" i="20"/>
  <c r="DG20" i="20"/>
  <c r="DD20" i="20"/>
  <c r="DC20" i="20"/>
  <c r="DB20" i="20"/>
  <c r="DA20" i="20"/>
  <c r="CZ20" i="20"/>
  <c r="CY20" i="20"/>
  <c r="CX20" i="20"/>
  <c r="BK20" i="20"/>
  <c r="BJ20" i="20"/>
  <c r="BI20" i="20"/>
  <c r="BH20" i="20"/>
  <c r="BG20" i="20"/>
  <c r="BF20" i="20"/>
  <c r="BE20" i="20"/>
  <c r="BB20" i="20"/>
  <c r="BA20" i="20"/>
  <c r="AZ20" i="20"/>
  <c r="AY20" i="20"/>
  <c r="AX20" i="20"/>
  <c r="AW20" i="20"/>
  <c r="AV20" i="20"/>
  <c r="AS20" i="20"/>
  <c r="AR20" i="20"/>
  <c r="AQ20" i="20"/>
  <c r="AP20" i="20"/>
  <c r="AO20" i="20"/>
  <c r="AN20" i="20"/>
  <c r="AM20" i="20"/>
  <c r="GG19" i="20"/>
  <c r="GF19" i="20"/>
  <c r="GE19" i="20"/>
  <c r="GD19" i="20"/>
  <c r="GC19" i="20"/>
  <c r="GB19" i="20"/>
  <c r="GA19" i="20"/>
  <c r="FX19" i="20"/>
  <c r="FW19" i="20"/>
  <c r="FV19" i="20"/>
  <c r="FU19" i="20"/>
  <c r="FT19" i="20"/>
  <c r="FS19" i="20"/>
  <c r="FR19" i="20"/>
  <c r="FO19" i="20"/>
  <c r="FN19" i="20"/>
  <c r="FM19" i="20"/>
  <c r="FL19" i="20"/>
  <c r="FK19" i="20"/>
  <c r="FJ19" i="20"/>
  <c r="FI19" i="20"/>
  <c r="DV19" i="20"/>
  <c r="DU19" i="20"/>
  <c r="DT19" i="20"/>
  <c r="DS19" i="20"/>
  <c r="DR19" i="20"/>
  <c r="DQ19" i="20"/>
  <c r="DP19" i="20"/>
  <c r="DM19" i="20"/>
  <c r="DL19" i="20"/>
  <c r="DK19" i="20"/>
  <c r="DJ19" i="20"/>
  <c r="DI19" i="20"/>
  <c r="DH19" i="20"/>
  <c r="DG19" i="20"/>
  <c r="DD19" i="20"/>
  <c r="DC19" i="20"/>
  <c r="DB19" i="20"/>
  <c r="DA19" i="20"/>
  <c r="CZ19" i="20"/>
  <c r="CY19" i="20"/>
  <c r="CX19" i="20"/>
  <c r="BK19" i="20"/>
  <c r="BJ19" i="20"/>
  <c r="BI19" i="20"/>
  <c r="BH19" i="20"/>
  <c r="BG19" i="20"/>
  <c r="BF19" i="20"/>
  <c r="BE19" i="20"/>
  <c r="BB19" i="20"/>
  <c r="BA19" i="20"/>
  <c r="AZ19" i="20"/>
  <c r="AY19" i="20"/>
  <c r="AX19" i="20"/>
  <c r="AW19" i="20"/>
  <c r="AV19" i="20"/>
  <c r="AS19" i="20"/>
  <c r="AR19" i="20"/>
  <c r="AQ19" i="20"/>
  <c r="AP19" i="20"/>
  <c r="AO19" i="20"/>
  <c r="AN19" i="20"/>
  <c r="AM19" i="20"/>
  <c r="GG18" i="20"/>
  <c r="GF18" i="20"/>
  <c r="GE18" i="20"/>
  <c r="GD18" i="20"/>
  <c r="GC18" i="20"/>
  <c r="GB18" i="20"/>
  <c r="GA18" i="20"/>
  <c r="FX18" i="20"/>
  <c r="FW18" i="20"/>
  <c r="FV18" i="20"/>
  <c r="FU18" i="20"/>
  <c r="FT18" i="20"/>
  <c r="FS18" i="20"/>
  <c r="FR18" i="20"/>
  <c r="FO18" i="20"/>
  <c r="FN18" i="20"/>
  <c r="FM18" i="20"/>
  <c r="FL18" i="20"/>
  <c r="FK18" i="20"/>
  <c r="FJ18" i="20"/>
  <c r="FI18" i="20"/>
  <c r="DV18" i="20"/>
  <c r="DU18" i="20"/>
  <c r="DT18" i="20"/>
  <c r="DS18" i="20"/>
  <c r="DR18" i="20"/>
  <c r="DQ18" i="20"/>
  <c r="DP18" i="20"/>
  <c r="DM18" i="20"/>
  <c r="DL18" i="20"/>
  <c r="DK18" i="20"/>
  <c r="DJ18" i="20"/>
  <c r="DI18" i="20"/>
  <c r="DH18" i="20"/>
  <c r="DG18" i="20"/>
  <c r="DD18" i="20"/>
  <c r="DC18" i="20"/>
  <c r="DB18" i="20"/>
  <c r="DA18" i="20"/>
  <c r="CZ18" i="20"/>
  <c r="CY18" i="20"/>
  <c r="CX18" i="20"/>
  <c r="BK18" i="20"/>
  <c r="BJ18" i="20"/>
  <c r="BI18" i="20"/>
  <c r="BH18" i="20"/>
  <c r="BG18" i="20"/>
  <c r="BF18" i="20"/>
  <c r="BE18" i="20"/>
  <c r="BB18" i="20"/>
  <c r="BA18" i="20"/>
  <c r="AZ18" i="20"/>
  <c r="AY18" i="20"/>
  <c r="AX18" i="20"/>
  <c r="AW18" i="20"/>
  <c r="AV18" i="20"/>
  <c r="AS18" i="20"/>
  <c r="AR18" i="20"/>
  <c r="AQ18" i="20"/>
  <c r="AP18" i="20"/>
  <c r="AO18" i="20"/>
  <c r="AN18" i="20"/>
  <c r="AM18" i="20"/>
  <c r="GG17" i="20"/>
  <c r="GF17" i="20"/>
  <c r="GE17" i="20"/>
  <c r="GD17" i="20"/>
  <c r="GC17" i="20"/>
  <c r="GB17" i="20"/>
  <c r="GA17" i="20"/>
  <c r="FX17" i="20"/>
  <c r="FW17" i="20"/>
  <c r="FV17" i="20"/>
  <c r="FU17" i="20"/>
  <c r="FT17" i="20"/>
  <c r="FS17" i="20"/>
  <c r="FR17" i="20"/>
  <c r="FO17" i="20"/>
  <c r="FN17" i="20"/>
  <c r="FM17" i="20"/>
  <c r="FL17" i="20"/>
  <c r="FK17" i="20"/>
  <c r="FJ17" i="20"/>
  <c r="FI17" i="20"/>
  <c r="DV17" i="20"/>
  <c r="DU17" i="20"/>
  <c r="DT17" i="20"/>
  <c r="DS17" i="20"/>
  <c r="DR17" i="20"/>
  <c r="DQ17" i="20"/>
  <c r="DP17" i="20"/>
  <c r="DM17" i="20"/>
  <c r="DL17" i="20"/>
  <c r="DK17" i="20"/>
  <c r="DJ17" i="20"/>
  <c r="DI17" i="20"/>
  <c r="DH17" i="20"/>
  <c r="DG17" i="20"/>
  <c r="DD17" i="20"/>
  <c r="DC17" i="20"/>
  <c r="DB17" i="20"/>
  <c r="DA17" i="20"/>
  <c r="CZ17" i="20"/>
  <c r="CY17" i="20"/>
  <c r="CX17" i="20"/>
  <c r="BK17" i="20"/>
  <c r="BJ17" i="20"/>
  <c r="BI17" i="20"/>
  <c r="BH17" i="20"/>
  <c r="BG17" i="20"/>
  <c r="BF17" i="20"/>
  <c r="BE17" i="20"/>
  <c r="BB17" i="20"/>
  <c r="BA17" i="20"/>
  <c r="AZ17" i="20"/>
  <c r="AY17" i="20"/>
  <c r="AX17" i="20"/>
  <c r="AW17" i="20"/>
  <c r="AV17" i="20"/>
  <c r="AS17" i="20"/>
  <c r="AR17" i="20"/>
  <c r="AQ17" i="20"/>
  <c r="AP17" i="20"/>
  <c r="AO17" i="20"/>
  <c r="AN17" i="20"/>
  <c r="AM17" i="20"/>
  <c r="GG16" i="20"/>
  <c r="GF16" i="20"/>
  <c r="GE16" i="20"/>
  <c r="GD16" i="20"/>
  <c r="GC16" i="20"/>
  <c r="GB16" i="20"/>
  <c r="GA16" i="20"/>
  <c r="FX16" i="20"/>
  <c r="FW16" i="20"/>
  <c r="FV16" i="20"/>
  <c r="FU16" i="20"/>
  <c r="FT16" i="20"/>
  <c r="FS16" i="20"/>
  <c r="FR16" i="20"/>
  <c r="FO16" i="20"/>
  <c r="FN16" i="20"/>
  <c r="FM16" i="20"/>
  <c r="FL16" i="20"/>
  <c r="FK16" i="20"/>
  <c r="FJ16" i="20"/>
  <c r="FI16" i="20"/>
  <c r="DV16" i="20"/>
  <c r="DU16" i="20"/>
  <c r="DT16" i="20"/>
  <c r="DS16" i="20"/>
  <c r="DR16" i="20"/>
  <c r="DQ16" i="20"/>
  <c r="DP16" i="20"/>
  <c r="DM16" i="20"/>
  <c r="DL16" i="20"/>
  <c r="DK16" i="20"/>
  <c r="DJ16" i="20"/>
  <c r="DI16" i="20"/>
  <c r="DH16" i="20"/>
  <c r="DG16" i="20"/>
  <c r="DD16" i="20"/>
  <c r="DC16" i="20"/>
  <c r="DB16" i="20"/>
  <c r="DA16" i="20"/>
  <c r="CZ16" i="20"/>
  <c r="CY16" i="20"/>
  <c r="CX16" i="20"/>
  <c r="BK16" i="20"/>
  <c r="BJ16" i="20"/>
  <c r="BI16" i="20"/>
  <c r="BH16" i="20"/>
  <c r="BG16" i="20"/>
  <c r="BF16" i="20"/>
  <c r="BE16" i="20"/>
  <c r="BB16" i="20"/>
  <c r="BA16" i="20"/>
  <c r="AZ16" i="20"/>
  <c r="AY16" i="20"/>
  <c r="AX16" i="20"/>
  <c r="AW16" i="20"/>
  <c r="AV16" i="20"/>
  <c r="AS16" i="20"/>
  <c r="AR16" i="20"/>
  <c r="AQ16" i="20"/>
  <c r="AP16" i="20"/>
  <c r="AO16" i="20"/>
  <c r="AN16" i="20"/>
  <c r="AM16" i="20"/>
  <c r="GG15" i="20"/>
  <c r="GF15" i="20"/>
  <c r="GE15" i="20"/>
  <c r="GD15" i="20"/>
  <c r="GC15" i="20"/>
  <c r="GB15" i="20"/>
  <c r="GA15" i="20"/>
  <c r="FX15" i="20"/>
  <c r="FW15" i="20"/>
  <c r="FV15" i="20"/>
  <c r="FU15" i="20"/>
  <c r="FT15" i="20"/>
  <c r="FS15" i="20"/>
  <c r="FR15" i="20"/>
  <c r="FO15" i="20"/>
  <c r="FN15" i="20"/>
  <c r="FM15" i="20"/>
  <c r="FL15" i="20"/>
  <c r="FK15" i="20"/>
  <c r="FJ15" i="20"/>
  <c r="FI15" i="20"/>
  <c r="DV15" i="20"/>
  <c r="DU15" i="20"/>
  <c r="DT15" i="20"/>
  <c r="DS15" i="20"/>
  <c r="DR15" i="20"/>
  <c r="DQ15" i="20"/>
  <c r="DP15" i="20"/>
  <c r="DM15" i="20"/>
  <c r="DL15" i="20"/>
  <c r="DK15" i="20"/>
  <c r="DJ15" i="20"/>
  <c r="DI15" i="20"/>
  <c r="DH15" i="20"/>
  <c r="DG15" i="20"/>
  <c r="DD15" i="20"/>
  <c r="DC15" i="20"/>
  <c r="DB15" i="20"/>
  <c r="DA15" i="20"/>
  <c r="CZ15" i="20"/>
  <c r="CY15" i="20"/>
  <c r="CX15" i="20"/>
  <c r="BK15" i="20"/>
  <c r="BJ15" i="20"/>
  <c r="BI15" i="20"/>
  <c r="BH15" i="20"/>
  <c r="BG15" i="20"/>
  <c r="BF15" i="20"/>
  <c r="BE15" i="20"/>
  <c r="BB15" i="20"/>
  <c r="BA15" i="20"/>
  <c r="AZ15" i="20"/>
  <c r="AY15" i="20"/>
  <c r="AX15" i="20"/>
  <c r="AW15" i="20"/>
  <c r="AV15" i="20"/>
  <c r="AS15" i="20"/>
  <c r="AR15" i="20"/>
  <c r="AQ15" i="20"/>
  <c r="AP15" i="20"/>
  <c r="AO15" i="20"/>
  <c r="AN15" i="20"/>
  <c r="AM15" i="20"/>
  <c r="GG14" i="20"/>
  <c r="GF14" i="20"/>
  <c r="GE14" i="20"/>
  <c r="GD14" i="20"/>
  <c r="GC14" i="20"/>
  <c r="GB14" i="20"/>
  <c r="GA14" i="20"/>
  <c r="FX14" i="20"/>
  <c r="FW14" i="20"/>
  <c r="FV14" i="20"/>
  <c r="FU14" i="20"/>
  <c r="FT14" i="20"/>
  <c r="FS14" i="20"/>
  <c r="FR14" i="20"/>
  <c r="FO14" i="20"/>
  <c r="FN14" i="20"/>
  <c r="FM14" i="20"/>
  <c r="FL14" i="20"/>
  <c r="FK14" i="20"/>
  <c r="FJ14" i="20"/>
  <c r="FI14" i="20"/>
  <c r="DV14" i="20"/>
  <c r="DU14" i="20"/>
  <c r="DT14" i="20"/>
  <c r="DS14" i="20"/>
  <c r="DR14" i="20"/>
  <c r="DQ14" i="20"/>
  <c r="DP14" i="20"/>
  <c r="DM14" i="20"/>
  <c r="DL14" i="20"/>
  <c r="DK14" i="20"/>
  <c r="DJ14" i="20"/>
  <c r="DI14" i="20"/>
  <c r="DH14" i="20"/>
  <c r="DG14" i="20"/>
  <c r="DD14" i="20"/>
  <c r="DC14" i="20"/>
  <c r="DB14" i="20"/>
  <c r="DA14" i="20"/>
  <c r="CZ14" i="20"/>
  <c r="CY14" i="20"/>
  <c r="CX14" i="20"/>
  <c r="BK14" i="20"/>
  <c r="BJ14" i="20"/>
  <c r="BI14" i="20"/>
  <c r="BH14" i="20"/>
  <c r="BG14" i="20"/>
  <c r="BF14" i="20"/>
  <c r="BE14" i="20"/>
  <c r="BB14" i="20"/>
  <c r="BA14" i="20"/>
  <c r="AZ14" i="20"/>
  <c r="AY14" i="20"/>
  <c r="AX14" i="20"/>
  <c r="AW14" i="20"/>
  <c r="AV14" i="20"/>
  <c r="AS14" i="20"/>
  <c r="AR14" i="20"/>
  <c r="AQ14" i="20"/>
  <c r="AP14" i="20"/>
  <c r="AO14" i="20"/>
  <c r="AN14" i="20"/>
  <c r="AM14" i="20"/>
  <c r="GG13" i="20"/>
  <c r="GF13" i="20"/>
  <c r="GE13" i="20"/>
  <c r="GD13" i="20"/>
  <c r="GC13" i="20"/>
  <c r="GB13" i="20"/>
  <c r="GA13" i="20"/>
  <c r="FX13" i="20"/>
  <c r="FW13" i="20"/>
  <c r="FV13" i="20"/>
  <c r="FU13" i="20"/>
  <c r="FT13" i="20"/>
  <c r="FS13" i="20"/>
  <c r="FR13" i="20"/>
  <c r="FO13" i="20"/>
  <c r="FN13" i="20"/>
  <c r="FM13" i="20"/>
  <c r="FL13" i="20"/>
  <c r="FK13" i="20"/>
  <c r="FJ13" i="20"/>
  <c r="FI13" i="20"/>
  <c r="DV13" i="20"/>
  <c r="DU13" i="20"/>
  <c r="DT13" i="20"/>
  <c r="DS13" i="20"/>
  <c r="DR13" i="20"/>
  <c r="DQ13" i="20"/>
  <c r="DP13" i="20"/>
  <c r="DM13" i="20"/>
  <c r="DL13" i="20"/>
  <c r="DK13" i="20"/>
  <c r="DJ13" i="20"/>
  <c r="DI13" i="20"/>
  <c r="DH13" i="20"/>
  <c r="DG13" i="20"/>
  <c r="DD13" i="20"/>
  <c r="DC13" i="20"/>
  <c r="DB13" i="20"/>
  <c r="DA13" i="20"/>
  <c r="CZ13" i="20"/>
  <c r="CY13" i="20"/>
  <c r="CX13" i="20"/>
  <c r="BK13" i="20"/>
  <c r="BJ13" i="20"/>
  <c r="BI13" i="20"/>
  <c r="BH13" i="20"/>
  <c r="BG13" i="20"/>
  <c r="BF13" i="20"/>
  <c r="BE13" i="20"/>
  <c r="BB13" i="20"/>
  <c r="BA13" i="20"/>
  <c r="AZ13" i="20"/>
  <c r="AY13" i="20"/>
  <c r="AX13" i="20"/>
  <c r="AW13" i="20"/>
  <c r="AV13" i="20"/>
  <c r="AS13" i="20"/>
  <c r="AR13" i="20"/>
  <c r="AQ13" i="20"/>
  <c r="AP13" i="20"/>
  <c r="AO13" i="20"/>
  <c r="AN13" i="20"/>
  <c r="AM13" i="20"/>
  <c r="GG12" i="20"/>
  <c r="GF12" i="20"/>
  <c r="GE12" i="20"/>
  <c r="GD12" i="20"/>
  <c r="GC12" i="20"/>
  <c r="GB12" i="20"/>
  <c r="GA12" i="20"/>
  <c r="FX12" i="20"/>
  <c r="FW12" i="20"/>
  <c r="FV12" i="20"/>
  <c r="FU12" i="20"/>
  <c r="FT12" i="20"/>
  <c r="FS12" i="20"/>
  <c r="FR12" i="20"/>
  <c r="FO12" i="20"/>
  <c r="FN12" i="20"/>
  <c r="FM12" i="20"/>
  <c r="FL12" i="20"/>
  <c r="FK12" i="20"/>
  <c r="FJ12" i="20"/>
  <c r="FI12" i="20"/>
  <c r="DV12" i="20"/>
  <c r="DU12" i="20"/>
  <c r="DT12" i="20"/>
  <c r="DS12" i="20"/>
  <c r="DR12" i="20"/>
  <c r="DQ12" i="20"/>
  <c r="DP12" i="20"/>
  <c r="DM12" i="20"/>
  <c r="DL12" i="20"/>
  <c r="DK12" i="20"/>
  <c r="DJ12" i="20"/>
  <c r="DI12" i="20"/>
  <c r="DH12" i="20"/>
  <c r="DG12" i="20"/>
  <c r="DD12" i="20"/>
  <c r="DC12" i="20"/>
  <c r="DB12" i="20"/>
  <c r="DA12" i="20"/>
  <c r="CZ12" i="20"/>
  <c r="CY12" i="20"/>
  <c r="CX12" i="20"/>
  <c r="BK12" i="20"/>
  <c r="BJ12" i="20"/>
  <c r="BI12" i="20"/>
  <c r="BH12" i="20"/>
  <c r="BG12" i="20"/>
  <c r="BF12" i="20"/>
  <c r="BE12" i="20"/>
  <c r="BB12" i="20"/>
  <c r="BA12" i="20"/>
  <c r="AZ12" i="20"/>
  <c r="AY12" i="20"/>
  <c r="AX12" i="20"/>
  <c r="AW12" i="20"/>
  <c r="AV12" i="20"/>
  <c r="AS12" i="20"/>
  <c r="AR12" i="20"/>
  <c r="AQ12" i="20"/>
  <c r="AP12" i="20"/>
  <c r="AO12" i="20"/>
  <c r="AN12" i="20"/>
  <c r="AM12" i="20"/>
  <c r="GG11" i="20"/>
  <c r="GF11" i="20"/>
  <c r="GE11" i="20"/>
  <c r="GD11" i="20"/>
  <c r="GC11" i="20"/>
  <c r="GB11" i="20"/>
  <c r="GA11" i="20"/>
  <c r="FX11" i="20"/>
  <c r="FW11" i="20"/>
  <c r="FV11" i="20"/>
  <c r="FU11" i="20"/>
  <c r="FT11" i="20"/>
  <c r="FS11" i="20"/>
  <c r="FR11" i="20"/>
  <c r="FO11" i="20"/>
  <c r="FN11" i="20"/>
  <c r="FM11" i="20"/>
  <c r="FL11" i="20"/>
  <c r="FK11" i="20"/>
  <c r="FJ11" i="20"/>
  <c r="FI11" i="20"/>
  <c r="DV11" i="20"/>
  <c r="DU11" i="20"/>
  <c r="DT11" i="20"/>
  <c r="DS11" i="20"/>
  <c r="DR11" i="20"/>
  <c r="DQ11" i="20"/>
  <c r="DP11" i="20"/>
  <c r="DM11" i="20"/>
  <c r="DL11" i="20"/>
  <c r="DK11" i="20"/>
  <c r="DJ11" i="20"/>
  <c r="DI11" i="20"/>
  <c r="DH11" i="20"/>
  <c r="DG11" i="20"/>
  <c r="DD11" i="20"/>
  <c r="DC11" i="20"/>
  <c r="DB11" i="20"/>
  <c r="DA11" i="20"/>
  <c r="CZ11" i="20"/>
  <c r="CY11" i="20"/>
  <c r="CX11" i="20"/>
  <c r="BK11" i="20"/>
  <c r="BJ11" i="20"/>
  <c r="BI11" i="20"/>
  <c r="BH11" i="20"/>
  <c r="BG11" i="20"/>
  <c r="BF11" i="20"/>
  <c r="BE11" i="20"/>
  <c r="BB11" i="20"/>
  <c r="BA11" i="20"/>
  <c r="AZ11" i="20"/>
  <c r="AY11" i="20"/>
  <c r="AX11" i="20"/>
  <c r="AW11" i="20"/>
  <c r="AV11" i="20"/>
  <c r="AS11" i="20"/>
  <c r="AR11" i="20"/>
  <c r="AQ11" i="20"/>
  <c r="AP11" i="20"/>
  <c r="AO11" i="20"/>
  <c r="AN11" i="20"/>
  <c r="AM11" i="20"/>
  <c r="GG10" i="20"/>
  <c r="GF10" i="20"/>
  <c r="GE10" i="20"/>
  <c r="GD10" i="20"/>
  <c r="GC10" i="20"/>
  <c r="GB10" i="20"/>
  <c r="GA10" i="20"/>
  <c r="FX10" i="20"/>
  <c r="FW10" i="20"/>
  <c r="FV10" i="20"/>
  <c r="FU10" i="20"/>
  <c r="FT10" i="20"/>
  <c r="FS10" i="20"/>
  <c r="FR10" i="20"/>
  <c r="FO10" i="20"/>
  <c r="FN10" i="20"/>
  <c r="FM10" i="20"/>
  <c r="FL10" i="20"/>
  <c r="FK10" i="20"/>
  <c r="FJ10" i="20"/>
  <c r="FI10" i="20"/>
  <c r="DV10" i="20"/>
  <c r="DU10" i="20"/>
  <c r="DT10" i="20"/>
  <c r="DS10" i="20"/>
  <c r="DR10" i="20"/>
  <c r="DQ10" i="20"/>
  <c r="DP10" i="20"/>
  <c r="DM10" i="20"/>
  <c r="DL10" i="20"/>
  <c r="DK10" i="20"/>
  <c r="DJ10" i="20"/>
  <c r="DI10" i="20"/>
  <c r="DH10" i="20"/>
  <c r="DG10" i="20"/>
  <c r="DD10" i="20"/>
  <c r="DC10" i="20"/>
  <c r="DB10" i="20"/>
  <c r="DA10" i="20"/>
  <c r="CZ10" i="20"/>
  <c r="CY10" i="20"/>
  <c r="CX10" i="20"/>
  <c r="BK10" i="20"/>
  <c r="BJ10" i="20"/>
  <c r="BI10" i="20"/>
  <c r="BH10" i="20"/>
  <c r="BG10" i="20"/>
  <c r="BF10" i="20"/>
  <c r="BE10" i="20"/>
  <c r="BB10" i="20"/>
  <c r="BA10" i="20"/>
  <c r="AZ10" i="20"/>
  <c r="AY10" i="20"/>
  <c r="AX10" i="20"/>
  <c r="AW10" i="20"/>
  <c r="AV10" i="20"/>
  <c r="AS10" i="20"/>
  <c r="AR10" i="20"/>
  <c r="AQ10" i="20"/>
  <c r="AP10" i="20"/>
  <c r="AO10" i="20"/>
  <c r="AN10" i="20"/>
  <c r="AM10" i="20"/>
  <c r="GG9" i="20"/>
  <c r="GF9" i="20"/>
  <c r="GE9" i="20"/>
  <c r="GD9" i="20"/>
  <c r="GC9" i="20"/>
  <c r="GB9" i="20"/>
  <c r="GA9" i="20"/>
  <c r="FX9" i="20"/>
  <c r="FW9" i="20"/>
  <c r="FV9" i="20"/>
  <c r="FU9" i="20"/>
  <c r="FT9" i="20"/>
  <c r="FS9" i="20"/>
  <c r="FR9" i="20"/>
  <c r="FO9" i="20"/>
  <c r="FN9" i="20"/>
  <c r="FM9" i="20"/>
  <c r="FL9" i="20"/>
  <c r="FK9" i="20"/>
  <c r="FJ9" i="20"/>
  <c r="FI9" i="20"/>
  <c r="DV9" i="20"/>
  <c r="DU9" i="20"/>
  <c r="DT9" i="20"/>
  <c r="DS9" i="20"/>
  <c r="DR9" i="20"/>
  <c r="DQ9" i="20"/>
  <c r="DP9" i="20"/>
  <c r="DM9" i="20"/>
  <c r="DL9" i="20"/>
  <c r="DK9" i="20"/>
  <c r="DJ9" i="20"/>
  <c r="DI9" i="20"/>
  <c r="DH9" i="20"/>
  <c r="DG9" i="20"/>
  <c r="DD9" i="20"/>
  <c r="DC9" i="20"/>
  <c r="DB9" i="20"/>
  <c r="DA9" i="20"/>
  <c r="CZ9" i="20"/>
  <c r="CY9" i="20"/>
  <c r="CX9" i="20"/>
  <c r="BK9" i="20"/>
  <c r="BJ9" i="20"/>
  <c r="BI9" i="20"/>
  <c r="BH9" i="20"/>
  <c r="BG9" i="20"/>
  <c r="BF9" i="20"/>
  <c r="BE9" i="20"/>
  <c r="BB9" i="20"/>
  <c r="BA9" i="20"/>
  <c r="AZ9" i="20"/>
  <c r="AY9" i="20"/>
  <c r="AX9" i="20"/>
  <c r="AW9" i="20"/>
  <c r="AV9" i="20"/>
  <c r="AS9" i="20"/>
  <c r="AR9" i="20"/>
  <c r="AQ9" i="20"/>
  <c r="AP9" i="20"/>
  <c r="AO9" i="20"/>
  <c r="AN9" i="20"/>
  <c r="AM9" i="20"/>
  <c r="GG8" i="20"/>
  <c r="GF8" i="20"/>
  <c r="GE8" i="20"/>
  <c r="GD8" i="20"/>
  <c r="GC8" i="20"/>
  <c r="GB8" i="20"/>
  <c r="GA8" i="20"/>
  <c r="FX8" i="20"/>
  <c r="FW8" i="20"/>
  <c r="FV8" i="20"/>
  <c r="FU8" i="20"/>
  <c r="FT8" i="20"/>
  <c r="FS8" i="20"/>
  <c r="FR8" i="20"/>
  <c r="FO8" i="20"/>
  <c r="FN8" i="20"/>
  <c r="FM8" i="20"/>
  <c r="FL8" i="20"/>
  <c r="FK8" i="20"/>
  <c r="FJ8" i="20"/>
  <c r="FI8" i="20"/>
  <c r="DV8" i="20"/>
  <c r="DU8" i="20"/>
  <c r="DT8" i="20"/>
  <c r="DS8" i="20"/>
  <c r="DR8" i="20"/>
  <c r="DQ8" i="20"/>
  <c r="DP8" i="20"/>
  <c r="DM8" i="20"/>
  <c r="DL8" i="20"/>
  <c r="DK8" i="20"/>
  <c r="DJ8" i="20"/>
  <c r="DI8" i="20"/>
  <c r="DH8" i="20"/>
  <c r="DG8" i="20"/>
  <c r="DD8" i="20"/>
  <c r="DC8" i="20"/>
  <c r="DB8" i="20"/>
  <c r="DA8" i="20"/>
  <c r="CZ8" i="20"/>
  <c r="CY8" i="20"/>
  <c r="CX8" i="20"/>
  <c r="BK8" i="20"/>
  <c r="BJ8" i="20"/>
  <c r="BI8" i="20"/>
  <c r="BH8" i="20"/>
  <c r="BG8" i="20"/>
  <c r="BF8" i="20"/>
  <c r="BE8" i="20"/>
  <c r="BB8" i="20"/>
  <c r="BA8" i="20"/>
  <c r="AZ8" i="20"/>
  <c r="AY8" i="20"/>
  <c r="AX8" i="20"/>
  <c r="AW8" i="20"/>
  <c r="AV8" i="20"/>
  <c r="AS8" i="20"/>
  <c r="AR8" i="20"/>
  <c r="AQ8" i="20"/>
  <c r="AP8" i="20"/>
  <c r="AO8" i="20"/>
  <c r="AN8" i="20"/>
  <c r="AM8" i="20"/>
  <c r="GG7" i="20"/>
  <c r="GF7" i="20"/>
  <c r="GE7" i="20"/>
  <c r="GD7" i="20"/>
  <c r="GC7" i="20"/>
  <c r="GB7" i="20"/>
  <c r="GA7" i="20"/>
  <c r="FX7" i="20"/>
  <c r="FW7" i="20"/>
  <c r="FV7" i="20"/>
  <c r="FU7" i="20"/>
  <c r="FT7" i="20"/>
  <c r="FS7" i="20"/>
  <c r="FR7" i="20"/>
  <c r="FO7" i="20"/>
  <c r="FN7" i="20"/>
  <c r="FM7" i="20"/>
  <c r="FL7" i="20"/>
  <c r="FK7" i="20"/>
  <c r="FJ7" i="20"/>
  <c r="FI7" i="20"/>
  <c r="DV7" i="20"/>
  <c r="DU7" i="20"/>
  <c r="DT7" i="20"/>
  <c r="DS7" i="20"/>
  <c r="DR7" i="20"/>
  <c r="DQ7" i="20"/>
  <c r="DP7" i="20"/>
  <c r="DM7" i="20"/>
  <c r="DL7" i="20"/>
  <c r="DK7" i="20"/>
  <c r="DJ7" i="20"/>
  <c r="DI7" i="20"/>
  <c r="DH7" i="20"/>
  <c r="DG7" i="20"/>
  <c r="DD7" i="20"/>
  <c r="DC7" i="20"/>
  <c r="DB7" i="20"/>
  <c r="DA7" i="20"/>
  <c r="CZ7" i="20"/>
  <c r="CY7" i="20"/>
  <c r="CX7" i="20"/>
  <c r="BK7" i="20"/>
  <c r="BJ7" i="20"/>
  <c r="BI7" i="20"/>
  <c r="BH7" i="20"/>
  <c r="BG7" i="20"/>
  <c r="BF7" i="20"/>
  <c r="BE7" i="20"/>
  <c r="BB7" i="20"/>
  <c r="BA7" i="20"/>
  <c r="AZ7" i="20"/>
  <c r="AY7" i="20"/>
  <c r="AX7" i="20"/>
  <c r="AW7" i="20"/>
  <c r="AV7" i="20"/>
  <c r="AS7" i="20"/>
  <c r="AR7" i="20"/>
  <c r="AQ7" i="20"/>
  <c r="AP7" i="20"/>
  <c r="AO7" i="20"/>
  <c r="AN7" i="20"/>
  <c r="AM7" i="20"/>
  <c r="GG6" i="20"/>
  <c r="GF6" i="20"/>
  <c r="GE6" i="20"/>
  <c r="GD6" i="20"/>
  <c r="GC6" i="20"/>
  <c r="GB6" i="20"/>
  <c r="GA6" i="20"/>
  <c r="FX6" i="20"/>
  <c r="FW6" i="20"/>
  <c r="FV6" i="20"/>
  <c r="FU6" i="20"/>
  <c r="FT6" i="20"/>
  <c r="FS6" i="20"/>
  <c r="FR6" i="20"/>
  <c r="FO6" i="20"/>
  <c r="FN6" i="20"/>
  <c r="FM6" i="20"/>
  <c r="FL6" i="20"/>
  <c r="FK6" i="20"/>
  <c r="FJ6" i="20"/>
  <c r="FI6" i="20"/>
  <c r="DV6" i="20"/>
  <c r="DU6" i="20"/>
  <c r="DT6" i="20"/>
  <c r="DS6" i="20"/>
  <c r="DR6" i="20"/>
  <c r="DQ6" i="20"/>
  <c r="DP6" i="20"/>
  <c r="DM6" i="20"/>
  <c r="DL6" i="20"/>
  <c r="DK6" i="20"/>
  <c r="DJ6" i="20"/>
  <c r="DI6" i="20"/>
  <c r="DH6" i="20"/>
  <c r="DG6" i="20"/>
  <c r="DD6" i="20"/>
  <c r="DC6" i="20"/>
  <c r="DB6" i="20"/>
  <c r="DA6" i="20"/>
  <c r="CZ6" i="20"/>
  <c r="CY6" i="20"/>
  <c r="CX6" i="20"/>
  <c r="BK6" i="20"/>
  <c r="BJ6" i="20"/>
  <c r="BI6" i="20"/>
  <c r="BH6" i="20"/>
  <c r="BG6" i="20"/>
  <c r="BF6" i="20"/>
  <c r="BE6" i="20"/>
  <c r="BB6" i="20"/>
  <c r="BA6" i="20"/>
  <c r="AZ6" i="20"/>
  <c r="AY6" i="20"/>
  <c r="AX6" i="20"/>
  <c r="AW6" i="20"/>
  <c r="AV6" i="20"/>
  <c r="AS6" i="20"/>
  <c r="AR6" i="20"/>
  <c r="AQ6" i="20"/>
  <c r="AP6" i="20"/>
  <c r="AO6" i="20"/>
  <c r="AN6" i="20"/>
  <c r="AM6" i="20"/>
  <c r="GG10" i="18"/>
  <c r="GF10" i="18"/>
  <c r="GE10" i="18"/>
  <c r="GD10" i="18"/>
  <c r="GC10" i="18"/>
  <c r="GB10" i="18"/>
  <c r="GA10" i="18"/>
  <c r="FX10" i="18"/>
  <c r="FW10" i="18"/>
  <c r="FV10" i="18"/>
  <c r="FU10" i="18"/>
  <c r="FT10" i="18"/>
  <c r="FS10" i="18"/>
  <c r="FR10" i="18"/>
  <c r="FO10" i="18"/>
  <c r="FN10" i="18"/>
  <c r="FM10" i="18"/>
  <c r="FL10" i="18"/>
  <c r="FK10" i="18"/>
  <c r="FJ10" i="18"/>
  <c r="FI10" i="18"/>
  <c r="DV10" i="18"/>
  <c r="DU10" i="18"/>
  <c r="DT10" i="18"/>
  <c r="DS10" i="18"/>
  <c r="DR10" i="18"/>
  <c r="DQ10" i="18"/>
  <c r="DP10" i="18"/>
  <c r="DM10" i="18"/>
  <c r="DL10" i="18"/>
  <c r="DK10" i="18"/>
  <c r="DJ10" i="18"/>
  <c r="DI10" i="18"/>
  <c r="DH10" i="18"/>
  <c r="DG10" i="18"/>
  <c r="DD10" i="18"/>
  <c r="DC10" i="18"/>
  <c r="DB10" i="18"/>
  <c r="DA10" i="18"/>
  <c r="CZ10" i="18"/>
  <c r="CY10" i="18"/>
  <c r="CX10" i="18"/>
  <c r="BK10" i="18"/>
  <c r="BJ10" i="18"/>
  <c r="BI10" i="18"/>
  <c r="BH10" i="18"/>
  <c r="BG10" i="18"/>
  <c r="BF10" i="18"/>
  <c r="BE10" i="18"/>
  <c r="BB10" i="18"/>
  <c r="BA10" i="18"/>
  <c r="AZ10" i="18"/>
  <c r="AY10" i="18"/>
  <c r="AX10" i="18"/>
  <c r="AW10" i="18"/>
  <c r="AV10" i="18"/>
  <c r="AS10" i="18"/>
  <c r="AR10" i="18"/>
  <c r="AQ10" i="18"/>
  <c r="AP10" i="18"/>
  <c r="AO10" i="18"/>
  <c r="AN10" i="18"/>
  <c r="AM10" i="18"/>
  <c r="GG9" i="18"/>
  <c r="GF9" i="18"/>
  <c r="GE9" i="18"/>
  <c r="GD9" i="18"/>
  <c r="GC9" i="18"/>
  <c r="GB9" i="18"/>
  <c r="GA9" i="18"/>
  <c r="FX9" i="18"/>
  <c r="FW9" i="18"/>
  <c r="FV9" i="18"/>
  <c r="FU9" i="18"/>
  <c r="FT9" i="18"/>
  <c r="FS9" i="18"/>
  <c r="FR9" i="18"/>
  <c r="FO9" i="18"/>
  <c r="FN9" i="18"/>
  <c r="FM9" i="18"/>
  <c r="FL9" i="18"/>
  <c r="FK9" i="18"/>
  <c r="FJ9" i="18"/>
  <c r="FI9" i="18"/>
  <c r="DV9" i="18"/>
  <c r="DU9" i="18"/>
  <c r="DT9" i="18"/>
  <c r="DS9" i="18"/>
  <c r="DR9" i="18"/>
  <c r="DQ9" i="18"/>
  <c r="DP9" i="18"/>
  <c r="DM9" i="18"/>
  <c r="DL9" i="18"/>
  <c r="DK9" i="18"/>
  <c r="DJ9" i="18"/>
  <c r="DI9" i="18"/>
  <c r="DH9" i="18"/>
  <c r="DG9" i="18"/>
  <c r="DD9" i="18"/>
  <c r="DC9" i="18"/>
  <c r="DB9" i="18"/>
  <c r="DA9" i="18"/>
  <c r="CZ9" i="18"/>
  <c r="CY9" i="18"/>
  <c r="CX9" i="18"/>
  <c r="BK9" i="18"/>
  <c r="BJ9" i="18"/>
  <c r="BI9" i="18"/>
  <c r="BH9" i="18"/>
  <c r="BG9" i="18"/>
  <c r="BF9" i="18"/>
  <c r="BE9" i="18"/>
  <c r="BB9" i="18"/>
  <c r="BA9" i="18"/>
  <c r="AZ9" i="18"/>
  <c r="AY9" i="18"/>
  <c r="AX9" i="18"/>
  <c r="AW9" i="18"/>
  <c r="AV9" i="18"/>
  <c r="AS9" i="18"/>
  <c r="AR9" i="18"/>
  <c r="AQ9" i="18"/>
  <c r="AP9" i="18"/>
  <c r="AO9" i="18"/>
  <c r="AN9" i="18"/>
  <c r="AM9" i="18"/>
  <c r="GG8" i="18"/>
  <c r="GF8" i="18"/>
  <c r="GE8" i="18"/>
  <c r="GD8" i="18"/>
  <c r="GC8" i="18"/>
  <c r="GB8" i="18"/>
  <c r="GA8" i="18"/>
  <c r="FX8" i="18"/>
  <c r="FW8" i="18"/>
  <c r="FV8" i="18"/>
  <c r="FU8" i="18"/>
  <c r="FT8" i="18"/>
  <c r="FS8" i="18"/>
  <c r="FR8" i="18"/>
  <c r="FO8" i="18"/>
  <c r="FN8" i="18"/>
  <c r="FM8" i="18"/>
  <c r="FL8" i="18"/>
  <c r="FK8" i="18"/>
  <c r="FJ8" i="18"/>
  <c r="FI8" i="18"/>
  <c r="DV8" i="18"/>
  <c r="DU8" i="18"/>
  <c r="DT8" i="18"/>
  <c r="DS8" i="18"/>
  <c r="DR8" i="18"/>
  <c r="DQ8" i="18"/>
  <c r="DP8" i="18"/>
  <c r="DM8" i="18"/>
  <c r="DL8" i="18"/>
  <c r="DK8" i="18"/>
  <c r="DJ8" i="18"/>
  <c r="DI8" i="18"/>
  <c r="DH8" i="18"/>
  <c r="DG8" i="18"/>
  <c r="DD8" i="18"/>
  <c r="DC8" i="18"/>
  <c r="DB8" i="18"/>
  <c r="DA8" i="18"/>
  <c r="CZ8" i="18"/>
  <c r="CY8" i="18"/>
  <c r="CX8" i="18"/>
  <c r="BK8" i="18"/>
  <c r="BJ8" i="18"/>
  <c r="BI8" i="18"/>
  <c r="BH8" i="18"/>
  <c r="BG8" i="18"/>
  <c r="BF8" i="18"/>
  <c r="BE8" i="18"/>
  <c r="BB8" i="18"/>
  <c r="BA8" i="18"/>
  <c r="AZ8" i="18"/>
  <c r="AY8" i="18"/>
  <c r="AX8" i="18"/>
  <c r="AW8" i="18"/>
  <c r="AV8" i="18"/>
  <c r="AS8" i="18"/>
  <c r="AR8" i="18"/>
  <c r="AQ8" i="18"/>
  <c r="AP8" i="18"/>
  <c r="AO8" i="18"/>
  <c r="AN8" i="18"/>
  <c r="AM8" i="18"/>
  <c r="GG7" i="18"/>
  <c r="GF7" i="18"/>
  <c r="GE7" i="18"/>
  <c r="GD7" i="18"/>
  <c r="GC7" i="18"/>
  <c r="GB7" i="18"/>
  <c r="GA7" i="18"/>
  <c r="FX7" i="18"/>
  <c r="FW7" i="18"/>
  <c r="FV7" i="18"/>
  <c r="FU7" i="18"/>
  <c r="FT7" i="18"/>
  <c r="FS7" i="18"/>
  <c r="FR7" i="18"/>
  <c r="FO7" i="18"/>
  <c r="FN7" i="18"/>
  <c r="FM7" i="18"/>
  <c r="FL7" i="18"/>
  <c r="FK7" i="18"/>
  <c r="FJ7" i="18"/>
  <c r="FI7" i="18"/>
  <c r="DV7" i="18"/>
  <c r="DU7" i="18"/>
  <c r="DT7" i="18"/>
  <c r="DS7" i="18"/>
  <c r="DR7" i="18"/>
  <c r="DQ7" i="18"/>
  <c r="DP7" i="18"/>
  <c r="DM7" i="18"/>
  <c r="DL7" i="18"/>
  <c r="DK7" i="18"/>
  <c r="DJ7" i="18"/>
  <c r="DI7" i="18"/>
  <c r="DH7" i="18"/>
  <c r="DG7" i="18"/>
  <c r="DD7" i="18"/>
  <c r="DC7" i="18"/>
  <c r="DB7" i="18"/>
  <c r="DA7" i="18"/>
  <c r="CZ7" i="18"/>
  <c r="CY7" i="18"/>
  <c r="CX7" i="18"/>
  <c r="BK7" i="18"/>
  <c r="BJ7" i="18"/>
  <c r="BI7" i="18"/>
  <c r="BH7" i="18"/>
  <c r="BG7" i="18"/>
  <c r="BF7" i="18"/>
  <c r="BE7" i="18"/>
  <c r="BB7" i="18"/>
  <c r="BA7" i="18"/>
  <c r="AZ7" i="18"/>
  <c r="AY7" i="18"/>
  <c r="AX7" i="18"/>
  <c r="AW7" i="18"/>
  <c r="AV7" i="18"/>
  <c r="AS7" i="18"/>
  <c r="AR7" i="18"/>
  <c r="AQ7" i="18"/>
  <c r="AP7" i="18"/>
  <c r="AO7" i="18"/>
  <c r="AN7" i="18"/>
  <c r="AM7" i="18"/>
  <c r="GG6" i="18"/>
  <c r="GF6" i="18"/>
  <c r="GE6" i="18"/>
  <c r="GD6" i="18"/>
  <c r="GC6" i="18"/>
  <c r="GB6" i="18"/>
  <c r="GA6" i="18"/>
  <c r="FX6" i="18"/>
  <c r="FW6" i="18"/>
  <c r="FV6" i="18"/>
  <c r="FU6" i="18"/>
  <c r="FT6" i="18"/>
  <c r="FS6" i="18"/>
  <c r="FR6" i="18"/>
  <c r="FO6" i="18"/>
  <c r="FN6" i="18"/>
  <c r="FM6" i="18"/>
  <c r="FL6" i="18"/>
  <c r="FK6" i="18"/>
  <c r="FJ6" i="18"/>
  <c r="FI6" i="18"/>
  <c r="DV6" i="18"/>
  <c r="DU6" i="18"/>
  <c r="DT6" i="18"/>
  <c r="DS6" i="18"/>
  <c r="DR6" i="18"/>
  <c r="DQ6" i="18"/>
  <c r="DP6" i="18"/>
  <c r="DM6" i="18"/>
  <c r="DL6" i="18"/>
  <c r="DK6" i="18"/>
  <c r="DJ6" i="18"/>
  <c r="DI6" i="18"/>
  <c r="DH6" i="18"/>
  <c r="DG6" i="18"/>
  <c r="DD6" i="18"/>
  <c r="DC6" i="18"/>
  <c r="DB6" i="18"/>
  <c r="DA6" i="18"/>
  <c r="CZ6" i="18"/>
  <c r="CY6" i="18"/>
  <c r="CX6" i="18"/>
  <c r="BK6" i="18"/>
  <c r="BJ6" i="18"/>
  <c r="BI6" i="18"/>
  <c r="BH6" i="18"/>
  <c r="BG6" i="18"/>
  <c r="BF6" i="18"/>
  <c r="BE6" i="18"/>
  <c r="BB6" i="18"/>
  <c r="BA6" i="18"/>
  <c r="AZ6" i="18"/>
  <c r="AY6" i="18"/>
  <c r="AX6" i="18"/>
  <c r="AW6" i="18"/>
  <c r="AV6" i="18"/>
  <c r="AS6" i="18"/>
  <c r="AR6" i="18"/>
  <c r="AQ6" i="18"/>
  <c r="AP6" i="18"/>
  <c r="AO6" i="18"/>
  <c r="AN6" i="18"/>
  <c r="AM6" i="18"/>
  <c r="GG13" i="17"/>
  <c r="GF13" i="17"/>
  <c r="GE13" i="17"/>
  <c r="GD13" i="17"/>
  <c r="GC13" i="17"/>
  <c r="GB13" i="17"/>
  <c r="GA13" i="17"/>
  <c r="FX13" i="17"/>
  <c r="FW13" i="17"/>
  <c r="FV13" i="17"/>
  <c r="FU13" i="17"/>
  <c r="FT13" i="17"/>
  <c r="FS13" i="17"/>
  <c r="FR13" i="17"/>
  <c r="FO13" i="17"/>
  <c r="FN13" i="17"/>
  <c r="FM13" i="17"/>
  <c r="FL13" i="17"/>
  <c r="FK13" i="17"/>
  <c r="FJ13" i="17"/>
  <c r="FI13" i="17"/>
  <c r="DV13" i="17"/>
  <c r="DU13" i="17"/>
  <c r="DT13" i="17"/>
  <c r="DS13" i="17"/>
  <c r="DR13" i="17"/>
  <c r="DQ13" i="17"/>
  <c r="DP13" i="17"/>
  <c r="DM13" i="17"/>
  <c r="DL13" i="17"/>
  <c r="DK13" i="17"/>
  <c r="DJ13" i="17"/>
  <c r="DI13" i="17"/>
  <c r="DH13" i="17"/>
  <c r="DG13" i="17"/>
  <c r="DD13" i="17"/>
  <c r="DC13" i="17"/>
  <c r="DB13" i="17"/>
  <c r="DA13" i="17"/>
  <c r="CZ13" i="17"/>
  <c r="CY13" i="17"/>
  <c r="CX13" i="17"/>
  <c r="BK13" i="17"/>
  <c r="BJ13" i="17"/>
  <c r="BI13" i="17"/>
  <c r="BH13" i="17"/>
  <c r="BG13" i="17"/>
  <c r="BF13" i="17"/>
  <c r="BE13" i="17"/>
  <c r="BB13" i="17"/>
  <c r="BA13" i="17"/>
  <c r="AZ13" i="17"/>
  <c r="AY13" i="17"/>
  <c r="AX13" i="17"/>
  <c r="AW13" i="17"/>
  <c r="AV13" i="17"/>
  <c r="AS13" i="17"/>
  <c r="AR13" i="17"/>
  <c r="AQ13" i="17"/>
  <c r="AP13" i="17"/>
  <c r="AO13" i="17"/>
  <c r="AN13" i="17"/>
  <c r="AM13" i="17"/>
  <c r="GG12" i="17"/>
  <c r="GF12" i="17"/>
  <c r="GE12" i="17"/>
  <c r="GD12" i="17"/>
  <c r="GC12" i="17"/>
  <c r="GB12" i="17"/>
  <c r="GA12" i="17"/>
  <c r="FX12" i="17"/>
  <c r="FW12" i="17"/>
  <c r="FV12" i="17"/>
  <c r="FU12" i="17"/>
  <c r="FT12" i="17"/>
  <c r="FS12" i="17"/>
  <c r="FR12" i="17"/>
  <c r="FO12" i="17"/>
  <c r="FN12" i="17"/>
  <c r="FM12" i="17"/>
  <c r="FL12" i="17"/>
  <c r="FK12" i="17"/>
  <c r="FJ12" i="17"/>
  <c r="FI12" i="17"/>
  <c r="DV12" i="17"/>
  <c r="DU12" i="17"/>
  <c r="DT12" i="17"/>
  <c r="DS12" i="17"/>
  <c r="DR12" i="17"/>
  <c r="DQ12" i="17"/>
  <c r="DP12" i="17"/>
  <c r="DM12" i="17"/>
  <c r="DL12" i="17"/>
  <c r="DK12" i="17"/>
  <c r="DJ12" i="17"/>
  <c r="DI12" i="17"/>
  <c r="DH12" i="17"/>
  <c r="DG12" i="17"/>
  <c r="DD12" i="17"/>
  <c r="DC12" i="17"/>
  <c r="DB12" i="17"/>
  <c r="DA12" i="17"/>
  <c r="CZ12" i="17"/>
  <c r="CY12" i="17"/>
  <c r="CX12" i="17"/>
  <c r="BK12" i="17"/>
  <c r="BJ12" i="17"/>
  <c r="BI12" i="17"/>
  <c r="BH12" i="17"/>
  <c r="BG12" i="17"/>
  <c r="BF12" i="17"/>
  <c r="BE12" i="17"/>
  <c r="BB12" i="17"/>
  <c r="BA12" i="17"/>
  <c r="AZ12" i="17"/>
  <c r="AY12" i="17"/>
  <c r="AX12" i="17"/>
  <c r="AW12" i="17"/>
  <c r="AV12" i="17"/>
  <c r="AS12" i="17"/>
  <c r="AR12" i="17"/>
  <c r="AQ12" i="17"/>
  <c r="AP12" i="17"/>
  <c r="AO12" i="17"/>
  <c r="AN12" i="17"/>
  <c r="AM12" i="17"/>
  <c r="GG11" i="17"/>
  <c r="GF11" i="17"/>
  <c r="GE11" i="17"/>
  <c r="GD11" i="17"/>
  <c r="GC11" i="17"/>
  <c r="GB11" i="17"/>
  <c r="GA11" i="17"/>
  <c r="FX11" i="17"/>
  <c r="FW11" i="17"/>
  <c r="FV11" i="17"/>
  <c r="FU11" i="17"/>
  <c r="FT11" i="17"/>
  <c r="FS11" i="17"/>
  <c r="FR11" i="17"/>
  <c r="FO11" i="17"/>
  <c r="FN11" i="17"/>
  <c r="FM11" i="17"/>
  <c r="FL11" i="17"/>
  <c r="FK11" i="17"/>
  <c r="FJ11" i="17"/>
  <c r="FI11" i="17"/>
  <c r="DV11" i="17"/>
  <c r="DU11" i="17"/>
  <c r="DT11" i="17"/>
  <c r="DS11" i="17"/>
  <c r="DR11" i="17"/>
  <c r="DQ11" i="17"/>
  <c r="DP11" i="17"/>
  <c r="DM11" i="17"/>
  <c r="DL11" i="17"/>
  <c r="DK11" i="17"/>
  <c r="DJ11" i="17"/>
  <c r="DI11" i="17"/>
  <c r="DH11" i="17"/>
  <c r="DG11" i="17"/>
  <c r="DD11" i="17"/>
  <c r="DC11" i="17"/>
  <c r="DB11" i="17"/>
  <c r="DA11" i="17"/>
  <c r="CZ11" i="17"/>
  <c r="CY11" i="17"/>
  <c r="CX11" i="17"/>
  <c r="BK11" i="17"/>
  <c r="BJ11" i="17"/>
  <c r="BI11" i="17"/>
  <c r="BH11" i="17"/>
  <c r="BG11" i="17"/>
  <c r="BF11" i="17"/>
  <c r="BE11" i="17"/>
  <c r="BB11" i="17"/>
  <c r="BA11" i="17"/>
  <c r="AZ11" i="17"/>
  <c r="AY11" i="17"/>
  <c r="AX11" i="17"/>
  <c r="AW11" i="17"/>
  <c r="AV11" i="17"/>
  <c r="AS11" i="17"/>
  <c r="AR11" i="17"/>
  <c r="AQ11" i="17"/>
  <c r="AP11" i="17"/>
  <c r="AO11" i="17"/>
  <c r="AN11" i="17"/>
  <c r="AM11" i="17"/>
  <c r="GG10" i="17"/>
  <c r="GF10" i="17"/>
  <c r="GE10" i="17"/>
  <c r="GD10" i="17"/>
  <c r="GC10" i="17"/>
  <c r="GB10" i="17"/>
  <c r="GA10" i="17"/>
  <c r="FX10" i="17"/>
  <c r="FW10" i="17"/>
  <c r="FV10" i="17"/>
  <c r="FU10" i="17"/>
  <c r="FT10" i="17"/>
  <c r="FS10" i="17"/>
  <c r="FR10" i="17"/>
  <c r="FO10" i="17"/>
  <c r="FN10" i="17"/>
  <c r="FM10" i="17"/>
  <c r="FL10" i="17"/>
  <c r="FK10" i="17"/>
  <c r="FJ10" i="17"/>
  <c r="FI10" i="17"/>
  <c r="DV10" i="17"/>
  <c r="DU10" i="17"/>
  <c r="DT10" i="17"/>
  <c r="DS10" i="17"/>
  <c r="DR10" i="17"/>
  <c r="DQ10" i="17"/>
  <c r="DP10" i="17"/>
  <c r="DM10" i="17"/>
  <c r="DL10" i="17"/>
  <c r="DK10" i="17"/>
  <c r="DJ10" i="17"/>
  <c r="DI10" i="17"/>
  <c r="DH10" i="17"/>
  <c r="DG10" i="17"/>
  <c r="DD10" i="17"/>
  <c r="DC10" i="17"/>
  <c r="DB10" i="17"/>
  <c r="DA10" i="17"/>
  <c r="CZ10" i="17"/>
  <c r="CY10" i="17"/>
  <c r="CX10" i="17"/>
  <c r="BK10" i="17"/>
  <c r="BJ10" i="17"/>
  <c r="BI10" i="17"/>
  <c r="BH10" i="17"/>
  <c r="BG10" i="17"/>
  <c r="BF10" i="17"/>
  <c r="BE10" i="17"/>
  <c r="BB10" i="17"/>
  <c r="BA10" i="17"/>
  <c r="AZ10" i="17"/>
  <c r="AY10" i="17"/>
  <c r="AX10" i="17"/>
  <c r="AW10" i="17"/>
  <c r="AV10" i="17"/>
  <c r="AS10" i="17"/>
  <c r="AR10" i="17"/>
  <c r="AQ10" i="17"/>
  <c r="AP10" i="17"/>
  <c r="AO10" i="17"/>
  <c r="AN10" i="17"/>
  <c r="AM10" i="17"/>
  <c r="GG9" i="17"/>
  <c r="GF9" i="17"/>
  <c r="GE9" i="17"/>
  <c r="GD9" i="17"/>
  <c r="GC9" i="17"/>
  <c r="GB9" i="17"/>
  <c r="GA9" i="17"/>
  <c r="FX9" i="17"/>
  <c r="FW9" i="17"/>
  <c r="FV9" i="17"/>
  <c r="FU9" i="17"/>
  <c r="FT9" i="17"/>
  <c r="FS9" i="17"/>
  <c r="FR9" i="17"/>
  <c r="FO9" i="17"/>
  <c r="FN9" i="17"/>
  <c r="FM9" i="17"/>
  <c r="FL9" i="17"/>
  <c r="FK9" i="17"/>
  <c r="FJ9" i="17"/>
  <c r="FI9" i="17"/>
  <c r="DV9" i="17"/>
  <c r="DU9" i="17"/>
  <c r="DT9" i="17"/>
  <c r="DS9" i="17"/>
  <c r="DR9" i="17"/>
  <c r="DQ9" i="17"/>
  <c r="DP9" i="17"/>
  <c r="DM9" i="17"/>
  <c r="DL9" i="17"/>
  <c r="DK9" i="17"/>
  <c r="DJ9" i="17"/>
  <c r="DI9" i="17"/>
  <c r="DH9" i="17"/>
  <c r="DG9" i="17"/>
  <c r="DD9" i="17"/>
  <c r="DC9" i="17"/>
  <c r="DB9" i="17"/>
  <c r="DA9" i="17"/>
  <c r="CZ9" i="17"/>
  <c r="CY9" i="17"/>
  <c r="CX9" i="17"/>
  <c r="BK9" i="17"/>
  <c r="BJ9" i="17"/>
  <c r="BI9" i="17"/>
  <c r="BH9" i="17"/>
  <c r="BG9" i="17"/>
  <c r="BF9" i="17"/>
  <c r="BE9" i="17"/>
  <c r="BB9" i="17"/>
  <c r="BA9" i="17"/>
  <c r="AZ9" i="17"/>
  <c r="AY9" i="17"/>
  <c r="AX9" i="17"/>
  <c r="AW9" i="17"/>
  <c r="AV9" i="17"/>
  <c r="AS9" i="17"/>
  <c r="AR9" i="17"/>
  <c r="AQ9" i="17"/>
  <c r="AP9" i="17"/>
  <c r="AO9" i="17"/>
  <c r="AN9" i="17"/>
  <c r="AM9" i="17"/>
  <c r="GG8" i="17"/>
  <c r="GF8" i="17"/>
  <c r="GE8" i="17"/>
  <c r="GD8" i="17"/>
  <c r="GC8" i="17"/>
  <c r="GB8" i="17"/>
  <c r="GA8" i="17"/>
  <c r="FX8" i="17"/>
  <c r="FW8" i="17"/>
  <c r="FV8" i="17"/>
  <c r="FU8" i="17"/>
  <c r="FT8" i="17"/>
  <c r="FS8" i="17"/>
  <c r="FR8" i="17"/>
  <c r="FO8" i="17"/>
  <c r="FN8" i="17"/>
  <c r="FM8" i="17"/>
  <c r="FL8" i="17"/>
  <c r="FK8" i="17"/>
  <c r="FJ8" i="17"/>
  <c r="FI8" i="17"/>
  <c r="DV8" i="17"/>
  <c r="DU8" i="17"/>
  <c r="DT8" i="17"/>
  <c r="DS8" i="17"/>
  <c r="DR8" i="17"/>
  <c r="DQ8" i="17"/>
  <c r="DP8" i="17"/>
  <c r="DM8" i="17"/>
  <c r="DL8" i="17"/>
  <c r="DK8" i="17"/>
  <c r="DJ8" i="17"/>
  <c r="DI8" i="17"/>
  <c r="DH8" i="17"/>
  <c r="DG8" i="17"/>
  <c r="DD8" i="17"/>
  <c r="DC8" i="17"/>
  <c r="DB8" i="17"/>
  <c r="DA8" i="17"/>
  <c r="CZ8" i="17"/>
  <c r="CY8" i="17"/>
  <c r="CX8" i="17"/>
  <c r="BK8" i="17"/>
  <c r="BJ8" i="17"/>
  <c r="BI8" i="17"/>
  <c r="BH8" i="17"/>
  <c r="BG8" i="17"/>
  <c r="BF8" i="17"/>
  <c r="BE8" i="17"/>
  <c r="BB8" i="17"/>
  <c r="BA8" i="17"/>
  <c r="AZ8" i="17"/>
  <c r="AY8" i="17"/>
  <c r="AX8" i="17"/>
  <c r="AW8" i="17"/>
  <c r="AV8" i="17"/>
  <c r="AS8" i="17"/>
  <c r="AR8" i="17"/>
  <c r="AQ8" i="17"/>
  <c r="AP8" i="17"/>
  <c r="AO8" i="17"/>
  <c r="AN8" i="17"/>
  <c r="AM8" i="17"/>
  <c r="GG7" i="17"/>
  <c r="GF7" i="17"/>
  <c r="GE7" i="17"/>
  <c r="GD7" i="17"/>
  <c r="GC7" i="17"/>
  <c r="GB7" i="17"/>
  <c r="GA7" i="17"/>
  <c r="FX7" i="17"/>
  <c r="FW7" i="17"/>
  <c r="FV7" i="17"/>
  <c r="FU7" i="17"/>
  <c r="FT7" i="17"/>
  <c r="FS7" i="17"/>
  <c r="FR7" i="17"/>
  <c r="FO7" i="17"/>
  <c r="FN7" i="17"/>
  <c r="FM7" i="17"/>
  <c r="FL7" i="17"/>
  <c r="FK7" i="17"/>
  <c r="FJ7" i="17"/>
  <c r="FI7" i="17"/>
  <c r="DV7" i="17"/>
  <c r="DU7" i="17"/>
  <c r="DT7" i="17"/>
  <c r="DS7" i="17"/>
  <c r="DR7" i="17"/>
  <c r="DQ7" i="17"/>
  <c r="DP7" i="17"/>
  <c r="DM7" i="17"/>
  <c r="DL7" i="17"/>
  <c r="DK7" i="17"/>
  <c r="DJ7" i="17"/>
  <c r="DI7" i="17"/>
  <c r="DH7" i="17"/>
  <c r="DG7" i="17"/>
  <c r="DD7" i="17"/>
  <c r="DC7" i="17"/>
  <c r="DB7" i="17"/>
  <c r="DA7" i="17"/>
  <c r="CZ7" i="17"/>
  <c r="CY7" i="17"/>
  <c r="CX7" i="17"/>
  <c r="BK7" i="17"/>
  <c r="BJ7" i="17"/>
  <c r="BI7" i="17"/>
  <c r="BH7" i="17"/>
  <c r="BG7" i="17"/>
  <c r="BF7" i="17"/>
  <c r="BE7" i="17"/>
  <c r="BB7" i="17"/>
  <c r="BA7" i="17"/>
  <c r="AZ7" i="17"/>
  <c r="AY7" i="17"/>
  <c r="AX7" i="17"/>
  <c r="AW7" i="17"/>
  <c r="AV7" i="17"/>
  <c r="AS7" i="17"/>
  <c r="AR7" i="17"/>
  <c r="AQ7" i="17"/>
  <c r="AP7" i="17"/>
  <c r="AO7" i="17"/>
  <c r="AN7" i="17"/>
  <c r="AM7" i="17"/>
  <c r="GG37" i="16"/>
  <c r="GF37" i="16"/>
  <c r="GE37" i="16"/>
  <c r="GD37" i="16"/>
  <c r="GC37" i="16"/>
  <c r="GB37" i="16"/>
  <c r="GA37" i="16"/>
  <c r="FX37" i="16"/>
  <c r="FW37" i="16"/>
  <c r="FV37" i="16"/>
  <c r="FU37" i="16"/>
  <c r="FT37" i="16"/>
  <c r="FS37" i="16"/>
  <c r="FR37" i="16"/>
  <c r="FO37" i="16"/>
  <c r="FN37" i="16"/>
  <c r="FM37" i="16"/>
  <c r="FL37" i="16"/>
  <c r="FK37" i="16"/>
  <c r="FJ37" i="16"/>
  <c r="FI37" i="16"/>
  <c r="DV37" i="16"/>
  <c r="DU37" i="16"/>
  <c r="DT37" i="16"/>
  <c r="DS37" i="16"/>
  <c r="DR37" i="16"/>
  <c r="DQ37" i="16"/>
  <c r="DP37" i="16"/>
  <c r="DM37" i="16"/>
  <c r="DL37" i="16"/>
  <c r="DK37" i="16"/>
  <c r="DJ37" i="16"/>
  <c r="DI37" i="16"/>
  <c r="DH37" i="16"/>
  <c r="DG37" i="16"/>
  <c r="DD37" i="16"/>
  <c r="DC37" i="16"/>
  <c r="DB37" i="16"/>
  <c r="DA37" i="16"/>
  <c r="CZ37" i="16"/>
  <c r="CY37" i="16"/>
  <c r="CX37" i="16"/>
  <c r="BK37" i="16"/>
  <c r="BJ37" i="16"/>
  <c r="BI37" i="16"/>
  <c r="BH37" i="16"/>
  <c r="BG37" i="16"/>
  <c r="BF37" i="16"/>
  <c r="BE37" i="16"/>
  <c r="BB37" i="16"/>
  <c r="BA37" i="16"/>
  <c r="AZ37" i="16"/>
  <c r="AY37" i="16"/>
  <c r="AX37" i="16"/>
  <c r="AW37" i="16"/>
  <c r="AV37" i="16"/>
  <c r="AS37" i="16"/>
  <c r="AR37" i="16"/>
  <c r="AQ37" i="16"/>
  <c r="AP37" i="16"/>
  <c r="AO37" i="16"/>
  <c r="AN37" i="16"/>
  <c r="AM37" i="16"/>
  <c r="GG35" i="16"/>
  <c r="GF35" i="16"/>
  <c r="GE35" i="16"/>
  <c r="GD35" i="16"/>
  <c r="GC35" i="16"/>
  <c r="GB35" i="16"/>
  <c r="GA35" i="16"/>
  <c r="FX35" i="16"/>
  <c r="FW35" i="16"/>
  <c r="FV35" i="16"/>
  <c r="FU35" i="16"/>
  <c r="FT35" i="16"/>
  <c r="FS35" i="16"/>
  <c r="FR35" i="16"/>
  <c r="FO35" i="16"/>
  <c r="FN35" i="16"/>
  <c r="FM35" i="16"/>
  <c r="FL35" i="16"/>
  <c r="FK35" i="16"/>
  <c r="FJ35" i="16"/>
  <c r="FI35" i="16"/>
  <c r="DV35" i="16"/>
  <c r="DU35" i="16"/>
  <c r="DT35" i="16"/>
  <c r="DS35" i="16"/>
  <c r="DR35" i="16"/>
  <c r="DQ35" i="16"/>
  <c r="DP35" i="16"/>
  <c r="DM35" i="16"/>
  <c r="DL35" i="16"/>
  <c r="DK35" i="16"/>
  <c r="DJ35" i="16"/>
  <c r="DI35" i="16"/>
  <c r="DH35" i="16"/>
  <c r="DG35" i="16"/>
  <c r="DD35" i="16"/>
  <c r="DC35" i="16"/>
  <c r="DB35" i="16"/>
  <c r="DA35" i="16"/>
  <c r="CZ35" i="16"/>
  <c r="CY35" i="16"/>
  <c r="CX35" i="16"/>
  <c r="BK35" i="16"/>
  <c r="BJ35" i="16"/>
  <c r="BI35" i="16"/>
  <c r="BH35" i="16"/>
  <c r="BG35" i="16"/>
  <c r="BF35" i="16"/>
  <c r="BE35" i="16"/>
  <c r="BB35" i="16"/>
  <c r="BA35" i="16"/>
  <c r="AZ35" i="16"/>
  <c r="AY35" i="16"/>
  <c r="AX35" i="16"/>
  <c r="AW35" i="16"/>
  <c r="AV35" i="16"/>
  <c r="AS35" i="16"/>
  <c r="AR35" i="16"/>
  <c r="AQ35" i="16"/>
  <c r="AP35" i="16"/>
  <c r="AO35" i="16"/>
  <c r="AN35" i="16"/>
  <c r="AM35" i="16"/>
  <c r="GG34" i="16"/>
  <c r="GF34" i="16"/>
  <c r="GE34" i="16"/>
  <c r="GD34" i="16"/>
  <c r="GC34" i="16"/>
  <c r="GB34" i="16"/>
  <c r="GA34" i="16"/>
  <c r="FX34" i="16"/>
  <c r="FW34" i="16"/>
  <c r="FV34" i="16"/>
  <c r="FU34" i="16"/>
  <c r="FT34" i="16"/>
  <c r="FS34" i="16"/>
  <c r="FR34" i="16"/>
  <c r="FO34" i="16"/>
  <c r="FN34" i="16"/>
  <c r="FM34" i="16"/>
  <c r="FL34" i="16"/>
  <c r="FK34" i="16"/>
  <c r="FJ34" i="16"/>
  <c r="FI34" i="16"/>
  <c r="DV34" i="16"/>
  <c r="DU34" i="16"/>
  <c r="DT34" i="16"/>
  <c r="DS34" i="16"/>
  <c r="DR34" i="16"/>
  <c r="DQ34" i="16"/>
  <c r="DP34" i="16"/>
  <c r="DM34" i="16"/>
  <c r="DL34" i="16"/>
  <c r="DK34" i="16"/>
  <c r="DJ34" i="16"/>
  <c r="DI34" i="16"/>
  <c r="DH34" i="16"/>
  <c r="DG34" i="16"/>
  <c r="DD34" i="16"/>
  <c r="DC34" i="16"/>
  <c r="DB34" i="16"/>
  <c r="DA34" i="16"/>
  <c r="CZ34" i="16"/>
  <c r="CY34" i="16"/>
  <c r="CX34" i="16"/>
  <c r="BK34" i="16"/>
  <c r="BJ34" i="16"/>
  <c r="BI34" i="16"/>
  <c r="BH34" i="16"/>
  <c r="BG34" i="16"/>
  <c r="BF34" i="16"/>
  <c r="BE34" i="16"/>
  <c r="BB34" i="16"/>
  <c r="BA34" i="16"/>
  <c r="AZ34" i="16"/>
  <c r="AY34" i="16"/>
  <c r="AX34" i="16"/>
  <c r="AW34" i="16"/>
  <c r="AV34" i="16"/>
  <c r="AS34" i="16"/>
  <c r="AR34" i="16"/>
  <c r="AQ34" i="16"/>
  <c r="AP34" i="16"/>
  <c r="AO34" i="16"/>
  <c r="AN34" i="16"/>
  <c r="AM34" i="16"/>
  <c r="GG33" i="16"/>
  <c r="GF33" i="16"/>
  <c r="GE33" i="16"/>
  <c r="GD33" i="16"/>
  <c r="GC33" i="16"/>
  <c r="GB33" i="16"/>
  <c r="GA33" i="16"/>
  <c r="FX33" i="16"/>
  <c r="FW33" i="16"/>
  <c r="FV33" i="16"/>
  <c r="FU33" i="16"/>
  <c r="FT33" i="16"/>
  <c r="FS33" i="16"/>
  <c r="FR33" i="16"/>
  <c r="FO33" i="16"/>
  <c r="FN33" i="16"/>
  <c r="FM33" i="16"/>
  <c r="FL33" i="16"/>
  <c r="FK33" i="16"/>
  <c r="FJ33" i="16"/>
  <c r="FI33" i="16"/>
  <c r="DV33" i="16"/>
  <c r="DU33" i="16"/>
  <c r="DT33" i="16"/>
  <c r="DS33" i="16"/>
  <c r="DR33" i="16"/>
  <c r="DQ33" i="16"/>
  <c r="DP33" i="16"/>
  <c r="DM33" i="16"/>
  <c r="DL33" i="16"/>
  <c r="DK33" i="16"/>
  <c r="DJ33" i="16"/>
  <c r="DI33" i="16"/>
  <c r="DH33" i="16"/>
  <c r="DG33" i="16"/>
  <c r="DD33" i="16"/>
  <c r="DC33" i="16"/>
  <c r="DB33" i="16"/>
  <c r="DA33" i="16"/>
  <c r="CZ33" i="16"/>
  <c r="CY33" i="16"/>
  <c r="CX33" i="16"/>
  <c r="BK33" i="16"/>
  <c r="BJ33" i="16"/>
  <c r="BI33" i="16"/>
  <c r="BH33" i="16"/>
  <c r="BG33" i="16"/>
  <c r="BF33" i="16"/>
  <c r="BE33" i="16"/>
  <c r="BB33" i="16"/>
  <c r="BA33" i="16"/>
  <c r="AZ33" i="16"/>
  <c r="AY33" i="16"/>
  <c r="AX33" i="16"/>
  <c r="AW33" i="16"/>
  <c r="AV33" i="16"/>
  <c r="AS33" i="16"/>
  <c r="AR33" i="16"/>
  <c r="AQ33" i="16"/>
  <c r="AP33" i="16"/>
  <c r="AO33" i="16"/>
  <c r="AN33" i="16"/>
  <c r="AM33" i="16"/>
  <c r="GG32" i="16"/>
  <c r="GF32" i="16"/>
  <c r="GE32" i="16"/>
  <c r="GD32" i="16"/>
  <c r="GC32" i="16"/>
  <c r="GB32" i="16"/>
  <c r="GA32" i="16"/>
  <c r="FX32" i="16"/>
  <c r="FW32" i="16"/>
  <c r="FV32" i="16"/>
  <c r="FU32" i="16"/>
  <c r="FT32" i="16"/>
  <c r="FS32" i="16"/>
  <c r="FR32" i="16"/>
  <c r="FO32" i="16"/>
  <c r="FN32" i="16"/>
  <c r="FM32" i="16"/>
  <c r="FL32" i="16"/>
  <c r="FK32" i="16"/>
  <c r="FJ32" i="16"/>
  <c r="FI32" i="16"/>
  <c r="DV32" i="16"/>
  <c r="DU32" i="16"/>
  <c r="DT32" i="16"/>
  <c r="DS32" i="16"/>
  <c r="DR32" i="16"/>
  <c r="DQ32" i="16"/>
  <c r="DP32" i="16"/>
  <c r="DM32" i="16"/>
  <c r="DL32" i="16"/>
  <c r="DK32" i="16"/>
  <c r="DJ32" i="16"/>
  <c r="DI32" i="16"/>
  <c r="DH32" i="16"/>
  <c r="DG32" i="16"/>
  <c r="DD32" i="16"/>
  <c r="DC32" i="16"/>
  <c r="DB32" i="16"/>
  <c r="DA32" i="16"/>
  <c r="CZ32" i="16"/>
  <c r="CY32" i="16"/>
  <c r="CX32" i="16"/>
  <c r="BK32" i="16"/>
  <c r="BJ32" i="16"/>
  <c r="BI32" i="16"/>
  <c r="BH32" i="16"/>
  <c r="BG32" i="16"/>
  <c r="BF32" i="16"/>
  <c r="BE32" i="16"/>
  <c r="BB32" i="16"/>
  <c r="BA32" i="16"/>
  <c r="AZ32" i="16"/>
  <c r="AY32" i="16"/>
  <c r="AX32" i="16"/>
  <c r="AW32" i="16"/>
  <c r="AV32" i="16"/>
  <c r="AS32" i="16"/>
  <c r="AR32" i="16"/>
  <c r="AQ32" i="16"/>
  <c r="AP32" i="16"/>
  <c r="AO32" i="16"/>
  <c r="AN32" i="16"/>
  <c r="AM32" i="16"/>
  <c r="GG30" i="16"/>
  <c r="GF30" i="16"/>
  <c r="GE30" i="16"/>
  <c r="GD30" i="16"/>
  <c r="GC30" i="16"/>
  <c r="GB30" i="16"/>
  <c r="GA30" i="16"/>
  <c r="FX30" i="16"/>
  <c r="FW30" i="16"/>
  <c r="FV30" i="16"/>
  <c r="FU30" i="16"/>
  <c r="FT30" i="16"/>
  <c r="FS30" i="16"/>
  <c r="FR30" i="16"/>
  <c r="FO30" i="16"/>
  <c r="FN30" i="16"/>
  <c r="FM30" i="16"/>
  <c r="FL30" i="16"/>
  <c r="FK30" i="16"/>
  <c r="FJ30" i="16"/>
  <c r="FI30" i="16"/>
  <c r="DV30" i="16"/>
  <c r="DU30" i="16"/>
  <c r="DT30" i="16"/>
  <c r="DS30" i="16"/>
  <c r="DR30" i="16"/>
  <c r="DQ30" i="16"/>
  <c r="DP30" i="16"/>
  <c r="DM30" i="16"/>
  <c r="DL30" i="16"/>
  <c r="DK30" i="16"/>
  <c r="DJ30" i="16"/>
  <c r="DI30" i="16"/>
  <c r="DH30" i="16"/>
  <c r="DG30" i="16"/>
  <c r="DD30" i="16"/>
  <c r="DC30" i="16"/>
  <c r="DB30" i="16"/>
  <c r="DA30" i="16"/>
  <c r="CZ30" i="16"/>
  <c r="CY30" i="16"/>
  <c r="CX30" i="16"/>
  <c r="BK30" i="16"/>
  <c r="BJ30" i="16"/>
  <c r="BI30" i="16"/>
  <c r="BH30" i="16"/>
  <c r="BG30" i="16"/>
  <c r="BF30" i="16"/>
  <c r="BE30" i="16"/>
  <c r="BB30" i="16"/>
  <c r="BA30" i="16"/>
  <c r="AZ30" i="16"/>
  <c r="AY30" i="16"/>
  <c r="AX30" i="16"/>
  <c r="AW30" i="16"/>
  <c r="AV30" i="16"/>
  <c r="AS30" i="16"/>
  <c r="AR30" i="16"/>
  <c r="AQ30" i="16"/>
  <c r="AP30" i="16"/>
  <c r="AO30" i="16"/>
  <c r="AN30" i="16"/>
  <c r="AM30" i="16"/>
  <c r="GG28" i="16"/>
  <c r="GF28" i="16"/>
  <c r="GE28" i="16"/>
  <c r="GD28" i="16"/>
  <c r="GC28" i="16"/>
  <c r="GB28" i="16"/>
  <c r="GA28" i="16"/>
  <c r="FX28" i="16"/>
  <c r="FW28" i="16"/>
  <c r="FV28" i="16"/>
  <c r="FU28" i="16"/>
  <c r="FT28" i="16"/>
  <c r="FS28" i="16"/>
  <c r="FR28" i="16"/>
  <c r="FO28" i="16"/>
  <c r="FN28" i="16"/>
  <c r="FM28" i="16"/>
  <c r="FL28" i="16"/>
  <c r="FK28" i="16"/>
  <c r="FJ28" i="16"/>
  <c r="FI28" i="16"/>
  <c r="DV28" i="16"/>
  <c r="DU28" i="16"/>
  <c r="DT28" i="16"/>
  <c r="DS28" i="16"/>
  <c r="DR28" i="16"/>
  <c r="DQ28" i="16"/>
  <c r="DP28" i="16"/>
  <c r="DM28" i="16"/>
  <c r="DL28" i="16"/>
  <c r="DK28" i="16"/>
  <c r="DJ28" i="16"/>
  <c r="DI28" i="16"/>
  <c r="DH28" i="16"/>
  <c r="DG28" i="16"/>
  <c r="DD28" i="16"/>
  <c r="DC28" i="16"/>
  <c r="DB28" i="16"/>
  <c r="DA28" i="16"/>
  <c r="CZ28" i="16"/>
  <c r="CY28" i="16"/>
  <c r="CX28" i="16"/>
  <c r="BK28" i="16"/>
  <c r="BJ28" i="16"/>
  <c r="BI28" i="16"/>
  <c r="BH28" i="16"/>
  <c r="BG28" i="16"/>
  <c r="BF28" i="16"/>
  <c r="BE28" i="16"/>
  <c r="BB28" i="16"/>
  <c r="BA28" i="16"/>
  <c r="AZ28" i="16"/>
  <c r="AY28" i="16"/>
  <c r="AX28" i="16"/>
  <c r="AW28" i="16"/>
  <c r="AV28" i="16"/>
  <c r="AS28" i="16"/>
  <c r="AR28" i="16"/>
  <c r="AQ28" i="16"/>
  <c r="AP28" i="16"/>
  <c r="AO28" i="16"/>
  <c r="AN28" i="16"/>
  <c r="AM28" i="16"/>
  <c r="GG26" i="16"/>
  <c r="GF26" i="16"/>
  <c r="GE26" i="16"/>
  <c r="GD26" i="16"/>
  <c r="GC26" i="16"/>
  <c r="GB26" i="16"/>
  <c r="GA26" i="16"/>
  <c r="FX26" i="16"/>
  <c r="FW26" i="16"/>
  <c r="FV26" i="16"/>
  <c r="FU26" i="16"/>
  <c r="FT26" i="16"/>
  <c r="FS26" i="16"/>
  <c r="FR26" i="16"/>
  <c r="FO26" i="16"/>
  <c r="FN26" i="16"/>
  <c r="FM26" i="16"/>
  <c r="FL26" i="16"/>
  <c r="FK26" i="16"/>
  <c r="FJ26" i="16"/>
  <c r="FI26" i="16"/>
  <c r="DV26" i="16"/>
  <c r="DU26" i="16"/>
  <c r="DT26" i="16"/>
  <c r="DS26" i="16"/>
  <c r="DR26" i="16"/>
  <c r="DQ26" i="16"/>
  <c r="DP26" i="16"/>
  <c r="DM26" i="16"/>
  <c r="DL26" i="16"/>
  <c r="DK26" i="16"/>
  <c r="DJ26" i="16"/>
  <c r="DI26" i="16"/>
  <c r="DH26" i="16"/>
  <c r="DG26" i="16"/>
  <c r="DD26" i="16"/>
  <c r="DC26" i="16"/>
  <c r="DB26" i="16"/>
  <c r="DA26" i="16"/>
  <c r="CZ26" i="16"/>
  <c r="CY26" i="16"/>
  <c r="CX26" i="16"/>
  <c r="BK26" i="16"/>
  <c r="BJ26" i="16"/>
  <c r="BI26" i="16"/>
  <c r="BH26" i="16"/>
  <c r="BG26" i="16"/>
  <c r="BF26" i="16"/>
  <c r="BE26" i="16"/>
  <c r="BB26" i="16"/>
  <c r="BA26" i="16"/>
  <c r="AZ26" i="16"/>
  <c r="AY26" i="16"/>
  <c r="AX26" i="16"/>
  <c r="AW26" i="16"/>
  <c r="AV26" i="16"/>
  <c r="AS26" i="16"/>
  <c r="AR26" i="16"/>
  <c r="AQ26" i="16"/>
  <c r="AP26" i="16"/>
  <c r="AO26" i="16"/>
  <c r="AN26" i="16"/>
  <c r="AM26" i="16"/>
  <c r="GG25" i="16"/>
  <c r="GF25" i="16"/>
  <c r="GE25" i="16"/>
  <c r="GD25" i="16"/>
  <c r="GC25" i="16"/>
  <c r="GB25" i="16"/>
  <c r="GA25" i="16"/>
  <c r="FX25" i="16"/>
  <c r="FW25" i="16"/>
  <c r="FV25" i="16"/>
  <c r="FU25" i="16"/>
  <c r="FT25" i="16"/>
  <c r="FS25" i="16"/>
  <c r="FR25" i="16"/>
  <c r="FO25" i="16"/>
  <c r="FN25" i="16"/>
  <c r="FM25" i="16"/>
  <c r="FL25" i="16"/>
  <c r="FK25" i="16"/>
  <c r="FJ25" i="16"/>
  <c r="FI25" i="16"/>
  <c r="DV25" i="16"/>
  <c r="DU25" i="16"/>
  <c r="DT25" i="16"/>
  <c r="DS25" i="16"/>
  <c r="DR25" i="16"/>
  <c r="DQ25" i="16"/>
  <c r="DP25" i="16"/>
  <c r="DM25" i="16"/>
  <c r="DL25" i="16"/>
  <c r="DK25" i="16"/>
  <c r="DJ25" i="16"/>
  <c r="DI25" i="16"/>
  <c r="DH25" i="16"/>
  <c r="DG25" i="16"/>
  <c r="DD25" i="16"/>
  <c r="DC25" i="16"/>
  <c r="DB25" i="16"/>
  <c r="DA25" i="16"/>
  <c r="CZ25" i="16"/>
  <c r="CY25" i="16"/>
  <c r="CX25" i="16"/>
  <c r="BK25" i="16"/>
  <c r="BJ25" i="16"/>
  <c r="BI25" i="16"/>
  <c r="BH25" i="16"/>
  <c r="BG25" i="16"/>
  <c r="BF25" i="16"/>
  <c r="BE25" i="16"/>
  <c r="BB25" i="16"/>
  <c r="BA25" i="16"/>
  <c r="AZ25" i="16"/>
  <c r="AY25" i="16"/>
  <c r="AX25" i="16"/>
  <c r="AW25" i="16"/>
  <c r="AV25" i="16"/>
  <c r="AS25" i="16"/>
  <c r="AR25" i="16"/>
  <c r="AQ25" i="16"/>
  <c r="AP25" i="16"/>
  <c r="AO25" i="16"/>
  <c r="AN25" i="16"/>
  <c r="AM25" i="16"/>
  <c r="GG24" i="16"/>
  <c r="GF24" i="16"/>
  <c r="GE24" i="16"/>
  <c r="GD24" i="16"/>
  <c r="GC24" i="16"/>
  <c r="GB24" i="16"/>
  <c r="GA24" i="16"/>
  <c r="FX24" i="16"/>
  <c r="FW24" i="16"/>
  <c r="FV24" i="16"/>
  <c r="FU24" i="16"/>
  <c r="FT24" i="16"/>
  <c r="FS24" i="16"/>
  <c r="FR24" i="16"/>
  <c r="FO24" i="16"/>
  <c r="FN24" i="16"/>
  <c r="FM24" i="16"/>
  <c r="FL24" i="16"/>
  <c r="FK24" i="16"/>
  <c r="FJ24" i="16"/>
  <c r="FI24" i="16"/>
  <c r="DV24" i="16"/>
  <c r="DU24" i="16"/>
  <c r="DT24" i="16"/>
  <c r="DS24" i="16"/>
  <c r="DR24" i="16"/>
  <c r="DQ24" i="16"/>
  <c r="DP24" i="16"/>
  <c r="DM24" i="16"/>
  <c r="DL24" i="16"/>
  <c r="DK24" i="16"/>
  <c r="DJ24" i="16"/>
  <c r="DI24" i="16"/>
  <c r="DH24" i="16"/>
  <c r="DG24" i="16"/>
  <c r="DD24" i="16"/>
  <c r="DC24" i="16"/>
  <c r="DB24" i="16"/>
  <c r="DA24" i="16"/>
  <c r="CZ24" i="16"/>
  <c r="CY24" i="16"/>
  <c r="CX24" i="16"/>
  <c r="BK24" i="16"/>
  <c r="BJ24" i="16"/>
  <c r="BI24" i="16"/>
  <c r="BH24" i="16"/>
  <c r="BG24" i="16"/>
  <c r="BF24" i="16"/>
  <c r="BE24" i="16"/>
  <c r="BB24" i="16"/>
  <c r="BA24" i="16"/>
  <c r="AZ24" i="16"/>
  <c r="AY24" i="16"/>
  <c r="AX24" i="16"/>
  <c r="AW24" i="16"/>
  <c r="AV24" i="16"/>
  <c r="AS24" i="16"/>
  <c r="AR24" i="16"/>
  <c r="AQ24" i="16"/>
  <c r="AP24" i="16"/>
  <c r="AO24" i="16"/>
  <c r="AN24" i="16"/>
  <c r="AM24" i="16"/>
  <c r="GG19" i="16"/>
  <c r="GF19" i="16"/>
  <c r="GE19" i="16"/>
  <c r="GD19" i="16"/>
  <c r="GC19" i="16"/>
  <c r="GB19" i="16"/>
  <c r="GA19" i="16"/>
  <c r="FX19" i="16"/>
  <c r="FW19" i="16"/>
  <c r="FV19" i="16"/>
  <c r="FU19" i="16"/>
  <c r="FT19" i="16"/>
  <c r="FS19" i="16"/>
  <c r="FR19" i="16"/>
  <c r="FO19" i="16"/>
  <c r="FN19" i="16"/>
  <c r="FM19" i="16"/>
  <c r="FL19" i="16"/>
  <c r="FK19" i="16"/>
  <c r="FJ19" i="16"/>
  <c r="FI19" i="16"/>
  <c r="DV19" i="16"/>
  <c r="DU19" i="16"/>
  <c r="DT19" i="16"/>
  <c r="DS19" i="16"/>
  <c r="DR19" i="16"/>
  <c r="DQ19" i="16"/>
  <c r="DP19" i="16"/>
  <c r="DM19" i="16"/>
  <c r="DL19" i="16"/>
  <c r="DK19" i="16"/>
  <c r="DJ19" i="16"/>
  <c r="DI19" i="16"/>
  <c r="DH19" i="16"/>
  <c r="DG19" i="16"/>
  <c r="DD19" i="16"/>
  <c r="DC19" i="16"/>
  <c r="DB19" i="16"/>
  <c r="DA19" i="16"/>
  <c r="CZ19" i="16"/>
  <c r="CY19" i="16"/>
  <c r="CX19" i="16"/>
  <c r="BK19" i="16"/>
  <c r="BJ19" i="16"/>
  <c r="BI19" i="16"/>
  <c r="BH19" i="16"/>
  <c r="BG19" i="16"/>
  <c r="BF19" i="16"/>
  <c r="BE19" i="16"/>
  <c r="BB19" i="16"/>
  <c r="BA19" i="16"/>
  <c r="AZ19" i="16"/>
  <c r="AY19" i="16"/>
  <c r="AX19" i="16"/>
  <c r="AW19" i="16"/>
  <c r="AV19" i="16"/>
  <c r="AS19" i="16"/>
  <c r="AR19" i="16"/>
  <c r="AQ19" i="16"/>
  <c r="AP19" i="16"/>
  <c r="AO19" i="16"/>
  <c r="AN19" i="16"/>
  <c r="AM19" i="16"/>
  <c r="GG18" i="16"/>
  <c r="GF18" i="16"/>
  <c r="GE18" i="16"/>
  <c r="GD18" i="16"/>
  <c r="GC18" i="16"/>
  <c r="GB18" i="16"/>
  <c r="GA18" i="16"/>
  <c r="FX18" i="16"/>
  <c r="FW18" i="16"/>
  <c r="FV18" i="16"/>
  <c r="FU18" i="16"/>
  <c r="FT18" i="16"/>
  <c r="FS18" i="16"/>
  <c r="FR18" i="16"/>
  <c r="FO18" i="16"/>
  <c r="FN18" i="16"/>
  <c r="FM18" i="16"/>
  <c r="FL18" i="16"/>
  <c r="FK18" i="16"/>
  <c r="FJ18" i="16"/>
  <c r="FI18" i="16"/>
  <c r="DV18" i="16"/>
  <c r="DU18" i="16"/>
  <c r="DT18" i="16"/>
  <c r="DS18" i="16"/>
  <c r="DR18" i="16"/>
  <c r="DQ18" i="16"/>
  <c r="DP18" i="16"/>
  <c r="DM18" i="16"/>
  <c r="DL18" i="16"/>
  <c r="DK18" i="16"/>
  <c r="DJ18" i="16"/>
  <c r="DI18" i="16"/>
  <c r="DH18" i="16"/>
  <c r="DG18" i="16"/>
  <c r="DD18" i="16"/>
  <c r="DC18" i="16"/>
  <c r="DB18" i="16"/>
  <c r="DA18" i="16"/>
  <c r="CZ18" i="16"/>
  <c r="CY18" i="16"/>
  <c r="CX18" i="16"/>
  <c r="BK18" i="16"/>
  <c r="BJ18" i="16"/>
  <c r="BI18" i="16"/>
  <c r="BH18" i="16"/>
  <c r="BG18" i="16"/>
  <c r="BF18" i="16"/>
  <c r="BE18" i="16"/>
  <c r="BB18" i="16"/>
  <c r="BA18" i="16"/>
  <c r="AZ18" i="16"/>
  <c r="AY18" i="16"/>
  <c r="AX18" i="16"/>
  <c r="AW18" i="16"/>
  <c r="AV18" i="16"/>
  <c r="AS18" i="16"/>
  <c r="AR18" i="16"/>
  <c r="AQ18" i="16"/>
  <c r="AP18" i="16"/>
  <c r="AO18" i="16"/>
  <c r="AN18" i="16"/>
  <c r="AM18" i="16"/>
  <c r="GG17" i="16"/>
  <c r="GF17" i="16"/>
  <c r="GE17" i="16"/>
  <c r="GD17" i="16"/>
  <c r="GC17" i="16"/>
  <c r="GB17" i="16"/>
  <c r="GA17" i="16"/>
  <c r="FX17" i="16"/>
  <c r="FW17" i="16"/>
  <c r="FV17" i="16"/>
  <c r="FU17" i="16"/>
  <c r="FT17" i="16"/>
  <c r="FS17" i="16"/>
  <c r="FR17" i="16"/>
  <c r="FO17" i="16"/>
  <c r="FN17" i="16"/>
  <c r="FM17" i="16"/>
  <c r="FL17" i="16"/>
  <c r="FK17" i="16"/>
  <c r="FJ17" i="16"/>
  <c r="FI17" i="16"/>
  <c r="DV17" i="16"/>
  <c r="DU17" i="16"/>
  <c r="DT17" i="16"/>
  <c r="DS17" i="16"/>
  <c r="DR17" i="16"/>
  <c r="DQ17" i="16"/>
  <c r="DP17" i="16"/>
  <c r="DM17" i="16"/>
  <c r="DL17" i="16"/>
  <c r="DK17" i="16"/>
  <c r="DJ17" i="16"/>
  <c r="DI17" i="16"/>
  <c r="DH17" i="16"/>
  <c r="DG17" i="16"/>
  <c r="DD17" i="16"/>
  <c r="DC17" i="16"/>
  <c r="DB17" i="16"/>
  <c r="DA17" i="16"/>
  <c r="CZ17" i="16"/>
  <c r="CY17" i="16"/>
  <c r="CX17" i="16"/>
  <c r="BK17" i="16"/>
  <c r="BJ17" i="16"/>
  <c r="BI17" i="16"/>
  <c r="BH17" i="16"/>
  <c r="BG17" i="16"/>
  <c r="BF17" i="16"/>
  <c r="BE17" i="16"/>
  <c r="BB17" i="16"/>
  <c r="BA17" i="16"/>
  <c r="AZ17" i="16"/>
  <c r="AY17" i="16"/>
  <c r="AX17" i="16"/>
  <c r="AW17" i="16"/>
  <c r="AV17" i="16"/>
  <c r="AS17" i="16"/>
  <c r="AR17" i="16"/>
  <c r="AQ17" i="16"/>
  <c r="AP17" i="16"/>
  <c r="AO17" i="16"/>
  <c r="AN17" i="16"/>
  <c r="AM17" i="16"/>
  <c r="GG16" i="16"/>
  <c r="GF16" i="16"/>
  <c r="GE16" i="16"/>
  <c r="GD16" i="16"/>
  <c r="GC16" i="16"/>
  <c r="GB16" i="16"/>
  <c r="GA16" i="16"/>
  <c r="FX16" i="16"/>
  <c r="FW16" i="16"/>
  <c r="FV16" i="16"/>
  <c r="FU16" i="16"/>
  <c r="FT16" i="16"/>
  <c r="FS16" i="16"/>
  <c r="FR16" i="16"/>
  <c r="FO16" i="16"/>
  <c r="FN16" i="16"/>
  <c r="FM16" i="16"/>
  <c r="FL16" i="16"/>
  <c r="FK16" i="16"/>
  <c r="FJ16" i="16"/>
  <c r="FI16" i="16"/>
  <c r="DV16" i="16"/>
  <c r="DU16" i="16"/>
  <c r="DT16" i="16"/>
  <c r="DS16" i="16"/>
  <c r="DR16" i="16"/>
  <c r="DQ16" i="16"/>
  <c r="DP16" i="16"/>
  <c r="DM16" i="16"/>
  <c r="DL16" i="16"/>
  <c r="DK16" i="16"/>
  <c r="DJ16" i="16"/>
  <c r="DI16" i="16"/>
  <c r="DH16" i="16"/>
  <c r="DG16" i="16"/>
  <c r="DD16" i="16"/>
  <c r="DC16" i="16"/>
  <c r="DB16" i="16"/>
  <c r="DA16" i="16"/>
  <c r="CZ16" i="16"/>
  <c r="CY16" i="16"/>
  <c r="CX16" i="16"/>
  <c r="BK16" i="16"/>
  <c r="BJ16" i="16"/>
  <c r="BI16" i="16"/>
  <c r="BH16" i="16"/>
  <c r="BG16" i="16"/>
  <c r="BF16" i="16"/>
  <c r="BE16" i="16"/>
  <c r="BB16" i="16"/>
  <c r="BA16" i="16"/>
  <c r="AZ16" i="16"/>
  <c r="AY16" i="16"/>
  <c r="AX16" i="16"/>
  <c r="AW16" i="16"/>
  <c r="AV16" i="16"/>
  <c r="AS16" i="16"/>
  <c r="AR16" i="16"/>
  <c r="AQ16" i="16"/>
  <c r="AP16" i="16"/>
  <c r="AO16" i="16"/>
  <c r="AN16" i="16"/>
  <c r="AM16" i="16"/>
  <c r="GG14" i="16"/>
  <c r="GF14" i="16"/>
  <c r="GE14" i="16"/>
  <c r="GD14" i="16"/>
  <c r="GC14" i="16"/>
  <c r="GB14" i="16"/>
  <c r="GA14" i="16"/>
  <c r="FX14" i="16"/>
  <c r="FW14" i="16"/>
  <c r="FV14" i="16"/>
  <c r="FU14" i="16"/>
  <c r="FT14" i="16"/>
  <c r="FS14" i="16"/>
  <c r="FR14" i="16"/>
  <c r="FO14" i="16"/>
  <c r="FN14" i="16"/>
  <c r="FM14" i="16"/>
  <c r="FL14" i="16"/>
  <c r="FK14" i="16"/>
  <c r="FJ14" i="16"/>
  <c r="FI14" i="16"/>
  <c r="DV14" i="16"/>
  <c r="DU14" i="16"/>
  <c r="DT14" i="16"/>
  <c r="DS14" i="16"/>
  <c r="DR14" i="16"/>
  <c r="DQ14" i="16"/>
  <c r="DP14" i="16"/>
  <c r="DM14" i="16"/>
  <c r="DL14" i="16"/>
  <c r="DK14" i="16"/>
  <c r="DJ14" i="16"/>
  <c r="DI14" i="16"/>
  <c r="DH14" i="16"/>
  <c r="DG14" i="16"/>
  <c r="DD14" i="16"/>
  <c r="DC14" i="16"/>
  <c r="DB14" i="16"/>
  <c r="DA14" i="16"/>
  <c r="CZ14" i="16"/>
  <c r="CY14" i="16"/>
  <c r="CX14" i="16"/>
  <c r="BK14" i="16"/>
  <c r="BJ14" i="16"/>
  <c r="BI14" i="16"/>
  <c r="BH14" i="16"/>
  <c r="BG14" i="16"/>
  <c r="BF14" i="16"/>
  <c r="BE14" i="16"/>
  <c r="BB14" i="16"/>
  <c r="BA14" i="16"/>
  <c r="AZ14" i="16"/>
  <c r="AY14" i="16"/>
  <c r="AX14" i="16"/>
  <c r="AW14" i="16"/>
  <c r="AV14" i="16"/>
  <c r="AS14" i="16"/>
  <c r="AR14" i="16"/>
  <c r="AQ14" i="16"/>
  <c r="AP14" i="16"/>
  <c r="AO14" i="16"/>
  <c r="AN14" i="16"/>
  <c r="AM14" i="16"/>
  <c r="GG12" i="16"/>
  <c r="GF12" i="16"/>
  <c r="GE12" i="16"/>
  <c r="GD12" i="16"/>
  <c r="GC12" i="16"/>
  <c r="GB12" i="16"/>
  <c r="GA12" i="16"/>
  <c r="FX12" i="16"/>
  <c r="FW12" i="16"/>
  <c r="FV12" i="16"/>
  <c r="FU12" i="16"/>
  <c r="FT12" i="16"/>
  <c r="FS12" i="16"/>
  <c r="FR12" i="16"/>
  <c r="FO12" i="16"/>
  <c r="FN12" i="16"/>
  <c r="FM12" i="16"/>
  <c r="FL12" i="16"/>
  <c r="FK12" i="16"/>
  <c r="FJ12" i="16"/>
  <c r="FI12" i="16"/>
  <c r="DV12" i="16"/>
  <c r="DU12" i="16"/>
  <c r="DT12" i="16"/>
  <c r="DS12" i="16"/>
  <c r="DR12" i="16"/>
  <c r="DQ12" i="16"/>
  <c r="DP12" i="16"/>
  <c r="DM12" i="16"/>
  <c r="DL12" i="16"/>
  <c r="DK12" i="16"/>
  <c r="DJ12" i="16"/>
  <c r="DI12" i="16"/>
  <c r="DH12" i="16"/>
  <c r="DG12" i="16"/>
  <c r="DD12" i="16"/>
  <c r="DC12" i="16"/>
  <c r="DB12" i="16"/>
  <c r="DA12" i="16"/>
  <c r="CZ12" i="16"/>
  <c r="CY12" i="16"/>
  <c r="CX12" i="16"/>
  <c r="BK12" i="16"/>
  <c r="BJ12" i="16"/>
  <c r="BI12" i="16"/>
  <c r="BH12" i="16"/>
  <c r="BG12" i="16"/>
  <c r="BF12" i="16"/>
  <c r="BE12" i="16"/>
  <c r="BB12" i="16"/>
  <c r="BA12" i="16"/>
  <c r="AZ12" i="16"/>
  <c r="AY12" i="16"/>
  <c r="AX12" i="16"/>
  <c r="AW12" i="16"/>
  <c r="AV12" i="16"/>
  <c r="AS12" i="16"/>
  <c r="AR12" i="16"/>
  <c r="AQ12" i="16"/>
  <c r="AP12" i="16"/>
  <c r="AO12" i="16"/>
  <c r="AN12" i="16"/>
  <c r="AM12" i="16"/>
  <c r="GG10" i="16"/>
  <c r="GF10" i="16"/>
  <c r="GE10" i="16"/>
  <c r="GD10" i="16"/>
  <c r="GC10" i="16"/>
  <c r="GB10" i="16"/>
  <c r="GA10" i="16"/>
  <c r="FX10" i="16"/>
  <c r="FW10" i="16"/>
  <c r="FV10" i="16"/>
  <c r="FU10" i="16"/>
  <c r="FT10" i="16"/>
  <c r="FS10" i="16"/>
  <c r="FR10" i="16"/>
  <c r="FO10" i="16"/>
  <c r="FN10" i="16"/>
  <c r="FM10" i="16"/>
  <c r="FL10" i="16"/>
  <c r="FK10" i="16"/>
  <c r="FJ10" i="16"/>
  <c r="FI10" i="16"/>
  <c r="DV10" i="16"/>
  <c r="DU10" i="16"/>
  <c r="DT10" i="16"/>
  <c r="DS10" i="16"/>
  <c r="DR10" i="16"/>
  <c r="DQ10" i="16"/>
  <c r="DP10" i="16"/>
  <c r="DM10" i="16"/>
  <c r="DL10" i="16"/>
  <c r="DK10" i="16"/>
  <c r="DJ10" i="16"/>
  <c r="DI10" i="16"/>
  <c r="DH10" i="16"/>
  <c r="DG10" i="16"/>
  <c r="DD10" i="16"/>
  <c r="DC10" i="16"/>
  <c r="DB10" i="16"/>
  <c r="DA10" i="16"/>
  <c r="CZ10" i="16"/>
  <c r="CY10" i="16"/>
  <c r="CX10" i="16"/>
  <c r="BK10" i="16"/>
  <c r="BJ10" i="16"/>
  <c r="BI10" i="16"/>
  <c r="BH10" i="16"/>
  <c r="BG10" i="16"/>
  <c r="BF10" i="16"/>
  <c r="BE10" i="16"/>
  <c r="BB10" i="16"/>
  <c r="BA10" i="16"/>
  <c r="AZ10" i="16"/>
  <c r="AY10" i="16"/>
  <c r="AX10" i="16"/>
  <c r="AW10" i="16"/>
  <c r="AV10" i="16"/>
  <c r="AS10" i="16"/>
  <c r="AR10" i="16"/>
  <c r="AQ10" i="16"/>
  <c r="AP10" i="16"/>
  <c r="AO10" i="16"/>
  <c r="AN10" i="16"/>
  <c r="AM10" i="16"/>
  <c r="GG9" i="16"/>
  <c r="GF9" i="16"/>
  <c r="GE9" i="16"/>
  <c r="GD9" i="16"/>
  <c r="GC9" i="16"/>
  <c r="GB9" i="16"/>
  <c r="GA9" i="16"/>
  <c r="FX9" i="16"/>
  <c r="FW9" i="16"/>
  <c r="FV9" i="16"/>
  <c r="FU9" i="16"/>
  <c r="FT9" i="16"/>
  <c r="FS9" i="16"/>
  <c r="FR9" i="16"/>
  <c r="FO9" i="16"/>
  <c r="FN9" i="16"/>
  <c r="FM9" i="16"/>
  <c r="FL9" i="16"/>
  <c r="FK9" i="16"/>
  <c r="FJ9" i="16"/>
  <c r="FI9" i="16"/>
  <c r="DV9" i="16"/>
  <c r="DU9" i="16"/>
  <c r="DT9" i="16"/>
  <c r="DS9" i="16"/>
  <c r="DR9" i="16"/>
  <c r="DQ9" i="16"/>
  <c r="DP9" i="16"/>
  <c r="DM9" i="16"/>
  <c r="DL9" i="16"/>
  <c r="DK9" i="16"/>
  <c r="DJ9" i="16"/>
  <c r="DI9" i="16"/>
  <c r="DH9" i="16"/>
  <c r="DG9" i="16"/>
  <c r="DD9" i="16"/>
  <c r="DC9" i="16"/>
  <c r="DB9" i="16"/>
  <c r="DA9" i="16"/>
  <c r="CZ9" i="16"/>
  <c r="CY9" i="16"/>
  <c r="CX9" i="16"/>
  <c r="BK9" i="16"/>
  <c r="BJ9" i="16"/>
  <c r="BI9" i="16"/>
  <c r="BH9" i="16"/>
  <c r="BG9" i="16"/>
  <c r="BF9" i="16"/>
  <c r="BE9" i="16"/>
  <c r="BB9" i="16"/>
  <c r="BA9" i="16"/>
  <c r="AZ9" i="16"/>
  <c r="AY9" i="16"/>
  <c r="AX9" i="16"/>
  <c r="AW9" i="16"/>
  <c r="AV9" i="16"/>
  <c r="AS9" i="16"/>
  <c r="AR9" i="16"/>
  <c r="AQ9" i="16"/>
  <c r="AP9" i="16"/>
  <c r="AO9" i="16"/>
  <c r="AN9" i="16"/>
  <c r="AM9" i="16"/>
  <c r="GG8" i="16"/>
  <c r="GF8" i="16"/>
  <c r="GE8" i="16"/>
  <c r="GD8" i="16"/>
  <c r="GC8" i="16"/>
  <c r="GB8" i="16"/>
  <c r="GA8" i="16"/>
  <c r="FX8" i="16"/>
  <c r="FW8" i="16"/>
  <c r="FV8" i="16"/>
  <c r="FU8" i="16"/>
  <c r="FT8" i="16"/>
  <c r="FS8" i="16"/>
  <c r="FR8" i="16"/>
  <c r="FO8" i="16"/>
  <c r="FN8" i="16"/>
  <c r="FM8" i="16"/>
  <c r="FL8" i="16"/>
  <c r="FK8" i="16"/>
  <c r="FJ8" i="16"/>
  <c r="FI8" i="16"/>
  <c r="DV8" i="16"/>
  <c r="DU8" i="16"/>
  <c r="DT8" i="16"/>
  <c r="DS8" i="16"/>
  <c r="DR8" i="16"/>
  <c r="DQ8" i="16"/>
  <c r="DP8" i="16"/>
  <c r="DM8" i="16"/>
  <c r="DL8" i="16"/>
  <c r="DK8" i="16"/>
  <c r="DJ8" i="16"/>
  <c r="DI8" i="16"/>
  <c r="DH8" i="16"/>
  <c r="DG8" i="16"/>
  <c r="DD8" i="16"/>
  <c r="DC8" i="16"/>
  <c r="DB8" i="16"/>
  <c r="DA8" i="16"/>
  <c r="CZ8" i="16"/>
  <c r="CY8" i="16"/>
  <c r="CX8" i="16"/>
  <c r="BK8" i="16"/>
  <c r="BJ8" i="16"/>
  <c r="BI8" i="16"/>
  <c r="BH8" i="16"/>
  <c r="BG8" i="16"/>
  <c r="BF8" i="16"/>
  <c r="BE8" i="16"/>
  <c r="BB8" i="16"/>
  <c r="BA8" i="16"/>
  <c r="AZ8" i="16"/>
  <c r="AY8" i="16"/>
  <c r="AX8" i="16"/>
  <c r="AW8" i="16"/>
  <c r="AV8" i="16"/>
  <c r="AS8" i="16"/>
  <c r="AR8" i="16"/>
  <c r="AQ8" i="16"/>
  <c r="AP8" i="16"/>
  <c r="AO8" i="16"/>
  <c r="AN8" i="16"/>
  <c r="AM8" i="16"/>
  <c r="BK32" i="15"/>
  <c r="BJ32" i="15"/>
  <c r="BI32" i="15"/>
  <c r="BH32" i="15"/>
  <c r="BG32" i="15"/>
  <c r="BF32" i="15"/>
  <c r="BE32" i="15"/>
  <c r="BB32" i="15"/>
  <c r="BA32" i="15"/>
  <c r="AZ32" i="15"/>
  <c r="AY32" i="15"/>
  <c r="AX32" i="15"/>
  <c r="AW32" i="15"/>
  <c r="AV32" i="15"/>
  <c r="AS32" i="15"/>
  <c r="AR32" i="15"/>
  <c r="AQ32" i="15"/>
  <c r="AP32" i="15"/>
  <c r="AO32" i="15"/>
  <c r="AN32" i="15"/>
  <c r="AM32" i="15"/>
  <c r="BK31" i="15"/>
  <c r="BJ31" i="15"/>
  <c r="BI31" i="15"/>
  <c r="BH31" i="15"/>
  <c r="BG31" i="15"/>
  <c r="BF31" i="15"/>
  <c r="BE31" i="15"/>
  <c r="BB31" i="15"/>
  <c r="BA31" i="15"/>
  <c r="AZ31" i="15"/>
  <c r="AY31" i="15"/>
  <c r="AX31" i="15"/>
  <c r="AW31" i="15"/>
  <c r="AV31" i="15"/>
  <c r="AS31" i="15"/>
  <c r="AR31" i="15"/>
  <c r="AQ31" i="15"/>
  <c r="AP31" i="15"/>
  <c r="AO31" i="15"/>
  <c r="AN31" i="15"/>
  <c r="AM31" i="15"/>
  <c r="BK30" i="15"/>
  <c r="BJ30" i="15"/>
  <c r="BI30" i="15"/>
  <c r="BH30" i="15"/>
  <c r="BG30" i="15"/>
  <c r="BF30" i="15"/>
  <c r="BE30" i="15"/>
  <c r="BB30" i="15"/>
  <c r="BA30" i="15"/>
  <c r="AZ30" i="15"/>
  <c r="AY30" i="15"/>
  <c r="AX30" i="15"/>
  <c r="AW30" i="15"/>
  <c r="AV30" i="15"/>
  <c r="AS30" i="15"/>
  <c r="AR30" i="15"/>
  <c r="AQ30" i="15"/>
  <c r="AP30" i="15"/>
  <c r="AO30" i="15"/>
  <c r="AN30" i="15"/>
  <c r="AM30" i="15"/>
  <c r="BK29" i="15"/>
  <c r="BJ29" i="15"/>
  <c r="BI29" i="15"/>
  <c r="BH29" i="15"/>
  <c r="BG29" i="15"/>
  <c r="BF29" i="15"/>
  <c r="BE29" i="15"/>
  <c r="BB29" i="15"/>
  <c r="BA29" i="15"/>
  <c r="AZ29" i="15"/>
  <c r="AY29" i="15"/>
  <c r="AX29" i="15"/>
  <c r="AW29" i="15"/>
  <c r="AV29" i="15"/>
  <c r="AS29" i="15"/>
  <c r="AR29" i="15"/>
  <c r="AQ29" i="15"/>
  <c r="AP29" i="15"/>
  <c r="AO29" i="15"/>
  <c r="AN29" i="15"/>
  <c r="AM29" i="15"/>
  <c r="BK28" i="15"/>
  <c r="BJ28" i="15"/>
  <c r="BI28" i="15"/>
  <c r="BH28" i="15"/>
  <c r="BG28" i="15"/>
  <c r="BF28" i="15"/>
  <c r="BE28" i="15"/>
  <c r="BB28" i="15"/>
  <c r="BA28" i="15"/>
  <c r="AZ28" i="15"/>
  <c r="AY28" i="15"/>
  <c r="AX28" i="15"/>
  <c r="AW28" i="15"/>
  <c r="AV28" i="15"/>
  <c r="AS28" i="15"/>
  <c r="AR28" i="15"/>
  <c r="AQ28" i="15"/>
  <c r="AP28" i="15"/>
  <c r="AO28" i="15"/>
  <c r="AN28" i="15"/>
  <c r="AM28" i="15"/>
  <c r="BK27" i="15"/>
  <c r="BJ27" i="15"/>
  <c r="BI27" i="15"/>
  <c r="BH27" i="15"/>
  <c r="BG27" i="15"/>
  <c r="BF27" i="15"/>
  <c r="BE27" i="15"/>
  <c r="BB27" i="15"/>
  <c r="BA27" i="15"/>
  <c r="AZ27" i="15"/>
  <c r="AY27" i="15"/>
  <c r="AX27" i="15"/>
  <c r="AW27" i="15"/>
  <c r="AV27" i="15"/>
  <c r="AS27" i="15"/>
  <c r="AR27" i="15"/>
  <c r="AQ27" i="15"/>
  <c r="AP27" i="15"/>
  <c r="AO27" i="15"/>
  <c r="AN27" i="15"/>
  <c r="AM27" i="15"/>
  <c r="BK26" i="15"/>
  <c r="BJ26" i="15"/>
  <c r="BI26" i="15"/>
  <c r="BH26" i="15"/>
  <c r="BG26" i="15"/>
  <c r="BF26" i="15"/>
  <c r="BE26" i="15"/>
  <c r="BB26" i="15"/>
  <c r="BA26" i="15"/>
  <c r="AZ26" i="15"/>
  <c r="AY26" i="15"/>
  <c r="AX26" i="15"/>
  <c r="AW26" i="15"/>
  <c r="AV26" i="15"/>
  <c r="AS26" i="15"/>
  <c r="AR26" i="15"/>
  <c r="AQ26" i="15"/>
  <c r="AP26" i="15"/>
  <c r="AO26" i="15"/>
  <c r="AN26" i="15"/>
  <c r="AM26" i="15"/>
  <c r="BK22" i="15"/>
  <c r="BJ22" i="15"/>
  <c r="BI22" i="15"/>
  <c r="BH22" i="15"/>
  <c r="BG22" i="15"/>
  <c r="BF22" i="15"/>
  <c r="BE22" i="15"/>
  <c r="BB22" i="15"/>
  <c r="BA22" i="15"/>
  <c r="AZ22" i="15"/>
  <c r="AY22" i="15"/>
  <c r="AX22" i="15"/>
  <c r="AW22" i="15"/>
  <c r="AV22" i="15"/>
  <c r="AS22" i="15"/>
  <c r="AR22" i="15"/>
  <c r="AQ22" i="15"/>
  <c r="AP22" i="15"/>
  <c r="AO22" i="15"/>
  <c r="AN22" i="15"/>
  <c r="AM22" i="15"/>
  <c r="BK21" i="15"/>
  <c r="BJ21" i="15"/>
  <c r="BI21" i="15"/>
  <c r="BH21" i="15"/>
  <c r="BG21" i="15"/>
  <c r="BF21" i="15"/>
  <c r="BE21" i="15"/>
  <c r="BB21" i="15"/>
  <c r="BA21" i="15"/>
  <c r="AZ21" i="15"/>
  <c r="AY21" i="15"/>
  <c r="AX21" i="15"/>
  <c r="AW21" i="15"/>
  <c r="AV21" i="15"/>
  <c r="AS21" i="15"/>
  <c r="AR21" i="15"/>
  <c r="AQ21" i="15"/>
  <c r="AP21" i="15"/>
  <c r="AO21" i="15"/>
  <c r="AN21" i="15"/>
  <c r="AM21" i="15"/>
  <c r="BK20" i="15"/>
  <c r="BJ20" i="15"/>
  <c r="BI20" i="15"/>
  <c r="BH20" i="15"/>
  <c r="BG20" i="15"/>
  <c r="BF20" i="15"/>
  <c r="BE20" i="15"/>
  <c r="BB20" i="15"/>
  <c r="BA20" i="15"/>
  <c r="AZ20" i="15"/>
  <c r="AY20" i="15"/>
  <c r="AX20" i="15"/>
  <c r="AW20" i="15"/>
  <c r="AV20" i="15"/>
  <c r="AS20" i="15"/>
  <c r="AR20" i="15"/>
  <c r="AQ20" i="15"/>
  <c r="AP20" i="15"/>
  <c r="AO20" i="15"/>
  <c r="AN20" i="15"/>
  <c r="AM20" i="15"/>
  <c r="BK19" i="15"/>
  <c r="BJ19" i="15"/>
  <c r="BI19" i="15"/>
  <c r="BH19" i="15"/>
  <c r="BG19" i="15"/>
  <c r="BF19" i="15"/>
  <c r="BE19" i="15"/>
  <c r="BB19" i="15"/>
  <c r="BA19" i="15"/>
  <c r="AZ19" i="15"/>
  <c r="AY19" i="15"/>
  <c r="AX19" i="15"/>
  <c r="AW19" i="15"/>
  <c r="AV19" i="15"/>
  <c r="AS19" i="15"/>
  <c r="AR19" i="15"/>
  <c r="AQ19" i="15"/>
  <c r="AP19" i="15"/>
  <c r="AO19" i="15"/>
  <c r="AN19" i="15"/>
  <c r="AM19" i="15"/>
  <c r="BK18" i="15"/>
  <c r="BJ18" i="15"/>
  <c r="BI18" i="15"/>
  <c r="BH18" i="15"/>
  <c r="BG18" i="15"/>
  <c r="BF18" i="15"/>
  <c r="BE18" i="15"/>
  <c r="BB18" i="15"/>
  <c r="BA18" i="15"/>
  <c r="AZ18" i="15"/>
  <c r="AY18" i="15"/>
  <c r="AX18" i="15"/>
  <c r="AW18" i="15"/>
  <c r="AV18" i="15"/>
  <c r="AS18" i="15"/>
  <c r="AR18" i="15"/>
  <c r="AQ18" i="15"/>
  <c r="AP18" i="15"/>
  <c r="AO18" i="15"/>
  <c r="AN18" i="15"/>
  <c r="AM18" i="15"/>
  <c r="BK17" i="15"/>
  <c r="BJ17" i="15"/>
  <c r="BI17" i="15"/>
  <c r="BH17" i="15"/>
  <c r="BG17" i="15"/>
  <c r="BF17" i="15"/>
  <c r="BE17" i="15"/>
  <c r="BB17" i="15"/>
  <c r="BA17" i="15"/>
  <c r="AZ17" i="15"/>
  <c r="AY17" i="15"/>
  <c r="AX17" i="15"/>
  <c r="AW17" i="15"/>
  <c r="AV17" i="15"/>
  <c r="AS17" i="15"/>
  <c r="AR17" i="15"/>
  <c r="AQ17" i="15"/>
  <c r="AP17" i="15"/>
  <c r="AO17" i="15"/>
  <c r="AN17" i="15"/>
  <c r="AM17" i="15"/>
  <c r="BK16" i="15"/>
  <c r="BJ16" i="15"/>
  <c r="BI16" i="15"/>
  <c r="BH16" i="15"/>
  <c r="BG16" i="15"/>
  <c r="BF16" i="15"/>
  <c r="BE16" i="15"/>
  <c r="BB16" i="15"/>
  <c r="BA16" i="15"/>
  <c r="AZ16" i="15"/>
  <c r="AY16" i="15"/>
  <c r="AX16" i="15"/>
  <c r="AW16" i="15"/>
  <c r="AV16" i="15"/>
  <c r="AS16" i="15"/>
  <c r="AR16" i="15"/>
  <c r="AQ16" i="15"/>
  <c r="AP16" i="15"/>
  <c r="AO16" i="15"/>
  <c r="AN16" i="15"/>
  <c r="AM16" i="15"/>
  <c r="BK12" i="15"/>
  <c r="BJ12" i="15"/>
  <c r="BI12" i="15"/>
  <c r="BH12" i="15"/>
  <c r="BG12" i="15"/>
  <c r="BF12" i="15"/>
  <c r="BE12" i="15"/>
  <c r="BB12" i="15"/>
  <c r="BA12" i="15"/>
  <c r="AZ12" i="15"/>
  <c r="AY12" i="15"/>
  <c r="AX12" i="15"/>
  <c r="AW12" i="15"/>
  <c r="AV12" i="15"/>
  <c r="AS12" i="15"/>
  <c r="AR12" i="15"/>
  <c r="AQ12" i="15"/>
  <c r="AP12" i="15"/>
  <c r="AO12" i="15"/>
  <c r="AN12" i="15"/>
  <c r="AM12" i="15"/>
  <c r="BK11" i="15"/>
  <c r="BJ11" i="15"/>
  <c r="BI11" i="15"/>
  <c r="BH11" i="15"/>
  <c r="BG11" i="15"/>
  <c r="BF11" i="15"/>
  <c r="BE11" i="15"/>
  <c r="BB11" i="15"/>
  <c r="BA11" i="15"/>
  <c r="AZ11" i="15"/>
  <c r="AY11" i="15"/>
  <c r="AX11" i="15"/>
  <c r="AW11" i="15"/>
  <c r="AV11" i="15"/>
  <c r="AS11" i="15"/>
  <c r="AR11" i="15"/>
  <c r="AQ11" i="15"/>
  <c r="AP11" i="15"/>
  <c r="AO11" i="15"/>
  <c r="AN11" i="15"/>
  <c r="AM11" i="15"/>
  <c r="BK10" i="15"/>
  <c r="BJ10" i="15"/>
  <c r="BI10" i="15"/>
  <c r="BH10" i="15"/>
  <c r="BG10" i="15"/>
  <c r="BF10" i="15"/>
  <c r="BE10" i="15"/>
  <c r="BB10" i="15"/>
  <c r="BA10" i="15"/>
  <c r="AZ10" i="15"/>
  <c r="AY10" i="15"/>
  <c r="AX10" i="15"/>
  <c r="AW10" i="15"/>
  <c r="AV10" i="15"/>
  <c r="AS10" i="15"/>
  <c r="AR10" i="15"/>
  <c r="AQ10" i="15"/>
  <c r="AP10" i="15"/>
  <c r="AO10" i="15"/>
  <c r="AN10" i="15"/>
  <c r="AM10" i="15"/>
  <c r="BK9" i="15"/>
  <c r="BJ9" i="15"/>
  <c r="BI9" i="15"/>
  <c r="BH9" i="15"/>
  <c r="BG9" i="15"/>
  <c r="BF9" i="15"/>
  <c r="BE9" i="15"/>
  <c r="BB9" i="15"/>
  <c r="BA9" i="15"/>
  <c r="AZ9" i="15"/>
  <c r="AY9" i="15"/>
  <c r="AX9" i="15"/>
  <c r="AW9" i="15"/>
  <c r="AV9" i="15"/>
  <c r="AS9" i="15"/>
  <c r="AR9" i="15"/>
  <c r="AQ9" i="15"/>
  <c r="AP9" i="15"/>
  <c r="AO9" i="15"/>
  <c r="AN9" i="15"/>
  <c r="AM9" i="15"/>
  <c r="BK8" i="15"/>
  <c r="BJ8" i="15"/>
  <c r="BI8" i="15"/>
  <c r="BH8" i="15"/>
  <c r="BG8" i="15"/>
  <c r="BF8" i="15"/>
  <c r="BE8" i="15"/>
  <c r="BB8" i="15"/>
  <c r="BA8" i="15"/>
  <c r="AZ8" i="15"/>
  <c r="AY8" i="15"/>
  <c r="AX8" i="15"/>
  <c r="AW8" i="15"/>
  <c r="AV8" i="15"/>
  <c r="AS8" i="15"/>
  <c r="AR8" i="15"/>
  <c r="AQ8" i="15"/>
  <c r="AP8" i="15"/>
  <c r="AO8" i="15"/>
  <c r="AN8" i="15"/>
  <c r="AM8" i="15"/>
  <c r="BK7" i="15"/>
  <c r="BJ7" i="15"/>
  <c r="BI7" i="15"/>
  <c r="BH7" i="15"/>
  <c r="BG7" i="15"/>
  <c r="BF7" i="15"/>
  <c r="BE7" i="15"/>
  <c r="BB7" i="15"/>
  <c r="BA7" i="15"/>
  <c r="AZ7" i="15"/>
  <c r="AY7" i="15"/>
  <c r="AX7" i="15"/>
  <c r="AW7" i="15"/>
  <c r="AV7" i="15"/>
  <c r="AS7" i="15"/>
  <c r="AR7" i="15"/>
  <c r="AQ7" i="15"/>
  <c r="AP7" i="15"/>
  <c r="AO7" i="15"/>
  <c r="AN7" i="15"/>
  <c r="AM7" i="15"/>
  <c r="BK6" i="15"/>
  <c r="BJ6" i="15"/>
  <c r="BI6" i="15"/>
  <c r="BH6" i="15"/>
  <c r="BG6" i="15"/>
  <c r="BF6" i="15"/>
  <c r="BE6" i="15"/>
  <c r="BB6" i="15"/>
  <c r="BA6" i="15"/>
  <c r="AZ6" i="15"/>
  <c r="AY6" i="15"/>
  <c r="AX6" i="15"/>
  <c r="AW6" i="15"/>
  <c r="AV6" i="15"/>
  <c r="AS6" i="15"/>
  <c r="AR6" i="15"/>
  <c r="AQ6" i="15"/>
  <c r="AP6" i="15"/>
  <c r="AO6" i="15"/>
  <c r="AN6" i="15"/>
  <c r="AM6" i="15"/>
  <c r="Q19" i="11"/>
  <c r="P19" i="11"/>
  <c r="O19" i="11"/>
  <c r="N19" i="11"/>
  <c r="M19" i="11"/>
  <c r="L19" i="11"/>
  <c r="K19" i="11"/>
  <c r="Q18" i="11"/>
  <c r="P18" i="11"/>
  <c r="O18" i="11"/>
  <c r="N18" i="11"/>
  <c r="M18" i="11"/>
  <c r="L18" i="11"/>
  <c r="K18" i="11"/>
  <c r="Q17" i="11"/>
  <c r="P17" i="11"/>
  <c r="O17" i="11"/>
  <c r="N17" i="11"/>
  <c r="M17" i="11"/>
  <c r="L17" i="11"/>
  <c r="K17" i="11"/>
  <c r="Q14" i="11"/>
  <c r="P14" i="11"/>
  <c r="O14" i="11"/>
  <c r="N14" i="11"/>
  <c r="M14" i="11"/>
  <c r="L14" i="11"/>
  <c r="K14" i="11"/>
  <c r="Q13" i="11"/>
  <c r="P13" i="11"/>
  <c r="O13" i="11"/>
  <c r="N13" i="11"/>
  <c r="M13" i="11"/>
  <c r="L13" i="11"/>
  <c r="K13" i="11"/>
  <c r="Q12" i="11"/>
  <c r="P12" i="11"/>
  <c r="O12" i="11"/>
  <c r="N12" i="11"/>
  <c r="M12" i="11"/>
  <c r="L12" i="11"/>
  <c r="K12" i="11"/>
  <c r="Q9" i="11"/>
  <c r="P9" i="11"/>
  <c r="O9" i="11"/>
  <c r="N9" i="11"/>
  <c r="M9" i="11"/>
  <c r="L9" i="11"/>
  <c r="K9" i="11"/>
  <c r="Q8" i="11"/>
  <c r="P8" i="11"/>
  <c r="O8" i="11"/>
  <c r="N8" i="11"/>
  <c r="M8" i="11"/>
  <c r="L8" i="11"/>
  <c r="K8" i="11"/>
  <c r="Q7" i="11"/>
  <c r="P7" i="11"/>
  <c r="O7" i="11"/>
  <c r="N7" i="11"/>
  <c r="M7" i="11"/>
  <c r="L7" i="11"/>
  <c r="K7" i="11"/>
  <c r="Q19" i="10"/>
  <c r="Q33" i="10" s="1"/>
  <c r="P19" i="10"/>
  <c r="P33" i="10"/>
  <c r="O19" i="10"/>
  <c r="O33" i="10"/>
  <c r="N19" i="10"/>
  <c r="V19" i="10" s="1"/>
  <c r="N33" i="10"/>
  <c r="M19" i="10"/>
  <c r="M33" i="10"/>
  <c r="L19" i="10"/>
  <c r="L33" i="10" s="1"/>
  <c r="K19" i="10"/>
  <c r="K33" i="10"/>
  <c r="Q18" i="10"/>
  <c r="Q32" i="10"/>
  <c r="P18" i="10"/>
  <c r="P32" i="10" s="1"/>
  <c r="O18" i="10"/>
  <c r="O32" i="10"/>
  <c r="N18" i="10"/>
  <c r="N32" i="10" s="1"/>
  <c r="M18" i="10"/>
  <c r="M32" i="10"/>
  <c r="L18" i="10"/>
  <c r="L32" i="10"/>
  <c r="K18" i="10"/>
  <c r="K32" i="10"/>
  <c r="Q17" i="10"/>
  <c r="Q31" i="10"/>
  <c r="P17" i="10"/>
  <c r="X17" i="10" s="1"/>
  <c r="O17" i="10"/>
  <c r="O31" i="10"/>
  <c r="N17" i="10"/>
  <c r="V17" i="10"/>
  <c r="M17" i="10"/>
  <c r="M31" i="10" s="1"/>
  <c r="L17" i="10"/>
  <c r="L31" i="10"/>
  <c r="K17" i="10"/>
  <c r="K31" i="10" s="1"/>
  <c r="Q14" i="10"/>
  <c r="Q29" i="10"/>
  <c r="P14" i="10"/>
  <c r="X14" i="10" s="1"/>
  <c r="P29" i="10"/>
  <c r="O14" i="10"/>
  <c r="O29" i="10"/>
  <c r="N14" i="10"/>
  <c r="N29" i="10"/>
  <c r="M14" i="10"/>
  <c r="M29" i="10" s="1"/>
  <c r="L14" i="10"/>
  <c r="L29" i="10"/>
  <c r="K14" i="10"/>
  <c r="K29" i="10"/>
  <c r="Q13" i="10"/>
  <c r="Q28" i="10" s="1"/>
  <c r="P13" i="10"/>
  <c r="P28" i="10"/>
  <c r="O13" i="10"/>
  <c r="O28" i="10" s="1"/>
  <c r="N13" i="10"/>
  <c r="N28" i="10"/>
  <c r="M13" i="10"/>
  <c r="M28" i="10"/>
  <c r="L13" i="10"/>
  <c r="L28" i="10"/>
  <c r="K13" i="10"/>
  <c r="K28" i="10"/>
  <c r="Q12" i="10"/>
  <c r="Y12" i="10" s="1"/>
  <c r="P12" i="10"/>
  <c r="X12" i="10"/>
  <c r="P27" i="10"/>
  <c r="O12" i="10"/>
  <c r="W12" i="10" s="1"/>
  <c r="N12" i="10"/>
  <c r="N27" i="10" s="1"/>
  <c r="M12" i="10"/>
  <c r="U12" i="10" s="1"/>
  <c r="L12" i="10"/>
  <c r="L27" i="10" s="1"/>
  <c r="K12" i="10"/>
  <c r="K27" i="10" s="1"/>
  <c r="Q9" i="10"/>
  <c r="Q25" i="10" s="1"/>
  <c r="P9" i="10"/>
  <c r="P25" i="10" s="1"/>
  <c r="O9" i="10"/>
  <c r="W9" i="10" s="1"/>
  <c r="N9" i="10"/>
  <c r="N25" i="10" s="1"/>
  <c r="M9" i="10"/>
  <c r="M25" i="10" s="1"/>
  <c r="L9" i="10"/>
  <c r="L25" i="10" s="1"/>
  <c r="K9" i="10"/>
  <c r="S9" i="10" s="1"/>
  <c r="Q8" i="10"/>
  <c r="Y8" i="10" s="1"/>
  <c r="P8" i="10"/>
  <c r="P24" i="10" s="1"/>
  <c r="O8" i="10"/>
  <c r="O24" i="10" s="1"/>
  <c r="N8" i="10"/>
  <c r="N24" i="10" s="1"/>
  <c r="M8" i="10"/>
  <c r="M24" i="10" s="1"/>
  <c r="L8" i="10"/>
  <c r="L24" i="10" s="1"/>
  <c r="K8" i="10"/>
  <c r="S8" i="10" s="1"/>
  <c r="Q7" i="10"/>
  <c r="Q23" i="10" s="1"/>
  <c r="P7" i="10"/>
  <c r="X7" i="10" s="1"/>
  <c r="O7" i="10"/>
  <c r="O23" i="10" s="1"/>
  <c r="N7" i="10"/>
  <c r="N23" i="10" s="1"/>
  <c r="M7" i="10"/>
  <c r="M23" i="10" s="1"/>
  <c r="L7" i="10"/>
  <c r="L23" i="10" s="1"/>
  <c r="K7" i="10"/>
  <c r="K23" i="10" s="1"/>
  <c r="W19" i="10"/>
  <c r="U19" i="10"/>
  <c r="S19" i="10"/>
  <c r="X18" i="10"/>
  <c r="W18" i="10"/>
  <c r="T18" i="10"/>
  <c r="S18" i="10"/>
  <c r="W17" i="10"/>
  <c r="U17" i="10"/>
  <c r="T17" i="10"/>
  <c r="W14" i="10"/>
  <c r="V14" i="10"/>
  <c r="T14" i="10"/>
  <c r="S14" i="10"/>
  <c r="Y13" i="10"/>
  <c r="X13" i="10"/>
  <c r="U13" i="10"/>
  <c r="T13" i="10"/>
  <c r="V12" i="10"/>
  <c r="BK20" i="9"/>
  <c r="BJ20" i="9"/>
  <c r="BI20" i="9"/>
  <c r="BH20" i="9"/>
  <c r="BG20" i="9"/>
  <c r="BF20" i="9"/>
  <c r="BE20" i="9"/>
  <c r="BB20" i="9"/>
  <c r="BA20" i="9"/>
  <c r="AZ20" i="9"/>
  <c r="AY20" i="9"/>
  <c r="AX20" i="9"/>
  <c r="AW20" i="9"/>
  <c r="AV20" i="9"/>
  <c r="AS20" i="9"/>
  <c r="AR20" i="9"/>
  <c r="AQ20" i="9"/>
  <c r="AP20" i="9"/>
  <c r="AO20" i="9"/>
  <c r="AN20" i="9"/>
  <c r="AM20" i="9"/>
  <c r="BK19" i="9"/>
  <c r="BJ19" i="9"/>
  <c r="BI19" i="9"/>
  <c r="BH19" i="9"/>
  <c r="BG19" i="9"/>
  <c r="BF19" i="9"/>
  <c r="BE19" i="9"/>
  <c r="BB19" i="9"/>
  <c r="BA19" i="9"/>
  <c r="AZ19" i="9"/>
  <c r="AY19" i="9"/>
  <c r="AX19" i="9"/>
  <c r="AW19" i="9"/>
  <c r="AV19" i="9"/>
  <c r="AS19" i="9"/>
  <c r="AR19" i="9"/>
  <c r="AQ19" i="9"/>
  <c r="AP19" i="9"/>
  <c r="AO19" i="9"/>
  <c r="AN19" i="9"/>
  <c r="AM19" i="9"/>
  <c r="BK18" i="9"/>
  <c r="BJ18" i="9"/>
  <c r="BI18" i="9"/>
  <c r="BH18" i="9"/>
  <c r="BG18" i="9"/>
  <c r="BF18" i="9"/>
  <c r="BE18" i="9"/>
  <c r="BB18" i="9"/>
  <c r="BA18" i="9"/>
  <c r="AZ18" i="9"/>
  <c r="AY18" i="9"/>
  <c r="AX18" i="9"/>
  <c r="AW18" i="9"/>
  <c r="AV18" i="9"/>
  <c r="AS18" i="9"/>
  <c r="AR18" i="9"/>
  <c r="AQ18" i="9"/>
  <c r="AP18" i="9"/>
  <c r="AO18" i="9"/>
  <c r="AN18" i="9"/>
  <c r="AM18" i="9"/>
  <c r="BK17" i="9"/>
  <c r="BJ17" i="9"/>
  <c r="BI17" i="9"/>
  <c r="BH17" i="9"/>
  <c r="BG17" i="9"/>
  <c r="BF17" i="9"/>
  <c r="BE17" i="9"/>
  <c r="BB17" i="9"/>
  <c r="BA17" i="9"/>
  <c r="AZ17" i="9"/>
  <c r="AY17" i="9"/>
  <c r="AX17" i="9"/>
  <c r="AW17" i="9"/>
  <c r="AV17" i="9"/>
  <c r="AS17" i="9"/>
  <c r="AR17" i="9"/>
  <c r="AQ17" i="9"/>
  <c r="AP17" i="9"/>
  <c r="AO17" i="9"/>
  <c r="AN17" i="9"/>
  <c r="AM17" i="9"/>
  <c r="BK16" i="9"/>
  <c r="BJ16" i="9"/>
  <c r="BI16" i="9"/>
  <c r="BH16" i="9"/>
  <c r="BG16" i="9"/>
  <c r="BF16" i="9"/>
  <c r="BE16" i="9"/>
  <c r="BB16" i="9"/>
  <c r="BA16" i="9"/>
  <c r="AZ16" i="9"/>
  <c r="AY16" i="9"/>
  <c r="AX16" i="9"/>
  <c r="AW16" i="9"/>
  <c r="AV16" i="9"/>
  <c r="AS16" i="9"/>
  <c r="AR16" i="9"/>
  <c r="AQ16" i="9"/>
  <c r="AP16" i="9"/>
  <c r="AO16" i="9"/>
  <c r="AN16" i="9"/>
  <c r="AM16" i="9"/>
  <c r="BK15" i="9"/>
  <c r="BJ15" i="9"/>
  <c r="BI15" i="9"/>
  <c r="BH15" i="9"/>
  <c r="BG15" i="9"/>
  <c r="BF15" i="9"/>
  <c r="BE15" i="9"/>
  <c r="BB15" i="9"/>
  <c r="BA15" i="9"/>
  <c r="AZ15" i="9"/>
  <c r="AY15" i="9"/>
  <c r="AX15" i="9"/>
  <c r="AW15" i="9"/>
  <c r="AV15" i="9"/>
  <c r="AS15" i="9"/>
  <c r="AR15" i="9"/>
  <c r="AQ15" i="9"/>
  <c r="AP15" i="9"/>
  <c r="AO15" i="9"/>
  <c r="AN15" i="9"/>
  <c r="AM15" i="9"/>
  <c r="BK11" i="9"/>
  <c r="BJ11" i="9"/>
  <c r="BI11" i="9"/>
  <c r="BH11" i="9"/>
  <c r="BG11" i="9"/>
  <c r="BF11" i="9"/>
  <c r="BE11" i="9"/>
  <c r="BB11" i="9"/>
  <c r="BA11" i="9"/>
  <c r="AZ11" i="9"/>
  <c r="AY11" i="9"/>
  <c r="AX11" i="9"/>
  <c r="AW11" i="9"/>
  <c r="AV11" i="9"/>
  <c r="AS11" i="9"/>
  <c r="AR11" i="9"/>
  <c r="AQ11" i="9"/>
  <c r="AP11" i="9"/>
  <c r="AO11" i="9"/>
  <c r="AN11" i="9"/>
  <c r="AM11" i="9"/>
  <c r="BK10" i="9"/>
  <c r="BJ10" i="9"/>
  <c r="BI10" i="9"/>
  <c r="BH10" i="9"/>
  <c r="BG10" i="9"/>
  <c r="BF10" i="9"/>
  <c r="BE10" i="9"/>
  <c r="BB10" i="9"/>
  <c r="BA10" i="9"/>
  <c r="AZ10" i="9"/>
  <c r="AY10" i="9"/>
  <c r="AX10" i="9"/>
  <c r="AW10" i="9"/>
  <c r="AV10" i="9"/>
  <c r="AS10" i="9"/>
  <c r="AR10" i="9"/>
  <c r="AQ10" i="9"/>
  <c r="AP10" i="9"/>
  <c r="AO10" i="9"/>
  <c r="AN10" i="9"/>
  <c r="AM10" i="9"/>
  <c r="BK9" i="9"/>
  <c r="BJ9" i="9"/>
  <c r="BI9" i="9"/>
  <c r="BH9" i="9"/>
  <c r="BG9" i="9"/>
  <c r="BF9" i="9"/>
  <c r="BE9" i="9"/>
  <c r="BB9" i="9"/>
  <c r="BA9" i="9"/>
  <c r="AZ9" i="9"/>
  <c r="AY9" i="9"/>
  <c r="AX9" i="9"/>
  <c r="AW9" i="9"/>
  <c r="AV9" i="9"/>
  <c r="AS9" i="9"/>
  <c r="AR9" i="9"/>
  <c r="AQ9" i="9"/>
  <c r="AP9" i="9"/>
  <c r="AO9" i="9"/>
  <c r="AN9" i="9"/>
  <c r="AM9" i="9"/>
  <c r="BK8" i="9"/>
  <c r="BJ8" i="9"/>
  <c r="BI8" i="9"/>
  <c r="BH8" i="9"/>
  <c r="BG8" i="9"/>
  <c r="BF8" i="9"/>
  <c r="BE8" i="9"/>
  <c r="BB8" i="9"/>
  <c r="BA8" i="9"/>
  <c r="AZ8" i="9"/>
  <c r="AY8" i="9"/>
  <c r="AX8" i="9"/>
  <c r="AW8" i="9"/>
  <c r="AV8" i="9"/>
  <c r="AS8" i="9"/>
  <c r="AR8" i="9"/>
  <c r="AQ8" i="9"/>
  <c r="AP8" i="9"/>
  <c r="AO8" i="9"/>
  <c r="AN8" i="9"/>
  <c r="AM8" i="9"/>
  <c r="BK7" i="9"/>
  <c r="BJ7" i="9"/>
  <c r="BI7" i="9"/>
  <c r="BH7" i="9"/>
  <c r="BG7" i="9"/>
  <c r="BF7" i="9"/>
  <c r="BE7" i="9"/>
  <c r="BB7" i="9"/>
  <c r="BA7" i="9"/>
  <c r="AZ7" i="9"/>
  <c r="AY7" i="9"/>
  <c r="AX7" i="9"/>
  <c r="AW7" i="9"/>
  <c r="AV7" i="9"/>
  <c r="AS7" i="9"/>
  <c r="AR7" i="9"/>
  <c r="AQ7" i="9"/>
  <c r="AP7" i="9"/>
  <c r="AO7" i="9"/>
  <c r="AN7" i="9"/>
  <c r="AM7" i="9"/>
  <c r="BK6" i="9"/>
  <c r="BJ6" i="9"/>
  <c r="BI6" i="9"/>
  <c r="BH6" i="9"/>
  <c r="BG6" i="9"/>
  <c r="BF6" i="9"/>
  <c r="BE6" i="9"/>
  <c r="BB6" i="9"/>
  <c r="BA6" i="9"/>
  <c r="AZ6" i="9"/>
  <c r="AY6" i="9"/>
  <c r="AX6" i="9"/>
  <c r="AW6" i="9"/>
  <c r="AV6" i="9"/>
  <c r="AS6" i="9"/>
  <c r="AR6" i="9"/>
  <c r="AQ6" i="9"/>
  <c r="AP6" i="9"/>
  <c r="AO6" i="9"/>
  <c r="AN6" i="9"/>
  <c r="AM6" i="9"/>
  <c r="Q19" i="8"/>
  <c r="P19" i="8"/>
  <c r="O19" i="8"/>
  <c r="N19" i="8"/>
  <c r="M19" i="8"/>
  <c r="L19" i="8"/>
  <c r="K19" i="8"/>
  <c r="Q18" i="8"/>
  <c r="P18" i="8"/>
  <c r="O18" i="8"/>
  <c r="N18" i="8"/>
  <c r="M18" i="8"/>
  <c r="L18" i="8"/>
  <c r="K18" i="8"/>
  <c r="Q17" i="8"/>
  <c r="P17" i="8"/>
  <c r="O17" i="8"/>
  <c r="N17" i="8"/>
  <c r="M17" i="8"/>
  <c r="L17" i="8"/>
  <c r="K17" i="8"/>
  <c r="Q14" i="8"/>
  <c r="P14" i="8"/>
  <c r="O14" i="8"/>
  <c r="N14" i="8"/>
  <c r="M14" i="8"/>
  <c r="L14" i="8"/>
  <c r="K14" i="8"/>
  <c r="Q13" i="8"/>
  <c r="P13" i="8"/>
  <c r="O13" i="8"/>
  <c r="N13" i="8"/>
  <c r="M13" i="8"/>
  <c r="L13" i="8"/>
  <c r="K13" i="8"/>
  <c r="Q12" i="8"/>
  <c r="P12" i="8"/>
  <c r="O12" i="8"/>
  <c r="N12" i="8"/>
  <c r="M12" i="8"/>
  <c r="L12" i="8"/>
  <c r="K12" i="8"/>
  <c r="Q9" i="8"/>
  <c r="P9" i="8"/>
  <c r="O9" i="8"/>
  <c r="N9" i="8"/>
  <c r="M9" i="8"/>
  <c r="L9" i="8"/>
  <c r="K9" i="8"/>
  <c r="Q8" i="8"/>
  <c r="P8" i="8"/>
  <c r="O8" i="8"/>
  <c r="N8" i="8"/>
  <c r="M8" i="8"/>
  <c r="L8" i="8"/>
  <c r="K8" i="8"/>
  <c r="Q7" i="8"/>
  <c r="P7" i="8"/>
  <c r="O7" i="8"/>
  <c r="N7" i="8"/>
  <c r="M7" i="8"/>
  <c r="L7" i="8"/>
  <c r="K7" i="8"/>
  <c r="Q17" i="7"/>
  <c r="P17" i="7"/>
  <c r="O17" i="7"/>
  <c r="N17" i="7"/>
  <c r="M17" i="7"/>
  <c r="L17" i="7"/>
  <c r="K17" i="7"/>
  <c r="Q16" i="7"/>
  <c r="P16" i="7"/>
  <c r="O16" i="7"/>
  <c r="N16" i="7"/>
  <c r="M16" i="7"/>
  <c r="L16" i="7"/>
  <c r="K16" i="7"/>
  <c r="Q15" i="7"/>
  <c r="P15" i="7"/>
  <c r="O15" i="7"/>
  <c r="N15" i="7"/>
  <c r="M15" i="7"/>
  <c r="L15" i="7"/>
  <c r="K15" i="7"/>
  <c r="Q13" i="7"/>
  <c r="P13" i="7"/>
  <c r="O13" i="7"/>
  <c r="N13" i="7"/>
  <c r="M13" i="7"/>
  <c r="L13" i="7"/>
  <c r="K13" i="7"/>
  <c r="Q12" i="7"/>
  <c r="P12" i="7"/>
  <c r="O12" i="7"/>
  <c r="N12" i="7"/>
  <c r="M12" i="7"/>
  <c r="L12" i="7"/>
  <c r="K12" i="7"/>
  <c r="Q11" i="7"/>
  <c r="P11" i="7"/>
  <c r="O11" i="7"/>
  <c r="N11" i="7"/>
  <c r="M11" i="7"/>
  <c r="L11" i="7"/>
  <c r="K11" i="7"/>
  <c r="Q9" i="7"/>
  <c r="P9" i="7"/>
  <c r="O9" i="7"/>
  <c r="N9" i="7"/>
  <c r="M9" i="7"/>
  <c r="L9" i="7"/>
  <c r="K9" i="7"/>
  <c r="Q8" i="7"/>
  <c r="P8" i="7"/>
  <c r="O8" i="7"/>
  <c r="N8" i="7"/>
  <c r="M8" i="7"/>
  <c r="L8" i="7"/>
  <c r="K8" i="7"/>
  <c r="Q7" i="7"/>
  <c r="P7" i="7"/>
  <c r="O7" i="7"/>
  <c r="N7" i="7"/>
  <c r="M7" i="7"/>
  <c r="L7" i="7"/>
  <c r="K7" i="7"/>
  <c r="GG21" i="6"/>
  <c r="GF21" i="6"/>
  <c r="GE21" i="6"/>
  <c r="GD21" i="6"/>
  <c r="GC21" i="6"/>
  <c r="GB21" i="6"/>
  <c r="GA21" i="6"/>
  <c r="FX21" i="6"/>
  <c r="FW21" i="6"/>
  <c r="FV21" i="6"/>
  <c r="FU21" i="6"/>
  <c r="FT21" i="6"/>
  <c r="FS21" i="6"/>
  <c r="FR21" i="6"/>
  <c r="FO21" i="6"/>
  <c r="FN21" i="6"/>
  <c r="FM21" i="6"/>
  <c r="FL21" i="6"/>
  <c r="FK21" i="6"/>
  <c r="FJ21" i="6"/>
  <c r="FI21" i="6"/>
  <c r="DV21" i="6"/>
  <c r="DU21" i="6"/>
  <c r="DT21" i="6"/>
  <c r="DS21" i="6"/>
  <c r="DR21" i="6"/>
  <c r="DQ21" i="6"/>
  <c r="DP21" i="6"/>
  <c r="DM21" i="6"/>
  <c r="DL21" i="6"/>
  <c r="DK21" i="6"/>
  <c r="DJ21" i="6"/>
  <c r="DI21" i="6"/>
  <c r="DH21" i="6"/>
  <c r="DG21" i="6"/>
  <c r="DD21" i="6"/>
  <c r="DC21" i="6"/>
  <c r="DB21" i="6"/>
  <c r="DA21" i="6"/>
  <c r="CZ21" i="6"/>
  <c r="CY21" i="6"/>
  <c r="CX21" i="6"/>
  <c r="BK21" i="6"/>
  <c r="BJ21" i="6"/>
  <c r="BI21" i="6"/>
  <c r="BH21" i="6"/>
  <c r="BG21" i="6"/>
  <c r="BF21" i="6"/>
  <c r="BE21" i="6"/>
  <c r="BB21" i="6"/>
  <c r="BA21" i="6"/>
  <c r="AZ21" i="6"/>
  <c r="AY21" i="6"/>
  <c r="AX21" i="6"/>
  <c r="AW21" i="6"/>
  <c r="AV21" i="6"/>
  <c r="AS21" i="6"/>
  <c r="AR21" i="6"/>
  <c r="AQ21" i="6"/>
  <c r="AP21" i="6"/>
  <c r="AO21" i="6"/>
  <c r="AN21" i="6"/>
  <c r="AM21" i="6"/>
  <c r="GG20" i="6"/>
  <c r="GF20" i="6"/>
  <c r="GE20" i="6"/>
  <c r="GD20" i="6"/>
  <c r="GC20" i="6"/>
  <c r="GB20" i="6"/>
  <c r="GA20" i="6"/>
  <c r="FX20" i="6"/>
  <c r="FW20" i="6"/>
  <c r="FV20" i="6"/>
  <c r="FU20" i="6"/>
  <c r="FT20" i="6"/>
  <c r="FS20" i="6"/>
  <c r="FR20" i="6"/>
  <c r="FO20" i="6"/>
  <c r="FN20" i="6"/>
  <c r="FM20" i="6"/>
  <c r="FL20" i="6"/>
  <c r="FK20" i="6"/>
  <c r="FJ20" i="6"/>
  <c r="FI20" i="6"/>
  <c r="DV20" i="6"/>
  <c r="DU20" i="6"/>
  <c r="DT20" i="6"/>
  <c r="DS20" i="6"/>
  <c r="DR20" i="6"/>
  <c r="DQ20" i="6"/>
  <c r="DP20" i="6"/>
  <c r="DM20" i="6"/>
  <c r="DL20" i="6"/>
  <c r="DK20" i="6"/>
  <c r="DJ20" i="6"/>
  <c r="DI20" i="6"/>
  <c r="DH20" i="6"/>
  <c r="DG20" i="6"/>
  <c r="DD20" i="6"/>
  <c r="DC20" i="6"/>
  <c r="DB20" i="6"/>
  <c r="DA20" i="6"/>
  <c r="CZ20" i="6"/>
  <c r="CY20" i="6"/>
  <c r="CX20" i="6"/>
  <c r="BK20" i="6"/>
  <c r="BJ20" i="6"/>
  <c r="BI20" i="6"/>
  <c r="BH20" i="6"/>
  <c r="BG20" i="6"/>
  <c r="BF20" i="6"/>
  <c r="BE20" i="6"/>
  <c r="BB20" i="6"/>
  <c r="BA20" i="6"/>
  <c r="AZ20" i="6"/>
  <c r="AY20" i="6"/>
  <c r="AX20" i="6"/>
  <c r="AW20" i="6"/>
  <c r="AV20" i="6"/>
  <c r="AS20" i="6"/>
  <c r="AR20" i="6"/>
  <c r="AQ20" i="6"/>
  <c r="AP20" i="6"/>
  <c r="AO20" i="6"/>
  <c r="AN20" i="6"/>
  <c r="AM20" i="6"/>
  <c r="GG19" i="6"/>
  <c r="GF19" i="6"/>
  <c r="GE19" i="6"/>
  <c r="GD19" i="6"/>
  <c r="GC19" i="6"/>
  <c r="GB19" i="6"/>
  <c r="GA19" i="6"/>
  <c r="FX19" i="6"/>
  <c r="FW19" i="6"/>
  <c r="FV19" i="6"/>
  <c r="FU19" i="6"/>
  <c r="FT19" i="6"/>
  <c r="FS19" i="6"/>
  <c r="FR19" i="6"/>
  <c r="FO19" i="6"/>
  <c r="FN19" i="6"/>
  <c r="FM19" i="6"/>
  <c r="FL19" i="6"/>
  <c r="FK19" i="6"/>
  <c r="FJ19" i="6"/>
  <c r="FI19" i="6"/>
  <c r="DV19" i="6"/>
  <c r="DU19" i="6"/>
  <c r="DT19" i="6"/>
  <c r="DS19" i="6"/>
  <c r="DR19" i="6"/>
  <c r="DQ19" i="6"/>
  <c r="DP19" i="6"/>
  <c r="DM19" i="6"/>
  <c r="DL19" i="6"/>
  <c r="DK19" i="6"/>
  <c r="DJ19" i="6"/>
  <c r="DI19" i="6"/>
  <c r="DH19" i="6"/>
  <c r="DG19" i="6"/>
  <c r="DD19" i="6"/>
  <c r="DC19" i="6"/>
  <c r="DB19" i="6"/>
  <c r="DA19" i="6"/>
  <c r="CZ19" i="6"/>
  <c r="CY19" i="6"/>
  <c r="CX19" i="6"/>
  <c r="BK19" i="6"/>
  <c r="BJ19" i="6"/>
  <c r="BI19" i="6"/>
  <c r="BH19" i="6"/>
  <c r="BG19" i="6"/>
  <c r="BF19" i="6"/>
  <c r="BE19" i="6"/>
  <c r="BB19" i="6"/>
  <c r="BA19" i="6"/>
  <c r="AZ19" i="6"/>
  <c r="AY19" i="6"/>
  <c r="AX19" i="6"/>
  <c r="AW19" i="6"/>
  <c r="AV19" i="6"/>
  <c r="AS19" i="6"/>
  <c r="AR19" i="6"/>
  <c r="AQ19" i="6"/>
  <c r="AP19" i="6"/>
  <c r="AO19" i="6"/>
  <c r="AN19" i="6"/>
  <c r="AM19" i="6"/>
  <c r="GG18" i="6"/>
  <c r="GF18" i="6"/>
  <c r="GE18" i="6"/>
  <c r="GD18" i="6"/>
  <c r="GC18" i="6"/>
  <c r="GB18" i="6"/>
  <c r="GA18" i="6"/>
  <c r="FX18" i="6"/>
  <c r="FW18" i="6"/>
  <c r="FV18" i="6"/>
  <c r="FU18" i="6"/>
  <c r="FT18" i="6"/>
  <c r="FS18" i="6"/>
  <c r="FR18" i="6"/>
  <c r="FO18" i="6"/>
  <c r="FN18" i="6"/>
  <c r="FM18" i="6"/>
  <c r="FL18" i="6"/>
  <c r="FK18" i="6"/>
  <c r="FJ18" i="6"/>
  <c r="FI18" i="6"/>
  <c r="DV18" i="6"/>
  <c r="DU18" i="6"/>
  <c r="DT18" i="6"/>
  <c r="DS18" i="6"/>
  <c r="DR18" i="6"/>
  <c r="DQ18" i="6"/>
  <c r="DP18" i="6"/>
  <c r="DM18" i="6"/>
  <c r="DL18" i="6"/>
  <c r="DK18" i="6"/>
  <c r="DJ18" i="6"/>
  <c r="DI18" i="6"/>
  <c r="DH18" i="6"/>
  <c r="DG18" i="6"/>
  <c r="DD18" i="6"/>
  <c r="DC18" i="6"/>
  <c r="DB18" i="6"/>
  <c r="DA18" i="6"/>
  <c r="CZ18" i="6"/>
  <c r="CY18" i="6"/>
  <c r="CX18" i="6"/>
  <c r="BK18" i="6"/>
  <c r="BJ18" i="6"/>
  <c r="BI18" i="6"/>
  <c r="BH18" i="6"/>
  <c r="BG18" i="6"/>
  <c r="BF18" i="6"/>
  <c r="BE18" i="6"/>
  <c r="BB18" i="6"/>
  <c r="BA18" i="6"/>
  <c r="AZ18" i="6"/>
  <c r="AY18" i="6"/>
  <c r="AX18" i="6"/>
  <c r="AW18" i="6"/>
  <c r="AV18" i="6"/>
  <c r="AS18" i="6"/>
  <c r="AR18" i="6"/>
  <c r="AQ18" i="6"/>
  <c r="AP18" i="6"/>
  <c r="AO18" i="6"/>
  <c r="AN18" i="6"/>
  <c r="AM18" i="6"/>
  <c r="GG17" i="6"/>
  <c r="GF17" i="6"/>
  <c r="GE17" i="6"/>
  <c r="GD17" i="6"/>
  <c r="GC17" i="6"/>
  <c r="GB17" i="6"/>
  <c r="GA17" i="6"/>
  <c r="FX17" i="6"/>
  <c r="FW17" i="6"/>
  <c r="FV17" i="6"/>
  <c r="FU17" i="6"/>
  <c r="FT17" i="6"/>
  <c r="FS17" i="6"/>
  <c r="FR17" i="6"/>
  <c r="FO17" i="6"/>
  <c r="FN17" i="6"/>
  <c r="FM17" i="6"/>
  <c r="FL17" i="6"/>
  <c r="FK17" i="6"/>
  <c r="FJ17" i="6"/>
  <c r="FI17" i="6"/>
  <c r="DV17" i="6"/>
  <c r="DU17" i="6"/>
  <c r="DT17" i="6"/>
  <c r="DS17" i="6"/>
  <c r="DR17" i="6"/>
  <c r="DQ17" i="6"/>
  <c r="DP17" i="6"/>
  <c r="DM17" i="6"/>
  <c r="DL17" i="6"/>
  <c r="DK17" i="6"/>
  <c r="DJ17" i="6"/>
  <c r="DI17" i="6"/>
  <c r="DH17" i="6"/>
  <c r="DG17" i="6"/>
  <c r="DD17" i="6"/>
  <c r="DC17" i="6"/>
  <c r="DB17" i="6"/>
  <c r="DA17" i="6"/>
  <c r="CZ17" i="6"/>
  <c r="CY17" i="6"/>
  <c r="CX17" i="6"/>
  <c r="BK17" i="6"/>
  <c r="BJ17" i="6"/>
  <c r="BI17" i="6"/>
  <c r="BH17" i="6"/>
  <c r="BG17" i="6"/>
  <c r="BF17" i="6"/>
  <c r="BE17" i="6"/>
  <c r="BB17" i="6"/>
  <c r="BA17" i="6"/>
  <c r="AZ17" i="6"/>
  <c r="AY17" i="6"/>
  <c r="AX17" i="6"/>
  <c r="AW17" i="6"/>
  <c r="AV17" i="6"/>
  <c r="AS17" i="6"/>
  <c r="AR17" i="6"/>
  <c r="AQ17" i="6"/>
  <c r="AP17" i="6"/>
  <c r="AO17" i="6"/>
  <c r="AN17" i="6"/>
  <c r="AM17" i="6"/>
  <c r="GG16" i="6"/>
  <c r="GF16" i="6"/>
  <c r="GE16" i="6"/>
  <c r="GD16" i="6"/>
  <c r="GC16" i="6"/>
  <c r="GB16" i="6"/>
  <c r="GA16" i="6"/>
  <c r="FX16" i="6"/>
  <c r="FW16" i="6"/>
  <c r="FV16" i="6"/>
  <c r="FU16" i="6"/>
  <c r="FT16" i="6"/>
  <c r="FS16" i="6"/>
  <c r="FR16" i="6"/>
  <c r="FO16" i="6"/>
  <c r="FN16" i="6"/>
  <c r="FM16" i="6"/>
  <c r="FL16" i="6"/>
  <c r="FK16" i="6"/>
  <c r="FJ16" i="6"/>
  <c r="FI16" i="6"/>
  <c r="DV16" i="6"/>
  <c r="DU16" i="6"/>
  <c r="DT16" i="6"/>
  <c r="DS16" i="6"/>
  <c r="DR16" i="6"/>
  <c r="DQ16" i="6"/>
  <c r="DP16" i="6"/>
  <c r="DM16" i="6"/>
  <c r="DL16" i="6"/>
  <c r="DK16" i="6"/>
  <c r="DJ16" i="6"/>
  <c r="DI16" i="6"/>
  <c r="DH16" i="6"/>
  <c r="DG16" i="6"/>
  <c r="DD16" i="6"/>
  <c r="DC16" i="6"/>
  <c r="DB16" i="6"/>
  <c r="DA16" i="6"/>
  <c r="CZ16" i="6"/>
  <c r="CY16" i="6"/>
  <c r="CX16" i="6"/>
  <c r="BK16" i="6"/>
  <c r="BJ16" i="6"/>
  <c r="BI16" i="6"/>
  <c r="BH16" i="6"/>
  <c r="BG16" i="6"/>
  <c r="BF16" i="6"/>
  <c r="BE16" i="6"/>
  <c r="BB16" i="6"/>
  <c r="BA16" i="6"/>
  <c r="AZ16" i="6"/>
  <c r="AY16" i="6"/>
  <c r="AX16" i="6"/>
  <c r="AW16" i="6"/>
  <c r="AV16" i="6"/>
  <c r="AS16" i="6"/>
  <c r="AR16" i="6"/>
  <c r="AQ16" i="6"/>
  <c r="AP16" i="6"/>
  <c r="AO16" i="6"/>
  <c r="AN16" i="6"/>
  <c r="AM16" i="6"/>
  <c r="GG15" i="6"/>
  <c r="GF15" i="6"/>
  <c r="GE15" i="6"/>
  <c r="GD15" i="6"/>
  <c r="GC15" i="6"/>
  <c r="GB15" i="6"/>
  <c r="GA15" i="6"/>
  <c r="FX15" i="6"/>
  <c r="FW15" i="6"/>
  <c r="FV15" i="6"/>
  <c r="FU15" i="6"/>
  <c r="FT15" i="6"/>
  <c r="FS15" i="6"/>
  <c r="FR15" i="6"/>
  <c r="FO15" i="6"/>
  <c r="FN15" i="6"/>
  <c r="FM15" i="6"/>
  <c r="FL15" i="6"/>
  <c r="FK15" i="6"/>
  <c r="FJ15" i="6"/>
  <c r="FI15" i="6"/>
  <c r="DV15" i="6"/>
  <c r="DU15" i="6"/>
  <c r="DT15" i="6"/>
  <c r="DS15" i="6"/>
  <c r="DR15" i="6"/>
  <c r="DQ15" i="6"/>
  <c r="DP15" i="6"/>
  <c r="DM15" i="6"/>
  <c r="DL15" i="6"/>
  <c r="DK15" i="6"/>
  <c r="DJ15" i="6"/>
  <c r="DI15" i="6"/>
  <c r="DH15" i="6"/>
  <c r="DG15" i="6"/>
  <c r="DD15" i="6"/>
  <c r="DC15" i="6"/>
  <c r="DB15" i="6"/>
  <c r="DA15" i="6"/>
  <c r="CZ15" i="6"/>
  <c r="CY15" i="6"/>
  <c r="CX15" i="6"/>
  <c r="BK15" i="6"/>
  <c r="BJ15" i="6"/>
  <c r="BI15" i="6"/>
  <c r="BH15" i="6"/>
  <c r="BG15" i="6"/>
  <c r="BF15" i="6"/>
  <c r="BE15" i="6"/>
  <c r="BB15" i="6"/>
  <c r="BA15" i="6"/>
  <c r="AZ15" i="6"/>
  <c r="AY15" i="6"/>
  <c r="AX15" i="6"/>
  <c r="AW15" i="6"/>
  <c r="AV15" i="6"/>
  <c r="AS15" i="6"/>
  <c r="AR15" i="6"/>
  <c r="AQ15" i="6"/>
  <c r="AP15" i="6"/>
  <c r="AO15" i="6"/>
  <c r="AN15" i="6"/>
  <c r="AM15" i="6"/>
  <c r="GG14" i="6"/>
  <c r="GF14" i="6"/>
  <c r="GE14" i="6"/>
  <c r="GD14" i="6"/>
  <c r="GC14" i="6"/>
  <c r="GB14" i="6"/>
  <c r="GA14" i="6"/>
  <c r="FX14" i="6"/>
  <c r="FW14" i="6"/>
  <c r="FV14" i="6"/>
  <c r="FU14" i="6"/>
  <c r="FT14" i="6"/>
  <c r="FS14" i="6"/>
  <c r="FR14" i="6"/>
  <c r="FO14" i="6"/>
  <c r="FN14" i="6"/>
  <c r="FM14" i="6"/>
  <c r="FL14" i="6"/>
  <c r="FK14" i="6"/>
  <c r="FJ14" i="6"/>
  <c r="FI14" i="6"/>
  <c r="DV14" i="6"/>
  <c r="DU14" i="6"/>
  <c r="DT14" i="6"/>
  <c r="DS14" i="6"/>
  <c r="DR14" i="6"/>
  <c r="DQ14" i="6"/>
  <c r="DP14" i="6"/>
  <c r="DM14" i="6"/>
  <c r="DL14" i="6"/>
  <c r="DK14" i="6"/>
  <c r="DJ14" i="6"/>
  <c r="DI14" i="6"/>
  <c r="DH14" i="6"/>
  <c r="DG14" i="6"/>
  <c r="DD14" i="6"/>
  <c r="DC14" i="6"/>
  <c r="DB14" i="6"/>
  <c r="DA14" i="6"/>
  <c r="CZ14" i="6"/>
  <c r="CY14" i="6"/>
  <c r="CX14" i="6"/>
  <c r="BK14" i="6"/>
  <c r="BJ14" i="6"/>
  <c r="BI14" i="6"/>
  <c r="BH14" i="6"/>
  <c r="BG14" i="6"/>
  <c r="BF14" i="6"/>
  <c r="BE14" i="6"/>
  <c r="BB14" i="6"/>
  <c r="BA14" i="6"/>
  <c r="AZ14" i="6"/>
  <c r="AY14" i="6"/>
  <c r="AX14" i="6"/>
  <c r="AW14" i="6"/>
  <c r="AV14" i="6"/>
  <c r="AS14" i="6"/>
  <c r="AR14" i="6"/>
  <c r="AQ14" i="6"/>
  <c r="AP14" i="6"/>
  <c r="AO14" i="6"/>
  <c r="AN14" i="6"/>
  <c r="AM14" i="6"/>
  <c r="GG13" i="6"/>
  <c r="GF13" i="6"/>
  <c r="GE13" i="6"/>
  <c r="GD13" i="6"/>
  <c r="GC13" i="6"/>
  <c r="GB13" i="6"/>
  <c r="GA13" i="6"/>
  <c r="FX13" i="6"/>
  <c r="FW13" i="6"/>
  <c r="FV13" i="6"/>
  <c r="FU13" i="6"/>
  <c r="FT13" i="6"/>
  <c r="FS13" i="6"/>
  <c r="FR13" i="6"/>
  <c r="FO13" i="6"/>
  <c r="FN13" i="6"/>
  <c r="FM13" i="6"/>
  <c r="FL13" i="6"/>
  <c r="FK13" i="6"/>
  <c r="FJ13" i="6"/>
  <c r="FI13" i="6"/>
  <c r="DV13" i="6"/>
  <c r="DU13" i="6"/>
  <c r="DT13" i="6"/>
  <c r="DS13" i="6"/>
  <c r="DR13" i="6"/>
  <c r="DQ13" i="6"/>
  <c r="DP13" i="6"/>
  <c r="DM13" i="6"/>
  <c r="DL13" i="6"/>
  <c r="DK13" i="6"/>
  <c r="DJ13" i="6"/>
  <c r="DI13" i="6"/>
  <c r="DH13" i="6"/>
  <c r="DG13" i="6"/>
  <c r="DD13" i="6"/>
  <c r="DC13" i="6"/>
  <c r="DB13" i="6"/>
  <c r="DA13" i="6"/>
  <c r="CZ13" i="6"/>
  <c r="CY13" i="6"/>
  <c r="CX13" i="6"/>
  <c r="BK13" i="6"/>
  <c r="BJ13" i="6"/>
  <c r="BI13" i="6"/>
  <c r="BH13" i="6"/>
  <c r="BG13" i="6"/>
  <c r="BF13" i="6"/>
  <c r="BE13" i="6"/>
  <c r="BB13" i="6"/>
  <c r="BA13" i="6"/>
  <c r="AZ13" i="6"/>
  <c r="AY13" i="6"/>
  <c r="AX13" i="6"/>
  <c r="AW13" i="6"/>
  <c r="AV13" i="6"/>
  <c r="AS13" i="6"/>
  <c r="AR13" i="6"/>
  <c r="AQ13" i="6"/>
  <c r="AP13" i="6"/>
  <c r="AO13" i="6"/>
  <c r="AN13" i="6"/>
  <c r="AM13" i="6"/>
  <c r="GG12" i="6"/>
  <c r="GF12" i="6"/>
  <c r="GE12" i="6"/>
  <c r="GD12" i="6"/>
  <c r="GC12" i="6"/>
  <c r="GB12" i="6"/>
  <c r="GA12" i="6"/>
  <c r="FX12" i="6"/>
  <c r="FW12" i="6"/>
  <c r="FV12" i="6"/>
  <c r="FU12" i="6"/>
  <c r="FT12" i="6"/>
  <c r="FS12" i="6"/>
  <c r="FR12" i="6"/>
  <c r="FO12" i="6"/>
  <c r="FN12" i="6"/>
  <c r="FM12" i="6"/>
  <c r="FL12" i="6"/>
  <c r="FK12" i="6"/>
  <c r="FJ12" i="6"/>
  <c r="FI12" i="6"/>
  <c r="DV12" i="6"/>
  <c r="DU12" i="6"/>
  <c r="DT12" i="6"/>
  <c r="DS12" i="6"/>
  <c r="DR12" i="6"/>
  <c r="DQ12" i="6"/>
  <c r="DP12" i="6"/>
  <c r="DM12" i="6"/>
  <c r="DL12" i="6"/>
  <c r="DK12" i="6"/>
  <c r="DJ12" i="6"/>
  <c r="DI12" i="6"/>
  <c r="DH12" i="6"/>
  <c r="DG12" i="6"/>
  <c r="DD12" i="6"/>
  <c r="DC12" i="6"/>
  <c r="DB12" i="6"/>
  <c r="DA12" i="6"/>
  <c r="CZ12" i="6"/>
  <c r="CY12" i="6"/>
  <c r="CX12" i="6"/>
  <c r="BK12" i="6"/>
  <c r="BJ12" i="6"/>
  <c r="BI12" i="6"/>
  <c r="BH12" i="6"/>
  <c r="BG12" i="6"/>
  <c r="BF12" i="6"/>
  <c r="BE12" i="6"/>
  <c r="BB12" i="6"/>
  <c r="BA12" i="6"/>
  <c r="AZ12" i="6"/>
  <c r="AY12" i="6"/>
  <c r="AX12" i="6"/>
  <c r="AW12" i="6"/>
  <c r="AV12" i="6"/>
  <c r="AS12" i="6"/>
  <c r="AR12" i="6"/>
  <c r="AQ12" i="6"/>
  <c r="AP12" i="6"/>
  <c r="AO12" i="6"/>
  <c r="AN12" i="6"/>
  <c r="AM12" i="6"/>
  <c r="GG11" i="6"/>
  <c r="GF11" i="6"/>
  <c r="GE11" i="6"/>
  <c r="GD11" i="6"/>
  <c r="GC11" i="6"/>
  <c r="GB11" i="6"/>
  <c r="GA11" i="6"/>
  <c r="FX11" i="6"/>
  <c r="FW11" i="6"/>
  <c r="FV11" i="6"/>
  <c r="FU11" i="6"/>
  <c r="FT11" i="6"/>
  <c r="FS11" i="6"/>
  <c r="FR11" i="6"/>
  <c r="FO11" i="6"/>
  <c r="FN11" i="6"/>
  <c r="FM11" i="6"/>
  <c r="FL11" i="6"/>
  <c r="FK11" i="6"/>
  <c r="FJ11" i="6"/>
  <c r="FI11" i="6"/>
  <c r="DV11" i="6"/>
  <c r="DU11" i="6"/>
  <c r="DT11" i="6"/>
  <c r="DS11" i="6"/>
  <c r="DR11" i="6"/>
  <c r="DQ11" i="6"/>
  <c r="DP11" i="6"/>
  <c r="DM11" i="6"/>
  <c r="DL11" i="6"/>
  <c r="DK11" i="6"/>
  <c r="DJ11" i="6"/>
  <c r="DI11" i="6"/>
  <c r="DH11" i="6"/>
  <c r="DG11" i="6"/>
  <c r="DD11" i="6"/>
  <c r="DC11" i="6"/>
  <c r="DB11" i="6"/>
  <c r="DA11" i="6"/>
  <c r="CZ11" i="6"/>
  <c r="CY11" i="6"/>
  <c r="CX11" i="6"/>
  <c r="BK11" i="6"/>
  <c r="BJ11" i="6"/>
  <c r="BI11" i="6"/>
  <c r="BH11" i="6"/>
  <c r="BG11" i="6"/>
  <c r="BF11" i="6"/>
  <c r="BE11" i="6"/>
  <c r="BB11" i="6"/>
  <c r="BA11" i="6"/>
  <c r="AZ11" i="6"/>
  <c r="AY11" i="6"/>
  <c r="AX11" i="6"/>
  <c r="AW11" i="6"/>
  <c r="AV11" i="6"/>
  <c r="AS11" i="6"/>
  <c r="AR11" i="6"/>
  <c r="AQ11" i="6"/>
  <c r="AP11" i="6"/>
  <c r="AO11" i="6"/>
  <c r="AN11" i="6"/>
  <c r="AM11" i="6"/>
  <c r="GG10" i="6"/>
  <c r="GF10" i="6"/>
  <c r="GE10" i="6"/>
  <c r="GD10" i="6"/>
  <c r="GC10" i="6"/>
  <c r="GB10" i="6"/>
  <c r="GA10" i="6"/>
  <c r="FX10" i="6"/>
  <c r="FW10" i="6"/>
  <c r="FV10" i="6"/>
  <c r="FU10" i="6"/>
  <c r="FT10" i="6"/>
  <c r="FS10" i="6"/>
  <c r="FR10" i="6"/>
  <c r="FO10" i="6"/>
  <c r="FN10" i="6"/>
  <c r="FM10" i="6"/>
  <c r="FL10" i="6"/>
  <c r="FK10" i="6"/>
  <c r="FJ10" i="6"/>
  <c r="FI10" i="6"/>
  <c r="DV10" i="6"/>
  <c r="DU10" i="6"/>
  <c r="DT10" i="6"/>
  <c r="DS10" i="6"/>
  <c r="DR10" i="6"/>
  <c r="DQ10" i="6"/>
  <c r="DP10" i="6"/>
  <c r="DM10" i="6"/>
  <c r="DL10" i="6"/>
  <c r="DK10" i="6"/>
  <c r="DJ10" i="6"/>
  <c r="DI10" i="6"/>
  <c r="DH10" i="6"/>
  <c r="DG10" i="6"/>
  <c r="DD10" i="6"/>
  <c r="DC10" i="6"/>
  <c r="DB10" i="6"/>
  <c r="DA10" i="6"/>
  <c r="CZ10" i="6"/>
  <c r="CY10" i="6"/>
  <c r="CX10" i="6"/>
  <c r="BK10" i="6"/>
  <c r="BJ10" i="6"/>
  <c r="BI10" i="6"/>
  <c r="BH10" i="6"/>
  <c r="BG10" i="6"/>
  <c r="BF10" i="6"/>
  <c r="BE10" i="6"/>
  <c r="BB10" i="6"/>
  <c r="BA10" i="6"/>
  <c r="AZ10" i="6"/>
  <c r="AY10" i="6"/>
  <c r="AX10" i="6"/>
  <c r="AW10" i="6"/>
  <c r="AV10" i="6"/>
  <c r="AS10" i="6"/>
  <c r="AR10" i="6"/>
  <c r="AQ10" i="6"/>
  <c r="AP10" i="6"/>
  <c r="AO10" i="6"/>
  <c r="AN10" i="6"/>
  <c r="AM10" i="6"/>
  <c r="GG9" i="6"/>
  <c r="GF9" i="6"/>
  <c r="GE9" i="6"/>
  <c r="GD9" i="6"/>
  <c r="GC9" i="6"/>
  <c r="GB9" i="6"/>
  <c r="GA9" i="6"/>
  <c r="FX9" i="6"/>
  <c r="FW9" i="6"/>
  <c r="FV9" i="6"/>
  <c r="FU9" i="6"/>
  <c r="FT9" i="6"/>
  <c r="FS9" i="6"/>
  <c r="FR9" i="6"/>
  <c r="FO9" i="6"/>
  <c r="FN9" i="6"/>
  <c r="FM9" i="6"/>
  <c r="FL9" i="6"/>
  <c r="FK9" i="6"/>
  <c r="FJ9" i="6"/>
  <c r="FI9" i="6"/>
  <c r="DV9" i="6"/>
  <c r="DU9" i="6"/>
  <c r="DT9" i="6"/>
  <c r="DS9" i="6"/>
  <c r="DR9" i="6"/>
  <c r="DQ9" i="6"/>
  <c r="DP9" i="6"/>
  <c r="DM9" i="6"/>
  <c r="DL9" i="6"/>
  <c r="DK9" i="6"/>
  <c r="DJ9" i="6"/>
  <c r="DI9" i="6"/>
  <c r="DH9" i="6"/>
  <c r="DG9" i="6"/>
  <c r="DD9" i="6"/>
  <c r="DC9" i="6"/>
  <c r="DB9" i="6"/>
  <c r="DA9" i="6"/>
  <c r="CZ9" i="6"/>
  <c r="CY9" i="6"/>
  <c r="CX9" i="6"/>
  <c r="BK9" i="6"/>
  <c r="BJ9" i="6"/>
  <c r="BI9" i="6"/>
  <c r="BH9" i="6"/>
  <c r="BG9" i="6"/>
  <c r="BF9" i="6"/>
  <c r="BE9" i="6"/>
  <c r="BB9" i="6"/>
  <c r="BA9" i="6"/>
  <c r="AZ9" i="6"/>
  <c r="AY9" i="6"/>
  <c r="AX9" i="6"/>
  <c r="AW9" i="6"/>
  <c r="AV9" i="6"/>
  <c r="AS9" i="6"/>
  <c r="AR9" i="6"/>
  <c r="AQ9" i="6"/>
  <c r="AP9" i="6"/>
  <c r="AO9" i="6"/>
  <c r="AN9" i="6"/>
  <c r="AM9" i="6"/>
  <c r="GG8" i="6"/>
  <c r="GF8" i="6"/>
  <c r="GE8" i="6"/>
  <c r="GD8" i="6"/>
  <c r="GC8" i="6"/>
  <c r="GB8" i="6"/>
  <c r="GA8" i="6"/>
  <c r="FX8" i="6"/>
  <c r="FW8" i="6"/>
  <c r="FV8" i="6"/>
  <c r="FU8" i="6"/>
  <c r="FT8" i="6"/>
  <c r="FS8" i="6"/>
  <c r="FR8" i="6"/>
  <c r="FO8" i="6"/>
  <c r="FN8" i="6"/>
  <c r="FM8" i="6"/>
  <c r="FL8" i="6"/>
  <c r="FK8" i="6"/>
  <c r="FJ8" i="6"/>
  <c r="FI8" i="6"/>
  <c r="DV8" i="6"/>
  <c r="DU8" i="6"/>
  <c r="DT8" i="6"/>
  <c r="DS8" i="6"/>
  <c r="DR8" i="6"/>
  <c r="DQ8" i="6"/>
  <c r="DP8" i="6"/>
  <c r="DM8" i="6"/>
  <c r="DL8" i="6"/>
  <c r="DK8" i="6"/>
  <c r="DJ8" i="6"/>
  <c r="DI8" i="6"/>
  <c r="DH8" i="6"/>
  <c r="DG8" i="6"/>
  <c r="DD8" i="6"/>
  <c r="DC8" i="6"/>
  <c r="DB8" i="6"/>
  <c r="DA8" i="6"/>
  <c r="CZ8" i="6"/>
  <c r="CY8" i="6"/>
  <c r="CX8" i="6"/>
  <c r="BK8" i="6"/>
  <c r="BJ8" i="6"/>
  <c r="BI8" i="6"/>
  <c r="BH8" i="6"/>
  <c r="BG8" i="6"/>
  <c r="BF8" i="6"/>
  <c r="BE8" i="6"/>
  <c r="BB8" i="6"/>
  <c r="BA8" i="6"/>
  <c r="AZ8" i="6"/>
  <c r="AY8" i="6"/>
  <c r="AX8" i="6"/>
  <c r="AW8" i="6"/>
  <c r="AV8" i="6"/>
  <c r="AS8" i="6"/>
  <c r="AR8" i="6"/>
  <c r="AQ8" i="6"/>
  <c r="AP8" i="6"/>
  <c r="AO8" i="6"/>
  <c r="AN8" i="6"/>
  <c r="AM8" i="6"/>
  <c r="GG7" i="6"/>
  <c r="GF7" i="6"/>
  <c r="GE7" i="6"/>
  <c r="GD7" i="6"/>
  <c r="GC7" i="6"/>
  <c r="GB7" i="6"/>
  <c r="GA7" i="6"/>
  <c r="FX7" i="6"/>
  <c r="FW7" i="6"/>
  <c r="FV7" i="6"/>
  <c r="FU7" i="6"/>
  <c r="FT7" i="6"/>
  <c r="FS7" i="6"/>
  <c r="FR7" i="6"/>
  <c r="FO7" i="6"/>
  <c r="FN7" i="6"/>
  <c r="FM7" i="6"/>
  <c r="FL7" i="6"/>
  <c r="FK7" i="6"/>
  <c r="FJ7" i="6"/>
  <c r="FI7" i="6"/>
  <c r="DV7" i="6"/>
  <c r="DU7" i="6"/>
  <c r="DT7" i="6"/>
  <c r="DS7" i="6"/>
  <c r="DR7" i="6"/>
  <c r="DQ7" i="6"/>
  <c r="DP7" i="6"/>
  <c r="DM7" i="6"/>
  <c r="DL7" i="6"/>
  <c r="DK7" i="6"/>
  <c r="DJ7" i="6"/>
  <c r="DI7" i="6"/>
  <c r="DH7" i="6"/>
  <c r="DG7" i="6"/>
  <c r="DD7" i="6"/>
  <c r="DC7" i="6"/>
  <c r="DB7" i="6"/>
  <c r="DA7" i="6"/>
  <c r="CZ7" i="6"/>
  <c r="CY7" i="6"/>
  <c r="CX7" i="6"/>
  <c r="BK7" i="6"/>
  <c r="BJ7" i="6"/>
  <c r="BI7" i="6"/>
  <c r="BH7" i="6"/>
  <c r="BG7" i="6"/>
  <c r="BF7" i="6"/>
  <c r="BE7" i="6"/>
  <c r="BB7" i="6"/>
  <c r="BA7" i="6"/>
  <c r="AZ7" i="6"/>
  <c r="AY7" i="6"/>
  <c r="AX7" i="6"/>
  <c r="AW7" i="6"/>
  <c r="AV7" i="6"/>
  <c r="AS7" i="6"/>
  <c r="AR7" i="6"/>
  <c r="AQ7" i="6"/>
  <c r="AP7" i="6"/>
  <c r="AO7" i="6"/>
  <c r="AN7" i="6"/>
  <c r="AM7" i="6"/>
  <c r="GG6" i="6"/>
  <c r="GF6" i="6"/>
  <c r="GE6" i="6"/>
  <c r="GD6" i="6"/>
  <c r="GC6" i="6"/>
  <c r="GB6" i="6"/>
  <c r="GA6" i="6"/>
  <c r="FX6" i="6"/>
  <c r="FW6" i="6"/>
  <c r="FV6" i="6"/>
  <c r="FU6" i="6"/>
  <c r="FT6" i="6"/>
  <c r="FS6" i="6"/>
  <c r="FR6" i="6"/>
  <c r="FO6" i="6"/>
  <c r="FN6" i="6"/>
  <c r="FM6" i="6"/>
  <c r="FL6" i="6"/>
  <c r="FK6" i="6"/>
  <c r="FJ6" i="6"/>
  <c r="FI6" i="6"/>
  <c r="DV6" i="6"/>
  <c r="DU6" i="6"/>
  <c r="DT6" i="6"/>
  <c r="DS6" i="6"/>
  <c r="DR6" i="6"/>
  <c r="DQ6" i="6"/>
  <c r="DP6" i="6"/>
  <c r="DM6" i="6"/>
  <c r="DL6" i="6"/>
  <c r="DK6" i="6"/>
  <c r="DJ6" i="6"/>
  <c r="DI6" i="6"/>
  <c r="DH6" i="6"/>
  <c r="DG6" i="6"/>
  <c r="DD6" i="6"/>
  <c r="DC6" i="6"/>
  <c r="DB6" i="6"/>
  <c r="DA6" i="6"/>
  <c r="CZ6" i="6"/>
  <c r="CY6" i="6"/>
  <c r="CX6" i="6"/>
  <c r="BK6" i="6"/>
  <c r="BJ6" i="6"/>
  <c r="BI6" i="6"/>
  <c r="BH6" i="6"/>
  <c r="BG6" i="6"/>
  <c r="BF6" i="6"/>
  <c r="BE6" i="6"/>
  <c r="BB6" i="6"/>
  <c r="BA6" i="6"/>
  <c r="AZ6" i="6"/>
  <c r="AY6" i="6"/>
  <c r="AX6" i="6"/>
  <c r="AW6" i="6"/>
  <c r="AV6" i="6"/>
  <c r="AS6" i="6"/>
  <c r="AR6" i="6"/>
  <c r="AQ6" i="6"/>
  <c r="AP6" i="6"/>
  <c r="AO6" i="6"/>
  <c r="AN6" i="6"/>
  <c r="AM6" i="6"/>
  <c r="GG10" i="4"/>
  <c r="GF10" i="4"/>
  <c r="GE10" i="4"/>
  <c r="GD10" i="4"/>
  <c r="GC10" i="4"/>
  <c r="GB10" i="4"/>
  <c r="GA10" i="4"/>
  <c r="FX10" i="4"/>
  <c r="FW10" i="4"/>
  <c r="FV10" i="4"/>
  <c r="FU10" i="4"/>
  <c r="FT10" i="4"/>
  <c r="FS10" i="4"/>
  <c r="FR10" i="4"/>
  <c r="FO10" i="4"/>
  <c r="FN10" i="4"/>
  <c r="FM10" i="4"/>
  <c r="FL10" i="4"/>
  <c r="FK10" i="4"/>
  <c r="FJ10" i="4"/>
  <c r="FI10" i="4"/>
  <c r="DV10" i="4"/>
  <c r="DU10" i="4"/>
  <c r="DT10" i="4"/>
  <c r="DS10" i="4"/>
  <c r="DR10" i="4"/>
  <c r="DQ10" i="4"/>
  <c r="DP10" i="4"/>
  <c r="DM10" i="4"/>
  <c r="DL10" i="4"/>
  <c r="DK10" i="4"/>
  <c r="DJ10" i="4"/>
  <c r="DI10" i="4"/>
  <c r="DH10" i="4"/>
  <c r="DG10" i="4"/>
  <c r="DD10" i="4"/>
  <c r="DC10" i="4"/>
  <c r="DB10" i="4"/>
  <c r="DA10" i="4"/>
  <c r="CZ10" i="4"/>
  <c r="CY10" i="4"/>
  <c r="CX10" i="4"/>
  <c r="BK10" i="4"/>
  <c r="BJ10" i="4"/>
  <c r="BI10" i="4"/>
  <c r="BH10" i="4"/>
  <c r="BG10" i="4"/>
  <c r="BF10" i="4"/>
  <c r="BE10" i="4"/>
  <c r="BB10" i="4"/>
  <c r="BA10" i="4"/>
  <c r="AZ10" i="4"/>
  <c r="AY10" i="4"/>
  <c r="AX10" i="4"/>
  <c r="AW10" i="4"/>
  <c r="AV10" i="4"/>
  <c r="AS10" i="4"/>
  <c r="AR10" i="4"/>
  <c r="AQ10" i="4"/>
  <c r="AP10" i="4"/>
  <c r="AO10" i="4"/>
  <c r="AN10" i="4"/>
  <c r="AM10" i="4"/>
  <c r="GG9" i="4"/>
  <c r="GF9" i="4"/>
  <c r="GE9" i="4"/>
  <c r="GD9" i="4"/>
  <c r="GC9" i="4"/>
  <c r="GB9" i="4"/>
  <c r="GA9" i="4"/>
  <c r="FX9" i="4"/>
  <c r="FW9" i="4"/>
  <c r="FV9" i="4"/>
  <c r="FU9" i="4"/>
  <c r="FT9" i="4"/>
  <c r="FS9" i="4"/>
  <c r="FR9" i="4"/>
  <c r="FO9" i="4"/>
  <c r="FN9" i="4"/>
  <c r="FM9" i="4"/>
  <c r="FL9" i="4"/>
  <c r="FK9" i="4"/>
  <c r="FJ9" i="4"/>
  <c r="FI9" i="4"/>
  <c r="DV9" i="4"/>
  <c r="DU9" i="4"/>
  <c r="DT9" i="4"/>
  <c r="DS9" i="4"/>
  <c r="DR9" i="4"/>
  <c r="DQ9" i="4"/>
  <c r="DP9" i="4"/>
  <c r="DM9" i="4"/>
  <c r="DL9" i="4"/>
  <c r="DK9" i="4"/>
  <c r="DJ9" i="4"/>
  <c r="DI9" i="4"/>
  <c r="DH9" i="4"/>
  <c r="DG9" i="4"/>
  <c r="DD9" i="4"/>
  <c r="DC9" i="4"/>
  <c r="DB9" i="4"/>
  <c r="DA9" i="4"/>
  <c r="CZ9" i="4"/>
  <c r="CY9" i="4"/>
  <c r="CX9" i="4"/>
  <c r="BK9" i="4"/>
  <c r="BJ9" i="4"/>
  <c r="BI9" i="4"/>
  <c r="BH9" i="4"/>
  <c r="BG9" i="4"/>
  <c r="BF9" i="4"/>
  <c r="BE9" i="4"/>
  <c r="BB9" i="4"/>
  <c r="BA9" i="4"/>
  <c r="AZ9" i="4"/>
  <c r="AY9" i="4"/>
  <c r="AX9" i="4"/>
  <c r="AW9" i="4"/>
  <c r="AV9" i="4"/>
  <c r="AS9" i="4"/>
  <c r="AR9" i="4"/>
  <c r="AQ9" i="4"/>
  <c r="AP9" i="4"/>
  <c r="AO9" i="4"/>
  <c r="AN9" i="4"/>
  <c r="AM9" i="4"/>
  <c r="GG8" i="4"/>
  <c r="GF8" i="4"/>
  <c r="GE8" i="4"/>
  <c r="GD8" i="4"/>
  <c r="GC8" i="4"/>
  <c r="GB8" i="4"/>
  <c r="GA8" i="4"/>
  <c r="FX8" i="4"/>
  <c r="FW8" i="4"/>
  <c r="FV8" i="4"/>
  <c r="FU8" i="4"/>
  <c r="FT8" i="4"/>
  <c r="FS8" i="4"/>
  <c r="FR8" i="4"/>
  <c r="FO8" i="4"/>
  <c r="FN8" i="4"/>
  <c r="FM8" i="4"/>
  <c r="FL8" i="4"/>
  <c r="FK8" i="4"/>
  <c r="FJ8" i="4"/>
  <c r="FI8" i="4"/>
  <c r="DV8" i="4"/>
  <c r="DU8" i="4"/>
  <c r="DT8" i="4"/>
  <c r="DS8" i="4"/>
  <c r="DR8" i="4"/>
  <c r="DQ8" i="4"/>
  <c r="DP8" i="4"/>
  <c r="DM8" i="4"/>
  <c r="DL8" i="4"/>
  <c r="DK8" i="4"/>
  <c r="DJ8" i="4"/>
  <c r="DI8" i="4"/>
  <c r="DH8" i="4"/>
  <c r="DG8" i="4"/>
  <c r="DD8" i="4"/>
  <c r="DC8" i="4"/>
  <c r="DB8" i="4"/>
  <c r="DA8" i="4"/>
  <c r="CZ8" i="4"/>
  <c r="CY8" i="4"/>
  <c r="CX8" i="4"/>
  <c r="BK8" i="4"/>
  <c r="BJ8" i="4"/>
  <c r="BI8" i="4"/>
  <c r="BH8" i="4"/>
  <c r="BG8" i="4"/>
  <c r="BF8" i="4"/>
  <c r="BE8" i="4"/>
  <c r="BB8" i="4"/>
  <c r="BA8" i="4"/>
  <c r="AZ8" i="4"/>
  <c r="AY8" i="4"/>
  <c r="AX8" i="4"/>
  <c r="AW8" i="4"/>
  <c r="AV8" i="4"/>
  <c r="AS8" i="4"/>
  <c r="AR8" i="4"/>
  <c r="AQ8" i="4"/>
  <c r="AP8" i="4"/>
  <c r="AO8" i="4"/>
  <c r="AN8" i="4"/>
  <c r="AM8" i="4"/>
  <c r="GG7" i="4"/>
  <c r="GF7" i="4"/>
  <c r="GE7" i="4"/>
  <c r="GD7" i="4"/>
  <c r="GC7" i="4"/>
  <c r="GB7" i="4"/>
  <c r="GA7" i="4"/>
  <c r="FX7" i="4"/>
  <c r="FW7" i="4"/>
  <c r="FV7" i="4"/>
  <c r="FU7" i="4"/>
  <c r="FT7" i="4"/>
  <c r="FS7" i="4"/>
  <c r="FR7" i="4"/>
  <c r="FO7" i="4"/>
  <c r="FN7" i="4"/>
  <c r="FM7" i="4"/>
  <c r="FL7" i="4"/>
  <c r="FK7" i="4"/>
  <c r="FJ7" i="4"/>
  <c r="FI7" i="4"/>
  <c r="DV7" i="4"/>
  <c r="DU7" i="4"/>
  <c r="DT7" i="4"/>
  <c r="DS7" i="4"/>
  <c r="DR7" i="4"/>
  <c r="DQ7" i="4"/>
  <c r="DP7" i="4"/>
  <c r="DM7" i="4"/>
  <c r="DL7" i="4"/>
  <c r="DK7" i="4"/>
  <c r="DJ7" i="4"/>
  <c r="DI7" i="4"/>
  <c r="DH7" i="4"/>
  <c r="DG7" i="4"/>
  <c r="DD7" i="4"/>
  <c r="DC7" i="4"/>
  <c r="DB7" i="4"/>
  <c r="DA7" i="4"/>
  <c r="CZ7" i="4"/>
  <c r="CY7" i="4"/>
  <c r="CX7" i="4"/>
  <c r="BK7" i="4"/>
  <c r="BJ7" i="4"/>
  <c r="BI7" i="4"/>
  <c r="BH7" i="4"/>
  <c r="BG7" i="4"/>
  <c r="BF7" i="4"/>
  <c r="BE7" i="4"/>
  <c r="BB7" i="4"/>
  <c r="BA7" i="4"/>
  <c r="AZ7" i="4"/>
  <c r="AY7" i="4"/>
  <c r="AX7" i="4"/>
  <c r="AW7" i="4"/>
  <c r="AV7" i="4"/>
  <c r="AS7" i="4"/>
  <c r="AR7" i="4"/>
  <c r="AQ7" i="4"/>
  <c r="AP7" i="4"/>
  <c r="AO7" i="4"/>
  <c r="AN7" i="4"/>
  <c r="AM7" i="4"/>
  <c r="GG6" i="4"/>
  <c r="GF6" i="4"/>
  <c r="GE6" i="4"/>
  <c r="GD6" i="4"/>
  <c r="GC6" i="4"/>
  <c r="GB6" i="4"/>
  <c r="GA6" i="4"/>
  <c r="FX6" i="4"/>
  <c r="FW6" i="4"/>
  <c r="FV6" i="4"/>
  <c r="FU6" i="4"/>
  <c r="FT6" i="4"/>
  <c r="FS6" i="4"/>
  <c r="FR6" i="4"/>
  <c r="FO6" i="4"/>
  <c r="FN6" i="4"/>
  <c r="FM6" i="4"/>
  <c r="FL6" i="4"/>
  <c r="FK6" i="4"/>
  <c r="FJ6" i="4"/>
  <c r="FI6" i="4"/>
  <c r="DV6" i="4"/>
  <c r="DU6" i="4"/>
  <c r="DT6" i="4"/>
  <c r="DS6" i="4"/>
  <c r="DR6" i="4"/>
  <c r="DQ6" i="4"/>
  <c r="DP6" i="4"/>
  <c r="DM6" i="4"/>
  <c r="DL6" i="4"/>
  <c r="DK6" i="4"/>
  <c r="DJ6" i="4"/>
  <c r="DI6" i="4"/>
  <c r="DH6" i="4"/>
  <c r="DG6" i="4"/>
  <c r="DD6" i="4"/>
  <c r="DC6" i="4"/>
  <c r="DB6" i="4"/>
  <c r="DA6" i="4"/>
  <c r="CZ6" i="4"/>
  <c r="CY6" i="4"/>
  <c r="CX6" i="4"/>
  <c r="BK6" i="4"/>
  <c r="BJ6" i="4"/>
  <c r="BI6" i="4"/>
  <c r="BH6" i="4"/>
  <c r="BG6" i="4"/>
  <c r="BF6" i="4"/>
  <c r="BE6" i="4"/>
  <c r="BB6" i="4"/>
  <c r="BA6" i="4"/>
  <c r="AZ6" i="4"/>
  <c r="AY6" i="4"/>
  <c r="AX6" i="4"/>
  <c r="AW6" i="4"/>
  <c r="AV6" i="4"/>
  <c r="AS6" i="4"/>
  <c r="AR6" i="4"/>
  <c r="AQ6" i="4"/>
  <c r="AP6" i="4"/>
  <c r="AO6" i="4"/>
  <c r="AN6" i="4"/>
  <c r="AM6" i="4"/>
  <c r="GG13" i="3"/>
  <c r="GF13" i="3"/>
  <c r="GE13" i="3"/>
  <c r="GD13" i="3"/>
  <c r="GC13" i="3"/>
  <c r="GB13" i="3"/>
  <c r="GA13" i="3"/>
  <c r="FX13" i="3"/>
  <c r="FW13" i="3"/>
  <c r="FV13" i="3"/>
  <c r="FU13" i="3"/>
  <c r="FT13" i="3"/>
  <c r="FS13" i="3"/>
  <c r="FR13" i="3"/>
  <c r="FO13" i="3"/>
  <c r="FN13" i="3"/>
  <c r="FM13" i="3"/>
  <c r="FL13" i="3"/>
  <c r="FK13" i="3"/>
  <c r="FJ13" i="3"/>
  <c r="FI13" i="3"/>
  <c r="DV13" i="3"/>
  <c r="DU13" i="3"/>
  <c r="DT13" i="3"/>
  <c r="DS13" i="3"/>
  <c r="DR13" i="3"/>
  <c r="DQ13" i="3"/>
  <c r="DP13" i="3"/>
  <c r="DM13" i="3"/>
  <c r="DL13" i="3"/>
  <c r="DK13" i="3"/>
  <c r="DJ13" i="3"/>
  <c r="DI13" i="3"/>
  <c r="DH13" i="3"/>
  <c r="DG13" i="3"/>
  <c r="DD13" i="3"/>
  <c r="DC13" i="3"/>
  <c r="DB13" i="3"/>
  <c r="DA13" i="3"/>
  <c r="CZ13" i="3"/>
  <c r="CY13" i="3"/>
  <c r="CX13" i="3"/>
  <c r="BK13" i="3"/>
  <c r="BJ13" i="3"/>
  <c r="BI13" i="3"/>
  <c r="BH13" i="3"/>
  <c r="BG13" i="3"/>
  <c r="BF13" i="3"/>
  <c r="BE13" i="3"/>
  <c r="BB13" i="3"/>
  <c r="BA13" i="3"/>
  <c r="AZ13" i="3"/>
  <c r="AY13" i="3"/>
  <c r="AX13" i="3"/>
  <c r="AW13" i="3"/>
  <c r="AV13" i="3"/>
  <c r="AS13" i="3"/>
  <c r="AR13" i="3"/>
  <c r="AQ13" i="3"/>
  <c r="AP13" i="3"/>
  <c r="AO13" i="3"/>
  <c r="AN13" i="3"/>
  <c r="AM13" i="3"/>
  <c r="GG12" i="3"/>
  <c r="GF12" i="3"/>
  <c r="GE12" i="3"/>
  <c r="GD12" i="3"/>
  <c r="GC12" i="3"/>
  <c r="GB12" i="3"/>
  <c r="GA12" i="3"/>
  <c r="FX12" i="3"/>
  <c r="FW12" i="3"/>
  <c r="FV12" i="3"/>
  <c r="FU12" i="3"/>
  <c r="FT12" i="3"/>
  <c r="FS12" i="3"/>
  <c r="FR12" i="3"/>
  <c r="FO12" i="3"/>
  <c r="FN12" i="3"/>
  <c r="FM12" i="3"/>
  <c r="FL12" i="3"/>
  <c r="FK12" i="3"/>
  <c r="FJ12" i="3"/>
  <c r="FI12" i="3"/>
  <c r="DV12" i="3"/>
  <c r="DU12" i="3"/>
  <c r="DT12" i="3"/>
  <c r="DS12" i="3"/>
  <c r="DR12" i="3"/>
  <c r="DQ12" i="3"/>
  <c r="DP12" i="3"/>
  <c r="DM12" i="3"/>
  <c r="DL12" i="3"/>
  <c r="DK12" i="3"/>
  <c r="DJ12" i="3"/>
  <c r="DI12" i="3"/>
  <c r="DH12" i="3"/>
  <c r="DG12" i="3"/>
  <c r="DD12" i="3"/>
  <c r="DC12" i="3"/>
  <c r="DB12" i="3"/>
  <c r="DA12" i="3"/>
  <c r="CZ12" i="3"/>
  <c r="CY12" i="3"/>
  <c r="CX12" i="3"/>
  <c r="BK12" i="3"/>
  <c r="BJ12" i="3"/>
  <c r="BI12" i="3"/>
  <c r="BH12" i="3"/>
  <c r="BG12" i="3"/>
  <c r="BF12" i="3"/>
  <c r="BE12" i="3"/>
  <c r="BB12" i="3"/>
  <c r="BA12" i="3"/>
  <c r="AZ12" i="3"/>
  <c r="AY12" i="3"/>
  <c r="AX12" i="3"/>
  <c r="AW12" i="3"/>
  <c r="AV12" i="3"/>
  <c r="AS12" i="3"/>
  <c r="AR12" i="3"/>
  <c r="AQ12" i="3"/>
  <c r="AP12" i="3"/>
  <c r="AO12" i="3"/>
  <c r="AN12" i="3"/>
  <c r="AM12" i="3"/>
  <c r="GG11" i="3"/>
  <c r="GF11" i="3"/>
  <c r="GE11" i="3"/>
  <c r="GD11" i="3"/>
  <c r="GC11" i="3"/>
  <c r="GB11" i="3"/>
  <c r="GA11" i="3"/>
  <c r="FX11" i="3"/>
  <c r="FW11" i="3"/>
  <c r="FV11" i="3"/>
  <c r="FU11" i="3"/>
  <c r="FT11" i="3"/>
  <c r="FS11" i="3"/>
  <c r="FR11" i="3"/>
  <c r="FO11" i="3"/>
  <c r="FN11" i="3"/>
  <c r="FM11" i="3"/>
  <c r="FL11" i="3"/>
  <c r="FK11" i="3"/>
  <c r="FJ11" i="3"/>
  <c r="FI11" i="3"/>
  <c r="DV11" i="3"/>
  <c r="DU11" i="3"/>
  <c r="DT11" i="3"/>
  <c r="DS11" i="3"/>
  <c r="DR11" i="3"/>
  <c r="DQ11" i="3"/>
  <c r="DP11" i="3"/>
  <c r="DM11" i="3"/>
  <c r="DL11" i="3"/>
  <c r="DK11" i="3"/>
  <c r="DJ11" i="3"/>
  <c r="DI11" i="3"/>
  <c r="DH11" i="3"/>
  <c r="DG11" i="3"/>
  <c r="DD11" i="3"/>
  <c r="DC11" i="3"/>
  <c r="DB11" i="3"/>
  <c r="DA11" i="3"/>
  <c r="CZ11" i="3"/>
  <c r="CY11" i="3"/>
  <c r="CX11" i="3"/>
  <c r="BK11" i="3"/>
  <c r="BJ11" i="3"/>
  <c r="BI11" i="3"/>
  <c r="BH11" i="3"/>
  <c r="BG11" i="3"/>
  <c r="BF11" i="3"/>
  <c r="BE11" i="3"/>
  <c r="BB11" i="3"/>
  <c r="BA11" i="3"/>
  <c r="AZ11" i="3"/>
  <c r="AY11" i="3"/>
  <c r="AX11" i="3"/>
  <c r="AW11" i="3"/>
  <c r="AV11" i="3"/>
  <c r="AS11" i="3"/>
  <c r="AR11" i="3"/>
  <c r="AQ11" i="3"/>
  <c r="AP11" i="3"/>
  <c r="AO11" i="3"/>
  <c r="AN11" i="3"/>
  <c r="AM11" i="3"/>
  <c r="GG10" i="3"/>
  <c r="GF10" i="3"/>
  <c r="GE10" i="3"/>
  <c r="GD10" i="3"/>
  <c r="GC10" i="3"/>
  <c r="GB10" i="3"/>
  <c r="GA10" i="3"/>
  <c r="FX10" i="3"/>
  <c r="FW10" i="3"/>
  <c r="FV10" i="3"/>
  <c r="FU10" i="3"/>
  <c r="FT10" i="3"/>
  <c r="FS10" i="3"/>
  <c r="FR10" i="3"/>
  <c r="FO10" i="3"/>
  <c r="FN10" i="3"/>
  <c r="FM10" i="3"/>
  <c r="FL10" i="3"/>
  <c r="FK10" i="3"/>
  <c r="FJ10" i="3"/>
  <c r="FI10" i="3"/>
  <c r="DV10" i="3"/>
  <c r="DU10" i="3"/>
  <c r="DT10" i="3"/>
  <c r="DS10" i="3"/>
  <c r="DR10" i="3"/>
  <c r="DQ10" i="3"/>
  <c r="DP10" i="3"/>
  <c r="DM10" i="3"/>
  <c r="DL10" i="3"/>
  <c r="DK10" i="3"/>
  <c r="DJ10" i="3"/>
  <c r="DI10" i="3"/>
  <c r="DH10" i="3"/>
  <c r="DG10" i="3"/>
  <c r="DD10" i="3"/>
  <c r="DC10" i="3"/>
  <c r="DB10" i="3"/>
  <c r="DA10" i="3"/>
  <c r="CZ10" i="3"/>
  <c r="CY10" i="3"/>
  <c r="CX10" i="3"/>
  <c r="BK10" i="3"/>
  <c r="BJ10" i="3"/>
  <c r="BI10" i="3"/>
  <c r="BH10" i="3"/>
  <c r="BG10" i="3"/>
  <c r="BF10" i="3"/>
  <c r="BE10" i="3"/>
  <c r="BB10" i="3"/>
  <c r="BA10" i="3"/>
  <c r="AZ10" i="3"/>
  <c r="AY10" i="3"/>
  <c r="AX10" i="3"/>
  <c r="AW10" i="3"/>
  <c r="AV10" i="3"/>
  <c r="AS10" i="3"/>
  <c r="AR10" i="3"/>
  <c r="AQ10" i="3"/>
  <c r="AP10" i="3"/>
  <c r="AO10" i="3"/>
  <c r="AN10" i="3"/>
  <c r="AM10" i="3"/>
  <c r="GG9" i="3"/>
  <c r="GF9" i="3"/>
  <c r="GE9" i="3"/>
  <c r="GD9" i="3"/>
  <c r="GC9" i="3"/>
  <c r="GB9" i="3"/>
  <c r="GA9" i="3"/>
  <c r="FX9" i="3"/>
  <c r="FW9" i="3"/>
  <c r="FV9" i="3"/>
  <c r="FU9" i="3"/>
  <c r="FT9" i="3"/>
  <c r="FS9" i="3"/>
  <c r="FR9" i="3"/>
  <c r="FO9" i="3"/>
  <c r="FN9" i="3"/>
  <c r="FM9" i="3"/>
  <c r="FL9" i="3"/>
  <c r="FK9" i="3"/>
  <c r="FJ9" i="3"/>
  <c r="FI9" i="3"/>
  <c r="DV9" i="3"/>
  <c r="DU9" i="3"/>
  <c r="DT9" i="3"/>
  <c r="DS9" i="3"/>
  <c r="DR9" i="3"/>
  <c r="DQ9" i="3"/>
  <c r="DP9" i="3"/>
  <c r="DM9" i="3"/>
  <c r="DL9" i="3"/>
  <c r="DK9" i="3"/>
  <c r="DJ9" i="3"/>
  <c r="DI9" i="3"/>
  <c r="DH9" i="3"/>
  <c r="DG9" i="3"/>
  <c r="DD9" i="3"/>
  <c r="DC9" i="3"/>
  <c r="DB9" i="3"/>
  <c r="DA9" i="3"/>
  <c r="CZ9" i="3"/>
  <c r="CY9" i="3"/>
  <c r="CX9" i="3"/>
  <c r="BK9" i="3"/>
  <c r="BJ9" i="3"/>
  <c r="BI9" i="3"/>
  <c r="BH9" i="3"/>
  <c r="BG9" i="3"/>
  <c r="BF9" i="3"/>
  <c r="BE9" i="3"/>
  <c r="BB9" i="3"/>
  <c r="BA9" i="3"/>
  <c r="AZ9" i="3"/>
  <c r="AY9" i="3"/>
  <c r="AX9" i="3"/>
  <c r="AW9" i="3"/>
  <c r="AV9" i="3"/>
  <c r="AS9" i="3"/>
  <c r="AR9" i="3"/>
  <c r="AQ9" i="3"/>
  <c r="AP9" i="3"/>
  <c r="AO9" i="3"/>
  <c r="AN9" i="3"/>
  <c r="AM9" i="3"/>
  <c r="GG8" i="3"/>
  <c r="GF8" i="3"/>
  <c r="GE8" i="3"/>
  <c r="GD8" i="3"/>
  <c r="GC8" i="3"/>
  <c r="GB8" i="3"/>
  <c r="GA8" i="3"/>
  <c r="FX8" i="3"/>
  <c r="FW8" i="3"/>
  <c r="FV8" i="3"/>
  <c r="FU8" i="3"/>
  <c r="FT8" i="3"/>
  <c r="FS8" i="3"/>
  <c r="FR8" i="3"/>
  <c r="FO8" i="3"/>
  <c r="FN8" i="3"/>
  <c r="FM8" i="3"/>
  <c r="FL8" i="3"/>
  <c r="FK8" i="3"/>
  <c r="FJ8" i="3"/>
  <c r="FI8" i="3"/>
  <c r="DV8" i="3"/>
  <c r="DU8" i="3"/>
  <c r="DT8" i="3"/>
  <c r="DS8" i="3"/>
  <c r="DR8" i="3"/>
  <c r="DQ8" i="3"/>
  <c r="DP8" i="3"/>
  <c r="DM8" i="3"/>
  <c r="DL8" i="3"/>
  <c r="DK8" i="3"/>
  <c r="DJ8" i="3"/>
  <c r="DI8" i="3"/>
  <c r="DH8" i="3"/>
  <c r="DG8" i="3"/>
  <c r="DD8" i="3"/>
  <c r="DC8" i="3"/>
  <c r="DB8" i="3"/>
  <c r="DA8" i="3"/>
  <c r="CZ8" i="3"/>
  <c r="CY8" i="3"/>
  <c r="CX8" i="3"/>
  <c r="BK8" i="3"/>
  <c r="BJ8" i="3"/>
  <c r="BI8" i="3"/>
  <c r="BH8" i="3"/>
  <c r="BG8" i="3"/>
  <c r="BF8" i="3"/>
  <c r="BE8" i="3"/>
  <c r="BB8" i="3"/>
  <c r="BA8" i="3"/>
  <c r="AZ8" i="3"/>
  <c r="AY8" i="3"/>
  <c r="AX8" i="3"/>
  <c r="AW8" i="3"/>
  <c r="AV8" i="3"/>
  <c r="AS8" i="3"/>
  <c r="AR8" i="3"/>
  <c r="AQ8" i="3"/>
  <c r="AP8" i="3"/>
  <c r="AO8" i="3"/>
  <c r="AN8" i="3"/>
  <c r="AM8" i="3"/>
  <c r="GG7" i="3"/>
  <c r="GF7" i="3"/>
  <c r="GE7" i="3"/>
  <c r="GD7" i="3"/>
  <c r="GC7" i="3"/>
  <c r="GB7" i="3"/>
  <c r="GA7" i="3"/>
  <c r="FX7" i="3"/>
  <c r="FW7" i="3"/>
  <c r="FV7" i="3"/>
  <c r="FU7" i="3"/>
  <c r="FT7" i="3"/>
  <c r="FS7" i="3"/>
  <c r="FR7" i="3"/>
  <c r="FO7" i="3"/>
  <c r="FN7" i="3"/>
  <c r="FM7" i="3"/>
  <c r="FL7" i="3"/>
  <c r="FK7" i="3"/>
  <c r="FJ7" i="3"/>
  <c r="FI7" i="3"/>
  <c r="DV7" i="3"/>
  <c r="DU7" i="3"/>
  <c r="DT7" i="3"/>
  <c r="DS7" i="3"/>
  <c r="DR7" i="3"/>
  <c r="DQ7" i="3"/>
  <c r="DP7" i="3"/>
  <c r="DM7" i="3"/>
  <c r="DL7" i="3"/>
  <c r="DK7" i="3"/>
  <c r="DJ7" i="3"/>
  <c r="DI7" i="3"/>
  <c r="DH7" i="3"/>
  <c r="DG7" i="3"/>
  <c r="DD7" i="3"/>
  <c r="DC7" i="3"/>
  <c r="DB7" i="3"/>
  <c r="DA7" i="3"/>
  <c r="CZ7" i="3"/>
  <c r="CY7" i="3"/>
  <c r="CX7" i="3"/>
  <c r="BK7" i="3"/>
  <c r="BJ7" i="3"/>
  <c r="BI7" i="3"/>
  <c r="BH7" i="3"/>
  <c r="BG7" i="3"/>
  <c r="BF7" i="3"/>
  <c r="BE7" i="3"/>
  <c r="BB7" i="3"/>
  <c r="BA7" i="3"/>
  <c r="AZ7" i="3"/>
  <c r="AY7" i="3"/>
  <c r="AX7" i="3"/>
  <c r="AW7" i="3"/>
  <c r="AV7" i="3"/>
  <c r="AS7" i="3"/>
  <c r="AR7" i="3"/>
  <c r="AQ7" i="3"/>
  <c r="AP7" i="3"/>
  <c r="AO7" i="3"/>
  <c r="AN7" i="3"/>
  <c r="AM7" i="3"/>
  <c r="GG37" i="2"/>
  <c r="GF37" i="2"/>
  <c r="GE37" i="2"/>
  <c r="GD37" i="2"/>
  <c r="GC37" i="2"/>
  <c r="GB37" i="2"/>
  <c r="GA37" i="2"/>
  <c r="FX37" i="2"/>
  <c r="FW37" i="2"/>
  <c r="FV37" i="2"/>
  <c r="FU37" i="2"/>
  <c r="FT37" i="2"/>
  <c r="FS37" i="2"/>
  <c r="FR37" i="2"/>
  <c r="FO37" i="2"/>
  <c r="FN37" i="2"/>
  <c r="FM37" i="2"/>
  <c r="FL37" i="2"/>
  <c r="FK37" i="2"/>
  <c r="FJ37" i="2"/>
  <c r="FI37" i="2"/>
  <c r="DV37" i="2"/>
  <c r="DU37" i="2"/>
  <c r="DT37" i="2"/>
  <c r="DS37" i="2"/>
  <c r="DR37" i="2"/>
  <c r="DQ37" i="2"/>
  <c r="DP37" i="2"/>
  <c r="DM37" i="2"/>
  <c r="DL37" i="2"/>
  <c r="DK37" i="2"/>
  <c r="DJ37" i="2"/>
  <c r="DI37" i="2"/>
  <c r="DH37" i="2"/>
  <c r="DG37" i="2"/>
  <c r="DD37" i="2"/>
  <c r="DC37" i="2"/>
  <c r="DB37" i="2"/>
  <c r="DA37" i="2"/>
  <c r="CZ37" i="2"/>
  <c r="CY37" i="2"/>
  <c r="CX37" i="2"/>
  <c r="BK37" i="2"/>
  <c r="BJ37" i="2"/>
  <c r="BI37" i="2"/>
  <c r="BH37" i="2"/>
  <c r="BG37" i="2"/>
  <c r="BF37" i="2"/>
  <c r="BE37" i="2"/>
  <c r="BB37" i="2"/>
  <c r="BA37" i="2"/>
  <c r="AZ37" i="2"/>
  <c r="AY37" i="2"/>
  <c r="AX37" i="2"/>
  <c r="AW37" i="2"/>
  <c r="AV37" i="2"/>
  <c r="AS37" i="2"/>
  <c r="AR37" i="2"/>
  <c r="AQ37" i="2"/>
  <c r="AP37" i="2"/>
  <c r="AO37" i="2"/>
  <c r="AN37" i="2"/>
  <c r="AM37" i="2"/>
  <c r="GG35" i="2"/>
  <c r="GF35" i="2"/>
  <c r="GE35" i="2"/>
  <c r="GD35" i="2"/>
  <c r="GC35" i="2"/>
  <c r="GB35" i="2"/>
  <c r="GA35" i="2"/>
  <c r="FX35" i="2"/>
  <c r="FW35" i="2"/>
  <c r="FV35" i="2"/>
  <c r="FU35" i="2"/>
  <c r="FT35" i="2"/>
  <c r="FS35" i="2"/>
  <c r="FR35" i="2"/>
  <c r="FO35" i="2"/>
  <c r="FN35" i="2"/>
  <c r="FM35" i="2"/>
  <c r="FL35" i="2"/>
  <c r="FK35" i="2"/>
  <c r="FJ35" i="2"/>
  <c r="FI35" i="2"/>
  <c r="DV35" i="2"/>
  <c r="DU35" i="2"/>
  <c r="DT35" i="2"/>
  <c r="DS35" i="2"/>
  <c r="DR35" i="2"/>
  <c r="DQ35" i="2"/>
  <c r="DP35" i="2"/>
  <c r="DM35" i="2"/>
  <c r="DL35" i="2"/>
  <c r="DK35" i="2"/>
  <c r="DJ35" i="2"/>
  <c r="DI35" i="2"/>
  <c r="DH35" i="2"/>
  <c r="DG35" i="2"/>
  <c r="DD35" i="2"/>
  <c r="DC35" i="2"/>
  <c r="DB35" i="2"/>
  <c r="DA35" i="2"/>
  <c r="CZ35" i="2"/>
  <c r="CY35" i="2"/>
  <c r="CX35" i="2"/>
  <c r="BK35" i="2"/>
  <c r="BJ35" i="2"/>
  <c r="BI35" i="2"/>
  <c r="BH35" i="2"/>
  <c r="BG35" i="2"/>
  <c r="BF35" i="2"/>
  <c r="BE35" i="2"/>
  <c r="BB35" i="2"/>
  <c r="BA35" i="2"/>
  <c r="AZ35" i="2"/>
  <c r="AY35" i="2"/>
  <c r="AX35" i="2"/>
  <c r="AW35" i="2"/>
  <c r="AV35" i="2"/>
  <c r="AS35" i="2"/>
  <c r="AR35" i="2"/>
  <c r="AQ35" i="2"/>
  <c r="AP35" i="2"/>
  <c r="AO35" i="2"/>
  <c r="AN35" i="2"/>
  <c r="AM35" i="2"/>
  <c r="GG34" i="2"/>
  <c r="GF34" i="2"/>
  <c r="GE34" i="2"/>
  <c r="GD34" i="2"/>
  <c r="GC34" i="2"/>
  <c r="GB34" i="2"/>
  <c r="GA34" i="2"/>
  <c r="FX34" i="2"/>
  <c r="FW34" i="2"/>
  <c r="FV34" i="2"/>
  <c r="FU34" i="2"/>
  <c r="FT34" i="2"/>
  <c r="FS34" i="2"/>
  <c r="FR34" i="2"/>
  <c r="FO34" i="2"/>
  <c r="FN34" i="2"/>
  <c r="FM34" i="2"/>
  <c r="FL34" i="2"/>
  <c r="FK34" i="2"/>
  <c r="FJ34" i="2"/>
  <c r="FI34" i="2"/>
  <c r="DV34" i="2"/>
  <c r="DU34" i="2"/>
  <c r="DT34" i="2"/>
  <c r="DS34" i="2"/>
  <c r="DR34" i="2"/>
  <c r="DQ34" i="2"/>
  <c r="DP34" i="2"/>
  <c r="DM34" i="2"/>
  <c r="DL34" i="2"/>
  <c r="DK34" i="2"/>
  <c r="DJ34" i="2"/>
  <c r="DI34" i="2"/>
  <c r="DH34" i="2"/>
  <c r="DG34" i="2"/>
  <c r="DD34" i="2"/>
  <c r="DC34" i="2"/>
  <c r="DB34" i="2"/>
  <c r="DA34" i="2"/>
  <c r="CZ34" i="2"/>
  <c r="CY34" i="2"/>
  <c r="CX34" i="2"/>
  <c r="BK34" i="2"/>
  <c r="BJ34" i="2"/>
  <c r="BI34" i="2"/>
  <c r="BH34" i="2"/>
  <c r="BG34" i="2"/>
  <c r="BF34" i="2"/>
  <c r="BE34" i="2"/>
  <c r="BB34" i="2"/>
  <c r="BA34" i="2"/>
  <c r="AZ34" i="2"/>
  <c r="AY34" i="2"/>
  <c r="AX34" i="2"/>
  <c r="AW34" i="2"/>
  <c r="AV34" i="2"/>
  <c r="AS34" i="2"/>
  <c r="AR34" i="2"/>
  <c r="AQ34" i="2"/>
  <c r="AP34" i="2"/>
  <c r="AO34" i="2"/>
  <c r="AN34" i="2"/>
  <c r="AM34" i="2"/>
  <c r="GG33" i="2"/>
  <c r="GF33" i="2"/>
  <c r="GE33" i="2"/>
  <c r="GD33" i="2"/>
  <c r="GC33" i="2"/>
  <c r="GB33" i="2"/>
  <c r="GA33" i="2"/>
  <c r="FX33" i="2"/>
  <c r="FW33" i="2"/>
  <c r="FV33" i="2"/>
  <c r="FU33" i="2"/>
  <c r="FT33" i="2"/>
  <c r="FS33" i="2"/>
  <c r="FR33" i="2"/>
  <c r="FO33" i="2"/>
  <c r="FN33" i="2"/>
  <c r="FM33" i="2"/>
  <c r="FL33" i="2"/>
  <c r="FK33" i="2"/>
  <c r="FJ33" i="2"/>
  <c r="FI33" i="2"/>
  <c r="DV33" i="2"/>
  <c r="DU33" i="2"/>
  <c r="DT33" i="2"/>
  <c r="DS33" i="2"/>
  <c r="DR33" i="2"/>
  <c r="DQ33" i="2"/>
  <c r="DP33" i="2"/>
  <c r="DM33" i="2"/>
  <c r="DL33" i="2"/>
  <c r="DK33" i="2"/>
  <c r="DJ33" i="2"/>
  <c r="DI33" i="2"/>
  <c r="DH33" i="2"/>
  <c r="DG33" i="2"/>
  <c r="DD33" i="2"/>
  <c r="DC33" i="2"/>
  <c r="DB33" i="2"/>
  <c r="DA33" i="2"/>
  <c r="CZ33" i="2"/>
  <c r="CY33" i="2"/>
  <c r="CX33" i="2"/>
  <c r="BK33" i="2"/>
  <c r="BJ33" i="2"/>
  <c r="BI33" i="2"/>
  <c r="BH33" i="2"/>
  <c r="BG33" i="2"/>
  <c r="BF33" i="2"/>
  <c r="BE33" i="2"/>
  <c r="BB33" i="2"/>
  <c r="BA33" i="2"/>
  <c r="AZ33" i="2"/>
  <c r="AY33" i="2"/>
  <c r="AX33" i="2"/>
  <c r="AW33" i="2"/>
  <c r="AV33" i="2"/>
  <c r="AS33" i="2"/>
  <c r="AR33" i="2"/>
  <c r="AQ33" i="2"/>
  <c r="AP33" i="2"/>
  <c r="AO33" i="2"/>
  <c r="AN33" i="2"/>
  <c r="AM33" i="2"/>
  <c r="GG32" i="2"/>
  <c r="GF32" i="2"/>
  <c r="GE32" i="2"/>
  <c r="GD32" i="2"/>
  <c r="GC32" i="2"/>
  <c r="GB32" i="2"/>
  <c r="GA32" i="2"/>
  <c r="FX32" i="2"/>
  <c r="FW32" i="2"/>
  <c r="FV32" i="2"/>
  <c r="FU32" i="2"/>
  <c r="FT32" i="2"/>
  <c r="FS32" i="2"/>
  <c r="FR32" i="2"/>
  <c r="FO32" i="2"/>
  <c r="FN32" i="2"/>
  <c r="FM32" i="2"/>
  <c r="FL32" i="2"/>
  <c r="FK32" i="2"/>
  <c r="FJ32" i="2"/>
  <c r="FI32" i="2"/>
  <c r="DV32" i="2"/>
  <c r="DU32" i="2"/>
  <c r="DT32" i="2"/>
  <c r="DS32" i="2"/>
  <c r="DR32" i="2"/>
  <c r="DQ32" i="2"/>
  <c r="DP32" i="2"/>
  <c r="DM32" i="2"/>
  <c r="DL32" i="2"/>
  <c r="DK32" i="2"/>
  <c r="DJ32" i="2"/>
  <c r="DI32" i="2"/>
  <c r="DH32" i="2"/>
  <c r="DG32" i="2"/>
  <c r="DD32" i="2"/>
  <c r="DC32" i="2"/>
  <c r="DB32" i="2"/>
  <c r="DA32" i="2"/>
  <c r="CZ32" i="2"/>
  <c r="CY32" i="2"/>
  <c r="CX32" i="2"/>
  <c r="BK32" i="2"/>
  <c r="BJ32" i="2"/>
  <c r="BI32" i="2"/>
  <c r="BH32" i="2"/>
  <c r="BG32" i="2"/>
  <c r="BF32" i="2"/>
  <c r="BE32" i="2"/>
  <c r="BB32" i="2"/>
  <c r="BA32" i="2"/>
  <c r="AZ32" i="2"/>
  <c r="AY32" i="2"/>
  <c r="AX32" i="2"/>
  <c r="AW32" i="2"/>
  <c r="AV32" i="2"/>
  <c r="AS32" i="2"/>
  <c r="AR32" i="2"/>
  <c r="AQ32" i="2"/>
  <c r="AP32" i="2"/>
  <c r="AO32" i="2"/>
  <c r="AN32" i="2"/>
  <c r="AM32" i="2"/>
  <c r="GG30" i="2"/>
  <c r="GF30" i="2"/>
  <c r="GE30" i="2"/>
  <c r="GD30" i="2"/>
  <c r="GC30" i="2"/>
  <c r="GB30" i="2"/>
  <c r="GA30" i="2"/>
  <c r="FX30" i="2"/>
  <c r="FW30" i="2"/>
  <c r="FV30" i="2"/>
  <c r="FU30" i="2"/>
  <c r="FT30" i="2"/>
  <c r="FS30" i="2"/>
  <c r="FR30" i="2"/>
  <c r="FO30" i="2"/>
  <c r="FN30" i="2"/>
  <c r="FM30" i="2"/>
  <c r="FL30" i="2"/>
  <c r="FK30" i="2"/>
  <c r="FJ30" i="2"/>
  <c r="FI30" i="2"/>
  <c r="DV30" i="2"/>
  <c r="DU30" i="2"/>
  <c r="DT30" i="2"/>
  <c r="DS30" i="2"/>
  <c r="DR30" i="2"/>
  <c r="DQ30" i="2"/>
  <c r="DP30" i="2"/>
  <c r="DM30" i="2"/>
  <c r="DL30" i="2"/>
  <c r="DK30" i="2"/>
  <c r="DJ30" i="2"/>
  <c r="DI30" i="2"/>
  <c r="DH30" i="2"/>
  <c r="DG30" i="2"/>
  <c r="DD30" i="2"/>
  <c r="DC30" i="2"/>
  <c r="DB30" i="2"/>
  <c r="DA30" i="2"/>
  <c r="CZ30" i="2"/>
  <c r="CY30" i="2"/>
  <c r="CX30" i="2"/>
  <c r="BK30" i="2"/>
  <c r="BJ30" i="2"/>
  <c r="BI30" i="2"/>
  <c r="BH30" i="2"/>
  <c r="BG30" i="2"/>
  <c r="BF30" i="2"/>
  <c r="BE30" i="2"/>
  <c r="BB30" i="2"/>
  <c r="BA30" i="2"/>
  <c r="AZ30" i="2"/>
  <c r="AY30" i="2"/>
  <c r="AX30" i="2"/>
  <c r="AW30" i="2"/>
  <c r="AV30" i="2"/>
  <c r="AS30" i="2"/>
  <c r="AR30" i="2"/>
  <c r="AQ30" i="2"/>
  <c r="AP30" i="2"/>
  <c r="AO30" i="2"/>
  <c r="AN30" i="2"/>
  <c r="AM30" i="2"/>
  <c r="GG28" i="2"/>
  <c r="GF28" i="2"/>
  <c r="GE28" i="2"/>
  <c r="GD28" i="2"/>
  <c r="GC28" i="2"/>
  <c r="GB28" i="2"/>
  <c r="GA28" i="2"/>
  <c r="FX28" i="2"/>
  <c r="FW28" i="2"/>
  <c r="FV28" i="2"/>
  <c r="FU28" i="2"/>
  <c r="FT28" i="2"/>
  <c r="FS28" i="2"/>
  <c r="FR28" i="2"/>
  <c r="FO28" i="2"/>
  <c r="FN28" i="2"/>
  <c r="FM28" i="2"/>
  <c r="FL28" i="2"/>
  <c r="FK28" i="2"/>
  <c r="FJ28" i="2"/>
  <c r="FI28" i="2"/>
  <c r="DV28" i="2"/>
  <c r="DU28" i="2"/>
  <c r="DT28" i="2"/>
  <c r="DS28" i="2"/>
  <c r="DR28" i="2"/>
  <c r="DQ28" i="2"/>
  <c r="DP28" i="2"/>
  <c r="DM28" i="2"/>
  <c r="DL28" i="2"/>
  <c r="DK28" i="2"/>
  <c r="DJ28" i="2"/>
  <c r="DI28" i="2"/>
  <c r="DH28" i="2"/>
  <c r="DG28" i="2"/>
  <c r="DD28" i="2"/>
  <c r="DC28" i="2"/>
  <c r="DB28" i="2"/>
  <c r="DA28" i="2"/>
  <c r="CZ28" i="2"/>
  <c r="CY28" i="2"/>
  <c r="CX28" i="2"/>
  <c r="BK28" i="2"/>
  <c r="BJ28" i="2"/>
  <c r="BI28" i="2"/>
  <c r="BH28" i="2"/>
  <c r="BG28" i="2"/>
  <c r="BF28" i="2"/>
  <c r="BE28" i="2"/>
  <c r="BB28" i="2"/>
  <c r="BA28" i="2"/>
  <c r="AZ28" i="2"/>
  <c r="AY28" i="2"/>
  <c r="AX28" i="2"/>
  <c r="AW28" i="2"/>
  <c r="AV28" i="2"/>
  <c r="AS28" i="2"/>
  <c r="AR28" i="2"/>
  <c r="AQ28" i="2"/>
  <c r="AP28" i="2"/>
  <c r="AO28" i="2"/>
  <c r="AN28" i="2"/>
  <c r="AM28" i="2"/>
  <c r="GG26" i="2"/>
  <c r="GF26" i="2"/>
  <c r="GE26" i="2"/>
  <c r="GD26" i="2"/>
  <c r="GC26" i="2"/>
  <c r="GB26" i="2"/>
  <c r="GA26" i="2"/>
  <c r="FX26" i="2"/>
  <c r="FW26" i="2"/>
  <c r="FV26" i="2"/>
  <c r="FU26" i="2"/>
  <c r="FT26" i="2"/>
  <c r="FS26" i="2"/>
  <c r="FR26" i="2"/>
  <c r="FO26" i="2"/>
  <c r="FN26" i="2"/>
  <c r="FM26" i="2"/>
  <c r="FL26" i="2"/>
  <c r="FK26" i="2"/>
  <c r="FJ26" i="2"/>
  <c r="FI26" i="2"/>
  <c r="DV26" i="2"/>
  <c r="DU26" i="2"/>
  <c r="DT26" i="2"/>
  <c r="DS26" i="2"/>
  <c r="DR26" i="2"/>
  <c r="DQ26" i="2"/>
  <c r="DP26" i="2"/>
  <c r="DM26" i="2"/>
  <c r="DL26" i="2"/>
  <c r="DK26" i="2"/>
  <c r="DJ26" i="2"/>
  <c r="DI26" i="2"/>
  <c r="DH26" i="2"/>
  <c r="DG26" i="2"/>
  <c r="DD26" i="2"/>
  <c r="DC26" i="2"/>
  <c r="DB26" i="2"/>
  <c r="DA26" i="2"/>
  <c r="CZ26" i="2"/>
  <c r="CY26" i="2"/>
  <c r="CX26" i="2"/>
  <c r="BK26" i="2"/>
  <c r="BJ26" i="2"/>
  <c r="BI26" i="2"/>
  <c r="BH26" i="2"/>
  <c r="BG26" i="2"/>
  <c r="BF26" i="2"/>
  <c r="BE26" i="2"/>
  <c r="BB26" i="2"/>
  <c r="BA26" i="2"/>
  <c r="AZ26" i="2"/>
  <c r="AY26" i="2"/>
  <c r="AX26" i="2"/>
  <c r="AW26" i="2"/>
  <c r="AV26" i="2"/>
  <c r="AS26" i="2"/>
  <c r="AR26" i="2"/>
  <c r="AQ26" i="2"/>
  <c r="AP26" i="2"/>
  <c r="AO26" i="2"/>
  <c r="AN26" i="2"/>
  <c r="AM26" i="2"/>
  <c r="GG25" i="2"/>
  <c r="GF25" i="2"/>
  <c r="GE25" i="2"/>
  <c r="GD25" i="2"/>
  <c r="GC25" i="2"/>
  <c r="GB25" i="2"/>
  <c r="GA25" i="2"/>
  <c r="FX25" i="2"/>
  <c r="FW25" i="2"/>
  <c r="FV25" i="2"/>
  <c r="FU25" i="2"/>
  <c r="FT25" i="2"/>
  <c r="FS25" i="2"/>
  <c r="FR25" i="2"/>
  <c r="FO25" i="2"/>
  <c r="FN25" i="2"/>
  <c r="FM25" i="2"/>
  <c r="FL25" i="2"/>
  <c r="FK25" i="2"/>
  <c r="FJ25" i="2"/>
  <c r="FI25" i="2"/>
  <c r="DV25" i="2"/>
  <c r="DU25" i="2"/>
  <c r="DT25" i="2"/>
  <c r="DS25" i="2"/>
  <c r="DR25" i="2"/>
  <c r="DQ25" i="2"/>
  <c r="DP25" i="2"/>
  <c r="DM25" i="2"/>
  <c r="DL25" i="2"/>
  <c r="DK25" i="2"/>
  <c r="DJ25" i="2"/>
  <c r="DI25" i="2"/>
  <c r="DH25" i="2"/>
  <c r="DG25" i="2"/>
  <c r="DD25" i="2"/>
  <c r="DC25" i="2"/>
  <c r="DB25" i="2"/>
  <c r="DA25" i="2"/>
  <c r="CZ25" i="2"/>
  <c r="CY25" i="2"/>
  <c r="CX25" i="2"/>
  <c r="BK25" i="2"/>
  <c r="BJ25" i="2"/>
  <c r="BI25" i="2"/>
  <c r="BH25" i="2"/>
  <c r="BG25" i="2"/>
  <c r="BF25" i="2"/>
  <c r="BE25" i="2"/>
  <c r="BB25" i="2"/>
  <c r="BA25" i="2"/>
  <c r="AZ25" i="2"/>
  <c r="AY25" i="2"/>
  <c r="AX25" i="2"/>
  <c r="AW25" i="2"/>
  <c r="AV25" i="2"/>
  <c r="AS25" i="2"/>
  <c r="AR25" i="2"/>
  <c r="AQ25" i="2"/>
  <c r="AP25" i="2"/>
  <c r="AO25" i="2"/>
  <c r="AN25" i="2"/>
  <c r="AM25" i="2"/>
  <c r="GG24" i="2"/>
  <c r="GF24" i="2"/>
  <c r="GE24" i="2"/>
  <c r="GD24" i="2"/>
  <c r="GC24" i="2"/>
  <c r="GB24" i="2"/>
  <c r="GA24" i="2"/>
  <c r="FX24" i="2"/>
  <c r="FW24" i="2"/>
  <c r="FV24" i="2"/>
  <c r="FU24" i="2"/>
  <c r="FT24" i="2"/>
  <c r="FS24" i="2"/>
  <c r="FR24" i="2"/>
  <c r="FO24" i="2"/>
  <c r="FN24" i="2"/>
  <c r="FM24" i="2"/>
  <c r="FL24" i="2"/>
  <c r="FK24" i="2"/>
  <c r="FJ24" i="2"/>
  <c r="FI24" i="2"/>
  <c r="DV24" i="2"/>
  <c r="DU24" i="2"/>
  <c r="DT24" i="2"/>
  <c r="DS24" i="2"/>
  <c r="DR24" i="2"/>
  <c r="DQ24" i="2"/>
  <c r="DP24" i="2"/>
  <c r="DM24" i="2"/>
  <c r="DL24" i="2"/>
  <c r="DK24" i="2"/>
  <c r="DJ24" i="2"/>
  <c r="DI24" i="2"/>
  <c r="DH24" i="2"/>
  <c r="DG24" i="2"/>
  <c r="DD24" i="2"/>
  <c r="DC24" i="2"/>
  <c r="DB24" i="2"/>
  <c r="DA24" i="2"/>
  <c r="CZ24" i="2"/>
  <c r="CY24" i="2"/>
  <c r="CX24" i="2"/>
  <c r="BK24" i="2"/>
  <c r="BJ24" i="2"/>
  <c r="BI24" i="2"/>
  <c r="BH24" i="2"/>
  <c r="BG24" i="2"/>
  <c r="BF24" i="2"/>
  <c r="BE24" i="2"/>
  <c r="BB24" i="2"/>
  <c r="BA24" i="2"/>
  <c r="AZ24" i="2"/>
  <c r="AY24" i="2"/>
  <c r="AX24" i="2"/>
  <c r="AW24" i="2"/>
  <c r="AV24" i="2"/>
  <c r="AS24" i="2"/>
  <c r="AR24" i="2"/>
  <c r="AQ24" i="2"/>
  <c r="AP24" i="2"/>
  <c r="AO24" i="2"/>
  <c r="AN24" i="2"/>
  <c r="AM24" i="2"/>
  <c r="GG19" i="2"/>
  <c r="GF19" i="2"/>
  <c r="GE19" i="2"/>
  <c r="GD19" i="2"/>
  <c r="GC19" i="2"/>
  <c r="GB19" i="2"/>
  <c r="GA19" i="2"/>
  <c r="FX19" i="2"/>
  <c r="FW19" i="2"/>
  <c r="FV19" i="2"/>
  <c r="FU19" i="2"/>
  <c r="FT19" i="2"/>
  <c r="FS19" i="2"/>
  <c r="FR19" i="2"/>
  <c r="FO19" i="2"/>
  <c r="FN19" i="2"/>
  <c r="FM19" i="2"/>
  <c r="FL19" i="2"/>
  <c r="FK19" i="2"/>
  <c r="FJ19" i="2"/>
  <c r="FI19" i="2"/>
  <c r="DV19" i="2"/>
  <c r="DU19" i="2"/>
  <c r="DT19" i="2"/>
  <c r="DS19" i="2"/>
  <c r="DR19" i="2"/>
  <c r="DQ19" i="2"/>
  <c r="DP19" i="2"/>
  <c r="DM19" i="2"/>
  <c r="DL19" i="2"/>
  <c r="DK19" i="2"/>
  <c r="DJ19" i="2"/>
  <c r="DI19" i="2"/>
  <c r="DH19" i="2"/>
  <c r="DG19" i="2"/>
  <c r="DD19" i="2"/>
  <c r="DC19" i="2"/>
  <c r="DB19" i="2"/>
  <c r="DA19" i="2"/>
  <c r="CZ19" i="2"/>
  <c r="CY19" i="2"/>
  <c r="CX19" i="2"/>
  <c r="BK19" i="2"/>
  <c r="BJ19" i="2"/>
  <c r="BI19" i="2"/>
  <c r="BH19" i="2"/>
  <c r="BG19" i="2"/>
  <c r="BF19" i="2"/>
  <c r="BE19" i="2"/>
  <c r="BB19" i="2"/>
  <c r="BA19" i="2"/>
  <c r="AZ19" i="2"/>
  <c r="AY19" i="2"/>
  <c r="AX19" i="2"/>
  <c r="AW19" i="2"/>
  <c r="AV19" i="2"/>
  <c r="AS19" i="2"/>
  <c r="AR19" i="2"/>
  <c r="AQ19" i="2"/>
  <c r="AP19" i="2"/>
  <c r="AO19" i="2"/>
  <c r="AN19" i="2"/>
  <c r="AM19" i="2"/>
  <c r="GG18" i="2"/>
  <c r="GF18" i="2"/>
  <c r="GE18" i="2"/>
  <c r="GD18" i="2"/>
  <c r="GC18" i="2"/>
  <c r="GB18" i="2"/>
  <c r="GA18" i="2"/>
  <c r="FX18" i="2"/>
  <c r="FW18" i="2"/>
  <c r="FV18" i="2"/>
  <c r="FU18" i="2"/>
  <c r="FT18" i="2"/>
  <c r="FS18" i="2"/>
  <c r="FR18" i="2"/>
  <c r="FO18" i="2"/>
  <c r="FN18" i="2"/>
  <c r="FM18" i="2"/>
  <c r="FL18" i="2"/>
  <c r="FK18" i="2"/>
  <c r="FJ18" i="2"/>
  <c r="FI18" i="2"/>
  <c r="DV18" i="2"/>
  <c r="DU18" i="2"/>
  <c r="DT18" i="2"/>
  <c r="DS18" i="2"/>
  <c r="DR18" i="2"/>
  <c r="DQ18" i="2"/>
  <c r="DP18" i="2"/>
  <c r="DM18" i="2"/>
  <c r="DL18" i="2"/>
  <c r="DK18" i="2"/>
  <c r="DJ18" i="2"/>
  <c r="DI18" i="2"/>
  <c r="DH18" i="2"/>
  <c r="DG18" i="2"/>
  <c r="DD18" i="2"/>
  <c r="DC18" i="2"/>
  <c r="DB18" i="2"/>
  <c r="DA18" i="2"/>
  <c r="CZ18" i="2"/>
  <c r="CY18" i="2"/>
  <c r="CX18" i="2"/>
  <c r="BK18" i="2"/>
  <c r="BJ18" i="2"/>
  <c r="BI18" i="2"/>
  <c r="BH18" i="2"/>
  <c r="BG18" i="2"/>
  <c r="BF18" i="2"/>
  <c r="BE18" i="2"/>
  <c r="BB18" i="2"/>
  <c r="BA18" i="2"/>
  <c r="AZ18" i="2"/>
  <c r="AY18" i="2"/>
  <c r="AX18" i="2"/>
  <c r="AW18" i="2"/>
  <c r="AV18" i="2"/>
  <c r="AS18" i="2"/>
  <c r="AR18" i="2"/>
  <c r="AQ18" i="2"/>
  <c r="AP18" i="2"/>
  <c r="AO18" i="2"/>
  <c r="AN18" i="2"/>
  <c r="AM18" i="2"/>
  <c r="GG17" i="2"/>
  <c r="GF17" i="2"/>
  <c r="GE17" i="2"/>
  <c r="GD17" i="2"/>
  <c r="GC17" i="2"/>
  <c r="GB17" i="2"/>
  <c r="GA17" i="2"/>
  <c r="FX17" i="2"/>
  <c r="FW17" i="2"/>
  <c r="FV17" i="2"/>
  <c r="FU17" i="2"/>
  <c r="FT17" i="2"/>
  <c r="FS17" i="2"/>
  <c r="FR17" i="2"/>
  <c r="FO17" i="2"/>
  <c r="FN17" i="2"/>
  <c r="FM17" i="2"/>
  <c r="FL17" i="2"/>
  <c r="FK17" i="2"/>
  <c r="FJ17" i="2"/>
  <c r="FI17" i="2"/>
  <c r="DV17" i="2"/>
  <c r="DU17" i="2"/>
  <c r="DT17" i="2"/>
  <c r="DS17" i="2"/>
  <c r="DR17" i="2"/>
  <c r="DQ17" i="2"/>
  <c r="DP17" i="2"/>
  <c r="DM17" i="2"/>
  <c r="DL17" i="2"/>
  <c r="DK17" i="2"/>
  <c r="DJ17" i="2"/>
  <c r="DI17" i="2"/>
  <c r="DH17" i="2"/>
  <c r="DG17" i="2"/>
  <c r="DD17" i="2"/>
  <c r="DC17" i="2"/>
  <c r="DB17" i="2"/>
  <c r="DA17" i="2"/>
  <c r="CZ17" i="2"/>
  <c r="CY17" i="2"/>
  <c r="CX17" i="2"/>
  <c r="BK17" i="2"/>
  <c r="BJ17" i="2"/>
  <c r="BI17" i="2"/>
  <c r="BH17" i="2"/>
  <c r="BG17" i="2"/>
  <c r="BF17" i="2"/>
  <c r="BE17" i="2"/>
  <c r="BB17" i="2"/>
  <c r="BA17" i="2"/>
  <c r="AZ17" i="2"/>
  <c r="AY17" i="2"/>
  <c r="AX17" i="2"/>
  <c r="AW17" i="2"/>
  <c r="AV17" i="2"/>
  <c r="AS17" i="2"/>
  <c r="AR17" i="2"/>
  <c r="AQ17" i="2"/>
  <c r="AP17" i="2"/>
  <c r="AO17" i="2"/>
  <c r="AN17" i="2"/>
  <c r="AM17" i="2"/>
  <c r="GG16" i="2"/>
  <c r="GF16" i="2"/>
  <c r="GE16" i="2"/>
  <c r="GD16" i="2"/>
  <c r="GC16" i="2"/>
  <c r="GB16" i="2"/>
  <c r="GA16" i="2"/>
  <c r="FX16" i="2"/>
  <c r="FW16" i="2"/>
  <c r="FV16" i="2"/>
  <c r="FU16" i="2"/>
  <c r="FT16" i="2"/>
  <c r="FS16" i="2"/>
  <c r="FR16" i="2"/>
  <c r="FO16" i="2"/>
  <c r="FN16" i="2"/>
  <c r="FM16" i="2"/>
  <c r="FL16" i="2"/>
  <c r="FK16" i="2"/>
  <c r="FJ16" i="2"/>
  <c r="FI16" i="2"/>
  <c r="DV16" i="2"/>
  <c r="DU16" i="2"/>
  <c r="DT16" i="2"/>
  <c r="DS16" i="2"/>
  <c r="DR16" i="2"/>
  <c r="DQ16" i="2"/>
  <c r="DP16" i="2"/>
  <c r="DM16" i="2"/>
  <c r="DL16" i="2"/>
  <c r="DK16" i="2"/>
  <c r="DJ16" i="2"/>
  <c r="DI16" i="2"/>
  <c r="DH16" i="2"/>
  <c r="DG16" i="2"/>
  <c r="DD16" i="2"/>
  <c r="DC16" i="2"/>
  <c r="DB16" i="2"/>
  <c r="DA16" i="2"/>
  <c r="CZ16" i="2"/>
  <c r="CY16" i="2"/>
  <c r="CX16" i="2"/>
  <c r="BK16" i="2"/>
  <c r="BJ16" i="2"/>
  <c r="BI16" i="2"/>
  <c r="BH16" i="2"/>
  <c r="BG16" i="2"/>
  <c r="BF16" i="2"/>
  <c r="BE16" i="2"/>
  <c r="BB16" i="2"/>
  <c r="BA16" i="2"/>
  <c r="AZ16" i="2"/>
  <c r="AY16" i="2"/>
  <c r="AX16" i="2"/>
  <c r="AW16" i="2"/>
  <c r="AV16" i="2"/>
  <c r="AS16" i="2"/>
  <c r="AR16" i="2"/>
  <c r="AQ16" i="2"/>
  <c r="AP16" i="2"/>
  <c r="AO16" i="2"/>
  <c r="AN16" i="2"/>
  <c r="AM16" i="2"/>
  <c r="GG14" i="2"/>
  <c r="GF14" i="2"/>
  <c r="GE14" i="2"/>
  <c r="GD14" i="2"/>
  <c r="GC14" i="2"/>
  <c r="GB14" i="2"/>
  <c r="GA14" i="2"/>
  <c r="FX14" i="2"/>
  <c r="FW14" i="2"/>
  <c r="FV14" i="2"/>
  <c r="FU14" i="2"/>
  <c r="FT14" i="2"/>
  <c r="FS14" i="2"/>
  <c r="FR14" i="2"/>
  <c r="FO14" i="2"/>
  <c r="FN14" i="2"/>
  <c r="FM14" i="2"/>
  <c r="FL14" i="2"/>
  <c r="FK14" i="2"/>
  <c r="FJ14" i="2"/>
  <c r="FI14" i="2"/>
  <c r="DV14" i="2"/>
  <c r="DU14" i="2"/>
  <c r="DT14" i="2"/>
  <c r="DS14" i="2"/>
  <c r="DR14" i="2"/>
  <c r="DQ14" i="2"/>
  <c r="DP14" i="2"/>
  <c r="DM14" i="2"/>
  <c r="DL14" i="2"/>
  <c r="DK14" i="2"/>
  <c r="DJ14" i="2"/>
  <c r="DI14" i="2"/>
  <c r="DH14" i="2"/>
  <c r="DG14" i="2"/>
  <c r="DD14" i="2"/>
  <c r="DC14" i="2"/>
  <c r="DB14" i="2"/>
  <c r="DA14" i="2"/>
  <c r="CZ14" i="2"/>
  <c r="CY14" i="2"/>
  <c r="CX14" i="2"/>
  <c r="BK14" i="2"/>
  <c r="BJ14" i="2"/>
  <c r="BI14" i="2"/>
  <c r="BH14" i="2"/>
  <c r="BG14" i="2"/>
  <c r="BF14" i="2"/>
  <c r="BE14" i="2"/>
  <c r="BB14" i="2"/>
  <c r="BA14" i="2"/>
  <c r="AZ14" i="2"/>
  <c r="AY14" i="2"/>
  <c r="AX14" i="2"/>
  <c r="AW14" i="2"/>
  <c r="AV14" i="2"/>
  <c r="AS14" i="2"/>
  <c r="AR14" i="2"/>
  <c r="AQ14" i="2"/>
  <c r="AP14" i="2"/>
  <c r="AO14" i="2"/>
  <c r="AN14" i="2"/>
  <c r="AM14" i="2"/>
  <c r="GG12" i="2"/>
  <c r="GF12" i="2"/>
  <c r="GE12" i="2"/>
  <c r="GD12" i="2"/>
  <c r="GC12" i="2"/>
  <c r="GB12" i="2"/>
  <c r="GA12" i="2"/>
  <c r="FX12" i="2"/>
  <c r="FW12" i="2"/>
  <c r="FV12" i="2"/>
  <c r="FU12" i="2"/>
  <c r="FT12" i="2"/>
  <c r="FS12" i="2"/>
  <c r="FR12" i="2"/>
  <c r="FO12" i="2"/>
  <c r="FN12" i="2"/>
  <c r="FM12" i="2"/>
  <c r="FL12" i="2"/>
  <c r="FK12" i="2"/>
  <c r="FJ12" i="2"/>
  <c r="FI12" i="2"/>
  <c r="DV12" i="2"/>
  <c r="DU12" i="2"/>
  <c r="DT12" i="2"/>
  <c r="DS12" i="2"/>
  <c r="DR12" i="2"/>
  <c r="DQ12" i="2"/>
  <c r="DP12" i="2"/>
  <c r="DM12" i="2"/>
  <c r="DL12" i="2"/>
  <c r="DK12" i="2"/>
  <c r="DJ12" i="2"/>
  <c r="DI12" i="2"/>
  <c r="DH12" i="2"/>
  <c r="DG12" i="2"/>
  <c r="DD12" i="2"/>
  <c r="DC12" i="2"/>
  <c r="DB12" i="2"/>
  <c r="DA12" i="2"/>
  <c r="CZ12" i="2"/>
  <c r="CY12" i="2"/>
  <c r="CX12" i="2"/>
  <c r="BK12" i="2"/>
  <c r="BJ12" i="2"/>
  <c r="BI12" i="2"/>
  <c r="BH12" i="2"/>
  <c r="BG12" i="2"/>
  <c r="BF12" i="2"/>
  <c r="BE12" i="2"/>
  <c r="BB12" i="2"/>
  <c r="BA12" i="2"/>
  <c r="AZ12" i="2"/>
  <c r="AY12" i="2"/>
  <c r="AX12" i="2"/>
  <c r="AW12" i="2"/>
  <c r="AV12" i="2"/>
  <c r="AS12" i="2"/>
  <c r="AR12" i="2"/>
  <c r="AQ12" i="2"/>
  <c r="AP12" i="2"/>
  <c r="AO12" i="2"/>
  <c r="AN12" i="2"/>
  <c r="AM12" i="2"/>
  <c r="GG10" i="2"/>
  <c r="GF10" i="2"/>
  <c r="GE10" i="2"/>
  <c r="GD10" i="2"/>
  <c r="GC10" i="2"/>
  <c r="GB10" i="2"/>
  <c r="GA10" i="2"/>
  <c r="FX10" i="2"/>
  <c r="FW10" i="2"/>
  <c r="FV10" i="2"/>
  <c r="FU10" i="2"/>
  <c r="FT10" i="2"/>
  <c r="FS10" i="2"/>
  <c r="FR10" i="2"/>
  <c r="FO10" i="2"/>
  <c r="FN10" i="2"/>
  <c r="FM10" i="2"/>
  <c r="FL10" i="2"/>
  <c r="FK10" i="2"/>
  <c r="FJ10" i="2"/>
  <c r="FI10" i="2"/>
  <c r="DV10" i="2"/>
  <c r="DU10" i="2"/>
  <c r="DT10" i="2"/>
  <c r="DS10" i="2"/>
  <c r="DR10" i="2"/>
  <c r="DQ10" i="2"/>
  <c r="DP10" i="2"/>
  <c r="DM10" i="2"/>
  <c r="DL10" i="2"/>
  <c r="DK10" i="2"/>
  <c r="DJ10" i="2"/>
  <c r="DI10" i="2"/>
  <c r="DH10" i="2"/>
  <c r="DG10" i="2"/>
  <c r="DD10" i="2"/>
  <c r="DC10" i="2"/>
  <c r="DB10" i="2"/>
  <c r="DA10" i="2"/>
  <c r="CZ10" i="2"/>
  <c r="CY10" i="2"/>
  <c r="CX10" i="2"/>
  <c r="BK10" i="2"/>
  <c r="BJ10" i="2"/>
  <c r="BI10" i="2"/>
  <c r="BH10" i="2"/>
  <c r="BG10" i="2"/>
  <c r="BF10" i="2"/>
  <c r="BE10" i="2"/>
  <c r="BB10" i="2"/>
  <c r="BA10" i="2"/>
  <c r="AZ10" i="2"/>
  <c r="AY10" i="2"/>
  <c r="AX10" i="2"/>
  <c r="AW10" i="2"/>
  <c r="AV10" i="2"/>
  <c r="AS10" i="2"/>
  <c r="AR10" i="2"/>
  <c r="AQ10" i="2"/>
  <c r="AP10" i="2"/>
  <c r="AO10" i="2"/>
  <c r="AN10" i="2"/>
  <c r="AM10" i="2"/>
  <c r="GG9" i="2"/>
  <c r="GF9" i="2"/>
  <c r="GE9" i="2"/>
  <c r="GD9" i="2"/>
  <c r="GC9" i="2"/>
  <c r="GB9" i="2"/>
  <c r="GA9" i="2"/>
  <c r="FX9" i="2"/>
  <c r="FW9" i="2"/>
  <c r="FV9" i="2"/>
  <c r="FU9" i="2"/>
  <c r="FT9" i="2"/>
  <c r="FS9" i="2"/>
  <c r="FR9" i="2"/>
  <c r="FO9" i="2"/>
  <c r="FN9" i="2"/>
  <c r="FM9" i="2"/>
  <c r="FL9" i="2"/>
  <c r="FK9" i="2"/>
  <c r="FJ9" i="2"/>
  <c r="FI9" i="2"/>
  <c r="DV9" i="2"/>
  <c r="DU9" i="2"/>
  <c r="DT9" i="2"/>
  <c r="DS9" i="2"/>
  <c r="DR9" i="2"/>
  <c r="DQ9" i="2"/>
  <c r="DP9" i="2"/>
  <c r="DM9" i="2"/>
  <c r="DL9" i="2"/>
  <c r="DK9" i="2"/>
  <c r="DJ9" i="2"/>
  <c r="DI9" i="2"/>
  <c r="DH9" i="2"/>
  <c r="DG9" i="2"/>
  <c r="DD9" i="2"/>
  <c r="DC9" i="2"/>
  <c r="DB9" i="2"/>
  <c r="DA9" i="2"/>
  <c r="CZ9" i="2"/>
  <c r="CY9" i="2"/>
  <c r="CX9" i="2"/>
  <c r="BK9" i="2"/>
  <c r="BJ9" i="2"/>
  <c r="BI9" i="2"/>
  <c r="BH9" i="2"/>
  <c r="BG9" i="2"/>
  <c r="BF9" i="2"/>
  <c r="BE9" i="2"/>
  <c r="BB9" i="2"/>
  <c r="BA9" i="2"/>
  <c r="AZ9" i="2"/>
  <c r="AY9" i="2"/>
  <c r="AX9" i="2"/>
  <c r="AW9" i="2"/>
  <c r="AV9" i="2"/>
  <c r="AS9" i="2"/>
  <c r="AR9" i="2"/>
  <c r="AQ9" i="2"/>
  <c r="AP9" i="2"/>
  <c r="AO9" i="2"/>
  <c r="AN9" i="2"/>
  <c r="AM9" i="2"/>
  <c r="GG8" i="2"/>
  <c r="GF8" i="2"/>
  <c r="GE8" i="2"/>
  <c r="GD8" i="2"/>
  <c r="GC8" i="2"/>
  <c r="GB8" i="2"/>
  <c r="GA8" i="2"/>
  <c r="FX8" i="2"/>
  <c r="FW8" i="2"/>
  <c r="FV8" i="2"/>
  <c r="FU8" i="2"/>
  <c r="FT8" i="2"/>
  <c r="FS8" i="2"/>
  <c r="FR8" i="2"/>
  <c r="FO8" i="2"/>
  <c r="FN8" i="2"/>
  <c r="FM8" i="2"/>
  <c r="FL8" i="2"/>
  <c r="FK8" i="2"/>
  <c r="FJ8" i="2"/>
  <c r="FI8" i="2"/>
  <c r="DV8" i="2"/>
  <c r="DU8" i="2"/>
  <c r="DT8" i="2"/>
  <c r="DS8" i="2"/>
  <c r="DR8" i="2"/>
  <c r="DQ8" i="2"/>
  <c r="DP8" i="2"/>
  <c r="DM8" i="2"/>
  <c r="DL8" i="2"/>
  <c r="DK8" i="2"/>
  <c r="DJ8" i="2"/>
  <c r="DI8" i="2"/>
  <c r="DH8" i="2"/>
  <c r="DG8" i="2"/>
  <c r="DD8" i="2"/>
  <c r="DC8" i="2"/>
  <c r="DB8" i="2"/>
  <c r="DA8" i="2"/>
  <c r="CZ8" i="2"/>
  <c r="CY8" i="2"/>
  <c r="CX8" i="2"/>
  <c r="BK8" i="2"/>
  <c r="BJ8" i="2"/>
  <c r="BI8" i="2"/>
  <c r="BH8" i="2"/>
  <c r="BG8" i="2"/>
  <c r="BF8" i="2"/>
  <c r="BE8" i="2"/>
  <c r="BB8" i="2"/>
  <c r="BA8" i="2"/>
  <c r="AZ8" i="2"/>
  <c r="AY8" i="2"/>
  <c r="AX8" i="2"/>
  <c r="AW8" i="2"/>
  <c r="AV8" i="2"/>
  <c r="AS8" i="2"/>
  <c r="AR8" i="2"/>
  <c r="AQ8" i="2"/>
  <c r="AP8" i="2"/>
  <c r="AO8" i="2"/>
  <c r="AN8" i="2"/>
  <c r="AM8" i="2"/>
  <c r="BK32" i="1"/>
  <c r="BJ32" i="1"/>
  <c r="BI32" i="1"/>
  <c r="BH32" i="1"/>
  <c r="BG32" i="1"/>
  <c r="BF32" i="1"/>
  <c r="BE32" i="1"/>
  <c r="BB32" i="1"/>
  <c r="BA32" i="1"/>
  <c r="AZ32" i="1"/>
  <c r="AY32" i="1"/>
  <c r="AX32" i="1"/>
  <c r="AW32" i="1"/>
  <c r="AV32" i="1"/>
  <c r="AS32" i="1"/>
  <c r="AR32" i="1"/>
  <c r="AQ32" i="1"/>
  <c r="AP32" i="1"/>
  <c r="AO32" i="1"/>
  <c r="AN32" i="1"/>
  <c r="AM32" i="1"/>
  <c r="BK31" i="1"/>
  <c r="BJ31" i="1"/>
  <c r="BI31" i="1"/>
  <c r="BH31" i="1"/>
  <c r="BG31" i="1"/>
  <c r="BF31" i="1"/>
  <c r="BE31" i="1"/>
  <c r="BB31" i="1"/>
  <c r="BA31" i="1"/>
  <c r="AZ31" i="1"/>
  <c r="AY31" i="1"/>
  <c r="AX31" i="1"/>
  <c r="AW31" i="1"/>
  <c r="AV31" i="1"/>
  <c r="AS31" i="1"/>
  <c r="AR31" i="1"/>
  <c r="AQ31" i="1"/>
  <c r="AP31" i="1"/>
  <c r="AO31" i="1"/>
  <c r="AN31" i="1"/>
  <c r="AM31" i="1"/>
  <c r="BK30" i="1"/>
  <c r="BJ30" i="1"/>
  <c r="BI30" i="1"/>
  <c r="BH30" i="1"/>
  <c r="BG30" i="1"/>
  <c r="BF30" i="1"/>
  <c r="BE30" i="1"/>
  <c r="BB30" i="1"/>
  <c r="BA30" i="1"/>
  <c r="AZ30" i="1"/>
  <c r="AY30" i="1"/>
  <c r="AX30" i="1"/>
  <c r="AW30" i="1"/>
  <c r="AV30" i="1"/>
  <c r="AS30" i="1"/>
  <c r="AR30" i="1"/>
  <c r="AQ30" i="1"/>
  <c r="AP30" i="1"/>
  <c r="AO30" i="1"/>
  <c r="AN30" i="1"/>
  <c r="AM30" i="1"/>
  <c r="BK29" i="1"/>
  <c r="BJ29" i="1"/>
  <c r="BI29" i="1"/>
  <c r="BH29" i="1"/>
  <c r="BG29" i="1"/>
  <c r="BF29" i="1"/>
  <c r="BE29" i="1"/>
  <c r="BB29" i="1"/>
  <c r="BA29" i="1"/>
  <c r="AZ29" i="1"/>
  <c r="AY29" i="1"/>
  <c r="AX29" i="1"/>
  <c r="AW29" i="1"/>
  <c r="AV29" i="1"/>
  <c r="AS29" i="1"/>
  <c r="AR29" i="1"/>
  <c r="AQ29" i="1"/>
  <c r="AP29" i="1"/>
  <c r="AO29" i="1"/>
  <c r="AN29" i="1"/>
  <c r="AM29" i="1"/>
  <c r="BK28" i="1"/>
  <c r="BJ28" i="1"/>
  <c r="BI28" i="1"/>
  <c r="BH28" i="1"/>
  <c r="BG28" i="1"/>
  <c r="BF28" i="1"/>
  <c r="BE28" i="1"/>
  <c r="BB28" i="1"/>
  <c r="BA28" i="1"/>
  <c r="AZ28" i="1"/>
  <c r="AY28" i="1"/>
  <c r="AX28" i="1"/>
  <c r="AW28" i="1"/>
  <c r="AV28" i="1"/>
  <c r="AS28" i="1"/>
  <c r="AR28" i="1"/>
  <c r="AQ28" i="1"/>
  <c r="AP28" i="1"/>
  <c r="AO28" i="1"/>
  <c r="AN28" i="1"/>
  <c r="AM28" i="1"/>
  <c r="BK27" i="1"/>
  <c r="BJ27" i="1"/>
  <c r="BI27" i="1"/>
  <c r="BH27" i="1"/>
  <c r="BG27" i="1"/>
  <c r="BF27" i="1"/>
  <c r="BE27" i="1"/>
  <c r="BB27" i="1"/>
  <c r="BA27" i="1"/>
  <c r="AZ27" i="1"/>
  <c r="AY27" i="1"/>
  <c r="AX27" i="1"/>
  <c r="AW27" i="1"/>
  <c r="AV27" i="1"/>
  <c r="AS27" i="1"/>
  <c r="AR27" i="1"/>
  <c r="AQ27" i="1"/>
  <c r="AP27" i="1"/>
  <c r="AO27" i="1"/>
  <c r="AN27" i="1"/>
  <c r="AM27" i="1"/>
  <c r="BK26" i="1"/>
  <c r="BJ26" i="1"/>
  <c r="BI26" i="1"/>
  <c r="BH26" i="1"/>
  <c r="BG26" i="1"/>
  <c r="BF26" i="1"/>
  <c r="BE26" i="1"/>
  <c r="BB26" i="1"/>
  <c r="BA26" i="1"/>
  <c r="AZ26" i="1"/>
  <c r="AY26" i="1"/>
  <c r="AX26" i="1"/>
  <c r="AW26" i="1"/>
  <c r="AV26" i="1"/>
  <c r="AS26" i="1"/>
  <c r="AR26" i="1"/>
  <c r="AQ26" i="1"/>
  <c r="AP26" i="1"/>
  <c r="AO26" i="1"/>
  <c r="AN26" i="1"/>
  <c r="AM26" i="1"/>
  <c r="BK22" i="1"/>
  <c r="BJ22" i="1"/>
  <c r="BI22" i="1"/>
  <c r="BH22" i="1"/>
  <c r="BG22" i="1"/>
  <c r="BF22" i="1"/>
  <c r="BE22" i="1"/>
  <c r="BB22" i="1"/>
  <c r="BA22" i="1"/>
  <c r="AZ22" i="1"/>
  <c r="AY22" i="1"/>
  <c r="AX22" i="1"/>
  <c r="AW22" i="1"/>
  <c r="AV22" i="1"/>
  <c r="AS22" i="1"/>
  <c r="AR22" i="1"/>
  <c r="AQ22" i="1"/>
  <c r="AP22" i="1"/>
  <c r="AO22" i="1"/>
  <c r="AN22" i="1"/>
  <c r="AM22" i="1"/>
  <c r="BK21" i="1"/>
  <c r="BJ21" i="1"/>
  <c r="BI21" i="1"/>
  <c r="BH21" i="1"/>
  <c r="BG21" i="1"/>
  <c r="BF21" i="1"/>
  <c r="BE21" i="1"/>
  <c r="BB21" i="1"/>
  <c r="BA21" i="1"/>
  <c r="AZ21" i="1"/>
  <c r="AY21" i="1"/>
  <c r="AX21" i="1"/>
  <c r="AW21" i="1"/>
  <c r="AV21" i="1"/>
  <c r="AS21" i="1"/>
  <c r="AR21" i="1"/>
  <c r="AQ21" i="1"/>
  <c r="AP21" i="1"/>
  <c r="AO21" i="1"/>
  <c r="AN21" i="1"/>
  <c r="AM21" i="1"/>
  <c r="BK20" i="1"/>
  <c r="BJ20" i="1"/>
  <c r="BI20" i="1"/>
  <c r="BH20" i="1"/>
  <c r="BG20" i="1"/>
  <c r="BF20" i="1"/>
  <c r="BE20" i="1"/>
  <c r="BB20" i="1"/>
  <c r="BA20" i="1"/>
  <c r="AZ20" i="1"/>
  <c r="AY20" i="1"/>
  <c r="AX20" i="1"/>
  <c r="AW20" i="1"/>
  <c r="AV20" i="1"/>
  <c r="AS20" i="1"/>
  <c r="AR20" i="1"/>
  <c r="AQ20" i="1"/>
  <c r="AP20" i="1"/>
  <c r="AO20" i="1"/>
  <c r="AN20" i="1"/>
  <c r="AM20" i="1"/>
  <c r="BK19" i="1"/>
  <c r="BJ19" i="1"/>
  <c r="BI19" i="1"/>
  <c r="BH19" i="1"/>
  <c r="BG19" i="1"/>
  <c r="BF19" i="1"/>
  <c r="BE19" i="1"/>
  <c r="BB19" i="1"/>
  <c r="BA19" i="1"/>
  <c r="AZ19" i="1"/>
  <c r="AY19" i="1"/>
  <c r="AX19" i="1"/>
  <c r="AW19" i="1"/>
  <c r="AV19" i="1"/>
  <c r="AS19" i="1"/>
  <c r="AR19" i="1"/>
  <c r="AQ19" i="1"/>
  <c r="AP19" i="1"/>
  <c r="AO19" i="1"/>
  <c r="AN19" i="1"/>
  <c r="AM19" i="1"/>
  <c r="BK18" i="1"/>
  <c r="BJ18" i="1"/>
  <c r="BI18" i="1"/>
  <c r="BH18" i="1"/>
  <c r="BG18" i="1"/>
  <c r="BF18" i="1"/>
  <c r="BE18" i="1"/>
  <c r="BB18" i="1"/>
  <c r="BA18" i="1"/>
  <c r="AZ18" i="1"/>
  <c r="AY18" i="1"/>
  <c r="AX18" i="1"/>
  <c r="AW18" i="1"/>
  <c r="AV18" i="1"/>
  <c r="AS18" i="1"/>
  <c r="AR18" i="1"/>
  <c r="AQ18" i="1"/>
  <c r="AP18" i="1"/>
  <c r="AO18" i="1"/>
  <c r="AN18" i="1"/>
  <c r="AM18" i="1"/>
  <c r="BK17" i="1"/>
  <c r="BJ17" i="1"/>
  <c r="BI17" i="1"/>
  <c r="BH17" i="1"/>
  <c r="BG17" i="1"/>
  <c r="BF17" i="1"/>
  <c r="BE17" i="1"/>
  <c r="BB17" i="1"/>
  <c r="BA17" i="1"/>
  <c r="AZ17" i="1"/>
  <c r="AY17" i="1"/>
  <c r="AX17" i="1"/>
  <c r="AW17" i="1"/>
  <c r="AV17" i="1"/>
  <c r="AS17" i="1"/>
  <c r="AR17" i="1"/>
  <c r="AQ17" i="1"/>
  <c r="AP17" i="1"/>
  <c r="AO17" i="1"/>
  <c r="AN17" i="1"/>
  <c r="AM17" i="1"/>
  <c r="BK16" i="1"/>
  <c r="BJ16" i="1"/>
  <c r="BI16" i="1"/>
  <c r="BH16" i="1"/>
  <c r="BG16" i="1"/>
  <c r="BF16" i="1"/>
  <c r="BE16" i="1"/>
  <c r="BB16" i="1"/>
  <c r="BA16" i="1"/>
  <c r="AZ16" i="1"/>
  <c r="AY16" i="1"/>
  <c r="AX16" i="1"/>
  <c r="AW16" i="1"/>
  <c r="AV16" i="1"/>
  <c r="AS16" i="1"/>
  <c r="AR16" i="1"/>
  <c r="AQ16" i="1"/>
  <c r="AP16" i="1"/>
  <c r="AO16" i="1"/>
  <c r="AN16" i="1"/>
  <c r="AM16" i="1"/>
  <c r="BK12" i="1"/>
  <c r="BJ12" i="1"/>
  <c r="BI12" i="1"/>
  <c r="BH12" i="1"/>
  <c r="BG12" i="1"/>
  <c r="BF12" i="1"/>
  <c r="BE12" i="1"/>
  <c r="BB12" i="1"/>
  <c r="BA12" i="1"/>
  <c r="AZ12" i="1"/>
  <c r="AY12" i="1"/>
  <c r="AX12" i="1"/>
  <c r="AW12" i="1"/>
  <c r="AV12" i="1"/>
  <c r="AS12" i="1"/>
  <c r="AR12" i="1"/>
  <c r="AQ12" i="1"/>
  <c r="AP12" i="1"/>
  <c r="AO12" i="1"/>
  <c r="AN12" i="1"/>
  <c r="AM12" i="1"/>
  <c r="BK11" i="1"/>
  <c r="BJ11" i="1"/>
  <c r="BI11" i="1"/>
  <c r="BH11" i="1"/>
  <c r="BG11" i="1"/>
  <c r="BF11" i="1"/>
  <c r="BE11" i="1"/>
  <c r="BB11" i="1"/>
  <c r="BA11" i="1"/>
  <c r="AZ11" i="1"/>
  <c r="AY11" i="1"/>
  <c r="AX11" i="1"/>
  <c r="AW11" i="1"/>
  <c r="AV11" i="1"/>
  <c r="AS11" i="1"/>
  <c r="AR11" i="1"/>
  <c r="AQ11" i="1"/>
  <c r="AP11" i="1"/>
  <c r="AO11" i="1"/>
  <c r="AN11" i="1"/>
  <c r="AM11" i="1"/>
  <c r="BK10" i="1"/>
  <c r="BJ10" i="1"/>
  <c r="BI10" i="1"/>
  <c r="BH10" i="1"/>
  <c r="BG10" i="1"/>
  <c r="BF10" i="1"/>
  <c r="BE10" i="1"/>
  <c r="BB10" i="1"/>
  <c r="BA10" i="1"/>
  <c r="AZ10" i="1"/>
  <c r="AY10" i="1"/>
  <c r="AX10" i="1"/>
  <c r="AW10" i="1"/>
  <c r="AV10" i="1"/>
  <c r="AS10" i="1"/>
  <c r="AR10" i="1"/>
  <c r="AQ10" i="1"/>
  <c r="AP10" i="1"/>
  <c r="AO10" i="1"/>
  <c r="AN10" i="1"/>
  <c r="AM10" i="1"/>
  <c r="BK9" i="1"/>
  <c r="BJ9" i="1"/>
  <c r="BI9" i="1"/>
  <c r="BH9" i="1"/>
  <c r="BG9" i="1"/>
  <c r="BF9" i="1"/>
  <c r="BE9" i="1"/>
  <c r="BB9" i="1"/>
  <c r="BA9" i="1"/>
  <c r="AZ9" i="1"/>
  <c r="AY9" i="1"/>
  <c r="AX9" i="1"/>
  <c r="AW9" i="1"/>
  <c r="AV9" i="1"/>
  <c r="AS9" i="1"/>
  <c r="AR9" i="1"/>
  <c r="AQ9" i="1"/>
  <c r="AP9" i="1"/>
  <c r="AO9" i="1"/>
  <c r="AN9" i="1"/>
  <c r="AM9" i="1"/>
  <c r="BK8" i="1"/>
  <c r="BJ8" i="1"/>
  <c r="BI8" i="1"/>
  <c r="BH8" i="1"/>
  <c r="BG8" i="1"/>
  <c r="BF8" i="1"/>
  <c r="BE8" i="1"/>
  <c r="BB8" i="1"/>
  <c r="BA8" i="1"/>
  <c r="AZ8" i="1"/>
  <c r="AY8" i="1"/>
  <c r="AX8" i="1"/>
  <c r="AW8" i="1"/>
  <c r="AV8" i="1"/>
  <c r="AS8" i="1"/>
  <c r="AR8" i="1"/>
  <c r="AQ8" i="1"/>
  <c r="AP8" i="1"/>
  <c r="AO8" i="1"/>
  <c r="AN8" i="1"/>
  <c r="AM8" i="1"/>
  <c r="BK7" i="1"/>
  <c r="BJ7" i="1"/>
  <c r="BI7" i="1"/>
  <c r="BH7" i="1"/>
  <c r="BG7" i="1"/>
  <c r="BF7" i="1"/>
  <c r="BE7" i="1"/>
  <c r="BB7" i="1"/>
  <c r="BA7" i="1"/>
  <c r="AZ7" i="1"/>
  <c r="AY7" i="1"/>
  <c r="AX7" i="1"/>
  <c r="AW7" i="1"/>
  <c r="AV7" i="1"/>
  <c r="AS7" i="1"/>
  <c r="AR7" i="1"/>
  <c r="AQ7" i="1"/>
  <c r="AP7" i="1"/>
  <c r="AO7" i="1"/>
  <c r="AN7" i="1"/>
  <c r="AM7" i="1"/>
  <c r="BK6" i="1"/>
  <c r="BJ6" i="1"/>
  <c r="BI6" i="1"/>
  <c r="BH6" i="1"/>
  <c r="BG6" i="1"/>
  <c r="BF6" i="1"/>
  <c r="BE6" i="1"/>
  <c r="BB6" i="1"/>
  <c r="BA6" i="1"/>
  <c r="AZ6" i="1"/>
  <c r="AY6" i="1"/>
  <c r="AX6" i="1"/>
  <c r="AW6" i="1"/>
  <c r="AV6" i="1"/>
  <c r="AS6" i="1"/>
  <c r="AR6" i="1"/>
  <c r="AQ6" i="1"/>
  <c r="AP6" i="1"/>
  <c r="AO6" i="1"/>
  <c r="AN6" i="1"/>
  <c r="AM6" i="1"/>
  <c r="Y18" i="10"/>
  <c r="S13" i="10"/>
  <c r="V7" i="10"/>
  <c r="T8" i="10"/>
  <c r="O25" i="10"/>
  <c r="T9" i="10"/>
  <c r="Y17" i="10"/>
  <c r="W8" i="10"/>
  <c r="X8" i="10"/>
  <c r="W13" i="10"/>
  <c r="V18" i="10"/>
  <c r="P23" i="10"/>
  <c r="O27" i="10"/>
  <c r="N31" i="10"/>
  <c r="V9" i="10"/>
  <c r="U14" i="10"/>
  <c r="T19" i="10"/>
  <c r="K24" i="10"/>
  <c r="Q27" i="10"/>
  <c r="P31" i="10"/>
  <c r="T7" i="10"/>
  <c r="S12" i="10"/>
  <c r="U7" i="10"/>
  <c r="T12" i="10"/>
  <c r="S17" i="10"/>
  <c r="Y19" i="10"/>
  <c r="Q24" i="10"/>
  <c r="M27" i="10"/>
  <c r="S7" i="10"/>
  <c r="K25" i="10"/>
  <c r="U8" i="10"/>
  <c r="U18" i="10"/>
  <c r="V13" i="10"/>
  <c r="X9" i="10"/>
  <c r="X19" i="10"/>
  <c r="Y14" i="10"/>
  <c r="W7" i="10" l="1"/>
  <c r="Y7" i="10"/>
  <c r="V8" i="10"/>
  <c r="U9" i="10"/>
  <c r="Y9" i="10"/>
</calcChain>
</file>

<file path=xl/sharedStrings.xml><?xml version="1.0" encoding="utf-8"?>
<sst xmlns="http://schemas.openxmlformats.org/spreadsheetml/2006/main" count="13055" uniqueCount="1004">
  <si>
    <t>US Fuel Consumption by Type (TBtu)</t>
  </si>
  <si>
    <t>Base Case</t>
  </si>
  <si>
    <t>Base Case SCC Cost 20%</t>
  </si>
  <si>
    <t>Base Case SCC Cost 50%</t>
  </si>
  <si>
    <t>Base Case SCC Cost 100%</t>
  </si>
  <si>
    <t>Delta - Base Case SCC Cost 20% and Base Case</t>
  </si>
  <si>
    <t>Delta - Base Case SCC Cost 50% and Base Case</t>
  </si>
  <si>
    <t>Delta - Base Case SCC Cost 100% and Base Case</t>
  </si>
  <si>
    <t>Biomass</t>
  </si>
  <si>
    <t>Coal</t>
  </si>
  <si>
    <t>Gas</t>
  </si>
  <si>
    <t>Oil</t>
  </si>
  <si>
    <t>Other</t>
  </si>
  <si>
    <t>Uranium</t>
  </si>
  <si>
    <t>Total</t>
  </si>
  <si>
    <t>CPP Mass Case</t>
  </si>
  <si>
    <t>CPP Mass Case SCC Cost 20%</t>
  </si>
  <si>
    <t>CPP Mass Case SCC Cost 50%</t>
  </si>
  <si>
    <t>CPP Mass Case SCC Cost 100%</t>
  </si>
  <si>
    <t>Delta - CPP Mass Case SCC Cost 20% and CPP Mass Case</t>
  </si>
  <si>
    <t>Delta - CPP Mass Case SCC Cost 50% and CPP Mass Case</t>
  </si>
  <si>
    <t>Delta - CPP Mass Case SCC Cost 100% and CPP Mass Case</t>
  </si>
  <si>
    <t>CPP Rate Case</t>
  </si>
  <si>
    <t>CPP Rate Case SCC Cost 20%</t>
  </si>
  <si>
    <t>CPP Rate Case SCC Cost 50%</t>
  </si>
  <si>
    <t>CPP Rate Case SCC Cost 100%</t>
  </si>
  <si>
    <t>Delta - CPP Rate Case SCC Cost 20% and CPP Rate Case</t>
  </si>
  <si>
    <t>Delta - CPP Rate Case SCC Cost 50% and CPP Rate Case</t>
  </si>
  <si>
    <t>Delta - CPP Rate Case SCC Cost 100% and CPP Rate Case</t>
  </si>
  <si>
    <t>PRB Coal Production (Millions of Short Tons)</t>
  </si>
  <si>
    <t>Coal production on Federal lands</t>
  </si>
  <si>
    <t>millions of short tons</t>
  </si>
  <si>
    <t>Colorado</t>
  </si>
  <si>
    <t>Colorado, Raton</t>
  </si>
  <si>
    <t>Colorado, San Juan</t>
  </si>
  <si>
    <t>Colorado, Uinta</t>
  </si>
  <si>
    <t>Utah</t>
  </si>
  <si>
    <t>UT</t>
  </si>
  <si>
    <t>Montana</t>
  </si>
  <si>
    <t>Montana, Powder River</t>
  </si>
  <si>
    <t>Wyoming</t>
  </si>
  <si>
    <t>Wyoming, Green River</t>
  </si>
  <si>
    <t>Wyoming, Low Btu (8400)</t>
  </si>
  <si>
    <t>Wyoming, Powder River</t>
  </si>
  <si>
    <t>Coal production on Non-Federal lands in CO, UT, MT, WY</t>
  </si>
  <si>
    <t>Total Production in CO, UT, MT, WY</t>
  </si>
  <si>
    <t>Gas Production by Basin (Millions of Short Tons)</t>
  </si>
  <si>
    <t>National coal production by Basin</t>
  </si>
  <si>
    <t>Central Appalachia (CAPP)</t>
  </si>
  <si>
    <t>Northern Appalachia (NAPP)</t>
  </si>
  <si>
    <t>Illinois Basin (ILB)</t>
  </si>
  <si>
    <t>Powder River Basin (PRB)</t>
  </si>
  <si>
    <t>Rocky Mountains</t>
  </si>
  <si>
    <t>All other U.S. Regions</t>
  </si>
  <si>
    <t>Coal Prices (2012$/ton)</t>
  </si>
  <si>
    <t>Base Case (2012$/ton)</t>
  </si>
  <si>
    <t>Colorado, Uinta, 0.9 lb SO2</t>
  </si>
  <si>
    <t>N/A</t>
  </si>
  <si>
    <t>Utah, Uinta, 0.9 lb SO2</t>
  </si>
  <si>
    <t>Montana PRB, 0.8 lb SO2</t>
  </si>
  <si>
    <t>Wyoming PRB, 8400 Btu/lb, 0.8 lb SO2</t>
  </si>
  <si>
    <t>Wyoming PRB, 8800 Btu/lb, 0.8 lb SO2</t>
  </si>
  <si>
    <t>Generation Mix (GWh)</t>
  </si>
  <si>
    <t>CC - Existing and Planned</t>
  </si>
  <si>
    <t>CC - New</t>
  </si>
  <si>
    <t>CT - Existing and Planned</t>
  </si>
  <si>
    <t>CT - New</t>
  </si>
  <si>
    <t>Geothermal</t>
  </si>
  <si>
    <t>Hydro</t>
  </si>
  <si>
    <t>Landfill</t>
  </si>
  <si>
    <t>Nuclear</t>
  </si>
  <si>
    <t>Oil/Gas</t>
  </si>
  <si>
    <t>Solar</t>
  </si>
  <si>
    <t>Wind</t>
  </si>
  <si>
    <t>Energy Efficiency</t>
  </si>
  <si>
    <t>Delivered Gas Prices, US, 2012$/MMBtu</t>
  </si>
  <si>
    <t>% - Delta to Corresponding Base Case</t>
  </si>
  <si>
    <t>Base Case with 20% SCC</t>
  </si>
  <si>
    <t>Base Case with 50% SCC</t>
  </si>
  <si>
    <t>Base Case with 100% SCC</t>
  </si>
  <si>
    <t>CPP Mass Case with 20% SCC</t>
  </si>
  <si>
    <t>CPP Mass Case with 50% SCC</t>
  </si>
  <si>
    <t>CPP Mass Case with 100% SCC</t>
  </si>
  <si>
    <t>CPP Rate Case with 20% SCC</t>
  </si>
  <si>
    <t>CPP Rate Case with 50% SCC</t>
  </si>
  <si>
    <t>CPP Rate Case with 100% SCC</t>
  </si>
  <si>
    <t>Firm Wholesale Power Prices, 2012$/MWh</t>
  </si>
  <si>
    <t>CO2 Allowance Prices (2012$/ton)</t>
  </si>
  <si>
    <t>East Central (PJM)</t>
  </si>
  <si>
    <t>North Central (MISO)</t>
  </si>
  <si>
    <t>Northeast (NPCC)</t>
  </si>
  <si>
    <t>South Central (SPP + ERCOT)</t>
  </si>
  <si>
    <t>Southeast (SERC + FL)</t>
  </si>
  <si>
    <t>West (WECC)</t>
  </si>
  <si>
    <t>Total US CO2 Emissions (Thousand Short Tons)</t>
  </si>
  <si>
    <t>Delta to Corresponding Base Case (Thousand Short Tons)</t>
  </si>
  <si>
    <t>% Change to Corresponding Base Case</t>
  </si>
  <si>
    <t>Emissions Reduction per Dollar (Thousand Short Tons/2012$)</t>
  </si>
  <si>
    <t>Total Costs, US, Million 2012$</t>
  </si>
  <si>
    <t>Coal Production by Basin (Millions of Short Tons)</t>
  </si>
  <si>
    <t>Coal Prices (2012$/ton)*</t>
  </si>
  <si>
    <t xml:space="preserve">*Prices are indicated as "N/A" if production is zero from the coal supply region for the reporting year. </t>
  </si>
  <si>
    <t>Delivered Gas Prices (US, 2012$/MMBtu)</t>
  </si>
  <si>
    <t>Firm Wholesale Power Prices (2012$/MWh)</t>
  </si>
  <si>
    <t>Total Costs (US, Million 2012$)</t>
  </si>
  <si>
    <t>US FuelConsumption by Type (TBtu)</t>
  </si>
  <si>
    <t xml:space="preserve">Base Case with no new permits </t>
  </si>
  <si>
    <t>Base Case with limited new permits</t>
  </si>
  <si>
    <t>Delta - Base Case with no new permits and Base Case</t>
  </si>
  <si>
    <t>Delta - Base Case with limited new permits and Base Case</t>
  </si>
  <si>
    <t>CPP Base Case</t>
  </si>
  <si>
    <t xml:space="preserve">CPP Base Case with no new permits </t>
  </si>
  <si>
    <t xml:space="preserve">CPP Base Case with limited new permits </t>
  </si>
  <si>
    <t>Delta - CPP Base with no new permits and CPP Base Case</t>
  </si>
  <si>
    <t>Delta - CPP Base Case with limited new permits and CPP Base Case</t>
  </si>
  <si>
    <t xml:space="preserve">CPP Base with no new permits </t>
  </si>
  <si>
    <t>Delta - CPP Base Case with no new permits and CPP Base Case</t>
  </si>
  <si>
    <t xml:space="preserve">Base Case with limited new permits </t>
  </si>
  <si>
    <t>Delta - Base Case with no new permits  and Base Case</t>
  </si>
  <si>
    <t>Delta - CPP Base Case with no new permits  and CPP Base Case</t>
  </si>
  <si>
    <t>Base Case with no new permits</t>
  </si>
  <si>
    <t>CPP Base Case with no new permits</t>
  </si>
  <si>
    <t>CPP Base Case with limited new permits</t>
  </si>
  <si>
    <t>Total Production Costs (Million $2012)</t>
  </si>
  <si>
    <t>Base Case with 20% SCC Adder</t>
  </si>
  <si>
    <t>Base Case with 50% SCC Adder</t>
  </si>
  <si>
    <t>Base Case with 100% SCC Adder</t>
  </si>
  <si>
    <t>CPP Base Case with 20% SCC Adder</t>
  </si>
  <si>
    <t>CPP Base Case with 50% SCC Adder</t>
  </si>
  <si>
    <t>CPP Base Case with 100% SCC Adder</t>
  </si>
  <si>
    <t>Coal production on federal lands</t>
  </si>
  <si>
    <t>Coal royalty payments on Federal lands, minemouth price portion</t>
  </si>
  <si>
    <t>millions of $</t>
  </si>
  <si>
    <t>Coal royalty payments on federal lands, adder portion</t>
  </si>
  <si>
    <t>Coal royalty payments on federal lands, total</t>
  </si>
  <si>
    <t>Year</t>
  </si>
  <si>
    <t>SCC - Nov. 2013 corrected technical update</t>
  </si>
  <si>
    <t>Source: http://www.whitehouse.gov/sites/default/files/omb/assets/inforeg/technical-update-social-cost-of-carbon-for-regulator-impact-analysis.pdf</t>
  </si>
  <si>
    <t>Note: original SCC TSD update reports SCC in units of 2007 $/M ton CO2</t>
  </si>
  <si>
    <t>2007 dollars/metric ton CO2</t>
  </si>
  <si>
    <t>Discount rate</t>
  </si>
  <si>
    <t>Year of emissions</t>
  </si>
  <si>
    <t>avg</t>
  </si>
  <si>
    <t>95th</t>
  </si>
  <si>
    <t>Annual price indexes (average of monthly)</t>
  </si>
  <si>
    <t>Assumed 2015 y/y inflation</t>
  </si>
  <si>
    <t>PCE</t>
  </si>
  <si>
    <t>Infl-ann</t>
  </si>
  <si>
    <t>Infl-cum</t>
  </si>
  <si>
    <t>CPI</t>
  </si>
  <si>
    <t>Source: FRED</t>
  </si>
  <si>
    <t>Ramp-in factor for coal royalty surcharge</t>
  </si>
  <si>
    <t>Aggregate coal mine production for total Annual</t>
  </si>
  <si>
    <t>https://www.eia.gov/coal/data/browser/#/topic/33?agg=2</t>
  </si>
  <si>
    <t>1&amp;rank=g&amp;geo=g0000000000003vu&amp;mntp=g&amp;linechart=COAL.PRODUCTION.TOT-US-TOT.A~COAL.PRODUCTION.TOT-APP-TOT.A~COAL.PRODUCTION.TOT-APN-TOT.A~COAL.PRODUCTION.TOT-APC-TOT.A~COAL.PRODUCTION.TOT-APS-TOT.A~COAL.PRODUCTION.TOT-INT-TOT.A~COAL.PRODUCTION.TOT-ILL-TOT.A~COAL.PRODUCTION.TOT-INO-TOT.A~COAL.PRODUCTION.TOT-WSB-TOT.A~COAL.PRODUCTION.TOT-PRB-TOT.A~COAL.PRODUCTION.TOT-UNT-TOT.A~COAL.PRODUCTION.TOT-WBO-TOT.A&amp;columnchart=COAL.PRODUCTION.TOT-US-TOT.A&amp;map=COAL.PRODUCTION.TOT-US-TOT.A&amp;freq=A&amp;start=2001&amp;end=2016&amp;ctype=linechart&amp;ltype=pin&amp;rtype=b&amp;pin=&amp;rse=0&amp;maptype=0</t>
  </si>
  <si>
    <t>16:22:39 GMT-0500 (EST)</t>
  </si>
  <si>
    <t>Data source: U.S. Energy Information Administration</t>
  </si>
  <si>
    <t>All coal : United States short tons</t>
  </si>
  <si>
    <t>All coal : Appalachia short tons</t>
  </si>
  <si>
    <t>All coal : Northern short tons</t>
  </si>
  <si>
    <t>All coal : Central short tons</t>
  </si>
  <si>
    <t>All coal : Southern short tons</t>
  </si>
  <si>
    <t>All coal : Interior Region Total short tons</t>
  </si>
  <si>
    <t>All coal : Illinois Basin short tons</t>
  </si>
  <si>
    <t>All coal : Other Interior short tons</t>
  </si>
  <si>
    <t>All coal : Western Region Total short tons</t>
  </si>
  <si>
    <t>All coal : Powder River Basin short tons</t>
  </si>
  <si>
    <t>All coal : Uinta Basin short tons</t>
  </si>
  <si>
    <t>All coal : Other Western short tons</t>
  </si>
  <si>
    <t>Metric tons CO2 per short ton of coal</t>
  </si>
  <si>
    <t>Federal Coal Lease Statistics</t>
  </si>
  <si>
    <t>Headwaters Economics, December 2015</t>
  </si>
  <si>
    <t>For more information visit http://headwaterseconomics.org/energy/coal/outcomes-higher-coal-naturalgas-royalties/</t>
  </si>
  <si>
    <t>Contact: Mark Haggerty, Headwaters Economics, 406-570-5626, mark@headwaterseconomics.org</t>
  </si>
  <si>
    <t xml:space="preserve">This spreadsheet compiles statistics about federal coal leases that describe aspects of the lease sale process, royalty rates, and the geography and coal qualities associated with the lease. Data is drawn from a variety of sources, including the Bureau of Land Management (BLM), Mine Safety and Health Administration (MSHA), and the Energy Information Administration (EIA). These data are intended to be useful to other researchers, decision makers, industry analysts, and members of the public interested in federal policy related to coal extraction and coal-fired power generation. We welcome feedback on errors and any additional information or data that would add to the usefulness of these information. The data are contained in the "Lease Statistics" tab. The Metadata Table below includes a short description of each of the variables included in the Lease Statistics tab, the data source, and notes with additional information, definitions, and/or methods that help interpret these data. </t>
  </si>
  <si>
    <t>Metadata Table</t>
  </si>
  <si>
    <t>Category</t>
  </si>
  <si>
    <t>Variable</t>
  </si>
  <si>
    <t>Description</t>
  </si>
  <si>
    <t>Source (detailed citations are below the metadata table)</t>
  </si>
  <si>
    <t>Notes</t>
  </si>
  <si>
    <t>Unique Lease ID</t>
  </si>
  <si>
    <t>KEY</t>
  </si>
  <si>
    <t xml:space="preserve">A unique identifier (UI) for each federal coal lease. </t>
  </si>
  <si>
    <t>Headwaters Economics</t>
  </si>
  <si>
    <t xml:space="preserve">This field is used to link data from different data sources, including Bureau of Land Management, Mine Health and Safety Administration, and Energy Information Administration. </t>
  </si>
  <si>
    <t>BLM Lease Serial Number</t>
  </si>
  <si>
    <t>A unique serial number BLM uses for federal coal leases.</t>
  </si>
  <si>
    <t>BLM Coal Lease Statistics; BLM LR2000; MSHA ID/BLM Coal Lease Serial Number Cross Reference</t>
  </si>
  <si>
    <t>The BLM lease serial is formatted differently in the various source documents. We have standardized the lease serial in this file based on the format specified by BLM for the LR2000: http://www.blm.gov/lr2000/SerialNoFormat.pdf.</t>
  </si>
  <si>
    <t>Lease Information</t>
  </si>
  <si>
    <t>Casetype</t>
  </si>
  <si>
    <t xml:space="preserve">The casetype describes the type of federal coal lease.  </t>
  </si>
  <si>
    <t>BLM LR2000</t>
  </si>
  <si>
    <t>NONREG COMP COAL LSE­-LBA: Nonregional Competitive Lease-by-Application Lease. These are competitive leases on coal deposits located outside designated coal production regions (cf. 43 C.F.R. §3425.1-5 and 43 C.F.R. §3400.5).
REGIONAL COAL LSE COMP: Regional competitive coal lease. These are competitive leases on coal deposits located within a designated coal production region.
COAL LSE PREF RIGHT: Preference right coal lease. A special non-competitive lease that requires the applicant demonstrate the discovery of commercial quantities (c.f. 43 C.F.R. §3430.1-2) of coal on prospecting permit lands (cf. 43 C.F.R. Subpart 3430 - Preference Right Leases)
REG COMP EMERG/BYPASS: Regional competitive emergency lease. A special lease sold through an emergency lease sale under the conditions specified in 43 C.F.R. §3425.1-4.
LOGICAL MINING UNIT: An area of land with recoverable coal reserves which can be developed, as a unit, in an economical, efficient, and orderly manner with due regard to conservation of recoverable coal and other resources (cf. 43 C.F.R. 3480.0-5(a)(19))
COAL LICENSE TO MINE: A license to mine coal for domestic use which is subject to the provisions found in 43 C.F.R. 3440. 
COAL LSE/LND EX­-AL VLY F: Coal lease/land exploration alluvial valley floor. A coal lease or license to explore on federal lands deemed to be alluvial valley floors as described in 30 CFR Chapter VII. 
COAL LSE EXCHANGE: Coal lease exchange. A lease issued as a result of a lease exchange procedure (cf. 43 C.F.R. §3430.6-3)</t>
  </si>
  <si>
    <t>Case Disposition</t>
  </si>
  <si>
    <t>Indicates the status of a federal coal lease.</t>
  </si>
  <si>
    <t>AUTHORIZED: An issued lease, permit, license, patent, or order.
CLOSED: Lease considered dead. These can be rejected, withdrawn, canceled, expired, or relinquished leases.
RELINQUISHED: A lease that has been surrendered after authorization.
EXPIRED: A lease that has expired.
PENDING: A lease pending authorization.
CANCELLED: A lease that has been cancelled.</t>
  </si>
  <si>
    <t>Effective Date</t>
  </si>
  <si>
    <t>The reported effective date for a lease casetype.</t>
  </si>
  <si>
    <t>Lease Age (Years)</t>
  </si>
  <si>
    <t>The age of the lease.</t>
  </si>
  <si>
    <t>The lease age was estimated by calculating the difference between the lease effective date (the beginning of the lease life) and 10/1/2015 or, if the lease is closed, the reported "case closed" date.</t>
  </si>
  <si>
    <t>Readjustment Due Date</t>
  </si>
  <si>
    <t>The due date for the respective lease to be readjusted.</t>
  </si>
  <si>
    <t>Years to Readjustment</t>
  </si>
  <si>
    <t>How many years remain before the lease will be due from 1/1/2016</t>
  </si>
  <si>
    <t>The years remaining until the next readjustment is due was estimated by finding the difference between the reported readjustment due date and January 2016.</t>
  </si>
  <si>
    <t>Lease Readjustment Remark</t>
  </si>
  <si>
    <t>The remark associated with the lease's readjustment event.</t>
  </si>
  <si>
    <t>Lease Geography</t>
  </si>
  <si>
    <t>Administration State</t>
  </si>
  <si>
    <t>The state where the office responsible for administering the lease is located.</t>
  </si>
  <si>
    <t>State</t>
  </si>
  <si>
    <t>The state in which the lease is located.</t>
  </si>
  <si>
    <t>County</t>
  </si>
  <si>
    <t xml:space="preserve">The county assigned to the lease in the LR2000. </t>
  </si>
  <si>
    <t>In some cases, a lease overlaps more than one county boundary. Only one county is reported in this column.</t>
  </si>
  <si>
    <t>Coal Basin</t>
  </si>
  <si>
    <t>Coal Basin where lease is located.</t>
  </si>
  <si>
    <t>USGS</t>
  </si>
  <si>
    <t>Coal Producing Region</t>
  </si>
  <si>
    <t>The coal region where lease is located</t>
  </si>
  <si>
    <t>Associated Coal Mine</t>
  </si>
  <si>
    <t>MSHA Mine ID</t>
  </si>
  <si>
    <t xml:space="preserve">Unique ID used by Mine Safety and Health Administration for U.S. coal mines. </t>
  </si>
  <si>
    <t>MSHA</t>
  </si>
  <si>
    <t>BLM lease serial numbers are cross referenced with the MSHA mine ID based on a crosswalk provided by BLM to Headwaters Economics in response to a FOIA request. In some cases, a mine may have multiple leases within its bounds and vice versa.</t>
  </si>
  <si>
    <t>Mine Name</t>
  </si>
  <si>
    <t>Name of the coal mine associated with each lease.</t>
  </si>
  <si>
    <t>BLM Coal Lease Statistics; MSHA</t>
  </si>
  <si>
    <t>Mine Type</t>
  </si>
  <si>
    <t xml:space="preserve">Surface or underground mining method reported for the mine the lease is associated with. </t>
  </si>
  <si>
    <t xml:space="preserve">BLM LR2000 and MSHA
</t>
  </si>
  <si>
    <t>Mine Operation</t>
  </si>
  <si>
    <t>The reported mine operation type (Mine Only, Preparation Plant, and Mine and Preparation Plant).</t>
  </si>
  <si>
    <t>EIA and MSHA</t>
  </si>
  <si>
    <t>Mine Status</t>
  </si>
  <si>
    <t>The status of the mine (inactive or active).</t>
  </si>
  <si>
    <t>Lessee/Operator</t>
  </si>
  <si>
    <t xml:space="preserve">The lessee reported to MSHA and/or Operator reported to MSHA, if different from the lessee. </t>
  </si>
  <si>
    <t>Coal Lease Volume</t>
  </si>
  <si>
    <t>Lease Acres</t>
  </si>
  <si>
    <t>The number of federal acres authorized in the lease.</t>
  </si>
  <si>
    <t>BLM Coal Lease Statistics</t>
  </si>
  <si>
    <t>Sale Date</t>
  </si>
  <si>
    <t>The posted sale date for the lease.</t>
  </si>
  <si>
    <t>Tons Offered</t>
  </si>
  <si>
    <t>Estimated amount of recoverable coal in a lease (short tons).</t>
  </si>
  <si>
    <t xml:space="preserve">Headwaters Economics added addition data by reviewing the Federal Register for coal lease sale statistics. We also provided estimates of the average tons per acre for federal coal eases where these data are not reported. We added a disclosure code that indicates the source of the tons offered data (BLM, Federal Register, or Estimated (see the next row in this metadata table).  </t>
  </si>
  <si>
    <t>Disclosure Code</t>
  </si>
  <si>
    <t xml:space="preserve">Denotes whether the tons offered and tons per acre figures are from reported sources (R1 and R2), from estimates (E1-E3), or unavailable (U). </t>
  </si>
  <si>
    <t>"-" = No data available and it is likely that tonnage data is inapplicable for the lease. 
R1 = Tonnage reported in BLM Coal Lease Statistics
R2 = These data reported in the Federal Register. Federal Register citations are found in lease history reports in the BLM LR2000. 
E1 = These figures are estimates using tons per acre data for leases in the same coal mine that have these data reported in BLM Coal Lease Statistics or the Federal Register. For coal mines with two or more leases with reported tonnage data, the average tons per acre are used to estimate volumes associated with leases in the same mine where no tonnage data are reported. For coal mines with three or more leases with reported tonnage data, the median tons per acre for these leases are used to estimate volumes associated with leases in the same mine where no tonnage data are reported.
E2 = These figures are estimates using the median tons per acre for all coal leases in the same coal basin. 
E3 = These figures are estimates using the median tons per acre for all coal leases in the same coal producing region.
U = Unavailable. For these entries there is no tonnage data known to be available and no basis on which to calculate an estimate.</t>
  </si>
  <si>
    <t>Tons Per Acre</t>
  </si>
  <si>
    <t>The tons of coal per acre based on the reported lease acreage and reported or estimated tons offered.</t>
  </si>
  <si>
    <t>Lease Bonus Payment</t>
  </si>
  <si>
    <t>Bids Received</t>
  </si>
  <si>
    <t>The reported number of bids received for a competitive lease sale.</t>
  </si>
  <si>
    <t>Accepted Bonus Bid</t>
  </si>
  <si>
    <t>The value of the successful bid for a competitive lease.</t>
  </si>
  <si>
    <t>Bonus Bid Value Per Acre</t>
  </si>
  <si>
    <t>Total accepted bonus bid divided by the lease acreage.</t>
  </si>
  <si>
    <t>BLM Coal Lease Statistics; Headwaters Economics</t>
  </si>
  <si>
    <t>This field is calculated by dividing the total bonus bid reported in the BLM Coal Lease Statistics by acreage reported in BLM Coal Lease Statistics and/or BLM LR2000.</t>
  </si>
  <si>
    <t>Bonus Bid Value Per Ton</t>
  </si>
  <si>
    <t>Total accepted bonus bid divided by the tons offered.</t>
  </si>
  <si>
    <t xml:space="preserve">This field is calculated by dividing the total bonus bid reported in the BLM Coal Lease Statistics byreported and estimated Tons Offered field. </t>
  </si>
  <si>
    <t>Lease Royalty Rate</t>
  </si>
  <si>
    <t>Standard Royalty Rate</t>
  </si>
  <si>
    <t xml:space="preserve">The staututory royalty rate applied to the lease based on the mining type (surface or underground). </t>
  </si>
  <si>
    <t>The standard royalty rate for a lease is recoreded based on the type of mining assocaied with the lease, surface or underround.  If a lease has both surface and underground mining, teh rate is reported at the higher, surface mining statutory royalty rate. Coal extracted from surface mines is subject to a 12.5% royalty rate. Coal extracted from underground mines is subject to an 8% royalty rate (c.f. 43 C.F.R. §3473.3-2).</t>
  </si>
  <si>
    <t>Royalty Rate Reduction Begin</t>
  </si>
  <si>
    <t>The estimated beginning date of single occurrence (the most recent) of a royalty rate reduction for a lease.</t>
  </si>
  <si>
    <t>Generally, this is the effective date specified in the remarks of the action description "RLTY REDUCTION APPV" listing. In some cases, the effective date was specified in the case action description "RLTY RATE - OTHER" remark.</t>
  </si>
  <si>
    <t>Royalty Rate Reduction End</t>
  </si>
  <si>
    <t>The estimated ending date of single occurrence (the most recent) of a royalty rate reduction for a lease.</t>
  </si>
  <si>
    <t>Generally, this is the end date of the royalty reduction specified in one of several places in the BLM LR2000. The dateis typically recorded in the remarks of action description "RLTY REDUCTION APPV." In some cases, the date is provided elsewhere: the remarks of action description "RLTY RATE - OTHER" or the posting date of action description "RLTY REDUCTION LIFTED" or in the additional comments indicated by footnotes within the remarks of action description  "RLTY REDUCTION APPV." In cases where a statement of duration is made such as "2 YRS" it is assumed that the end of the two years occurs by calendar year two years from the specified effective date.</t>
  </si>
  <si>
    <t>Royalty Rate Reduction Term</t>
  </si>
  <si>
    <t xml:space="preserve">The estimated term of the most recent occurrence of a royalty rate reduction for a lease. </t>
  </si>
  <si>
    <t xml:space="preserve">The royalty rate reduction duration was calculated using the Royalty Rate Reduction Begin date and Royalty Rate Reduction End date values. The difference was calculated using the DATE, YEAR, MONTH, DAY functions. The number of days produced by the calculation of the date difference was then divided by 365 to arrive at the number of years for the reduction. </t>
  </si>
  <si>
    <t>Royalty Reduction Rate</t>
  </si>
  <si>
    <t>The estimated reduced royalty rate for the lease.</t>
  </si>
  <si>
    <t>This is the most recent reduced rate specified in the remarks of the action description "RLTY RATE - OTHER" or in the remarks of action description "RLTY REDUCTION APPV" in the BLM LR2000. For leases with multiple entries, the most recent listing is used. In some cases, the royalty rate reduction only occurs for tracts (i.e. a subset of the lease lands) specified in the additional comments indicated as footnotes to the relevant case action description.</t>
  </si>
  <si>
    <t>Total Royalty Rate Reductions Filed</t>
  </si>
  <si>
    <t xml:space="preserve">Count of total royalty rate reduction applications filed. </t>
  </si>
  <si>
    <t xml:space="preserve">These figures are the count of the number of entries in the BLM LR2000 in the  "RLTY REDUCTION FILED" field. </t>
  </si>
  <si>
    <t>Total Royalty Rate Reductions Approved</t>
  </si>
  <si>
    <t xml:space="preserve">Count of total approved royalty rate reductions. </t>
  </si>
  <si>
    <t>These figures are the count of the number of entries in the BLM LR2000 in the "RLTY REDUCTION APPV" filed.</t>
  </si>
  <si>
    <t>Coal Qualities (Associated Mine)</t>
  </si>
  <si>
    <t>Coal Type</t>
  </si>
  <si>
    <t>The type of coal associated with the BLM lease.</t>
  </si>
  <si>
    <t>Coal type listed for each federal coal lease is the coal type identified in "Coal fields of the conterminous United States—National Coal Resource Assessment updated version" for the location of each federal coal lease.</t>
  </si>
  <si>
    <t>Average heat content, 2011-2013, mmbtu/ton</t>
  </si>
  <si>
    <t xml:space="preserve">Describes the average heat content of coal delivered from the coal mine associated with the federal coal lease. </t>
  </si>
  <si>
    <t>EIA</t>
  </si>
  <si>
    <t xml:space="preserve">The average value is a weighted average of all coal deliveries from the coal mine associated with the lease to the domestic power sector during 2011-2013. </t>
  </si>
  <si>
    <t>Average sulfur content, 2011-2013, percent</t>
  </si>
  <si>
    <t xml:space="preserve">Describes the average sulfur  content of coal delivered from the coal mine associated with the federal coal lease. </t>
  </si>
  <si>
    <t>Average ash content, 2011-2013, percent</t>
  </si>
  <si>
    <t xml:space="preserve">Describes the average ash content of coal delivered from the coal mine associated with the federal coal lease. </t>
  </si>
  <si>
    <t>Data Sources</t>
  </si>
  <si>
    <t>Bureau of Land Management (BLM) Coal Lease Statistics</t>
  </si>
  <si>
    <t>Statistics for all leases sold from 1990 to the current year (2012) include the sale date, state, associated mine name, and lease-specific data including acres leased, estimated amount of coal leased, number of qualified bids, accepted bonus bid (total and per-ton), and the successful bidder.</t>
  </si>
  <si>
    <r>
      <t xml:space="preserve">"Total Federal Coal Leases in Effect, Total Acres Under Lease, and Lease Sales by Fiscal Year Since 1990," </t>
    </r>
    <r>
      <rPr>
        <i/>
        <sz val="10"/>
        <rFont val="Calibri"/>
        <family val="2"/>
        <scheme val="minor"/>
      </rPr>
      <t>U.S. Department of Interior, Bureau of Land Management,</t>
    </r>
    <r>
      <rPr>
        <sz val="10"/>
        <rFont val="Calibri"/>
        <family val="2"/>
        <scheme val="minor"/>
      </rPr>
      <t xml:space="preserve"> Accessed July, 2015.</t>
    </r>
  </si>
  <si>
    <t xml:space="preserve"> http://www.blm.gov/wo/st/en/prog/energy/coal_and_non-energy/coal_lease_table.html</t>
  </si>
  <si>
    <t xml:space="preserve">
</t>
  </si>
  <si>
    <r>
      <t xml:space="preserve">"Land &amp; Mineral Legacy Rehost 2000 System - LR2000," U.S. </t>
    </r>
    <r>
      <rPr>
        <i/>
        <sz val="10"/>
        <rFont val="Calibri"/>
        <family val="2"/>
        <scheme val="minor"/>
      </rPr>
      <t>Department of the Interior, Bureau of Land Management</t>
    </r>
    <r>
      <rPr>
        <sz val="10"/>
        <rFont val="Calibri"/>
        <family val="2"/>
        <scheme val="minor"/>
      </rPr>
      <t xml:space="preserve">, May 16, 2014.
</t>
    </r>
  </si>
  <si>
    <t>http://www.blm.gov/lr2000/index.htm</t>
  </si>
  <si>
    <t xml:space="preserve">Reference information for casetype descriptions here: </t>
  </si>
  <si>
    <t>http://www.blm.gov/lr2000/descriptions/descriptionCasetype_description.pdf</t>
  </si>
  <si>
    <t>Note: Instructions on how to pull reports from the LR2000 can be found here:</t>
  </si>
  <si>
    <t>http://www.blm.gov/lr2000/rptsum.htm</t>
  </si>
  <si>
    <t>MSHA ID/BLM Coal Lease Serial Number Cross Reference</t>
  </si>
  <si>
    <r>
      <t xml:space="preserve">"Cross reverence of BLM coal lease serial numbers and MSHA identification numbers," </t>
    </r>
    <r>
      <rPr>
        <i/>
        <sz val="10"/>
        <rFont val="Calibri"/>
        <family val="2"/>
        <scheme val="minor"/>
      </rPr>
      <t>U.S. Department of Interior, Bureau of Land Management</t>
    </r>
    <r>
      <rPr>
        <sz val="10"/>
        <rFont val="Calibri"/>
        <family val="2"/>
        <scheme val="minor"/>
      </rPr>
      <t>, February 3, 2015. 1278-FOIA (860) FOIA# 2015-00462.</t>
    </r>
  </si>
  <si>
    <t>United States Geological Survey (USGS)</t>
  </si>
  <si>
    <r>
      <t xml:space="preserve">Tully, John, "Coal Fields of the United States," </t>
    </r>
    <r>
      <rPr>
        <i/>
        <sz val="10"/>
        <rFont val="Calibri"/>
        <family val="2"/>
        <scheme val="minor"/>
      </rPr>
      <t>United States Geological Survey,</t>
    </r>
    <r>
      <rPr>
        <sz val="10"/>
        <rFont val="Calibri"/>
        <family val="2"/>
        <scheme val="minor"/>
      </rPr>
      <t xml:space="preserve"> August, 2001,</t>
    </r>
  </si>
  <si>
    <t>www.nationalatlas.gov/atlasftp.html</t>
  </si>
  <si>
    <r>
      <t>East, J.A., "Coal fields of the conterminous United States-National Coal Resource Assessment updated version,"</t>
    </r>
    <r>
      <rPr>
        <i/>
        <sz val="10"/>
        <rFont val="Calibri"/>
        <family val="2"/>
        <scheme val="minor"/>
      </rPr>
      <t xml:space="preserve"> U.S. Geological Survey, 2013, </t>
    </r>
    <r>
      <rPr>
        <sz val="10"/>
        <rFont val="Calibri"/>
        <family val="2"/>
        <scheme val="minor"/>
      </rPr>
      <t>Open-File Report 2012–1205, one sheet, scale 1:5,000,000.</t>
    </r>
  </si>
  <si>
    <t>http://pubs.usgs.gov/of/2012/1205/</t>
  </si>
  <si>
    <t>Office of Natural Resource Revenue (ONRR) Federal Royalty Statistics</t>
  </si>
  <si>
    <t xml:space="preserve">ONRR reports total sales volume and sales value for royalty purposes, and the resulting royalty, bonus, rental, and other revenue data. Statistics are organized by year and by state for specific commodity and product descriptions from 2003 to 2013. Royalty statistics prior to 2003 are only available at the commodity description, and bonus payment statistics are only available in total for all commodities combined. Statistics are reported for accounting year and sales year. Sales year statistics are used in this report. </t>
  </si>
  <si>
    <r>
      <t xml:space="preserve">"Federal Onshore Reported Sales Value, Sales Volume, and Royalty Revenue. Sales Years 2003 to 2014." </t>
    </r>
    <r>
      <rPr>
        <i/>
        <sz val="10"/>
        <rFont val="Calibri"/>
        <family val="2"/>
        <scheme val="minor"/>
      </rPr>
      <t xml:space="preserve">U.S. Department of the Interior, Office of Natural Resources Revenue, </t>
    </r>
    <r>
      <rPr>
        <sz val="10"/>
        <rFont val="Calibri"/>
        <family val="2"/>
        <scheme val="minor"/>
      </rPr>
      <t>Accessed November, 2015.</t>
    </r>
  </si>
  <si>
    <t>http://statistics.onrr.gov/</t>
  </si>
  <si>
    <t>Energy Information Administration (EIA) Fossil Fuel Deliveries</t>
  </si>
  <si>
    <t xml:space="preserve">Data for the total quantity of coal delivered (measured in tons), average heat content (measured in millions of BTUs), and fuel cost (measured in cents per BTU) were obtained for individual coal deliveries monthly from 2008 through 2012 using data from the Fuel Receipts Data section of form EIA-923. These data report the state where the coal originated and the state where it was delivered. </t>
  </si>
  <si>
    <r>
      <t xml:space="preserve">"Electric Power Generation and Fuel Consumption, Stocks, and Receipts," </t>
    </r>
    <r>
      <rPr>
        <i/>
        <sz val="10"/>
        <rFont val="Calibri"/>
        <family val="2"/>
        <scheme val="minor"/>
      </rPr>
      <t>U.S. Department of Energy, Energy Information Administration</t>
    </r>
    <r>
      <rPr>
        <sz val="10"/>
        <rFont val="Calibri"/>
        <family val="2"/>
        <scheme val="minor"/>
      </rPr>
      <t xml:space="preserve">. 2015. Monthly Time Series Data, Page 5, Fuel Receipts and Costs. </t>
    </r>
  </si>
  <si>
    <t>http://www.eia.gov/electricity/data/eia923/</t>
  </si>
  <si>
    <t>U.S. Mine Safety and Health Administration</t>
  </si>
  <si>
    <t>MSHA requires operators to report production volumes and other statistics at the mine scale on an annual and quarterly basis as part of their reporting requirements around mine safety. The original source is the quarterly Mine Safety and Health Administration survey that tracks production statistics as well as statistics on accidents, employment, and working hours by mine. U.S. Energy Information Administration makes these data available in several forms.</t>
  </si>
  <si>
    <r>
      <t xml:space="preserve">"Quarterly Mine Employment and Coal Production Report," </t>
    </r>
    <r>
      <rPr>
        <i/>
        <sz val="10"/>
        <rFont val="Calibri"/>
        <family val="2"/>
        <scheme val="minor"/>
      </rPr>
      <t>U.S. Department of Labor, Mine Safety and Health Administration,</t>
    </r>
    <r>
      <rPr>
        <sz val="10"/>
        <rFont val="Calibri"/>
        <family val="2"/>
        <scheme val="minor"/>
      </rPr>
      <t xml:space="preserve"> Form 7000-2, Accessed August, 2015.</t>
    </r>
  </si>
  <si>
    <t>http://www.msha.gov/OpenGovernmentData/OGIMSHA.asp</t>
  </si>
  <si>
    <t>U.S. Energy Information Administration. Coal Production Statistics.</t>
  </si>
  <si>
    <t>http://www.eia.gov/coal/data.cfm#production</t>
  </si>
  <si>
    <t>Asociated Coal Mine</t>
  </si>
  <si>
    <t>Leased Coal Volume</t>
  </si>
  <si>
    <t xml:space="preserve">Effective Date </t>
  </si>
  <si>
    <t>Yrs to readjust-ment (Ceil)</t>
  </si>
  <si>
    <t>Administrative State</t>
  </si>
  <si>
    <t>Royalty Rate Reduction Term (years)</t>
  </si>
  <si>
    <t>COC    057202</t>
  </si>
  <si>
    <t>LOGICAL MINING UNIT</t>
  </si>
  <si>
    <t>AUTHORIZED</t>
  </si>
  <si>
    <t>-</t>
  </si>
  <si>
    <t>Delta County</t>
  </si>
  <si>
    <t>Rocky Mountain</t>
  </si>
  <si>
    <t>05-04591</t>
  </si>
  <si>
    <t>Bowie No. 2 Mine</t>
  </si>
  <si>
    <t>Underground</t>
  </si>
  <si>
    <t>Mine and Preparation Plant</t>
  </si>
  <si>
    <t>Active</t>
  </si>
  <si>
    <t>Bowie Resources, LLC</t>
  </si>
  <si>
    <t>E1</t>
  </si>
  <si>
    <t>COC   008133001</t>
  </si>
  <si>
    <t>COAL LSE PREF RIGHT</t>
  </si>
  <si>
    <t>Routt County</t>
  </si>
  <si>
    <t>05-03836</t>
  </si>
  <si>
    <t>Foidel Creek Mine</t>
  </si>
  <si>
    <t>Blue Mountain Energy,Inc</t>
  </si>
  <si>
    <t>COC   000751801</t>
  </si>
  <si>
    <t>Moffat County</t>
  </si>
  <si>
    <t>05-02838</t>
  </si>
  <si>
    <t>Trapper Mine</t>
  </si>
  <si>
    <t>Surface</t>
  </si>
  <si>
    <t>Mine only</t>
  </si>
  <si>
    <t>Trapper Mining LLC</t>
  </si>
  <si>
    <t>E2</t>
  </si>
  <si>
    <t>COC   012347601</t>
  </si>
  <si>
    <t>05-02962</t>
  </si>
  <si>
    <t>Colowyo Mine</t>
  </si>
  <si>
    <t>Colowyo Coal Company LP</t>
  </si>
  <si>
    <t>COC   012347501</t>
  </si>
  <si>
    <t>OKBLM 0017612</t>
  </si>
  <si>
    <t>New Mexico</t>
  </si>
  <si>
    <t>Oklahoma</t>
  </si>
  <si>
    <t>Le Flore County</t>
  </si>
  <si>
    <t>Interior</t>
  </si>
  <si>
    <t>34-01782</t>
  </si>
  <si>
    <t>Red Bank Creek</t>
  </si>
  <si>
    <t>Inactive</t>
  </si>
  <si>
    <t>Coal Creek Minerals, LLC</t>
  </si>
  <si>
    <t>COC   000751901</t>
  </si>
  <si>
    <t>COC   0079641</t>
  </si>
  <si>
    <t>REGIONAL COAL LSE COMP</t>
  </si>
  <si>
    <t>COD   0052547</t>
  </si>
  <si>
    <t>NONREG COMP COAL LSE-LBA</t>
  </si>
  <si>
    <t>COD   0036955</t>
  </si>
  <si>
    <t>COC    025079</t>
  </si>
  <si>
    <t>REG COMP EMERG/BYPASS</t>
  </si>
  <si>
    <t>COC    075914</t>
  </si>
  <si>
    <t>05-04952</t>
  </si>
  <si>
    <t>Peabody Sage
Creek Mine</t>
  </si>
  <si>
    <t>Peabody Sage Creek Mining, LLC</t>
  </si>
  <si>
    <t>MTM    088755</t>
  </si>
  <si>
    <t>Rosebud County</t>
  </si>
  <si>
    <t>Northern Great Plains</t>
  </si>
  <si>
    <t>COD   0056298</t>
  </si>
  <si>
    <t>05-01370</t>
  </si>
  <si>
    <t>Eagle #5</t>
  </si>
  <si>
    <t>Peabody Williams Fork Mining,
LLC</t>
  </si>
  <si>
    <t>OKNM   091571</t>
  </si>
  <si>
    <t>34-01648</t>
  </si>
  <si>
    <t>Rock Island Mine</t>
  </si>
  <si>
    <t>Farrell-Cooper Mining Company</t>
  </si>
  <si>
    <t>R1</t>
  </si>
  <si>
    <t>MTM   0073109</t>
  </si>
  <si>
    <t>24-01747</t>
  </si>
  <si>
    <t>Rosebud Mine &amp; Crusher/Conveyor</t>
  </si>
  <si>
    <t>Western Energy Co.</t>
  </si>
  <si>
    <t>KYES   051005</t>
  </si>
  <si>
    <t>COAL LEASE</t>
  </si>
  <si>
    <t>Eastern States</t>
  </si>
  <si>
    <t>Kentucky</t>
  </si>
  <si>
    <t>Harlan County</t>
  </si>
  <si>
    <t>Appalachian Region</t>
  </si>
  <si>
    <t>Eastern</t>
  </si>
  <si>
    <t>15-18376</t>
  </si>
  <si>
    <t>Beechfork Mine</t>
  </si>
  <si>
    <t>Lessee: Bledsoe Coal Corp.
Operator: James River Coal Co.</t>
  </si>
  <si>
    <t>Medium and High Volatile Bituminous</t>
  </si>
  <si>
    <t>KYES   050213</t>
  </si>
  <si>
    <t>Clay County</t>
  </si>
  <si>
    <t>15-18422</t>
  </si>
  <si>
    <t>Chas #4 Mine</t>
  </si>
  <si>
    <t>Lessee of Record: Chas Coal LLC
Operator:
Chas Coal LLC</t>
  </si>
  <si>
    <t>KYES   051002</t>
  </si>
  <si>
    <t>Leslie County</t>
  </si>
  <si>
    <t>ALES   044853</t>
  </si>
  <si>
    <t>Alabama</t>
  </si>
  <si>
    <t>Jefferson County</t>
  </si>
  <si>
    <t>01-02901</t>
  </si>
  <si>
    <t>Shoal Creek Mine</t>
  </si>
  <si>
    <t>Lessee: Drummond Coal Co.
Operator: Drummond Coal Co.</t>
  </si>
  <si>
    <t>KYES   041395</t>
  </si>
  <si>
    <t>RELINQUISHED</t>
  </si>
  <si>
    <t>Bell County</t>
  </si>
  <si>
    <t>15-17350</t>
  </si>
  <si>
    <t>Bell Co. No. 2</t>
  </si>
  <si>
    <t>Lessee: Appolo Fuels Inc. Operator: Appolo Fuels Inc.</t>
  </si>
  <si>
    <t>KYES   034711</t>
  </si>
  <si>
    <t>15-15964</t>
  </si>
  <si>
    <t>CVC No. 1</t>
  </si>
  <si>
    <t>KYES   021181</t>
  </si>
  <si>
    <t>McCreary County</t>
  </si>
  <si>
    <t>15-14178</t>
  </si>
  <si>
    <t>#1 Mine</t>
  </si>
  <si>
    <t>Lessee: Southfork Coal Co.
Operator:
Southfork Coal Co.</t>
  </si>
  <si>
    <t>MTM    097988</t>
  </si>
  <si>
    <t>Musselshell County</t>
  </si>
  <si>
    <t>Bull Mountain Field</t>
  </si>
  <si>
    <t>24-01950</t>
  </si>
  <si>
    <t>Bull Mountains
Mine No. 1</t>
  </si>
  <si>
    <t>Signal Peak Energy, LLC</t>
  </si>
  <si>
    <t>Subbituminous</t>
  </si>
  <si>
    <t>WAW   0004322</t>
  </si>
  <si>
    <t>Oregon</t>
  </si>
  <si>
    <t>Washington</t>
  </si>
  <si>
    <t>Lewis County</t>
  </si>
  <si>
    <t>Centralia-Chehalis Field</t>
  </si>
  <si>
    <t>Pacific Coast</t>
  </si>
  <si>
    <t>45-00416</t>
  </si>
  <si>
    <t>Centralia Coal Mine</t>
  </si>
  <si>
    <t>TransAlta Centralia Mining LLC</t>
  </si>
  <si>
    <t>U</t>
  </si>
  <si>
    <t>WAOR   006527</t>
  </si>
  <si>
    <t>NDM    107283</t>
  </si>
  <si>
    <t>North Dakota</t>
  </si>
  <si>
    <t>Oliver County</t>
  </si>
  <si>
    <t>Fort Union Region</t>
  </si>
  <si>
    <t>32-00218</t>
  </si>
  <si>
    <t>Center Mine</t>
  </si>
  <si>
    <t>BNI Coal ®
Center Coal Co-Div/General
Industries
MSHA Operator: BNI Coal Ltd</t>
  </si>
  <si>
    <t>Lignite</t>
  </si>
  <si>
    <t>MTM    106575</t>
  </si>
  <si>
    <t>COAL LICENSE TO MINE</t>
  </si>
  <si>
    <t>Fallon County</t>
  </si>
  <si>
    <t>MTM    092157</t>
  </si>
  <si>
    <t>MTM    024044</t>
  </si>
  <si>
    <t>MTM    070746</t>
  </si>
  <si>
    <t>NDM    097633</t>
  </si>
  <si>
    <t>NDM    095104</t>
  </si>
  <si>
    <t>NDM    091535</t>
  </si>
  <si>
    <t>Mercer County</t>
  </si>
  <si>
    <t>32-00595</t>
  </si>
  <si>
    <t>Freedom Mine</t>
  </si>
  <si>
    <t>The Coteau Properties Co.</t>
  </si>
  <si>
    <t>NDM    091647</t>
  </si>
  <si>
    <t>McLean County</t>
  </si>
  <si>
    <t>32-00491</t>
  </si>
  <si>
    <t>Falkirk Mine</t>
  </si>
  <si>
    <t>Falkirk Mining Co.</t>
  </si>
  <si>
    <t>NDM    090783</t>
  </si>
  <si>
    <t>NDM    086601</t>
  </si>
  <si>
    <t>32-00043</t>
  </si>
  <si>
    <t>Beulah Mine</t>
  </si>
  <si>
    <t>Dakota Westmoreland Co.</t>
  </si>
  <si>
    <t>NDM    085517</t>
  </si>
  <si>
    <t>NDM    085515</t>
  </si>
  <si>
    <t>NDM    085516</t>
  </si>
  <si>
    <t>NDM    081582</t>
  </si>
  <si>
    <t>NDM   0065329</t>
  </si>
  <si>
    <t>Williams County</t>
  </si>
  <si>
    <t>32-00652</t>
  </si>
  <si>
    <t>Leonardite
Products</t>
  </si>
  <si>
    <t>Leonardite Products, LLC</t>
  </si>
  <si>
    <t>NDM   0043848</t>
  </si>
  <si>
    <t>NDM   0041765</t>
  </si>
  <si>
    <t>MTM   0023207</t>
  </si>
  <si>
    <t>Richland County</t>
  </si>
  <si>
    <t>24-00106</t>
  </si>
  <si>
    <t>Savage Mine</t>
  </si>
  <si>
    <t>Westmoreland Savage, Corp.</t>
  </si>
  <si>
    <t>COC    057192</t>
  </si>
  <si>
    <t>Green River Region</t>
  </si>
  <si>
    <t>WYW    006266</t>
  </si>
  <si>
    <t>Sweetwater County</t>
  </si>
  <si>
    <t>48-01180</t>
  </si>
  <si>
    <t>Black Butte &amp;
Lucite Hills</t>
  </si>
  <si>
    <t>Lessee &amp; Operator:
Black Butte and Leucite Hills
Mines</t>
  </si>
  <si>
    <t>COC    057195</t>
  </si>
  <si>
    <t>WYW   0313558</t>
  </si>
  <si>
    <t>48-00677</t>
  </si>
  <si>
    <t>Jim Bridger Mine</t>
  </si>
  <si>
    <t>Lessee &amp; Operator:
Bridger Coal Co.</t>
  </si>
  <si>
    <t>WYW    002727</t>
  </si>
  <si>
    <t>COC   008125101</t>
  </si>
  <si>
    <t>COC   008125801</t>
  </si>
  <si>
    <t>COC   0088199</t>
  </si>
  <si>
    <t>COC    020900</t>
  </si>
  <si>
    <t>WYW    002728</t>
  </si>
  <si>
    <t>48-01646</t>
  </si>
  <si>
    <t>Bridger Underground Coal Mine</t>
  </si>
  <si>
    <t>Lessee &amp; Operator:  Bridger Coal
Co.</t>
  </si>
  <si>
    <t>COC    030656</t>
  </si>
  <si>
    <t>WYW    023411</t>
  </si>
  <si>
    <t>COC   0126480</t>
  </si>
  <si>
    <t>COC    074219</t>
  </si>
  <si>
    <t>COC    072980</t>
  </si>
  <si>
    <t>WYW    160394</t>
  </si>
  <si>
    <t>COC    067514</t>
  </si>
  <si>
    <t>CLOSED</t>
  </si>
  <si>
    <t>WYW    154595</t>
  </si>
  <si>
    <t>COC    054608</t>
  </si>
  <si>
    <t>WYW    119606</t>
  </si>
  <si>
    <t>48-00082</t>
  </si>
  <si>
    <t>Swanson Mine</t>
  </si>
  <si>
    <t>Lessee &amp; Operator:
Cougar Coal Company</t>
  </si>
  <si>
    <t>COC   0114093</t>
  </si>
  <si>
    <t>WYW   0061422</t>
  </si>
  <si>
    <t>Lincoln County</t>
  </si>
  <si>
    <t>Hams Fork Region</t>
  </si>
  <si>
    <t>48-00086</t>
  </si>
  <si>
    <t>Kemmerer Mine</t>
  </si>
  <si>
    <t>Lessee &amp; Operator:
Westmoreland Kemmerer Inc.</t>
  </si>
  <si>
    <t>E3</t>
  </si>
  <si>
    <t>WYW   0056471</t>
  </si>
  <si>
    <t>WYW   0060274</t>
  </si>
  <si>
    <t>WYW    088913</t>
  </si>
  <si>
    <t>WYW   0294513</t>
  </si>
  <si>
    <t>WYW   0075206</t>
  </si>
  <si>
    <t>WYW   0075207</t>
  </si>
  <si>
    <t>WYW   0055246</t>
  </si>
  <si>
    <t>WYW   0054727</t>
  </si>
  <si>
    <t>Carbon County</t>
  </si>
  <si>
    <t>Hanna Field</t>
  </si>
  <si>
    <t>WYW   0054728</t>
  </si>
  <si>
    <t>WYW   0150169</t>
  </si>
  <si>
    <t>WYC   0033800</t>
  </si>
  <si>
    <t>WYW    139975</t>
  </si>
  <si>
    <t>48-01694</t>
  </si>
  <si>
    <t>Elk Mountain
Mine</t>
  </si>
  <si>
    <t>Lessee: Ark Land WR Inc.
Operator: Arch of Wyoming, LLC</t>
  </si>
  <si>
    <t>WYW    082736</t>
  </si>
  <si>
    <t>WYW    072989</t>
  </si>
  <si>
    <t>WYW    058095</t>
  </si>
  <si>
    <t>WYW    049338</t>
  </si>
  <si>
    <t>R2</t>
  </si>
  <si>
    <t>MTM    056926</t>
  </si>
  <si>
    <t>COAL LSE EXCHANGE</t>
  </si>
  <si>
    <t>Powder River Region</t>
  </si>
  <si>
    <t>24-00108</t>
  </si>
  <si>
    <t>Big Sky</t>
  </si>
  <si>
    <t>Big Sky Coal Co.</t>
  </si>
  <si>
    <t>WYW    087364</t>
  </si>
  <si>
    <t>Campbell County</t>
  </si>
  <si>
    <t>48-01353</t>
  </si>
  <si>
    <t>North Antelope
Rochelle Mine</t>
  </si>
  <si>
    <t>Peabody Powder River Mining
LLC</t>
  </si>
  <si>
    <t>MTM    099236F4</t>
  </si>
  <si>
    <t>COAL LSE/LND EX-AL VLY F</t>
  </si>
  <si>
    <t>MTM    099236FD</t>
  </si>
  <si>
    <t>Big Horn County</t>
  </si>
  <si>
    <t>WYW    071692</t>
  </si>
  <si>
    <t>48-00977</t>
  </si>
  <si>
    <t>Black Thunder (and the former Jacobs Ranch Mine)</t>
  </si>
  <si>
    <t>Thunder Basin Coal Company LLC</t>
  </si>
  <si>
    <t>MTM    101099</t>
  </si>
  <si>
    <t>24-00839</t>
  </si>
  <si>
    <t>Decker Mine</t>
  </si>
  <si>
    <t>Decker Coal Co.</t>
  </si>
  <si>
    <t>WYW   0271201</t>
  </si>
  <si>
    <t>48-01429</t>
  </si>
  <si>
    <t>Dry Fork Mine</t>
  </si>
  <si>
    <t>Western Fuels Wyoming Inc</t>
  </si>
  <si>
    <t>MTM    101097</t>
  </si>
  <si>
    <t>WYW    087582</t>
  </si>
  <si>
    <t>WYW    080954</t>
  </si>
  <si>
    <t>48-00732</t>
  </si>
  <si>
    <t>Belle Ayr Mine</t>
  </si>
  <si>
    <t>Alpha Coal West</t>
  </si>
  <si>
    <t>WYW   0311810</t>
  </si>
  <si>
    <t>MTM    088754</t>
  </si>
  <si>
    <t>WYW    083395</t>
  </si>
  <si>
    <t>48-00993</t>
  </si>
  <si>
    <t>Rawhide Mine</t>
  </si>
  <si>
    <t>Peabody Caballo Mining, LLC</t>
  </si>
  <si>
    <t>WYW    083394</t>
  </si>
  <si>
    <t>WYW    180753</t>
  </si>
  <si>
    <t>Converse County</t>
  </si>
  <si>
    <t>WYW    060231</t>
  </si>
  <si>
    <t>MTM    082186</t>
  </si>
  <si>
    <t>WYW   0271200</t>
  </si>
  <si>
    <t>WYW   0271199</t>
  </si>
  <si>
    <t>WYW    150152</t>
  </si>
  <si>
    <t>48-01200</t>
  </si>
  <si>
    <t>Buckskin Mine</t>
  </si>
  <si>
    <t>Kiewit Mining Group Inc.,
Buckskin Mining Company</t>
  </si>
  <si>
    <t>MTM    107327</t>
  </si>
  <si>
    <t>WYW    129205</t>
  </si>
  <si>
    <t>MTM    101101</t>
  </si>
  <si>
    <t>WYW    148123</t>
  </si>
  <si>
    <t>MTM    105019</t>
  </si>
  <si>
    <t>WYW    149516</t>
  </si>
  <si>
    <t>WYW    180754</t>
  </si>
  <si>
    <t>MTM    088758</t>
  </si>
  <si>
    <t>MTM    101100</t>
  </si>
  <si>
    <t>WYW    125794</t>
  </si>
  <si>
    <t>MTBIL 0020989</t>
  </si>
  <si>
    <t>MTM    088757</t>
  </si>
  <si>
    <t>MTM   0057934A</t>
  </si>
  <si>
    <t>MTM    085063</t>
  </si>
  <si>
    <t>MTM    088756</t>
  </si>
  <si>
    <t>MTM    101098</t>
  </si>
  <si>
    <t>MTM    082187</t>
  </si>
  <si>
    <t>WYW    173408</t>
  </si>
  <si>
    <t>WYW    176095</t>
  </si>
  <si>
    <t>WYW    174596</t>
  </si>
  <si>
    <t>WYW    172657</t>
  </si>
  <si>
    <t>WYW    161248</t>
  </si>
  <si>
    <t>WYW    177903</t>
  </si>
  <si>
    <t>48-01337</t>
  </si>
  <si>
    <t>Antelope Coal
Mine</t>
  </si>
  <si>
    <t>Antelope Coal LLC</t>
  </si>
  <si>
    <t>WYW    163340</t>
  </si>
  <si>
    <t>WYW    155132</t>
  </si>
  <si>
    <t>48-01078</t>
  </si>
  <si>
    <t>Eagle Butte Mine</t>
  </si>
  <si>
    <t>Alpha Coal West, Inc</t>
  </si>
  <si>
    <t>WYW    174407</t>
  </si>
  <si>
    <t>48-00992</t>
  </si>
  <si>
    <t>Cordero Mine</t>
  </si>
  <si>
    <t>Cordero Mining LLC</t>
  </si>
  <si>
    <t>WYW    154432</t>
  </si>
  <si>
    <t>MTM    094378</t>
  </si>
  <si>
    <t>24-01457</t>
  </si>
  <si>
    <t>Spring Creek Coal
Company</t>
  </si>
  <si>
    <t>Spring Creek Coal LLC</t>
  </si>
  <si>
    <t>WYW    172692</t>
  </si>
  <si>
    <t>WYW    151643</t>
  </si>
  <si>
    <t>WYW    151634</t>
  </si>
  <si>
    <t>WYW    151134</t>
  </si>
  <si>
    <t>48-01355</t>
  </si>
  <si>
    <t>School Creek
Mine</t>
  </si>
  <si>
    <t>Peabody School Creek Mining LLC</t>
  </si>
  <si>
    <t>WYW    150318</t>
  </si>
  <si>
    <t>WYW    150210</t>
  </si>
  <si>
    <t>WYW    154001</t>
  </si>
  <si>
    <t>WYW    176096</t>
  </si>
  <si>
    <t>WYW    146744</t>
  </si>
  <si>
    <t>MTM    088405</t>
  </si>
  <si>
    <t>WYW    141435</t>
  </si>
  <si>
    <t>WYW    178457</t>
  </si>
  <si>
    <t>WYW    136458</t>
  </si>
  <si>
    <t>WYW    179011</t>
  </si>
  <si>
    <t>WYW    136142</t>
  </si>
  <si>
    <t>WYW    127221</t>
  </si>
  <si>
    <t>WYW    128322</t>
  </si>
  <si>
    <t>MTM    080697</t>
  </si>
  <si>
    <t>WYW    124783</t>
  </si>
  <si>
    <t>WYW    122586</t>
  </si>
  <si>
    <t>WYW    151896</t>
  </si>
  <si>
    <t>WYW    119554</t>
  </si>
  <si>
    <t>WYW    118907</t>
  </si>
  <si>
    <t>WYW    117924</t>
  </si>
  <si>
    <t>WYW    078633</t>
  </si>
  <si>
    <t>WYW    078634</t>
  </si>
  <si>
    <t>WYW    078629</t>
  </si>
  <si>
    <t>WYW    078631</t>
  </si>
  <si>
    <t>MTM    054713</t>
  </si>
  <si>
    <t>MTM    054711</t>
  </si>
  <si>
    <t>MTM    054712</t>
  </si>
  <si>
    <t>MTM    054716</t>
  </si>
  <si>
    <t>MTM    037604</t>
  </si>
  <si>
    <t>MTM    042381</t>
  </si>
  <si>
    <t>MTM    035734</t>
  </si>
  <si>
    <t>MTM    035735</t>
  </si>
  <si>
    <t>WYW    008385</t>
  </si>
  <si>
    <t>WYW    023929</t>
  </si>
  <si>
    <t>MTM    015965</t>
  </si>
  <si>
    <t>WYW    023928</t>
  </si>
  <si>
    <t>WYW    005036</t>
  </si>
  <si>
    <t>WYW    005035</t>
  </si>
  <si>
    <t>WYW    003446</t>
  </si>
  <si>
    <t>48-01215</t>
  </si>
  <si>
    <t>Coal Creek Mine</t>
  </si>
  <si>
    <t>WYW    003397</t>
  </si>
  <si>
    <t>WYW   0325878</t>
  </si>
  <si>
    <t>WYW    002313</t>
  </si>
  <si>
    <t>WYW   0321779</t>
  </si>
  <si>
    <t>WYW    172413</t>
  </si>
  <si>
    <t>WYW    182099</t>
  </si>
  <si>
    <t>WYW   0322255</t>
  </si>
  <si>
    <t>WYW    172414</t>
  </si>
  <si>
    <t>WYW    155534</t>
  </si>
  <si>
    <t>WYW   0321780</t>
  </si>
  <si>
    <t>MTM   0073093</t>
  </si>
  <si>
    <t>WYW   0313773</t>
  </si>
  <si>
    <t>WYW   0317682</t>
  </si>
  <si>
    <t>WYW   0313666</t>
  </si>
  <si>
    <t>48-00083</t>
  </si>
  <si>
    <t>Wyodak Mine</t>
  </si>
  <si>
    <t>Wyodak Resources Development
Company</t>
  </si>
  <si>
    <t>WYW   0313668</t>
  </si>
  <si>
    <t>MTM   0069782</t>
  </si>
  <si>
    <t>MTM   0061685</t>
  </si>
  <si>
    <t>MTM   0057934</t>
  </si>
  <si>
    <t>WYW   0111833</t>
  </si>
  <si>
    <t>WYW   0073289</t>
  </si>
  <si>
    <t>MTM   0006770</t>
  </si>
  <si>
    <t>WYB   0031719</t>
  </si>
  <si>
    <t>NMNM  0045197</t>
  </si>
  <si>
    <t>San Juan County</t>
  </si>
  <si>
    <t>San Juan River Region</t>
  </si>
  <si>
    <t>29-01168</t>
  </si>
  <si>
    <t>San Juan</t>
  </si>
  <si>
    <t>San Juan Coal Company</t>
  </si>
  <si>
    <t>NMNM  0045196</t>
  </si>
  <si>
    <t>NMNM  0065466</t>
  </si>
  <si>
    <t>McKinley County</t>
  </si>
  <si>
    <t>29-00096</t>
  </si>
  <si>
    <t>McKinley</t>
  </si>
  <si>
    <t>Chevron Mining, Inc.</t>
  </si>
  <si>
    <t>NMNM  0057349</t>
  </si>
  <si>
    <t>NMNM  0057348</t>
  </si>
  <si>
    <t>NMNM  0045217</t>
  </si>
  <si>
    <t>NMNM  0554844</t>
  </si>
  <si>
    <t>NMSF  0071448</t>
  </si>
  <si>
    <t>COP   0058300</t>
  </si>
  <si>
    <t>La Plata County</t>
  </si>
  <si>
    <t>05-04864</t>
  </si>
  <si>
    <t>King II</t>
  </si>
  <si>
    <t>GGC Energy, LLC</t>
  </si>
  <si>
    <t>NMNM   126813</t>
  </si>
  <si>
    <t>29-02257</t>
  </si>
  <si>
    <t>El Segundo</t>
  </si>
  <si>
    <t>Peabody Natural Resources Co.</t>
  </si>
  <si>
    <t>COC    062920</t>
  </si>
  <si>
    <t>NMNM   099144</t>
  </si>
  <si>
    <t>29-02170</t>
  </si>
  <si>
    <t>San Juan Mine No.
1</t>
  </si>
  <si>
    <t>NMNM   028093</t>
  </si>
  <si>
    <t>NMNM  0315559</t>
  </si>
  <si>
    <t>COC    068590</t>
  </si>
  <si>
    <t>Uinta Region</t>
  </si>
  <si>
    <t>COC    057194</t>
  </si>
  <si>
    <t>COC    057201</t>
  </si>
  <si>
    <t>05-03672</t>
  </si>
  <si>
    <t>West Elk Mine</t>
  </si>
  <si>
    <t>Mountain Coal Company, LLC</t>
  </si>
  <si>
    <t>COC    057198</t>
  </si>
  <si>
    <t>Garfield County</t>
  </si>
  <si>
    <t>05-03013</t>
  </si>
  <si>
    <t>McClane Canyon
Mine</t>
  </si>
  <si>
    <t>McClane Canyon Mining, LLC</t>
  </si>
  <si>
    <t>COC    057190</t>
  </si>
  <si>
    <t>Rio Blanco County</t>
  </si>
  <si>
    <t>05-03505</t>
  </si>
  <si>
    <t>Deserado Mine</t>
  </si>
  <si>
    <t>UTU    088554</t>
  </si>
  <si>
    <t>Emery County</t>
  </si>
  <si>
    <t>COC    001362</t>
  </si>
  <si>
    <t>Gunnison County</t>
  </si>
  <si>
    <t>UTU    047080</t>
  </si>
  <si>
    <t>Sevier County</t>
  </si>
  <si>
    <t>42-00089</t>
  </si>
  <si>
    <t>SUFCO</t>
  </si>
  <si>
    <t>Lessee:  Canyon Fuel
BLM Operator:  Canyon Fuel Co.
LLC</t>
  </si>
  <si>
    <t>COC    00842401</t>
  </si>
  <si>
    <t>UTSL  0068754</t>
  </si>
  <si>
    <t>42-02233</t>
  </si>
  <si>
    <t>WEST RIDGE,
West Ridge Mine</t>
  </si>
  <si>
    <t>Lessee:  ANDALEX,
BLM Operator:  UEI,
MSHA Operator: West Ridge
Resources Inc.</t>
  </si>
  <si>
    <t>COC   012543901</t>
  </si>
  <si>
    <t>COD   0034365</t>
  </si>
  <si>
    <t>COC   002370301</t>
  </si>
  <si>
    <t>COC   012551501</t>
  </si>
  <si>
    <t>COC   012551601</t>
  </si>
  <si>
    <t>UTU   0044076</t>
  </si>
  <si>
    <t>42-01566</t>
  </si>
  <si>
    <t>SKYLINE,
Skyline Mine #3</t>
  </si>
  <si>
    <t>Lessee:  Canyon Fuel  BLM
Operator:  Canyon Fuel Co. LLC</t>
  </si>
  <si>
    <t>COC    029225</t>
  </si>
  <si>
    <t>UTU    061049</t>
  </si>
  <si>
    <t>42-02263</t>
  </si>
  <si>
    <t>CASTLE
VALLEY #3</t>
  </si>
  <si>
    <t>Lessee:  C.O.P. Coal Development
Company &amp; ANR Co.
BLM Operator:  Castle Valley
Mining LLC
MSHA Operator:  Castle Valley
Mining LLC</t>
  </si>
  <si>
    <t>UTU    069600</t>
  </si>
  <si>
    <t>42-01474</t>
  </si>
  <si>
    <t>Pinnacle Mine</t>
  </si>
  <si>
    <t>Lessee: AMC Coal &amp; ANDALEX,
BLM Operator:  UEI,
MSHA Operator: Andalex
Resources Inc</t>
  </si>
  <si>
    <t>COC    029226</t>
  </si>
  <si>
    <t>UTSL  0051279</t>
  </si>
  <si>
    <t>42-01890</t>
  </si>
  <si>
    <t>DUGOUT/SC3,
Dugout Canyon
Mine</t>
  </si>
  <si>
    <t>UTU    046484</t>
  </si>
  <si>
    <t>COD   0044569</t>
  </si>
  <si>
    <t>COC    00842501</t>
  </si>
  <si>
    <t>UTU    061048</t>
  </si>
  <si>
    <t>UTU   0062453</t>
  </si>
  <si>
    <t>UTU   0026583</t>
  </si>
  <si>
    <t>COC   0117192</t>
  </si>
  <si>
    <t>UTU    038727</t>
  </si>
  <si>
    <t>COC    027432</t>
  </si>
  <si>
    <t>UTU    005287</t>
  </si>
  <si>
    <t>42-00079</t>
  </si>
  <si>
    <t>EMERY DEEP, Emery Mine</t>
  </si>
  <si>
    <t>Lessee:  Consol Coal,
BLM &amp; MSHA Operator:
Consol Mining Company LLC</t>
  </si>
  <si>
    <t>UTSL  0027304</t>
  </si>
  <si>
    <t>COD   0047201</t>
  </si>
  <si>
    <t>UTU    049332</t>
  </si>
  <si>
    <t>42-01211</t>
  </si>
  <si>
    <t>TRAIL
MOUNTAIN
Mine</t>
  </si>
  <si>
    <t>Lessee:  PacifiCorp,
BLM Operator: Energy West
MSHA Operator: Energy West
Mining Company</t>
  </si>
  <si>
    <t>UTSL  0050862</t>
  </si>
  <si>
    <t>42-00121</t>
  </si>
  <si>
    <t>DEER CREEK,
Deer Creek Mine</t>
  </si>
  <si>
    <t>Lessee:  Corp of Presiding Bishop,
Malcolm N. McKinnon Armeda
McKinnon Illiquid Assets Trust, &amp;
PacifiCorp
BLM Operator: Energy West
Mining
MSHA Operator: Energy West
Mining</t>
  </si>
  <si>
    <t>UTU   0020305</t>
  </si>
  <si>
    <t>COC   012666901</t>
  </si>
  <si>
    <t>UTSL  0062648</t>
  </si>
  <si>
    <t>42-01809</t>
  </si>
  <si>
    <t>GENWAL,
Crandall Canyon
No. 2  Mine</t>
  </si>
  <si>
    <t>Lessee:  ANDALEX,
BLM Operator:  UEI,
MSHA Operator: Genwal Coal
Company</t>
  </si>
  <si>
    <t>UTU   0014275</t>
  </si>
  <si>
    <t>UTU    088273</t>
  </si>
  <si>
    <t>UTU    088990</t>
  </si>
  <si>
    <t>COC    075916</t>
  </si>
  <si>
    <t>COC    074813</t>
  </si>
  <si>
    <t>COC    070615</t>
  </si>
  <si>
    <t>UTU    086038</t>
  </si>
  <si>
    <t>COC    067232</t>
  </si>
  <si>
    <t>UTU    084285</t>
  </si>
  <si>
    <t>UTU    081893</t>
  </si>
  <si>
    <t>COC    067011</t>
  </si>
  <si>
    <t>UTU    079975</t>
  </si>
  <si>
    <t>COC    066514</t>
  </si>
  <si>
    <t>UTU    078953</t>
  </si>
  <si>
    <t>42-02356</t>
  </si>
  <si>
    <t>Princess Mine</t>
  </si>
  <si>
    <t>Lessee:  ANDALEX,
BLM Operator:  UEI,
MSHA Operator: Genwal
Resources Inc</t>
  </si>
  <si>
    <t>UTU    078562</t>
  </si>
  <si>
    <t>COC    061209</t>
  </si>
  <si>
    <t>COC    061357</t>
  </si>
  <si>
    <t>05-04674</t>
  </si>
  <si>
    <t>Elk Creek Mine</t>
  </si>
  <si>
    <t>Oxbow Mining, LLC</t>
  </si>
  <si>
    <t>UTU    076195</t>
  </si>
  <si>
    <t>UTU    074804</t>
  </si>
  <si>
    <t>42-02074</t>
  </si>
  <si>
    <t>Horizon Mine</t>
  </si>
  <si>
    <t>Lessee:  Hidden Splendor,
BLM Operator:  Hidden Splendor,
MSHA Operator:  Hidden Splendor
Resources, Inc.</t>
  </si>
  <si>
    <t>UTU    067939</t>
  </si>
  <si>
    <t>UTU    069635</t>
  </si>
  <si>
    <t>COC    056447</t>
  </si>
  <si>
    <t>UTU    068082</t>
  </si>
  <si>
    <t>COC    054558</t>
  </si>
  <si>
    <t>COC    053356</t>
  </si>
  <si>
    <t>COC    053510</t>
  </si>
  <si>
    <t>COC    051551</t>
  </si>
  <si>
    <t>UTU    064375</t>
  </si>
  <si>
    <t>UTU    066060</t>
  </si>
  <si>
    <t>UTU    063214</t>
  </si>
  <si>
    <t>COC    044693</t>
  </si>
  <si>
    <t>UTU    054762</t>
  </si>
  <si>
    <t>UTU    051923</t>
  </si>
  <si>
    <t>COC    037210</t>
  </si>
  <si>
    <t>UTU    050722</t>
  </si>
  <si>
    <t>UTU    047977</t>
  </si>
  <si>
    <t>UTU    050044</t>
  </si>
  <si>
    <t>UTU    047979</t>
  </si>
  <si>
    <t>UTU    047978</t>
  </si>
  <si>
    <t>UTU    028297</t>
  </si>
  <si>
    <t>UTU    002810</t>
  </si>
  <si>
    <t>UTU    001358</t>
  </si>
  <si>
    <t>UTU   0149084</t>
  </si>
  <si>
    <t>UTU   0147570</t>
  </si>
  <si>
    <t>UTU   0142235</t>
  </si>
  <si>
    <t>UTU   0073120</t>
  </si>
  <si>
    <t>UTU   0084924</t>
  </si>
  <si>
    <t>UTU   0084923</t>
  </si>
  <si>
    <t>UTU   0082996</t>
  </si>
  <si>
    <t>UTU   0083066</t>
  </si>
  <si>
    <t>UTU   0040151</t>
  </si>
  <si>
    <t>UTU   0126947</t>
  </si>
  <si>
    <t>42-02241</t>
  </si>
  <si>
    <t>LILA CANYON,
Lila Canyon</t>
  </si>
  <si>
    <t>Lessee: Utah American Energy
Inc.,
BLM Operator:  UEI,
MSHA Operator: Utah American
Energy Inc.</t>
  </si>
  <si>
    <t>UTU   0044025</t>
  </si>
  <si>
    <t>UTU   0024319</t>
  </si>
  <si>
    <t>UTU   0020668</t>
  </si>
  <si>
    <t>UTU   0024316</t>
  </si>
  <si>
    <t>UTU   0024317</t>
  </si>
  <si>
    <t>UTU   0024318</t>
  </si>
  <si>
    <t>UTU   0007064</t>
  </si>
  <si>
    <t>UTU   0010581</t>
  </si>
  <si>
    <t>UTU   0014218</t>
  </si>
  <si>
    <t>UTU   0014217</t>
  </si>
  <si>
    <t>UTU   0006039</t>
  </si>
  <si>
    <t>UTU   0005067</t>
  </si>
  <si>
    <t>UTSL  0070645</t>
  </si>
  <si>
    <t>UTSL  0069291</t>
  </si>
  <si>
    <t>UTSL  0069985</t>
  </si>
  <si>
    <t>UTSL  0066490</t>
  </si>
  <si>
    <t>UTSL  0066145</t>
  </si>
  <si>
    <t>UTSL  0064607</t>
  </si>
  <si>
    <t>UTSL  0064900</t>
  </si>
  <si>
    <t>UTSL  0063058</t>
  </si>
  <si>
    <t>UTSL  0062583</t>
  </si>
  <si>
    <t>UTSL  0051221</t>
  </si>
  <si>
    <t>UTSL  0025431</t>
  </si>
  <si>
    <t>OKBLM 0017902</t>
  </si>
  <si>
    <t>Western Region</t>
  </si>
  <si>
    <t>34-01790</t>
  </si>
  <si>
    <t>Milton Mine</t>
  </si>
  <si>
    <t>Mining Systems Co. / Cavanal
Minerals LLC</t>
  </si>
  <si>
    <t>OKNM   108097</t>
  </si>
  <si>
    <t>Haskell County</t>
  </si>
  <si>
    <t>34-00676</t>
  </si>
  <si>
    <t>McCurtain Mine</t>
  </si>
  <si>
    <t>OKNM   107920</t>
  </si>
  <si>
    <t>Latimer County</t>
  </si>
  <si>
    <t>34-02076</t>
  </si>
  <si>
    <t>Bull Hill</t>
  </si>
  <si>
    <t>OKNM   104763</t>
  </si>
  <si>
    <t>34-01728</t>
  </si>
  <si>
    <t>Liberty West Mine</t>
  </si>
  <si>
    <t>OKNM   091569</t>
  </si>
  <si>
    <t>34-01815</t>
  </si>
  <si>
    <t>Heavener</t>
  </si>
  <si>
    <t>OURP Mining Co.</t>
  </si>
  <si>
    <t>Low Volatile Bituminous</t>
  </si>
  <si>
    <t>OKNM   091190</t>
  </si>
  <si>
    <t>34-02080</t>
  </si>
  <si>
    <t>Pollyanna No. 8 North</t>
  </si>
  <si>
    <t>Georges Colliers Inc. / South
Central Coal Company, Inc.</t>
  </si>
  <si>
    <t>OKNM   091590</t>
  </si>
  <si>
    <t>34-01742</t>
  </si>
  <si>
    <t>Shady Point /
Cavanal West</t>
  </si>
  <si>
    <t>Annual Federal and Non-Federal Coal Production in 2013-2014</t>
  </si>
  <si>
    <t>U.S. Subtotal</t>
  </si>
  <si>
    <t>Total, 2013 (thousand short tons)</t>
  </si>
  <si>
    <t>Total, 2014 (thousand short tons)</t>
  </si>
  <si>
    <t>Federal only, FY2014 (million short tons)</t>
  </si>
  <si>
    <t>Table 11 in U.S. Energy Information Administration (2015), Sales of Fossil Fuels Produced from Federal and Indian Lands FY2003 through FY 2014 at https://www.eia.gov/analysis/requests/federallands/pdf/eia-federallandsales.pdf.</t>
  </si>
  <si>
    <t>Table 1 in U.S. Energy Information Administration (2016c). Annual Coal Report 2014, March 2016 at https://www.eia.gov/coal/annual/archive/05842014.pdf.</t>
  </si>
  <si>
    <t>Carbon Dioxide Emissions Coefficients by Fuel</t>
  </si>
  <si>
    <t xml:space="preserve">Pounds CO2 </t>
  </si>
  <si>
    <t>Kilograms CO2</t>
  </si>
  <si>
    <t>Pounds CO2</t>
  </si>
  <si>
    <t xml:space="preserve">Carbon Dioxide (CO2) Factors: </t>
  </si>
  <si>
    <t>Per Unit of Volume or Mass</t>
  </si>
  <si>
    <t>Per Million Btu</t>
  </si>
  <si>
    <t>short ton</t>
  </si>
  <si>
    <t>Coals by type</t>
  </si>
  <si>
    <t>Anthracite</t>
  </si>
  <si>
    <t>Bituminous</t>
  </si>
  <si>
    <t>Coke</t>
  </si>
  <si>
    <t>Source: U.S. Energy Information Administration estimates.</t>
  </si>
  <si>
    <t>Note: To convert to carbon equivalents multiply by 12/44.</t>
  </si>
  <si>
    <t>Coefficients may vary slightly with estimation method and across time.</t>
  </si>
  <si>
    <t>Table below retrieved January 23, 2019 from https://www.eia.gov/environment/emissions/co2_vol_mass.php</t>
  </si>
  <si>
    <t>Wyoming-specific calculation of metric tons CO2 per short ton of coal</t>
  </si>
  <si>
    <t>lb CO2 per Mmbtu</t>
  </si>
  <si>
    <t>Range of</t>
  </si>
  <si>
    <t>Btu/lb coal</t>
  </si>
  <si>
    <t>Wyoming average heat content</t>
  </si>
  <si>
    <t>M ton per short ton</t>
  </si>
  <si>
    <t>Conversion from short tons to metric tons</t>
  </si>
  <si>
    <t>National avg CO2 intensity of sub-bituminous coal</t>
  </si>
  <si>
    <t>CO2 intensity of coal in short tons</t>
  </si>
  <si>
    <t>M tons CO2 per short ton of coal</t>
  </si>
  <si>
    <t>Conversion from Mmbtu to Btu</t>
  </si>
  <si>
    <t>Mmbtu/Btu</t>
  </si>
  <si>
    <t>Wyoming-specific conversion: metric tons CO2 per short ton of coal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</si>
</sst>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
    <numFmt numFmtId="165" formatCode="#,##0.0;\ \-#,##0.0;\ 0"/>
    <numFmt numFmtId="166" formatCode="0.00;\-0.00;0;@"/>
    <numFmt numFmtId="168" formatCode="#0.00"/>
    <numFmt numFmtId="169" formatCode="#,##0;\ \-#,##0;\ 0"/>
    <numFmt numFmtId="170" formatCode="0.0"/>
    <numFmt numFmtId="171" formatCode="#,##0.0"/>
    <numFmt numFmtId="172" formatCode="0.000"/>
    <numFmt numFmtId="173" formatCode="yyyy"/>
    <numFmt numFmtId="174" formatCode="_(* #,##0_);_(* \(#,##0\);_(* &quot;-&quot;??_);_(@_)"/>
    <numFmt numFmtId="175" formatCode="&quot;$&quot;#,##0.00"/>
    <numFmt numFmtId="176" formatCode="_(* #,##0.00000000000000_);_(* \(#,##0.00000000000000\);_(* &quot;-&quot;??_);_(@_)"/>
    <numFmt numFmtId="177" formatCode="0.000000"/>
  </numFmts>
  <fonts count="3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0"/>
      <name val="Arial"/>
      <family val="2"/>
    </font>
    <font>
      <b/>
      <sz val="10"/>
      <name val="Arial"/>
      <family val="2"/>
    </font>
    <font>
      <sz val="10"/>
      <color indexed="8"/>
      <name val="Arial"/>
      <family val="2"/>
    </font>
    <font>
      <b/>
      <sz val="10"/>
      <color indexed="8"/>
      <name val="Arial"/>
      <family val="2"/>
    </font>
    <font>
      <sz val="8"/>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3"/>
      <color theme="3"/>
      <name val="Calibri"/>
      <family val="2"/>
      <scheme val="minor"/>
    </font>
    <font>
      <b/>
      <sz val="16"/>
      <color theme="4" tint="-0.499984740745262"/>
      <name val="Calibri"/>
      <family val="2"/>
      <scheme val="minor"/>
    </font>
    <font>
      <sz val="10"/>
      <name val="Calibri"/>
      <family val="2"/>
      <scheme val="minor"/>
    </font>
    <font>
      <sz val="12"/>
      <name val="Calibri"/>
      <family val="2"/>
      <scheme val="minor"/>
    </font>
    <font>
      <b/>
      <sz val="12"/>
      <color theme="4" tint="-0.499984740745262"/>
      <name val="Calibri"/>
      <family val="2"/>
      <scheme val="minor"/>
    </font>
    <font>
      <b/>
      <sz val="10"/>
      <name val="Calibri"/>
      <family val="2"/>
      <scheme val="minor"/>
    </font>
    <font>
      <sz val="10"/>
      <color theme="1"/>
      <name val="Calibri"/>
      <family val="2"/>
      <scheme val="minor"/>
    </font>
    <font>
      <b/>
      <sz val="12"/>
      <color theme="8"/>
      <name val="Calibri"/>
      <family val="2"/>
      <scheme val="minor"/>
    </font>
    <font>
      <i/>
      <sz val="10"/>
      <name val="Calibri"/>
      <family val="2"/>
      <scheme val="minor"/>
    </font>
    <font>
      <u/>
      <sz val="10"/>
      <color theme="10"/>
      <name val="Calibri"/>
      <family val="2"/>
      <scheme val="minor"/>
    </font>
    <font>
      <b/>
      <sz val="14"/>
      <name val="Calibri"/>
      <family val="2"/>
      <scheme val="minor"/>
    </font>
    <font>
      <sz val="14"/>
      <name val="Calibri"/>
      <family val="2"/>
      <scheme val="minor"/>
    </font>
    <font>
      <sz val="11"/>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s>
  <fills count="13">
    <fill>
      <patternFill patternType="none"/>
    </fill>
    <fill>
      <patternFill patternType="gray125"/>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rgb="FF00206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9" tint="0.79998168889431442"/>
        <bgColor indexed="64"/>
      </patternFill>
    </fill>
    <fill>
      <patternFill patternType="solid">
        <fgColor theme="5" tint="0.79998168889431442"/>
        <bgColor indexed="64"/>
      </patternFill>
    </fill>
  </fills>
  <borders count="37">
    <border>
      <left/>
      <right/>
      <top/>
      <bottom/>
      <diagonal/>
    </border>
    <border>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right style="medium">
        <color auto="1"/>
      </right>
      <top style="medium">
        <color auto="1"/>
      </top>
      <bottom/>
      <diagonal/>
    </border>
    <border>
      <left/>
      <right/>
      <top/>
      <bottom style="thick">
        <color theme="4" tint="0.499984740745262"/>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thick">
        <color theme="4"/>
      </top>
      <bottom style="thin">
        <color theme="0" tint="-0.249977111117893"/>
      </bottom>
      <diagonal/>
    </border>
  </borders>
  <cellStyleXfs count="207">
    <xf numFmtId="0" fontId="0" fillId="0" borderId="0"/>
    <xf numFmtId="9" fontId="2" fillId="0" borderId="0" applyFont="0" applyFill="0" applyBorder="0" applyAlignment="0" applyProtection="0"/>
    <xf numFmtId="0" fontId="7" fillId="0" borderId="0"/>
    <xf numFmtId="0" fontId="9" fillId="0" borderId="0"/>
    <xf numFmtId="0" fontId="7" fillId="0" borderId="0"/>
    <xf numFmtId="44" fontId="2"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 fillId="0" borderId="0"/>
    <xf numFmtId="9"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3" fontId="2" fillId="0" borderId="0" applyFont="0" applyFill="0" applyBorder="0" applyAlignment="0" applyProtection="0"/>
    <xf numFmtId="0" fontId="15" fillId="0" borderId="22"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8" fillId="0" borderId="0" applyNumberFormat="0" applyProtection="0">
      <alignment horizontal="left"/>
    </xf>
    <xf numFmtId="0" fontId="29" fillId="0" borderId="33" applyNumberFormat="0" applyFont="0" applyProtection="0">
      <alignment wrapText="1"/>
    </xf>
    <xf numFmtId="0" fontId="30" fillId="0" borderId="34" applyNumberFormat="0" applyProtection="0">
      <alignment wrapText="1"/>
    </xf>
    <xf numFmtId="0" fontId="30" fillId="0" borderId="32" applyNumberFormat="0" applyProtection="0">
      <alignment wrapText="1"/>
    </xf>
    <xf numFmtId="0" fontId="29" fillId="0" borderId="35" applyNumberFormat="0" applyProtection="0">
      <alignment vertical="top" wrapText="1"/>
    </xf>
  </cellStyleXfs>
  <cellXfs count="292">
    <xf numFmtId="0" fontId="0" fillId="0" borderId="0" xfId="0"/>
    <xf numFmtId="0" fontId="3" fillId="0" borderId="0" xfId="0" applyFont="1"/>
    <xf numFmtId="0" fontId="4" fillId="2" borderId="0" xfId="0" applyFont="1" applyFill="1"/>
    <xf numFmtId="0" fontId="5" fillId="2" borderId="0" xfId="0" applyFont="1" applyFill="1"/>
    <xf numFmtId="0" fontId="4" fillId="3" borderId="0" xfId="0" applyFont="1" applyFill="1"/>
    <xf numFmtId="0" fontId="5" fillId="3" borderId="0" xfId="0" applyFont="1" applyFill="1"/>
    <xf numFmtId="0" fontId="4" fillId="4" borderId="0" xfId="0" applyFont="1" applyFill="1"/>
    <xf numFmtId="0" fontId="5" fillId="4" borderId="0" xfId="0" applyFont="1" applyFill="1"/>
    <xf numFmtId="0" fontId="0" fillId="0" borderId="0" xfId="0" applyFill="1"/>
    <xf numFmtId="0" fontId="5" fillId="5" borderId="0" xfId="0" applyFont="1" applyFill="1"/>
    <xf numFmtId="0" fontId="4" fillId="5" borderId="0" xfId="0" applyFont="1" applyFill="1"/>
    <xf numFmtId="3" fontId="0" fillId="0" borderId="0" xfId="0" applyNumberFormat="1"/>
    <xf numFmtId="3" fontId="0" fillId="0" borderId="0" xfId="1" applyNumberFormat="1" applyFont="1"/>
    <xf numFmtId="164" fontId="0" fillId="0" borderId="0" xfId="1" applyNumberFormat="1" applyFont="1"/>
    <xf numFmtId="0" fontId="0" fillId="0" borderId="1" xfId="0" applyBorder="1"/>
    <xf numFmtId="3" fontId="0" fillId="0" borderId="1" xfId="0" applyNumberFormat="1" applyBorder="1"/>
    <xf numFmtId="3" fontId="0" fillId="0" borderId="1" xfId="1" applyNumberFormat="1" applyFont="1" applyBorder="1"/>
    <xf numFmtId="164" fontId="0" fillId="0" borderId="1" xfId="1" applyNumberFormat="1" applyFont="1" applyBorder="1"/>
    <xf numFmtId="3" fontId="3" fillId="0" borderId="0" xfId="0" applyNumberFormat="1" applyFont="1"/>
    <xf numFmtId="164" fontId="3" fillId="0" borderId="0" xfId="1" applyNumberFormat="1" applyFont="1"/>
    <xf numFmtId="3" fontId="3" fillId="0" borderId="0" xfId="1" applyNumberFormat="1" applyFont="1"/>
    <xf numFmtId="0" fontId="6" fillId="5" borderId="0" xfId="0" applyFont="1" applyFill="1"/>
    <xf numFmtId="0" fontId="8" fillId="0" borderId="1" xfId="2" applyFont="1" applyFill="1" applyBorder="1" applyAlignment="1">
      <alignment horizontal="center"/>
    </xf>
    <xf numFmtId="0" fontId="7" fillId="0" borderId="0" xfId="0" applyFont="1"/>
    <xf numFmtId="0" fontId="0" fillId="0" borderId="0" xfId="0" applyAlignment="1">
      <alignment horizontal="left" indent="1"/>
    </xf>
    <xf numFmtId="165" fontId="0" fillId="0" borderId="0" xfId="0" applyNumberFormat="1"/>
    <xf numFmtId="164" fontId="0" fillId="0" borderId="0" xfId="1" applyNumberFormat="1" applyFont="1" applyAlignment="1">
      <alignment horizontal="center"/>
    </xf>
    <xf numFmtId="0" fontId="0" fillId="0" borderId="0" xfId="0" applyFont="1" applyAlignment="1">
      <alignment horizontal="left"/>
    </xf>
    <xf numFmtId="164" fontId="0" fillId="0" borderId="0" xfId="0" applyNumberFormat="1"/>
    <xf numFmtId="0" fontId="0" fillId="0" borderId="1" xfId="0" applyBorder="1" applyAlignment="1">
      <alignment horizontal="left" indent="1"/>
    </xf>
    <xf numFmtId="165" fontId="0" fillId="0" borderId="1" xfId="0" applyNumberFormat="1" applyBorder="1"/>
    <xf numFmtId="164" fontId="0" fillId="0" borderId="1" xfId="1" applyNumberFormat="1" applyFont="1" applyBorder="1" applyAlignment="1">
      <alignment horizontal="center"/>
    </xf>
    <xf numFmtId="0" fontId="8" fillId="0" borderId="0" xfId="0" applyFont="1" applyAlignment="1">
      <alignment horizontal="left"/>
    </xf>
    <xf numFmtId="2" fontId="0" fillId="0" borderId="0" xfId="0" applyNumberFormat="1"/>
    <xf numFmtId="2" fontId="4" fillId="5" borderId="0" xfId="0" applyNumberFormat="1" applyFont="1" applyFill="1"/>
    <xf numFmtId="2" fontId="6" fillId="5" borderId="0" xfId="0" applyNumberFormat="1" applyFont="1" applyFill="1"/>
    <xf numFmtId="2" fontId="9" fillId="0" borderId="0" xfId="3" applyNumberFormat="1" applyFont="1" applyFill="1" applyBorder="1" applyAlignment="1"/>
    <xf numFmtId="2" fontId="0" fillId="0" borderId="0" xfId="0" applyNumberFormat="1" applyFill="1" applyBorder="1" applyAlignment="1"/>
    <xf numFmtId="2" fontId="0" fillId="0" borderId="0" xfId="1" applyNumberFormat="1" applyFont="1"/>
    <xf numFmtId="4" fontId="0" fillId="0" borderId="0" xfId="1" applyNumberFormat="1" applyFont="1"/>
    <xf numFmtId="2" fontId="10" fillId="0" borderId="2" xfId="3" applyNumberFormat="1" applyFont="1" applyFill="1" applyBorder="1" applyAlignment="1"/>
    <xf numFmtId="2" fontId="0" fillId="0" borderId="2" xfId="0" applyNumberFormat="1" applyBorder="1" applyAlignment="1"/>
    <xf numFmtId="2" fontId="0" fillId="0" borderId="2" xfId="0" applyNumberFormat="1" applyBorder="1"/>
    <xf numFmtId="164" fontId="0" fillId="0" borderId="2" xfId="1" applyNumberFormat="1" applyFont="1" applyBorder="1"/>
    <xf numFmtId="0" fontId="5" fillId="5" borderId="3" xfId="0" applyFont="1" applyFill="1" applyBorder="1"/>
    <xf numFmtId="0" fontId="6" fillId="5" borderId="4" xfId="2" applyFont="1" applyFill="1" applyBorder="1" applyAlignment="1">
      <alignment horizontal="center"/>
    </xf>
    <xf numFmtId="0" fontId="6" fillId="5" borderId="5" xfId="2" applyFont="1" applyFill="1" applyBorder="1" applyAlignment="1">
      <alignment horizontal="center"/>
    </xf>
    <xf numFmtId="0" fontId="0" fillId="0" borderId="6" xfId="0" applyBorder="1"/>
    <xf numFmtId="2" fontId="0" fillId="0" borderId="0" xfId="0" applyNumberFormat="1" applyBorder="1" applyAlignment="1">
      <alignment horizontal="center"/>
    </xf>
    <xf numFmtId="2" fontId="0" fillId="0" borderId="7" xfId="0" applyNumberFormat="1" applyBorder="1" applyAlignment="1">
      <alignment horizontal="center"/>
    </xf>
    <xf numFmtId="166" fontId="0" fillId="0" borderId="0" xfId="0" applyNumberFormat="1" applyBorder="1" applyAlignment="1">
      <alignment horizontal="center"/>
    </xf>
    <xf numFmtId="166" fontId="0" fillId="0" borderId="7" xfId="0" applyNumberFormat="1" applyBorder="1" applyAlignment="1">
      <alignment horizontal="center"/>
    </xf>
    <xf numFmtId="164" fontId="0" fillId="0" borderId="0" xfId="1" applyNumberFormat="1" applyFont="1" applyBorder="1" applyAlignment="1">
      <alignment horizontal="center"/>
    </xf>
    <xf numFmtId="164" fontId="0" fillId="0" borderId="7" xfId="1" applyNumberFormat="1" applyFont="1" applyBorder="1" applyAlignment="1">
      <alignment horizontal="center"/>
    </xf>
    <xf numFmtId="0" fontId="0" fillId="0" borderId="8" xfId="0" applyBorder="1"/>
    <xf numFmtId="2" fontId="0" fillId="0" borderId="9" xfId="0" applyNumberFormat="1" applyBorder="1" applyAlignment="1">
      <alignment horizontal="center"/>
    </xf>
    <xf numFmtId="2" fontId="0" fillId="0" borderId="10" xfId="0" applyNumberFormat="1" applyBorder="1" applyAlignment="1">
      <alignment horizontal="center"/>
    </xf>
    <xf numFmtId="166" fontId="0" fillId="0" borderId="9" xfId="0" applyNumberFormat="1" applyBorder="1" applyAlignment="1">
      <alignment horizontal="center"/>
    </xf>
    <xf numFmtId="166" fontId="0" fillId="0" borderId="10" xfId="0" applyNumberFormat="1" applyBorder="1" applyAlignment="1">
      <alignment horizontal="center"/>
    </xf>
    <xf numFmtId="164" fontId="0" fillId="0" borderId="9" xfId="1" applyNumberFormat="1" applyFont="1" applyBorder="1" applyAlignment="1">
      <alignment horizontal="center"/>
    </xf>
    <xf numFmtId="164" fontId="0" fillId="0" borderId="10" xfId="1" applyNumberFormat="1" applyFont="1" applyBorder="1" applyAlignment="1">
      <alignment horizontal="center"/>
    </xf>
    <xf numFmtId="0" fontId="0" fillId="0" borderId="0" xfId="0" applyAlignment="1">
      <alignment horizontal="left"/>
    </xf>
    <xf numFmtId="0" fontId="6" fillId="5" borderId="0" xfId="0" applyFont="1" applyFill="1" applyAlignment="1">
      <alignment horizontal="left"/>
    </xf>
    <xf numFmtId="9" fontId="0" fillId="0" borderId="0" xfId="1" applyFont="1" applyAlignment="1">
      <alignment horizontal="center"/>
    </xf>
    <xf numFmtId="0" fontId="4" fillId="5" borderId="11" xfId="0" applyFont="1" applyFill="1" applyBorder="1"/>
    <xf numFmtId="0" fontId="0" fillId="0" borderId="0" xfId="0" applyBorder="1"/>
    <xf numFmtId="0" fontId="0" fillId="0" borderId="12" xfId="0" applyBorder="1"/>
    <xf numFmtId="3" fontId="0" fillId="0" borderId="13" xfId="0" applyNumberFormat="1" applyBorder="1"/>
    <xf numFmtId="3" fontId="0" fillId="0" borderId="14" xfId="0" applyNumberFormat="1" applyBorder="1"/>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0" fontId="0" fillId="0" borderId="15" xfId="0" applyBorder="1"/>
    <xf numFmtId="3" fontId="0" fillId="0" borderId="16" xfId="0" applyNumberFormat="1" applyBorder="1"/>
    <xf numFmtId="3" fontId="0" fillId="0" borderId="17" xfId="0" applyNumberFormat="1" applyBorder="1"/>
    <xf numFmtId="164" fontId="0" fillId="0" borderId="16" xfId="1" applyNumberFormat="1" applyFont="1" applyBorder="1" applyAlignment="1">
      <alignment horizontal="center"/>
    </xf>
    <xf numFmtId="164" fontId="0" fillId="0" borderId="17" xfId="1" applyNumberFormat="1" applyFont="1" applyBorder="1" applyAlignment="1">
      <alignment horizontal="center"/>
    </xf>
    <xf numFmtId="0" fontId="0" fillId="0" borderId="18" xfId="0" applyFill="1" applyBorder="1"/>
    <xf numFmtId="3" fontId="0" fillId="0" borderId="19" xfId="0" applyNumberFormat="1" applyBorder="1"/>
    <xf numFmtId="3" fontId="0" fillId="0" borderId="20" xfId="0" applyNumberFormat="1" applyBorder="1"/>
    <xf numFmtId="164" fontId="0" fillId="0" borderId="19" xfId="1" applyNumberFormat="1" applyFont="1" applyBorder="1" applyAlignment="1">
      <alignment horizontal="center"/>
    </xf>
    <xf numFmtId="164" fontId="0" fillId="0" borderId="20" xfId="1" applyNumberFormat="1" applyFont="1" applyBorder="1" applyAlignment="1">
      <alignment horizontal="center"/>
    </xf>
    <xf numFmtId="0" fontId="4" fillId="5" borderId="0" xfId="0" applyFont="1" applyFill="1" applyAlignment="1">
      <alignment horizontal="center"/>
    </xf>
    <xf numFmtId="4" fontId="0" fillId="0" borderId="0" xfId="0" applyNumberFormat="1" applyAlignment="1">
      <alignment horizontal="center"/>
    </xf>
    <xf numFmtId="4" fontId="0" fillId="0" borderId="0" xfId="0" applyNumberFormat="1"/>
    <xf numFmtId="0" fontId="6" fillId="5" borderId="11" xfId="2" applyFont="1" applyFill="1" applyBorder="1" applyAlignment="1">
      <alignment horizontal="center"/>
    </xf>
    <xf numFmtId="0" fontId="6" fillId="5" borderId="21" xfId="2" applyFont="1" applyFill="1" applyBorder="1" applyAlignment="1">
      <alignment horizontal="center"/>
    </xf>
    <xf numFmtId="168" fontId="0" fillId="0" borderId="0" xfId="0" applyNumberFormat="1" applyAlignment="1">
      <alignment horizontal="center"/>
    </xf>
    <xf numFmtId="169" fontId="0" fillId="0" borderId="0" xfId="1" applyNumberFormat="1" applyFont="1" applyAlignment="1">
      <alignment horizontal="center"/>
    </xf>
    <xf numFmtId="169" fontId="0" fillId="0" borderId="0" xfId="0" applyNumberFormat="1"/>
    <xf numFmtId="3" fontId="0" fillId="0" borderId="0" xfId="0" applyNumberFormat="1" applyAlignment="1">
      <alignment horizontal="center"/>
    </xf>
    <xf numFmtId="0" fontId="3" fillId="0" borderId="0" xfId="0" applyFont="1" applyAlignment="1">
      <alignment horizontal="center"/>
    </xf>
    <xf numFmtId="9" fontId="0" fillId="0" borderId="0" xfId="1" applyFont="1"/>
    <xf numFmtId="0" fontId="4" fillId="5" borderId="0" xfId="0" applyFont="1" applyFill="1" applyAlignment="1">
      <alignment horizontal="right"/>
    </xf>
    <xf numFmtId="9" fontId="0" fillId="0" borderId="0" xfId="1" applyNumberFormat="1" applyFont="1" applyAlignment="1">
      <alignment horizontal="right"/>
    </xf>
    <xf numFmtId="9" fontId="0" fillId="0" borderId="0" xfId="1" applyNumberFormat="1" applyFont="1" applyAlignment="1">
      <alignment horizontal="right" vertical="top"/>
    </xf>
    <xf numFmtId="9" fontId="0" fillId="0" borderId="1" xfId="1" applyNumberFormat="1" applyFont="1" applyBorder="1" applyAlignment="1">
      <alignment horizontal="right"/>
    </xf>
    <xf numFmtId="9" fontId="3" fillId="0" borderId="0" xfId="1" applyNumberFormat="1" applyFont="1" applyAlignment="1">
      <alignment horizontal="right"/>
    </xf>
    <xf numFmtId="0" fontId="0" fillId="0" borderId="0" xfId="0" applyAlignment="1">
      <alignment horizontal="right"/>
    </xf>
    <xf numFmtId="0" fontId="5" fillId="4" borderId="0" xfId="0" applyFont="1" applyFill="1" applyAlignment="1">
      <alignment horizontal="right"/>
    </xf>
    <xf numFmtId="0" fontId="0" fillId="0" borderId="0" xfId="0" applyAlignment="1">
      <alignment horizontal="center"/>
    </xf>
    <xf numFmtId="165" fontId="0" fillId="0" borderId="0" xfId="0" applyNumberFormat="1" applyAlignment="1">
      <alignment horizontal="center"/>
    </xf>
    <xf numFmtId="9" fontId="0" fillId="0" borderId="0" xfId="1" applyNumberFormat="1" applyFont="1" applyAlignment="1">
      <alignment horizontal="center"/>
    </xf>
    <xf numFmtId="9" fontId="0" fillId="0" borderId="0" xfId="0" applyNumberFormat="1"/>
    <xf numFmtId="165" fontId="0" fillId="0" borderId="1" xfId="0" applyNumberFormat="1" applyBorder="1" applyAlignment="1">
      <alignment horizontal="center"/>
    </xf>
    <xf numFmtId="9" fontId="0" fillId="0" borderId="1" xfId="1" applyNumberFormat="1" applyFont="1" applyBorder="1" applyAlignment="1">
      <alignment horizontal="center"/>
    </xf>
    <xf numFmtId="0" fontId="6" fillId="5" borderId="0" xfId="0" applyFont="1" applyFill="1" applyAlignment="1">
      <alignment horizontal="center"/>
    </xf>
    <xf numFmtId="9" fontId="0" fillId="0" borderId="1" xfId="1" applyFont="1" applyBorder="1" applyAlignment="1">
      <alignment horizontal="center"/>
    </xf>
    <xf numFmtId="170" fontId="0" fillId="0" borderId="0" xfId="0" applyNumberFormat="1" applyFill="1" applyBorder="1" applyAlignment="1">
      <alignment horizontal="center"/>
    </xf>
    <xf numFmtId="170" fontId="0" fillId="0" borderId="0" xfId="0" applyNumberFormat="1"/>
    <xf numFmtId="170" fontId="7" fillId="0" borderId="0" xfId="2" applyNumberFormat="1"/>
    <xf numFmtId="170" fontId="9" fillId="0" borderId="0" xfId="3" applyNumberFormat="1" applyFont="1" applyFill="1" applyBorder="1" applyAlignment="1"/>
    <xf numFmtId="170" fontId="0" fillId="0" borderId="0" xfId="0" applyNumberFormat="1" applyAlignment="1">
      <alignment horizontal="center"/>
    </xf>
    <xf numFmtId="170" fontId="0" fillId="0" borderId="0" xfId="1" applyNumberFormat="1" applyFont="1" applyAlignment="1">
      <alignment horizontal="center"/>
    </xf>
    <xf numFmtId="171" fontId="0" fillId="0" borderId="0" xfId="1" applyNumberFormat="1" applyFont="1" applyAlignment="1">
      <alignment horizontal="center"/>
    </xf>
    <xf numFmtId="170" fontId="0" fillId="0" borderId="2" xfId="0" applyNumberFormat="1" applyBorder="1" applyAlignment="1">
      <alignment horizontal="center"/>
    </xf>
    <xf numFmtId="170" fontId="10" fillId="0" borderId="2" xfId="3" applyNumberFormat="1" applyFont="1" applyFill="1" applyBorder="1" applyAlignment="1"/>
    <xf numFmtId="9" fontId="0" fillId="0" borderId="2" xfId="1" applyFont="1" applyBorder="1" applyAlignment="1">
      <alignment horizontal="center"/>
    </xf>
    <xf numFmtId="171" fontId="0" fillId="0" borderId="2" xfId="0" applyNumberFormat="1" applyBorder="1" applyAlignment="1">
      <alignment horizontal="center"/>
    </xf>
    <xf numFmtId="9" fontId="0" fillId="0" borderId="2" xfId="1" applyNumberFormat="1" applyFont="1" applyBorder="1" applyAlignment="1">
      <alignment horizontal="center"/>
    </xf>
    <xf numFmtId="0" fontId="4" fillId="2" borderId="3" xfId="0" applyFont="1" applyFill="1" applyBorder="1"/>
    <xf numFmtId="0" fontId="5" fillId="2" borderId="11" xfId="0" applyFont="1" applyFill="1" applyBorder="1"/>
    <xf numFmtId="0" fontId="5" fillId="2" borderId="21" xfId="0" applyFont="1" applyFill="1" applyBorder="1"/>
    <xf numFmtId="0" fontId="4" fillId="3" borderId="3" xfId="0" applyFont="1" applyFill="1" applyBorder="1"/>
    <xf numFmtId="0" fontId="5" fillId="3" borderId="11" xfId="0" applyFont="1" applyFill="1" applyBorder="1"/>
    <xf numFmtId="0" fontId="5" fillId="3" borderId="21" xfId="0" applyFont="1" applyFill="1" applyBorder="1"/>
    <xf numFmtId="0" fontId="4" fillId="3" borderId="11" xfId="0" applyFont="1" applyFill="1" applyBorder="1"/>
    <xf numFmtId="0" fontId="4" fillId="3" borderId="21" xfId="0" applyFont="1" applyFill="1" applyBorder="1"/>
    <xf numFmtId="0" fontId="4" fillId="4" borderId="3" xfId="0" applyFont="1" applyFill="1" applyBorder="1"/>
    <xf numFmtId="0" fontId="5" fillId="4" borderId="11" xfId="0" applyFont="1" applyFill="1" applyBorder="1"/>
    <xf numFmtId="0" fontId="5" fillId="4" borderId="21" xfId="0" applyFont="1" applyFill="1" applyBorder="1"/>
    <xf numFmtId="0" fontId="4" fillId="4" borderId="11" xfId="0" applyFont="1" applyFill="1" applyBorder="1"/>
    <xf numFmtId="0" fontId="4" fillId="4" borderId="21" xfId="0" applyFont="1" applyFill="1" applyBorder="1"/>
    <xf numFmtId="0" fontId="7" fillId="0" borderId="0" xfId="2"/>
    <xf numFmtId="9" fontId="0" fillId="0" borderId="0" xfId="1" applyNumberFormat="1" applyFont="1" applyBorder="1" applyAlignment="1">
      <alignment horizontal="center"/>
    </xf>
    <xf numFmtId="9" fontId="0" fillId="0" borderId="7" xfId="1" applyNumberFormat="1" applyFont="1" applyBorder="1" applyAlignment="1">
      <alignment horizontal="center"/>
    </xf>
    <xf numFmtId="9" fontId="0" fillId="0" borderId="9" xfId="1" applyNumberFormat="1" applyFont="1" applyBorder="1" applyAlignment="1">
      <alignment horizontal="center"/>
    </xf>
    <xf numFmtId="9" fontId="0" fillId="0" borderId="10" xfId="1" applyNumberFormat="1" applyFont="1" applyBorder="1" applyAlignment="1">
      <alignment horizontal="center"/>
    </xf>
    <xf numFmtId="0" fontId="4" fillId="5" borderId="3" xfId="0" applyFont="1" applyFill="1" applyBorder="1"/>
    <xf numFmtId="0" fontId="4" fillId="5" borderId="21" xfId="0" applyFont="1" applyFill="1" applyBorder="1"/>
    <xf numFmtId="0" fontId="4" fillId="5" borderId="11" xfId="0" applyFont="1" applyFill="1" applyBorder="1" applyAlignment="1">
      <alignment horizontal="center"/>
    </xf>
    <xf numFmtId="0" fontId="4" fillId="5" borderId="21" xfId="0" applyFont="1" applyFill="1" applyBorder="1" applyAlignment="1">
      <alignment horizontal="center"/>
    </xf>
    <xf numFmtId="9" fontId="0" fillId="0" borderId="13" xfId="1" applyNumberFormat="1" applyFont="1" applyBorder="1" applyAlignment="1">
      <alignment horizontal="center"/>
    </xf>
    <xf numFmtId="9" fontId="0" fillId="0" borderId="14" xfId="1" applyNumberFormat="1" applyFont="1" applyBorder="1" applyAlignment="1">
      <alignment horizontal="center"/>
    </xf>
    <xf numFmtId="9" fontId="0" fillId="0" borderId="16" xfId="1" applyNumberFormat="1" applyFont="1" applyBorder="1" applyAlignment="1">
      <alignment horizontal="center"/>
    </xf>
    <xf numFmtId="9" fontId="0" fillId="0" borderId="17" xfId="1" applyNumberFormat="1" applyFont="1" applyBorder="1" applyAlignment="1">
      <alignment horizontal="center"/>
    </xf>
    <xf numFmtId="9" fontId="0" fillId="0" borderId="19" xfId="1" applyNumberFormat="1" applyFont="1" applyBorder="1" applyAlignment="1">
      <alignment horizontal="center"/>
    </xf>
    <xf numFmtId="9" fontId="0" fillId="0" borderId="20" xfId="1" applyNumberFormat="1" applyFont="1" applyBorder="1" applyAlignment="1">
      <alignment horizontal="center"/>
    </xf>
    <xf numFmtId="166" fontId="0" fillId="0" borderId="0" xfId="0" applyNumberFormat="1" applyAlignment="1">
      <alignment horizontal="center"/>
    </xf>
    <xf numFmtId="168" fontId="0" fillId="0" borderId="0" xfId="0" applyNumberFormat="1"/>
    <xf numFmtId="0" fontId="6" fillId="2" borderId="0" xfId="0" applyFont="1" applyFill="1"/>
    <xf numFmtId="2" fontId="4" fillId="2" borderId="0" xfId="0" applyNumberFormat="1" applyFont="1" applyFill="1"/>
    <xf numFmtId="2" fontId="6" fillId="2" borderId="0" xfId="0" applyNumberFormat="1" applyFont="1" applyFill="1"/>
    <xf numFmtId="171" fontId="0" fillId="0" borderId="0" xfId="0" applyNumberFormat="1"/>
    <xf numFmtId="171" fontId="0" fillId="0" borderId="1" xfId="0" applyNumberFormat="1" applyBorder="1"/>
    <xf numFmtId="0" fontId="1" fillId="0" borderId="0" xfId="181"/>
    <xf numFmtId="10" fontId="0" fillId="0" borderId="0" xfId="1" applyNumberFormat="1" applyFont="1"/>
    <xf numFmtId="172" fontId="0" fillId="0" borderId="0" xfId="0" applyNumberFormat="1"/>
    <xf numFmtId="10" fontId="3" fillId="0" borderId="0" xfId="0" applyNumberFormat="1" applyFont="1" applyAlignment="1">
      <alignment horizontal="center"/>
    </xf>
    <xf numFmtId="0" fontId="14" fillId="0" borderId="0" xfId="0" applyFont="1" applyFill="1" applyAlignment="1">
      <alignment vertical="center" wrapText="1"/>
    </xf>
    <xf numFmtId="173" fontId="0" fillId="0" borderId="0" xfId="0" applyNumberFormat="1" applyFont="1" applyFill="1" applyBorder="1" applyAlignment="1" applyProtection="1"/>
    <xf numFmtId="172" fontId="0" fillId="0" borderId="0" xfId="0" applyNumberFormat="1" applyFont="1" applyFill="1" applyBorder="1" applyAlignment="1" applyProtection="1"/>
    <xf numFmtId="0" fontId="0" fillId="0" borderId="0" xfId="0" applyFont="1"/>
    <xf numFmtId="0" fontId="17" fillId="6" borderId="0" xfId="0" applyFont="1" applyFill="1"/>
    <xf numFmtId="0" fontId="18" fillId="6" borderId="0" xfId="0" applyFont="1" applyFill="1" applyBorder="1" applyAlignment="1">
      <alignment vertical="top"/>
    </xf>
    <xf numFmtId="0" fontId="17" fillId="6" borderId="0" xfId="0" applyFont="1" applyFill="1" applyBorder="1" applyAlignment="1">
      <alignment vertical="top" wrapText="1"/>
    </xf>
    <xf numFmtId="0" fontId="17" fillId="6" borderId="0" xfId="0" applyFont="1" applyFill="1" applyAlignment="1">
      <alignment wrapText="1"/>
    </xf>
    <xf numFmtId="0" fontId="17" fillId="6" borderId="0" xfId="0" applyFont="1" applyFill="1" applyBorder="1" applyAlignment="1">
      <alignment vertical="top"/>
    </xf>
    <xf numFmtId="0" fontId="20" fillId="7" borderId="23" xfId="0" applyFont="1" applyFill="1" applyBorder="1"/>
    <xf numFmtId="0" fontId="20" fillId="7" borderId="23" xfId="0" applyFont="1" applyFill="1" applyBorder="1" applyAlignment="1">
      <alignment horizontal="left" vertical="top"/>
    </xf>
    <xf numFmtId="0" fontId="17" fillId="8" borderId="25" xfId="0" applyFont="1" applyFill="1" applyBorder="1" applyAlignment="1">
      <alignment vertical="top" wrapText="1"/>
    </xf>
    <xf numFmtId="0" fontId="17" fillId="8" borderId="26" xfId="0" applyFont="1" applyFill="1" applyBorder="1" applyAlignment="1">
      <alignment vertical="top" wrapText="1"/>
    </xf>
    <xf numFmtId="0" fontId="17" fillId="9" borderId="25" xfId="0" applyFont="1" applyFill="1" applyBorder="1" applyAlignment="1">
      <alignment vertical="top" wrapText="1"/>
    </xf>
    <xf numFmtId="0" fontId="17" fillId="6" borderId="0" xfId="0" applyFont="1" applyFill="1" applyAlignment="1">
      <alignment vertical="top" wrapText="1"/>
    </xf>
    <xf numFmtId="0" fontId="17" fillId="9" borderId="23" xfId="0" applyFont="1" applyFill="1" applyBorder="1" applyAlignment="1">
      <alignment vertical="top" wrapText="1"/>
    </xf>
    <xf numFmtId="0" fontId="17" fillId="8" borderId="23" xfId="0" applyFont="1" applyFill="1" applyBorder="1" applyAlignment="1">
      <alignment vertical="top" wrapText="1"/>
    </xf>
    <xf numFmtId="0" fontId="17" fillId="9" borderId="26" xfId="0" applyFont="1" applyFill="1" applyBorder="1" applyAlignment="1">
      <alignment vertical="top" wrapText="1"/>
    </xf>
    <xf numFmtId="0" fontId="17" fillId="8" borderId="27" xfId="0" applyFont="1" applyFill="1" applyBorder="1" applyAlignment="1">
      <alignment vertical="top" wrapText="1"/>
    </xf>
    <xf numFmtId="0" fontId="17" fillId="6" borderId="0" xfId="0" applyFont="1" applyFill="1" applyBorder="1"/>
    <xf numFmtId="0" fontId="11" fillId="6" borderId="0" xfId="0" applyFont="1" applyFill="1" applyBorder="1" applyAlignment="1">
      <alignment vertical="top" wrapText="1"/>
    </xf>
    <xf numFmtId="0" fontId="17" fillId="10" borderId="23" xfId="0" applyFont="1" applyFill="1" applyBorder="1" applyAlignment="1">
      <alignment vertical="top" wrapText="1"/>
    </xf>
    <xf numFmtId="0" fontId="20" fillId="6" borderId="0" xfId="0" applyFont="1" applyFill="1" applyBorder="1" applyAlignment="1">
      <alignment horizontal="left" vertical="top"/>
    </xf>
    <xf numFmtId="0" fontId="17" fillId="6" borderId="0" xfId="0" applyFont="1" applyFill="1" applyBorder="1" applyAlignment="1">
      <alignment horizontal="left" vertical="top" wrapText="1"/>
    </xf>
    <xf numFmtId="0" fontId="24" fillId="6" borderId="0" xfId="199" applyFont="1" applyFill="1" applyBorder="1" applyAlignment="1">
      <alignment horizontal="left" vertical="top" wrapText="1"/>
    </xf>
    <xf numFmtId="0" fontId="20" fillId="6" borderId="0" xfId="0" applyFont="1" applyFill="1" applyBorder="1" applyAlignment="1"/>
    <xf numFmtId="0" fontId="17" fillId="6" borderId="0" xfId="0" applyFont="1" applyFill="1" applyBorder="1" applyAlignment="1"/>
    <xf numFmtId="0" fontId="17" fillId="6" borderId="0" xfId="0" applyFont="1" applyFill="1" applyAlignment="1"/>
    <xf numFmtId="0" fontId="17" fillId="6" borderId="0" xfId="0" applyFont="1" applyFill="1" applyBorder="1" applyAlignment="1">
      <alignment wrapText="1"/>
    </xf>
    <xf numFmtId="0" fontId="25" fillId="6" borderId="30" xfId="0" applyFont="1" applyFill="1" applyBorder="1" applyAlignment="1">
      <alignment horizontal="left" vertical="center"/>
    </xf>
    <xf numFmtId="0" fontId="26" fillId="6" borderId="0" xfId="0" applyFont="1" applyFill="1" applyAlignment="1">
      <alignment horizontal="left" vertical="center"/>
    </xf>
    <xf numFmtId="0" fontId="27" fillId="9" borderId="30" xfId="0" applyFont="1" applyFill="1" applyBorder="1" applyAlignment="1">
      <alignment horizontal="left" vertical="center" wrapText="1"/>
    </xf>
    <xf numFmtId="0" fontId="0" fillId="9" borderId="30" xfId="0" applyFont="1" applyFill="1" applyBorder="1" applyAlignment="1">
      <alignment horizontal="center" vertical="center" wrapText="1"/>
    </xf>
    <xf numFmtId="14" fontId="0" fillId="9" borderId="30" xfId="0" applyNumberFormat="1" applyFont="1" applyFill="1" applyBorder="1" applyAlignment="1">
      <alignment horizontal="center" vertical="center" wrapText="1"/>
    </xf>
    <xf numFmtId="1" fontId="0" fillId="9" borderId="30" xfId="0" applyNumberFormat="1" applyFont="1" applyFill="1" applyBorder="1" applyAlignment="1">
      <alignment horizontal="center" vertical="center" wrapText="1"/>
    </xf>
    <xf numFmtId="174" fontId="2" fillId="9" borderId="30" xfId="197" applyNumberFormat="1" applyFont="1" applyFill="1" applyBorder="1" applyAlignment="1">
      <alignment horizontal="center" vertical="center" wrapText="1"/>
    </xf>
    <xf numFmtId="43" fontId="2" fillId="9" borderId="30" xfId="197" applyFont="1" applyFill="1" applyBorder="1" applyAlignment="1">
      <alignment horizontal="center" vertical="center" wrapText="1"/>
    </xf>
    <xf numFmtId="43" fontId="0" fillId="9" borderId="30" xfId="197" applyFont="1" applyFill="1" applyBorder="1" applyAlignment="1">
      <alignment horizontal="center" vertical="center" wrapText="1"/>
    </xf>
    <xf numFmtId="175" fontId="0" fillId="9" borderId="30" xfId="0" applyNumberFormat="1" applyFont="1" applyFill="1" applyBorder="1" applyAlignment="1">
      <alignment horizontal="center" vertical="center" wrapText="1"/>
    </xf>
    <xf numFmtId="9" fontId="2" fillId="9" borderId="30" xfId="1" applyFont="1" applyFill="1" applyBorder="1" applyAlignment="1">
      <alignment horizontal="center" vertical="center" wrapText="1"/>
    </xf>
    <xf numFmtId="0" fontId="0" fillId="9" borderId="0" xfId="0" applyFont="1" applyFill="1" applyAlignment="1">
      <alignment horizontal="right" wrapText="1"/>
    </xf>
    <xf numFmtId="0" fontId="0" fillId="0" borderId="30" xfId="0" applyBorder="1" applyAlignment="1">
      <alignment horizontal="left"/>
    </xf>
    <xf numFmtId="0" fontId="0" fillId="0" borderId="30" xfId="0" applyBorder="1"/>
    <xf numFmtId="14" fontId="0" fillId="0" borderId="30" xfId="0" applyNumberFormat="1" applyBorder="1"/>
    <xf numFmtId="1" fontId="0" fillId="0" borderId="30" xfId="0" applyNumberFormat="1" applyBorder="1"/>
    <xf numFmtId="174" fontId="0" fillId="0" borderId="30" xfId="197" applyNumberFormat="1" applyFont="1" applyBorder="1"/>
    <xf numFmtId="14" fontId="0" fillId="0" borderId="30" xfId="0" applyNumberFormat="1" applyBorder="1" applyAlignment="1">
      <alignment horizontal="right"/>
    </xf>
    <xf numFmtId="43" fontId="0" fillId="0" borderId="30" xfId="197" applyFont="1" applyBorder="1" applyAlignment="1">
      <alignment horizontal="right"/>
    </xf>
    <xf numFmtId="1" fontId="0" fillId="0" borderId="30" xfId="0" applyNumberFormat="1" applyBorder="1" applyAlignment="1">
      <alignment horizontal="right"/>
    </xf>
    <xf numFmtId="175" fontId="0" fillId="0" borderId="30" xfId="0" applyNumberFormat="1" applyBorder="1" applyAlignment="1">
      <alignment horizontal="right"/>
    </xf>
    <xf numFmtId="164" fontId="0" fillId="0" borderId="30" xfId="1" applyNumberFormat="1" applyFont="1" applyBorder="1" applyAlignment="1">
      <alignment horizontal="right"/>
    </xf>
    <xf numFmtId="9" fontId="0" fillId="0" borderId="30" xfId="1" applyFont="1" applyBorder="1" applyAlignment="1">
      <alignment horizontal="right"/>
    </xf>
    <xf numFmtId="0" fontId="0" fillId="0" borderId="30" xfId="0" applyBorder="1" applyAlignment="1">
      <alignment horizontal="right"/>
    </xf>
    <xf numFmtId="43" fontId="0" fillId="0" borderId="30" xfId="197" applyFont="1" applyBorder="1"/>
    <xf numFmtId="0" fontId="0" fillId="11" borderId="30" xfId="0" applyFill="1" applyBorder="1" applyAlignment="1">
      <alignment horizontal="left"/>
    </xf>
    <xf numFmtId="0" fontId="0" fillId="11" borderId="30" xfId="0" applyFill="1" applyBorder="1"/>
    <xf numFmtId="14" fontId="0" fillId="11" borderId="30" xfId="0" applyNumberFormat="1" applyFill="1" applyBorder="1"/>
    <xf numFmtId="1" fontId="0" fillId="11" borderId="30" xfId="0" applyNumberFormat="1" applyFill="1" applyBorder="1"/>
    <xf numFmtId="174" fontId="0" fillId="11" borderId="30" xfId="197" applyNumberFormat="1" applyFont="1" applyFill="1" applyBorder="1"/>
    <xf numFmtId="14" fontId="0" fillId="11" borderId="30" xfId="0" applyNumberFormat="1" applyFill="1" applyBorder="1" applyAlignment="1">
      <alignment horizontal="right"/>
    </xf>
    <xf numFmtId="43" fontId="0" fillId="11" borderId="30" xfId="197" applyFont="1" applyFill="1" applyBorder="1" applyAlignment="1">
      <alignment horizontal="right"/>
    </xf>
    <xf numFmtId="1" fontId="0" fillId="11" borderId="30" xfId="0" applyNumberFormat="1" applyFill="1" applyBorder="1" applyAlignment="1">
      <alignment horizontal="right"/>
    </xf>
    <xf numFmtId="175" fontId="0" fillId="11" borderId="30" xfId="0" applyNumberFormat="1" applyFill="1" applyBorder="1" applyAlignment="1">
      <alignment horizontal="right"/>
    </xf>
    <xf numFmtId="164" fontId="0" fillId="11" borderId="30" xfId="1" applyNumberFormat="1" applyFont="1" applyFill="1" applyBorder="1" applyAlignment="1">
      <alignment horizontal="right"/>
    </xf>
    <xf numFmtId="9" fontId="0" fillId="11" borderId="30" xfId="1" applyFont="1" applyFill="1" applyBorder="1" applyAlignment="1">
      <alignment horizontal="right"/>
    </xf>
    <xf numFmtId="0" fontId="0" fillId="11" borderId="30" xfId="0" applyFill="1" applyBorder="1" applyAlignment="1">
      <alignment horizontal="right"/>
    </xf>
    <xf numFmtId="43" fontId="0" fillId="11" borderId="30" xfId="197" applyFont="1" applyFill="1" applyBorder="1"/>
    <xf numFmtId="0" fontId="0" fillId="11" borderId="0" xfId="0" applyFill="1"/>
    <xf numFmtId="0" fontId="0" fillId="12" borderId="30" xfId="0" applyFill="1" applyBorder="1" applyAlignment="1">
      <alignment horizontal="left"/>
    </xf>
    <xf numFmtId="0" fontId="0" fillId="12" borderId="30" xfId="0" applyFill="1" applyBorder="1"/>
    <xf numFmtId="14" fontId="0" fillId="12" borderId="30" xfId="0" applyNumberFormat="1" applyFill="1" applyBorder="1"/>
    <xf numFmtId="1" fontId="0" fillId="12" borderId="30" xfId="0" applyNumberFormat="1" applyFill="1" applyBorder="1"/>
    <xf numFmtId="174" fontId="0" fillId="12" borderId="30" xfId="197" applyNumberFormat="1" applyFont="1" applyFill="1" applyBorder="1"/>
    <xf numFmtId="14" fontId="0" fillId="12" borderId="30" xfId="0" applyNumberFormat="1" applyFill="1" applyBorder="1" applyAlignment="1">
      <alignment horizontal="right"/>
    </xf>
    <xf numFmtId="43" fontId="0" fillId="12" borderId="30" xfId="197" applyFont="1" applyFill="1" applyBorder="1" applyAlignment="1">
      <alignment horizontal="right"/>
    </xf>
    <xf numFmtId="1" fontId="0" fillId="12" borderId="30" xfId="0" applyNumberFormat="1" applyFill="1" applyBorder="1" applyAlignment="1">
      <alignment horizontal="right"/>
    </xf>
    <xf numFmtId="175" fontId="0" fillId="12" borderId="30" xfId="0" applyNumberFormat="1" applyFill="1" applyBorder="1" applyAlignment="1">
      <alignment horizontal="right"/>
    </xf>
    <xf numFmtId="164" fontId="0" fillId="12" borderId="30" xfId="1" applyNumberFormat="1" applyFont="1" applyFill="1" applyBorder="1" applyAlignment="1">
      <alignment horizontal="right"/>
    </xf>
    <xf numFmtId="9" fontId="0" fillId="12" borderId="30" xfId="1" applyFont="1" applyFill="1" applyBorder="1" applyAlignment="1">
      <alignment horizontal="right"/>
    </xf>
    <xf numFmtId="0" fontId="0" fillId="12" borderId="30" xfId="0" applyFill="1" applyBorder="1" applyAlignment="1">
      <alignment horizontal="right"/>
    </xf>
    <xf numFmtId="43" fontId="0" fillId="12" borderId="30" xfId="197" applyFont="1" applyFill="1" applyBorder="1"/>
    <xf numFmtId="0" fontId="0" fillId="12" borderId="0" xfId="0" applyFill="1"/>
    <xf numFmtId="1" fontId="27" fillId="12" borderId="30" xfId="0" applyNumberFormat="1" applyFont="1" applyFill="1" applyBorder="1"/>
    <xf numFmtId="14" fontId="0" fillId="0" borderId="0" xfId="0" applyNumberFormat="1" applyBorder="1"/>
    <xf numFmtId="1" fontId="0" fillId="0" borderId="0" xfId="0" applyNumberFormat="1" applyBorder="1"/>
    <xf numFmtId="174" fontId="0" fillId="0" borderId="0" xfId="197" applyNumberFormat="1" applyFont="1" applyBorder="1"/>
    <xf numFmtId="14" fontId="0" fillId="0" borderId="0" xfId="0" applyNumberFormat="1" applyBorder="1" applyAlignment="1">
      <alignment horizontal="right"/>
    </xf>
    <xf numFmtId="43" fontId="0" fillId="0" borderId="0" xfId="197" applyFont="1" applyBorder="1" applyAlignment="1">
      <alignment horizontal="right"/>
    </xf>
    <xf numFmtId="1" fontId="0" fillId="0" borderId="0" xfId="0" applyNumberFormat="1" applyBorder="1" applyAlignment="1">
      <alignment horizontal="right"/>
    </xf>
    <xf numFmtId="175" fontId="0" fillId="0" borderId="0" xfId="0" applyNumberFormat="1" applyBorder="1" applyAlignment="1">
      <alignment horizontal="right"/>
    </xf>
    <xf numFmtId="9" fontId="0" fillId="0" borderId="0" xfId="1" applyFont="1" applyBorder="1" applyAlignment="1">
      <alignment horizontal="right"/>
    </xf>
    <xf numFmtId="0" fontId="0" fillId="0" borderId="0" xfId="0" applyBorder="1" applyAlignment="1">
      <alignment horizontal="right"/>
    </xf>
    <xf numFmtId="9" fontId="0" fillId="0" borderId="0" xfId="0" applyNumberFormat="1" applyAlignment="1">
      <alignment horizontal="right"/>
    </xf>
    <xf numFmtId="0" fontId="3" fillId="0" borderId="0" xfId="0" applyFont="1" applyAlignment="1">
      <alignment horizontal="center" wrapText="1"/>
    </xf>
    <xf numFmtId="0" fontId="3" fillId="0" borderId="0" xfId="0" applyFont="1" applyFill="1"/>
    <xf numFmtId="164" fontId="0" fillId="0" borderId="0" xfId="1" applyNumberFormat="1" applyFont="1" applyFill="1"/>
    <xf numFmtId="0" fontId="29" fillId="0" borderId="0" xfId="203" applyBorder="1">
      <alignment wrapText="1"/>
    </xf>
    <xf numFmtId="0" fontId="30" fillId="0" borderId="34" xfId="204" applyAlignment="1">
      <alignment horizontal="right" wrapText="1"/>
    </xf>
    <xf numFmtId="2" fontId="30" fillId="0" borderId="34" xfId="204" applyNumberFormat="1" applyAlignment="1">
      <alignment horizontal="right" wrapText="1"/>
    </xf>
    <xf numFmtId="0" fontId="30" fillId="0" borderId="32" xfId="205">
      <alignment wrapText="1"/>
    </xf>
    <xf numFmtId="0" fontId="30" fillId="0" borderId="32" xfId="205" applyAlignment="1">
      <alignment horizontal="right" wrapText="1"/>
    </xf>
    <xf numFmtId="2" fontId="30" fillId="0" borderId="32" xfId="205" applyNumberFormat="1" applyAlignment="1">
      <alignment horizontal="right" wrapText="1"/>
    </xf>
    <xf numFmtId="4" fontId="29" fillId="0" borderId="33" xfId="203" applyNumberFormat="1">
      <alignment wrapText="1"/>
    </xf>
    <xf numFmtId="4" fontId="29" fillId="0" borderId="0" xfId="203" applyNumberFormat="1" applyBorder="1">
      <alignment wrapText="1"/>
    </xf>
    <xf numFmtId="2" fontId="30" fillId="0" borderId="0" xfId="204" applyNumberFormat="1" applyBorder="1" applyAlignment="1">
      <alignment horizontal="right" wrapText="1"/>
    </xf>
    <xf numFmtId="2" fontId="30" fillId="0" borderId="0" xfId="205" applyNumberFormat="1" applyBorder="1" applyAlignment="1">
      <alignment horizontal="right" wrapText="1"/>
    </xf>
    <xf numFmtId="0" fontId="30" fillId="0" borderId="0" xfId="206" applyFont="1" applyBorder="1" applyAlignment="1">
      <alignment vertical="top" wrapText="1"/>
    </xf>
    <xf numFmtId="176" fontId="0" fillId="0" borderId="0" xfId="197" applyNumberFormat="1" applyFont="1"/>
    <xf numFmtId="177" fontId="0" fillId="0" borderId="0" xfId="0" applyNumberFormat="1"/>
    <xf numFmtId="0" fontId="30" fillId="0" borderId="35" xfId="206" applyFont="1" applyAlignment="1">
      <alignment horizontal="left" vertical="top" wrapText="1"/>
    </xf>
    <xf numFmtId="0" fontId="30" fillId="0" borderId="0" xfId="203" applyFont="1" applyBorder="1" applyAlignment="1">
      <alignment horizontal="left" wrapText="1"/>
    </xf>
    <xf numFmtId="0" fontId="30" fillId="0" borderId="0" xfId="203" applyFont="1" applyBorder="1">
      <alignment wrapText="1"/>
    </xf>
    <xf numFmtId="4" fontId="30" fillId="0" borderId="36" xfId="204" applyNumberFormat="1" applyBorder="1">
      <alignment wrapText="1"/>
    </xf>
    <xf numFmtId="0" fontId="28" fillId="0" borderId="0" xfId="202">
      <alignment horizontal="left"/>
    </xf>
    <xf numFmtId="0" fontId="24" fillId="6" borderId="0" xfId="199" applyFont="1" applyFill="1" applyBorder="1" applyAlignment="1">
      <alignment horizontal="left" wrapText="1"/>
    </xf>
    <xf numFmtId="0" fontId="17" fillId="6" borderId="0" xfId="0" applyFont="1" applyFill="1" applyBorder="1" applyAlignment="1">
      <alignment horizontal="left" vertical="top" wrapText="1"/>
    </xf>
    <xf numFmtId="0" fontId="24" fillId="6" borderId="0" xfId="199" applyFont="1" applyFill="1" applyBorder="1" applyAlignment="1">
      <alignment horizontal="left" vertical="top" wrapText="1"/>
    </xf>
    <xf numFmtId="0" fontId="17" fillId="6" borderId="0" xfId="0" applyFont="1" applyFill="1" applyBorder="1" applyAlignment="1">
      <alignment horizontal="left" wrapText="1"/>
    </xf>
    <xf numFmtId="0" fontId="20" fillId="6" borderId="0" xfId="0" applyFont="1" applyFill="1" applyBorder="1" applyAlignment="1">
      <alignment horizontal="left" vertical="top" wrapText="1"/>
    </xf>
    <xf numFmtId="0" fontId="20" fillId="6" borderId="0" xfId="0" applyFont="1" applyFill="1" applyBorder="1" applyAlignment="1">
      <alignment horizontal="left" wrapText="1"/>
    </xf>
    <xf numFmtId="0" fontId="22" fillId="6" borderId="0" xfId="198" applyFont="1" applyFill="1" applyBorder="1" applyAlignment="1">
      <alignment horizontal="left" vertical="top"/>
    </xf>
    <xf numFmtId="0" fontId="16" fillId="6" borderId="0" xfId="198" applyFont="1" applyFill="1" applyBorder="1" applyAlignment="1">
      <alignment horizontal="left"/>
    </xf>
    <xf numFmtId="0" fontId="19" fillId="6" borderId="0" xfId="198" applyFont="1" applyFill="1" applyBorder="1" applyAlignment="1">
      <alignment horizontal="left" vertical="top"/>
    </xf>
    <xf numFmtId="0" fontId="17" fillId="8" borderId="24" xfId="0" applyFont="1" applyFill="1" applyBorder="1" applyAlignment="1">
      <alignment horizontal="center" vertical="center" wrapText="1"/>
    </xf>
    <xf numFmtId="0" fontId="21" fillId="8" borderId="24" xfId="0" applyFont="1" applyFill="1" applyBorder="1" applyAlignment="1">
      <alignment horizontal="center" vertical="center" wrapText="1"/>
    </xf>
    <xf numFmtId="0" fontId="17" fillId="9" borderId="24" xfId="0" applyFont="1" applyFill="1" applyBorder="1" applyAlignment="1">
      <alignment horizontal="center" vertical="center" wrapText="1"/>
    </xf>
    <xf numFmtId="0" fontId="17" fillId="9" borderId="25" xfId="0" applyFont="1" applyFill="1" applyBorder="1" applyAlignment="1">
      <alignment horizontal="center" vertical="center" wrapText="1"/>
    </xf>
    <xf numFmtId="0" fontId="17" fillId="8" borderId="26" xfId="0" applyFont="1" applyFill="1" applyBorder="1" applyAlignment="1">
      <alignment horizontal="center" vertical="center" wrapText="1"/>
    </xf>
    <xf numFmtId="0" fontId="17" fillId="8" borderId="25" xfId="0" applyFont="1" applyFill="1" applyBorder="1" applyAlignment="1">
      <alignment horizontal="center" vertical="center" wrapText="1"/>
    </xf>
    <xf numFmtId="0" fontId="17" fillId="9" borderId="26" xfId="0" applyFont="1" applyFill="1" applyBorder="1" applyAlignment="1">
      <alignment horizontal="center" vertical="center" wrapText="1"/>
    </xf>
    <xf numFmtId="0" fontId="25" fillId="6" borderId="28" xfId="0" applyFont="1" applyFill="1" applyBorder="1" applyAlignment="1">
      <alignment horizontal="left" vertical="center"/>
    </xf>
    <xf numFmtId="0" fontId="25" fillId="6" borderId="31" xfId="0" applyFont="1" applyFill="1" applyBorder="1" applyAlignment="1">
      <alignment horizontal="left" vertical="center"/>
    </xf>
    <xf numFmtId="0" fontId="25" fillId="6" borderId="29" xfId="0" applyFont="1" applyFill="1" applyBorder="1" applyAlignment="1">
      <alignment horizontal="left" vertical="center"/>
    </xf>
    <xf numFmtId="0" fontId="25" fillId="6" borderId="30" xfId="0" applyFont="1" applyFill="1" applyBorder="1" applyAlignment="1">
      <alignment horizontal="left" vertical="center"/>
    </xf>
  </cellXfs>
  <cellStyles count="207">
    <cellStyle name="Body: normal cell" xfId="203" xr:uid="{5E0129D3-7403-1E4E-8C93-54D6C225B1BC}"/>
    <cellStyle name="Comma" xfId="197" builtinId="3"/>
    <cellStyle name="Comma 2" xfId="6" xr:uid="{00000000-0005-0000-0000-000001000000}"/>
    <cellStyle name="Currency 2" xfId="5" xr:uid="{00000000-0005-0000-0000-000002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200" builtinId="9" hidden="1"/>
    <cellStyle name="Followed Hyperlink" xfId="201" builtinId="9" hidden="1"/>
    <cellStyle name="Footnotes: top row" xfId="206" xr:uid="{76BB4311-D039-344A-B51C-9BA816B992CA}"/>
    <cellStyle name="Header: bottom row" xfId="205" xr:uid="{F771CC04-2ECA-C641-BF99-5600E87CE709}"/>
    <cellStyle name="Heading 2" xfId="198" builtinId="1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9" builtinId="8"/>
    <cellStyle name="Normal" xfId="0" builtinId="0"/>
    <cellStyle name="Normal 2" xfId="2" xr:uid="{00000000-0005-0000-0000-0000C4000000}"/>
    <cellStyle name="Normal 3" xfId="181" xr:uid="{00000000-0005-0000-0000-0000C5000000}"/>
    <cellStyle name="Normal 8" xfId="4" xr:uid="{00000000-0005-0000-0000-0000C6000000}"/>
    <cellStyle name="Normal_Cal - Summary" xfId="3" xr:uid="{00000000-0005-0000-0000-0000C7000000}"/>
    <cellStyle name="Parent row" xfId="204" xr:uid="{9BE6CA33-1A6A-4847-9584-F9382D9F6B9A}"/>
    <cellStyle name="Percent" xfId="1" builtinId="5"/>
    <cellStyle name="Percent 2" xfId="182" xr:uid="{00000000-0005-0000-0000-0000C9000000}"/>
    <cellStyle name="Table title" xfId="202" xr:uid="{0EDABF8D-68C5-AE4C-8D59-2FE518A8B22F}"/>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8.xml.rels><?xml version="1.0" encoding="UTF-8" standalone="yes"?>
<Relationships xmlns="http://schemas.openxmlformats.org/package/2006/relationships"><Relationship Id="rId13" Type="http://schemas.openxmlformats.org/officeDocument/2006/relationships/hyperlink" Target="http://www.blm.gov/lr2000/descriptions/descriptionCasetype_description.pdf" TargetMode="External"/><Relationship Id="rId18" Type="http://schemas.openxmlformats.org/officeDocument/2006/relationships/hyperlink" Target="http://www.nationalatlas.gov/atlasftp.html" TargetMode="External"/><Relationship Id="rId26" Type="http://schemas.openxmlformats.org/officeDocument/2006/relationships/hyperlink" Target="http://statistics.onrr.gov/" TargetMode="External"/><Relationship Id="rId39" Type="http://schemas.openxmlformats.org/officeDocument/2006/relationships/hyperlink" Target="http://www.eia.gov/coal/data.cfm" TargetMode="External"/><Relationship Id="rId21" Type="http://schemas.openxmlformats.org/officeDocument/2006/relationships/hyperlink" Target="http://pubs.usgs.gov/of/2012/1205/" TargetMode="External"/><Relationship Id="rId34" Type="http://schemas.openxmlformats.org/officeDocument/2006/relationships/hyperlink" Target="http://www.msha.gov/OpenGovernmentData/OGIMSHA.asp" TargetMode="External"/><Relationship Id="rId7" Type="http://schemas.openxmlformats.org/officeDocument/2006/relationships/hyperlink" Target="http://www.blm.gov/lr2000/index.htm" TargetMode="External"/><Relationship Id="rId2" Type="http://schemas.openxmlformats.org/officeDocument/2006/relationships/hyperlink" Target="http://www.blm.gov/wo/st/en/prog/energy/coal_and_non-energy/coal_lease_table.html" TargetMode="External"/><Relationship Id="rId16" Type="http://schemas.openxmlformats.org/officeDocument/2006/relationships/hyperlink" Target="http://www.blm.gov/lr2000/descriptions/descriptionCasetype_description.pdf" TargetMode="External"/><Relationship Id="rId20" Type="http://schemas.openxmlformats.org/officeDocument/2006/relationships/hyperlink" Target="http://www.nationalatlas.gov/atlasftp.html" TargetMode="External"/><Relationship Id="rId29" Type="http://schemas.openxmlformats.org/officeDocument/2006/relationships/hyperlink" Target="http://www.eia.gov/electricity/data/eia923/" TargetMode="External"/><Relationship Id="rId41" Type="http://schemas.openxmlformats.org/officeDocument/2006/relationships/printerSettings" Target="../printerSettings/printerSettings1.bin"/><Relationship Id="rId1" Type="http://schemas.openxmlformats.org/officeDocument/2006/relationships/hyperlink" Target="http://www.blm.gov/wo/st/en/prog/energy/coal_and_non-energy/coal_lease_table.html" TargetMode="External"/><Relationship Id="rId6" Type="http://schemas.openxmlformats.org/officeDocument/2006/relationships/hyperlink" Target="http://www.blm.gov/lr2000/index.htm" TargetMode="External"/><Relationship Id="rId11" Type="http://schemas.openxmlformats.org/officeDocument/2006/relationships/hyperlink" Target="http://www.blm.gov/lr2000/rptsum.htm" TargetMode="External"/><Relationship Id="rId24" Type="http://schemas.openxmlformats.org/officeDocument/2006/relationships/hyperlink" Target="http://pubs.usgs.gov/of/2012/1205/" TargetMode="External"/><Relationship Id="rId32" Type="http://schemas.openxmlformats.org/officeDocument/2006/relationships/hyperlink" Target="http://www.eia.gov/electricity/data/eia923/" TargetMode="External"/><Relationship Id="rId37" Type="http://schemas.openxmlformats.org/officeDocument/2006/relationships/hyperlink" Target="http://www.eia.gov/coal/data.cfm" TargetMode="External"/><Relationship Id="rId40" Type="http://schemas.openxmlformats.org/officeDocument/2006/relationships/hyperlink" Target="http://www.eia.gov/coal/data.cfm" TargetMode="External"/><Relationship Id="rId5" Type="http://schemas.openxmlformats.org/officeDocument/2006/relationships/hyperlink" Target="http://www.blm.gov/lr2000/index.htm" TargetMode="External"/><Relationship Id="rId15" Type="http://schemas.openxmlformats.org/officeDocument/2006/relationships/hyperlink" Target="http://www.blm.gov/lr2000/descriptions/descriptionCasetype_description.pdf" TargetMode="External"/><Relationship Id="rId23" Type="http://schemas.openxmlformats.org/officeDocument/2006/relationships/hyperlink" Target="http://pubs.usgs.gov/of/2012/1205/" TargetMode="External"/><Relationship Id="rId28" Type="http://schemas.openxmlformats.org/officeDocument/2006/relationships/hyperlink" Target="http://statistics.onrr.gov/" TargetMode="External"/><Relationship Id="rId36" Type="http://schemas.openxmlformats.org/officeDocument/2006/relationships/hyperlink" Target="http://www.msha.gov/OpenGovernmentData/OGIMSHA.asp" TargetMode="External"/><Relationship Id="rId10" Type="http://schemas.openxmlformats.org/officeDocument/2006/relationships/hyperlink" Target="http://www.blm.gov/lr2000/rptsum.htm" TargetMode="External"/><Relationship Id="rId19" Type="http://schemas.openxmlformats.org/officeDocument/2006/relationships/hyperlink" Target="http://www.nationalatlas.gov/atlasftp.html" TargetMode="External"/><Relationship Id="rId31" Type="http://schemas.openxmlformats.org/officeDocument/2006/relationships/hyperlink" Target="http://www.eia.gov/electricity/data/eia923/" TargetMode="External"/><Relationship Id="rId4" Type="http://schemas.openxmlformats.org/officeDocument/2006/relationships/hyperlink" Target="http://www.blm.gov/wo/st/en/prog/energy/coal_and_non-energy/coal_lease_table.html" TargetMode="External"/><Relationship Id="rId9" Type="http://schemas.openxmlformats.org/officeDocument/2006/relationships/hyperlink" Target="http://www.blm.gov/lr2000/rptsum.htm" TargetMode="External"/><Relationship Id="rId14" Type="http://schemas.openxmlformats.org/officeDocument/2006/relationships/hyperlink" Target="http://www.blm.gov/lr2000/descriptions/descriptionCasetype_description.pdf" TargetMode="External"/><Relationship Id="rId22" Type="http://schemas.openxmlformats.org/officeDocument/2006/relationships/hyperlink" Target="http://pubs.usgs.gov/of/2012/1205/" TargetMode="External"/><Relationship Id="rId27" Type="http://schemas.openxmlformats.org/officeDocument/2006/relationships/hyperlink" Target="http://statistics.onrr.gov/" TargetMode="External"/><Relationship Id="rId30" Type="http://schemas.openxmlformats.org/officeDocument/2006/relationships/hyperlink" Target="http://www.eia.gov/electricity/data/eia923/" TargetMode="External"/><Relationship Id="rId35" Type="http://schemas.openxmlformats.org/officeDocument/2006/relationships/hyperlink" Target="http://www.msha.gov/OpenGovernmentData/OGIMSHA.asp" TargetMode="External"/><Relationship Id="rId8" Type="http://schemas.openxmlformats.org/officeDocument/2006/relationships/hyperlink" Target="http://www.blm.gov/lr2000/index.htm" TargetMode="External"/><Relationship Id="rId3" Type="http://schemas.openxmlformats.org/officeDocument/2006/relationships/hyperlink" Target="http://www.blm.gov/wo/st/en/prog/energy/coal_and_non-energy/coal_lease_table.html" TargetMode="External"/><Relationship Id="rId12" Type="http://schemas.openxmlformats.org/officeDocument/2006/relationships/hyperlink" Target="http://www.blm.gov/lr2000/rptsum.htm" TargetMode="External"/><Relationship Id="rId17" Type="http://schemas.openxmlformats.org/officeDocument/2006/relationships/hyperlink" Target="http://www.nationalatlas.gov/atlasftp.html" TargetMode="External"/><Relationship Id="rId25" Type="http://schemas.openxmlformats.org/officeDocument/2006/relationships/hyperlink" Target="http://statistics.onrr.gov/" TargetMode="External"/><Relationship Id="rId33" Type="http://schemas.openxmlformats.org/officeDocument/2006/relationships/hyperlink" Target="http://www.msha.gov/OpenGovernmentData/OGIMSHA.asp" TargetMode="External"/><Relationship Id="rId38" Type="http://schemas.openxmlformats.org/officeDocument/2006/relationships/hyperlink" Target="http://www.eia.gov/coal/data.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
  <sheetViews>
    <sheetView showGridLines="0" tabSelected="1" workbookViewId="0"/>
  </sheetViews>
  <sheetFormatPr baseColWidth="10" defaultRowHeight="15" x14ac:dyDescent="0.2"/>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workbookViewId="0"/>
  </sheetViews>
  <sheetFormatPr baseColWidth="10" defaultRowHeight="15" x14ac:dyDescent="0.2"/>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
  <sheetViews>
    <sheetView showGridLines="0" workbookViewId="0"/>
  </sheetViews>
  <sheetFormatPr baseColWidth="10" defaultRowHeight="15" x14ac:dyDescent="0.2"/>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B2:BK32"/>
  <sheetViews>
    <sheetView showGridLines="0" workbookViewId="0"/>
  </sheetViews>
  <sheetFormatPr baseColWidth="10" defaultColWidth="8.83203125" defaultRowHeight="15" x14ac:dyDescent="0.2"/>
  <cols>
    <col min="57" max="63" width="9.5" customWidth="1"/>
  </cols>
  <sheetData>
    <row r="2" spans="2:63" x14ac:dyDescent="0.2">
      <c r="B2" s="1" t="s">
        <v>0</v>
      </c>
    </row>
    <row r="4" spans="2:63" x14ac:dyDescent="0.2">
      <c r="B4" s="2" t="s">
        <v>1</v>
      </c>
      <c r="C4" s="3"/>
      <c r="D4" s="3"/>
      <c r="E4" s="3"/>
      <c r="F4" s="3"/>
      <c r="G4" s="3"/>
      <c r="H4" s="3"/>
      <c r="I4" s="3"/>
      <c r="K4" s="4" t="s">
        <v>2</v>
      </c>
      <c r="L4" s="5"/>
      <c r="M4" s="5"/>
      <c r="N4" s="5"/>
      <c r="O4" s="5"/>
      <c r="P4" s="5"/>
      <c r="Q4" s="5"/>
      <c r="R4" s="5"/>
      <c r="T4" s="4" t="s">
        <v>3</v>
      </c>
      <c r="U4" s="4"/>
      <c r="V4" s="4"/>
      <c r="W4" s="4"/>
      <c r="X4" s="4"/>
      <c r="Y4" s="4"/>
      <c r="Z4" s="4"/>
      <c r="AA4" s="4"/>
      <c r="AC4" s="4" t="s">
        <v>4</v>
      </c>
      <c r="AD4" s="4"/>
      <c r="AE4" s="4"/>
      <c r="AF4" s="4"/>
      <c r="AG4" s="4"/>
      <c r="AH4" s="4"/>
      <c r="AI4" s="4"/>
      <c r="AJ4" s="4"/>
      <c r="AL4" s="6" t="s">
        <v>5</v>
      </c>
      <c r="AM4" s="7"/>
      <c r="AN4" s="7"/>
      <c r="AO4" s="7"/>
      <c r="AP4" s="7"/>
      <c r="AQ4" s="7"/>
      <c r="AR4" s="7"/>
      <c r="AS4" s="7"/>
      <c r="AT4" s="8"/>
      <c r="AU4" s="6" t="s">
        <v>6</v>
      </c>
      <c r="AV4" s="6"/>
      <c r="AW4" s="6"/>
      <c r="AX4" s="6"/>
      <c r="AY4" s="6"/>
      <c r="AZ4" s="6"/>
      <c r="BA4" s="6"/>
      <c r="BB4" s="6"/>
      <c r="BC4" s="8"/>
      <c r="BD4" s="6" t="s">
        <v>7</v>
      </c>
      <c r="BE4" s="6"/>
      <c r="BF4" s="6"/>
      <c r="BG4" s="6"/>
      <c r="BH4" s="6"/>
      <c r="BI4" s="6"/>
      <c r="BJ4" s="6"/>
      <c r="BK4" s="6"/>
    </row>
    <row r="5" spans="2:63" x14ac:dyDescent="0.2">
      <c r="B5" s="9"/>
      <c r="C5" s="10">
        <v>2016</v>
      </c>
      <c r="D5" s="10">
        <v>2018</v>
      </c>
      <c r="E5" s="10">
        <v>2020</v>
      </c>
      <c r="F5" s="10">
        <v>2025</v>
      </c>
      <c r="G5" s="10">
        <v>2030</v>
      </c>
      <c r="H5" s="10">
        <v>2040</v>
      </c>
      <c r="I5" s="10">
        <v>2050</v>
      </c>
      <c r="K5" s="9"/>
      <c r="L5" s="10">
        <v>2016</v>
      </c>
      <c r="M5" s="10">
        <v>2018</v>
      </c>
      <c r="N5" s="10">
        <v>2020</v>
      </c>
      <c r="O5" s="10">
        <v>2025</v>
      </c>
      <c r="P5" s="10">
        <v>2030</v>
      </c>
      <c r="Q5" s="10">
        <v>2040</v>
      </c>
      <c r="R5" s="10">
        <v>2050</v>
      </c>
      <c r="T5" s="9"/>
      <c r="U5" s="10">
        <v>2016</v>
      </c>
      <c r="V5" s="10">
        <v>2018</v>
      </c>
      <c r="W5" s="10">
        <v>2020</v>
      </c>
      <c r="X5" s="10">
        <v>2025</v>
      </c>
      <c r="Y5" s="10">
        <v>2030</v>
      </c>
      <c r="Z5" s="10">
        <v>2040</v>
      </c>
      <c r="AA5" s="10">
        <v>2050</v>
      </c>
      <c r="AC5" s="9"/>
      <c r="AD5" s="10">
        <v>2016</v>
      </c>
      <c r="AE5" s="10">
        <v>2018</v>
      </c>
      <c r="AF5" s="10">
        <v>2020</v>
      </c>
      <c r="AG5" s="10">
        <v>2025</v>
      </c>
      <c r="AH5" s="10">
        <v>2030</v>
      </c>
      <c r="AI5" s="10">
        <v>2040</v>
      </c>
      <c r="AJ5" s="10">
        <v>2050</v>
      </c>
      <c r="AL5" s="9"/>
      <c r="AM5" s="92">
        <v>2016</v>
      </c>
      <c r="AN5" s="92">
        <v>2018</v>
      </c>
      <c r="AO5" s="92">
        <v>2020</v>
      </c>
      <c r="AP5" s="92">
        <v>2025</v>
      </c>
      <c r="AQ5" s="92">
        <v>2030</v>
      </c>
      <c r="AR5" s="92">
        <v>2040</v>
      </c>
      <c r="AS5" s="92">
        <v>2050</v>
      </c>
      <c r="AU5" s="9"/>
      <c r="AV5" s="92">
        <v>2016</v>
      </c>
      <c r="AW5" s="92">
        <v>2018</v>
      </c>
      <c r="AX5" s="92">
        <v>2020</v>
      </c>
      <c r="AY5" s="92">
        <v>2025</v>
      </c>
      <c r="AZ5" s="92">
        <v>2030</v>
      </c>
      <c r="BA5" s="92">
        <v>2040</v>
      </c>
      <c r="BB5" s="92">
        <v>2050</v>
      </c>
      <c r="BD5" s="9"/>
      <c r="BE5" s="92">
        <v>2016</v>
      </c>
      <c r="BF5" s="92">
        <v>2018</v>
      </c>
      <c r="BG5" s="92">
        <v>2020</v>
      </c>
      <c r="BH5" s="92">
        <v>2025</v>
      </c>
      <c r="BI5" s="92">
        <v>2030</v>
      </c>
      <c r="BJ5" s="92">
        <v>2040</v>
      </c>
      <c r="BK5" s="92">
        <v>2050</v>
      </c>
    </row>
    <row r="6" spans="2:63" x14ac:dyDescent="0.2">
      <c r="B6" t="s">
        <v>8</v>
      </c>
      <c r="C6" s="11">
        <v>470.68699014094329</v>
      </c>
      <c r="D6" s="11">
        <v>459.04129818885923</v>
      </c>
      <c r="E6" s="11">
        <v>504.90407699837874</v>
      </c>
      <c r="F6" s="11">
        <v>542.07376125838778</v>
      </c>
      <c r="G6" s="11">
        <v>583.00205309722389</v>
      </c>
      <c r="H6" s="11">
        <v>573.48943081199502</v>
      </c>
      <c r="I6" s="11">
        <v>627.69809349958041</v>
      </c>
      <c r="K6" t="s">
        <v>8</v>
      </c>
      <c r="L6" s="11">
        <v>481.70168564038983</v>
      </c>
      <c r="M6" s="11">
        <v>466.09024686607444</v>
      </c>
      <c r="N6" s="11">
        <v>508.41067539833227</v>
      </c>
      <c r="O6" s="11">
        <v>559.35824357505498</v>
      </c>
      <c r="P6" s="11">
        <v>602.45428687823721</v>
      </c>
      <c r="Q6" s="11">
        <v>608.47810499167861</v>
      </c>
      <c r="R6" s="11">
        <v>651.66094613621669</v>
      </c>
      <c r="T6" t="s">
        <v>8</v>
      </c>
      <c r="U6" s="11">
        <v>484.3940128359942</v>
      </c>
      <c r="V6" s="11">
        <v>479.79253000707644</v>
      </c>
      <c r="W6" s="11">
        <v>530.49637673373036</v>
      </c>
      <c r="X6" s="11">
        <v>596.34581678773191</v>
      </c>
      <c r="Y6" s="11">
        <v>629.75365927061694</v>
      </c>
      <c r="Z6" s="11">
        <v>612.53206296463236</v>
      </c>
      <c r="AA6" s="11">
        <v>663.96238408763929</v>
      </c>
      <c r="AC6" t="s">
        <v>8</v>
      </c>
      <c r="AD6" s="11">
        <v>491.80890657345901</v>
      </c>
      <c r="AE6" s="11">
        <v>515.83790817270335</v>
      </c>
      <c r="AF6" s="11">
        <v>581.92408244927492</v>
      </c>
      <c r="AG6" s="11">
        <v>603.73535679562781</v>
      </c>
      <c r="AH6" s="11">
        <v>629.97579354918423</v>
      </c>
      <c r="AI6" s="11">
        <v>617.8402081764591</v>
      </c>
      <c r="AJ6" s="11">
        <v>668.04344797127499</v>
      </c>
      <c r="AL6" t="s">
        <v>8</v>
      </c>
      <c r="AM6" s="93">
        <f t="shared" ref="AM6:AS12" si="0">IFERROR((L6-C6)/C6,"N/A")</f>
        <v>2.3401317075171915E-2</v>
      </c>
      <c r="AN6" s="93">
        <f t="shared" si="0"/>
        <v>1.5355805033287271E-2</v>
      </c>
      <c r="AO6" s="93">
        <f t="shared" si="0"/>
        <v>6.9450784014263205E-3</v>
      </c>
      <c r="AP6" s="93">
        <f t="shared" si="0"/>
        <v>3.1885849402750001E-2</v>
      </c>
      <c r="AQ6" s="93">
        <f t="shared" si="0"/>
        <v>3.3365635125421046E-2</v>
      </c>
      <c r="AR6" s="93">
        <f t="shared" si="0"/>
        <v>6.1010146481938907E-2</v>
      </c>
      <c r="AS6" s="93">
        <f t="shared" si="0"/>
        <v>3.8175761380821051E-2</v>
      </c>
      <c r="AU6" t="s">
        <v>8</v>
      </c>
      <c r="AV6" s="93">
        <f t="shared" ref="AV6:BB12" si="1">IFERROR((U6-C6)/C6,"N/A")</f>
        <v>2.9121312001732735E-2</v>
      </c>
      <c r="AW6" s="93">
        <f t="shared" si="1"/>
        <v>4.5205588037701382E-2</v>
      </c>
      <c r="AX6" s="93">
        <f t="shared" si="1"/>
        <v>5.0687449163603793E-2</v>
      </c>
      <c r="AY6" s="93">
        <f t="shared" si="1"/>
        <v>0.10011931845466049</v>
      </c>
      <c r="AZ6" s="93">
        <f t="shared" si="1"/>
        <v>8.0191151857910439E-2</v>
      </c>
      <c r="BA6" s="93">
        <f t="shared" si="1"/>
        <v>6.8079078802476739E-2</v>
      </c>
      <c r="BB6" s="93">
        <f t="shared" si="1"/>
        <v>5.7773459826643753E-2</v>
      </c>
      <c r="BD6" t="s">
        <v>8</v>
      </c>
      <c r="BE6" s="93">
        <f t="shared" ref="BE6:BK12" si="2">IFERROR((AD6-C6)/C6,"N/A")</f>
        <v>4.4874655290962975E-2</v>
      </c>
      <c r="BF6" s="93">
        <f t="shared" si="2"/>
        <v>0.12372875862789322</v>
      </c>
      <c r="BG6" s="93">
        <f t="shared" si="2"/>
        <v>0.15254383745279895</v>
      </c>
      <c r="BH6" s="93">
        <f t="shared" si="2"/>
        <v>0.11375130091907933</v>
      </c>
      <c r="BI6" s="93">
        <f t="shared" si="2"/>
        <v>8.0572169861856044E-2</v>
      </c>
      <c r="BJ6" s="93">
        <f t="shared" si="2"/>
        <v>7.733495158170306E-2</v>
      </c>
      <c r="BK6" s="93">
        <f t="shared" si="2"/>
        <v>6.4275094809924813E-2</v>
      </c>
    </row>
    <row r="7" spans="2:63" x14ac:dyDescent="0.2">
      <c r="B7" t="s">
        <v>9</v>
      </c>
      <c r="C7" s="11">
        <v>14196.918424394493</v>
      </c>
      <c r="D7" s="11">
        <v>14207.366223662415</v>
      </c>
      <c r="E7" s="11">
        <v>14767.3964081249</v>
      </c>
      <c r="F7" s="11">
        <v>14582.635649796277</v>
      </c>
      <c r="G7" s="11">
        <v>14759.9716359991</v>
      </c>
      <c r="H7" s="11">
        <v>14056.924941032117</v>
      </c>
      <c r="I7" s="11">
        <v>13744.592768841267</v>
      </c>
      <c r="K7" t="s">
        <v>9</v>
      </c>
      <c r="L7" s="11">
        <v>13913.912639509126</v>
      </c>
      <c r="M7" s="11">
        <v>13553.260751356884</v>
      </c>
      <c r="N7" s="11">
        <v>14027.640908563029</v>
      </c>
      <c r="O7" s="11">
        <v>13651.255224175438</v>
      </c>
      <c r="P7" s="11">
        <v>13983.767079888023</v>
      </c>
      <c r="Q7" s="11">
        <v>12871.852063262802</v>
      </c>
      <c r="R7" s="11">
        <v>12190.509378991885</v>
      </c>
      <c r="T7" t="s">
        <v>9</v>
      </c>
      <c r="U7" s="11">
        <v>13551.078230618034</v>
      </c>
      <c r="V7" s="11">
        <v>12660.249148379873</v>
      </c>
      <c r="W7" s="11">
        <v>12812.480127513292</v>
      </c>
      <c r="X7" s="11">
        <v>12003.74850079219</v>
      </c>
      <c r="Y7" s="11">
        <v>12483.469201549455</v>
      </c>
      <c r="Z7" s="11">
        <v>10209.28352835865</v>
      </c>
      <c r="AA7" s="11">
        <v>9707.0263281108764</v>
      </c>
      <c r="AC7" t="s">
        <v>9</v>
      </c>
      <c r="AD7" s="11">
        <v>13224.748881073461</v>
      </c>
      <c r="AE7" s="11">
        <v>11796.498228921046</v>
      </c>
      <c r="AF7" s="11">
        <v>11511.810522336327</v>
      </c>
      <c r="AG7" s="11">
        <v>10369.581999182346</v>
      </c>
      <c r="AH7" s="11">
        <v>10895.920605195166</v>
      </c>
      <c r="AI7" s="11">
        <v>9948.5157360725643</v>
      </c>
      <c r="AJ7" s="11">
        <v>9678.4275826202756</v>
      </c>
      <c r="AL7" t="s">
        <v>9</v>
      </c>
      <c r="AM7" s="93">
        <f t="shared" si="0"/>
        <v>-1.9934310843054453E-2</v>
      </c>
      <c r="AN7" s="93">
        <f t="shared" si="0"/>
        <v>-4.603988255163835E-2</v>
      </c>
      <c r="AO7" s="93">
        <f t="shared" si="0"/>
        <v>-5.0093833680449104E-2</v>
      </c>
      <c r="AP7" s="93">
        <f t="shared" si="0"/>
        <v>-6.3869141901920196E-2</v>
      </c>
      <c r="AQ7" s="93">
        <f t="shared" si="0"/>
        <v>-5.2588485618626737E-2</v>
      </c>
      <c r="AR7" s="93">
        <f t="shared" si="0"/>
        <v>-8.4305271795973746E-2</v>
      </c>
      <c r="AS7" s="93">
        <f t="shared" si="0"/>
        <v>-0.11306871116417941</v>
      </c>
      <c r="AU7" t="s">
        <v>9</v>
      </c>
      <c r="AV7" s="93">
        <f t="shared" si="1"/>
        <v>-4.5491576021646739E-2</v>
      </c>
      <c r="AW7" s="93">
        <f t="shared" si="1"/>
        <v>-0.10889541741422934</v>
      </c>
      <c r="AX7" s="93">
        <f t="shared" si="1"/>
        <v>-0.13238056503555554</v>
      </c>
      <c r="AY7" s="93">
        <f t="shared" si="1"/>
        <v>-0.17684643646981024</v>
      </c>
      <c r="AZ7" s="93">
        <f t="shared" si="1"/>
        <v>-0.15423487866991073</v>
      </c>
      <c r="BA7" s="93">
        <f t="shared" si="1"/>
        <v>-0.27371857136707151</v>
      </c>
      <c r="BB7" s="93">
        <f t="shared" si="1"/>
        <v>-0.29375671645095791</v>
      </c>
      <c r="BD7" t="s">
        <v>9</v>
      </c>
      <c r="BE7" s="93">
        <f t="shared" si="2"/>
        <v>-6.847750436112654E-2</v>
      </c>
      <c r="BF7" s="93">
        <f t="shared" si="2"/>
        <v>-0.16969140914563466</v>
      </c>
      <c r="BG7" s="93">
        <f t="shared" si="2"/>
        <v>-0.22045767553157683</v>
      </c>
      <c r="BH7" s="93">
        <f t="shared" si="2"/>
        <v>-0.28890892920806038</v>
      </c>
      <c r="BI7" s="93">
        <f t="shared" si="2"/>
        <v>-0.26179257833935377</v>
      </c>
      <c r="BJ7" s="93">
        <f t="shared" si="2"/>
        <v>-0.29226941327452921</v>
      </c>
      <c r="BK7" s="93">
        <f t="shared" si="2"/>
        <v>-0.29583744346641622</v>
      </c>
    </row>
    <row r="8" spans="2:63" x14ac:dyDescent="0.2">
      <c r="B8" t="s">
        <v>10</v>
      </c>
      <c r="C8" s="11">
        <v>9925.5598424647396</v>
      </c>
      <c r="D8" s="11">
        <v>9648.5401552441781</v>
      </c>
      <c r="E8" s="11">
        <v>8790.7539179222713</v>
      </c>
      <c r="F8" s="11">
        <v>9450.2109935815024</v>
      </c>
      <c r="G8" s="11">
        <v>9893.3477449166949</v>
      </c>
      <c r="H8" s="11">
        <v>11441.103131016956</v>
      </c>
      <c r="I8" s="11">
        <v>14971.896595476457</v>
      </c>
      <c r="K8" t="s">
        <v>10</v>
      </c>
      <c r="L8" s="11">
        <v>9973.1446961968322</v>
      </c>
      <c r="M8" s="11">
        <v>9914.0643298193645</v>
      </c>
      <c r="N8" s="11">
        <v>9127.6977227117495</v>
      </c>
      <c r="O8" s="11">
        <v>9876.55730408007</v>
      </c>
      <c r="P8" s="11">
        <v>10266.974933426311</v>
      </c>
      <c r="Q8" s="11">
        <v>12024.499582709381</v>
      </c>
      <c r="R8" s="11">
        <v>15831.965454162777</v>
      </c>
      <c r="T8" t="s">
        <v>10</v>
      </c>
      <c r="U8" s="11">
        <v>10201.142015723395</v>
      </c>
      <c r="V8" s="11">
        <v>10384.330200438246</v>
      </c>
      <c r="W8" s="11">
        <v>9838.2067388864325</v>
      </c>
      <c r="X8" s="11">
        <v>10772.848221336219</v>
      </c>
      <c r="Y8" s="11">
        <v>11088.779239427411</v>
      </c>
      <c r="Z8" s="11">
        <v>13262.129873058706</v>
      </c>
      <c r="AA8" s="11">
        <v>17266.587717582268</v>
      </c>
      <c r="AC8" t="s">
        <v>10</v>
      </c>
      <c r="AD8" s="11">
        <v>10412.340790972083</v>
      </c>
      <c r="AE8" s="11">
        <v>10865.854732842128</v>
      </c>
      <c r="AF8" s="11">
        <v>10628.550297280321</v>
      </c>
      <c r="AG8" s="11">
        <v>11741.690406656608</v>
      </c>
      <c r="AH8" s="11">
        <v>12018.223388278484</v>
      </c>
      <c r="AI8" s="11">
        <v>13460.528750886022</v>
      </c>
      <c r="AJ8" s="11">
        <v>17267.677452678508</v>
      </c>
      <c r="AL8" t="s">
        <v>10</v>
      </c>
      <c r="AM8" s="93">
        <f t="shared" si="0"/>
        <v>4.7941732745904447E-3</v>
      </c>
      <c r="AN8" s="93">
        <f t="shared" si="0"/>
        <v>2.7519621652905554E-2</v>
      </c>
      <c r="AO8" s="93">
        <f t="shared" si="0"/>
        <v>3.8329341025293562E-2</v>
      </c>
      <c r="AP8" s="93">
        <f t="shared" si="0"/>
        <v>4.5115004393884765E-2</v>
      </c>
      <c r="AQ8" s="93">
        <f t="shared" si="0"/>
        <v>3.7765496386356102E-2</v>
      </c>
      <c r="AR8" s="93">
        <f t="shared" si="0"/>
        <v>5.0991276366597039E-2</v>
      </c>
      <c r="AS8" s="93">
        <f t="shared" si="0"/>
        <v>5.7445551617433505E-2</v>
      </c>
      <c r="AU8" t="s">
        <v>10</v>
      </c>
      <c r="AV8" s="93">
        <f t="shared" si="1"/>
        <v>2.7764899676452133E-2</v>
      </c>
      <c r="AW8" s="93">
        <f t="shared" si="1"/>
        <v>7.6259209513073425E-2</v>
      </c>
      <c r="AX8" s="93">
        <f t="shared" si="1"/>
        <v>0.11915392362748914</v>
      </c>
      <c r="AY8" s="93">
        <f t="shared" si="1"/>
        <v>0.13995848649866541</v>
      </c>
      <c r="AZ8" s="93">
        <f t="shared" si="1"/>
        <v>0.1208318483624455</v>
      </c>
      <c r="BA8" s="93">
        <f t="shared" si="1"/>
        <v>0.15916531135052231</v>
      </c>
      <c r="BB8" s="93">
        <f t="shared" si="1"/>
        <v>0.15326656228704644</v>
      </c>
      <c r="BD8" t="s">
        <v>10</v>
      </c>
      <c r="BE8" s="93">
        <f t="shared" si="2"/>
        <v>4.9043173003172826E-2</v>
      </c>
      <c r="BF8" s="93">
        <f t="shared" si="2"/>
        <v>0.12616567460066119</v>
      </c>
      <c r="BG8" s="93">
        <f t="shared" si="2"/>
        <v>0.20906015530831962</v>
      </c>
      <c r="BH8" s="93">
        <f t="shared" si="2"/>
        <v>0.24247918005549898</v>
      </c>
      <c r="BI8" s="93">
        <f t="shared" si="2"/>
        <v>0.21477822251356446</v>
      </c>
      <c r="BJ8" s="93">
        <f t="shared" si="2"/>
        <v>0.17650619846213783</v>
      </c>
      <c r="BK8" s="93">
        <f t="shared" si="2"/>
        <v>0.1533393476612501</v>
      </c>
    </row>
    <row r="9" spans="2:63" x14ac:dyDescent="0.2">
      <c r="B9" t="s">
        <v>11</v>
      </c>
      <c r="C9" s="11">
        <v>0.75984792454087202</v>
      </c>
      <c r="D9" s="11">
        <v>0</v>
      </c>
      <c r="E9" s="11">
        <v>0</v>
      </c>
      <c r="F9" s="11">
        <v>0</v>
      </c>
      <c r="G9" s="11">
        <v>0</v>
      </c>
      <c r="H9" s="11">
        <v>0</v>
      </c>
      <c r="I9" s="11">
        <v>0</v>
      </c>
      <c r="K9" t="s">
        <v>11</v>
      </c>
      <c r="L9" s="11">
        <v>0.86474627790854397</v>
      </c>
      <c r="M9" s="11">
        <v>0</v>
      </c>
      <c r="N9" s="11">
        <v>0</v>
      </c>
      <c r="O9" s="11">
        <v>0</v>
      </c>
      <c r="P9" s="11">
        <v>0</v>
      </c>
      <c r="Q9" s="11">
        <v>0</v>
      </c>
      <c r="R9" s="11">
        <v>0</v>
      </c>
      <c r="T9" t="s">
        <v>11</v>
      </c>
      <c r="U9" s="11">
        <v>0.65517139706759997</v>
      </c>
      <c r="V9" s="11">
        <v>0</v>
      </c>
      <c r="W9" s="11">
        <v>0</v>
      </c>
      <c r="X9" s="11">
        <v>0</v>
      </c>
      <c r="Y9" s="11">
        <v>0</v>
      </c>
      <c r="Z9" s="11">
        <v>0</v>
      </c>
      <c r="AA9" s="11">
        <v>0</v>
      </c>
      <c r="AC9" t="s">
        <v>11</v>
      </c>
      <c r="AD9" s="11">
        <v>0.64021339246200004</v>
      </c>
      <c r="AE9" s="11">
        <v>0</v>
      </c>
      <c r="AF9" s="11">
        <v>0</v>
      </c>
      <c r="AG9" s="11">
        <v>0</v>
      </c>
      <c r="AH9" s="11">
        <v>0</v>
      </c>
      <c r="AI9" s="11">
        <v>0</v>
      </c>
      <c r="AJ9" s="11">
        <v>0</v>
      </c>
      <c r="AL9" t="s">
        <v>11</v>
      </c>
      <c r="AM9" s="93">
        <f t="shared" si="0"/>
        <v>0.13805177322956483</v>
      </c>
      <c r="AN9" s="94" t="str">
        <f t="shared" si="0"/>
        <v>N/A</v>
      </c>
      <c r="AO9" s="93" t="str">
        <f t="shared" si="0"/>
        <v>N/A</v>
      </c>
      <c r="AP9" s="93" t="str">
        <f t="shared" si="0"/>
        <v>N/A</v>
      </c>
      <c r="AQ9" s="93" t="str">
        <f t="shared" si="0"/>
        <v>N/A</v>
      </c>
      <c r="AR9" s="93" t="str">
        <f t="shared" si="0"/>
        <v>N/A</v>
      </c>
      <c r="AS9" s="93" t="str">
        <f t="shared" si="0"/>
        <v>N/A</v>
      </c>
      <c r="AU9" t="s">
        <v>11</v>
      </c>
      <c r="AV9" s="93">
        <f t="shared" si="1"/>
        <v>-0.13775983863681862</v>
      </c>
      <c r="AW9" s="94" t="str">
        <f t="shared" si="1"/>
        <v>N/A</v>
      </c>
      <c r="AX9" s="93" t="str">
        <f t="shared" si="1"/>
        <v>N/A</v>
      </c>
      <c r="AY9" s="93" t="str">
        <f t="shared" si="1"/>
        <v>N/A</v>
      </c>
      <c r="AZ9" s="93" t="str">
        <f t="shared" si="1"/>
        <v>N/A</v>
      </c>
      <c r="BA9" s="93" t="str">
        <f t="shared" si="1"/>
        <v>N/A</v>
      </c>
      <c r="BB9" s="93" t="str">
        <f t="shared" si="1"/>
        <v>N/A</v>
      </c>
      <c r="BD9" t="s">
        <v>11</v>
      </c>
      <c r="BE9" s="93">
        <f t="shared" si="2"/>
        <v>-0.15744536270354301</v>
      </c>
      <c r="BF9" s="94" t="str">
        <f t="shared" si="2"/>
        <v>N/A</v>
      </c>
      <c r="BG9" s="93" t="str">
        <f t="shared" si="2"/>
        <v>N/A</v>
      </c>
      <c r="BH9" s="93" t="str">
        <f t="shared" si="2"/>
        <v>N/A</v>
      </c>
      <c r="BI9" s="93" t="str">
        <f t="shared" si="2"/>
        <v>N/A</v>
      </c>
      <c r="BJ9" s="93" t="str">
        <f t="shared" si="2"/>
        <v>N/A</v>
      </c>
      <c r="BK9" s="93" t="str">
        <f t="shared" si="2"/>
        <v>N/A</v>
      </c>
    </row>
    <row r="10" spans="2:63" x14ac:dyDescent="0.2">
      <c r="B10" t="s">
        <v>12</v>
      </c>
      <c r="C10" s="11">
        <v>772.34728009935634</v>
      </c>
      <c r="D10" s="11">
        <v>888.60187920113867</v>
      </c>
      <c r="E10" s="11">
        <v>1040.9221437802719</v>
      </c>
      <c r="F10" s="11">
        <v>1119.3995231017543</v>
      </c>
      <c r="G10" s="11">
        <v>1197.6517806623031</v>
      </c>
      <c r="H10" s="11">
        <v>1197.6517807426551</v>
      </c>
      <c r="I10" s="11">
        <v>1261.259128984844</v>
      </c>
      <c r="K10" t="s">
        <v>12</v>
      </c>
      <c r="L10" s="11">
        <v>772.34728016777126</v>
      </c>
      <c r="M10" s="11">
        <v>888.60187921478382</v>
      </c>
      <c r="N10" s="11">
        <v>1040.9221438243708</v>
      </c>
      <c r="O10" s="11">
        <v>1130.6477165439696</v>
      </c>
      <c r="P10" s="11">
        <v>1198.1020637673839</v>
      </c>
      <c r="Q10" s="11">
        <v>1198.1020637833494</v>
      </c>
      <c r="R10" s="11">
        <v>1264.2019234800125</v>
      </c>
      <c r="T10" t="s">
        <v>12</v>
      </c>
      <c r="U10" s="11">
        <v>772.34728021704188</v>
      </c>
      <c r="V10" s="11">
        <v>888.60187927913626</v>
      </c>
      <c r="W10" s="11">
        <v>1040.9221437343065</v>
      </c>
      <c r="X10" s="11">
        <v>1190.5542469459283</v>
      </c>
      <c r="Y10" s="11">
        <v>1198.1020638329876</v>
      </c>
      <c r="Z10" s="11">
        <v>1198.1020638667101</v>
      </c>
      <c r="AA10" s="11">
        <v>1267.6522184054581</v>
      </c>
      <c r="AC10" t="s">
        <v>12</v>
      </c>
      <c r="AD10" s="11">
        <v>772.34728027604228</v>
      </c>
      <c r="AE10" s="11">
        <v>888.60187927775769</v>
      </c>
      <c r="AF10" s="11">
        <v>1040.9221437671943</v>
      </c>
      <c r="AG10" s="11">
        <v>1190.5542469381714</v>
      </c>
      <c r="AH10" s="11">
        <v>1200.1895922498079</v>
      </c>
      <c r="AI10" s="11">
        <v>1200.1895922354236</v>
      </c>
      <c r="AJ10" s="11">
        <v>1269.0684399588381</v>
      </c>
      <c r="AL10" t="s">
        <v>12</v>
      </c>
      <c r="AM10" s="93">
        <f t="shared" si="0"/>
        <v>8.8580515157202276E-11</v>
      </c>
      <c r="AN10" s="93">
        <f t="shared" si="0"/>
        <v>1.5355750792431768E-11</v>
      </c>
      <c r="AO10" s="93">
        <f t="shared" si="0"/>
        <v>4.2365221301169901E-11</v>
      </c>
      <c r="AP10" s="93">
        <f t="shared" si="0"/>
        <v>1.0048417218409744E-2</v>
      </c>
      <c r="AQ10" s="93">
        <f t="shared" si="0"/>
        <v>3.7597164079851636E-4</v>
      </c>
      <c r="AR10" s="93">
        <f t="shared" si="0"/>
        <v>3.7597158701263995E-4</v>
      </c>
      <c r="AS10" s="93">
        <f t="shared" si="0"/>
        <v>2.3332195799741083E-3</v>
      </c>
      <c r="AU10" t="s">
        <v>12</v>
      </c>
      <c r="AV10" s="93">
        <f t="shared" si="1"/>
        <v>1.5237387105145126E-10</v>
      </c>
      <c r="AW10" s="93">
        <f t="shared" si="1"/>
        <v>8.7775622951799907E-11</v>
      </c>
      <c r="AX10" s="93">
        <f t="shared" si="1"/>
        <v>-4.4158353009306084E-11</v>
      </c>
      <c r="AY10" s="93">
        <f t="shared" si="1"/>
        <v>6.3565083221592517E-2</v>
      </c>
      <c r="AZ10" s="93">
        <f t="shared" si="1"/>
        <v>3.7597169557543304E-4</v>
      </c>
      <c r="BA10" s="93">
        <f t="shared" si="1"/>
        <v>3.7597165661604865E-4</v>
      </c>
      <c r="BB10" s="93">
        <f t="shared" si="1"/>
        <v>5.068815181349608E-3</v>
      </c>
      <c r="BD10" t="s">
        <v>12</v>
      </c>
      <c r="BE10" s="93">
        <f t="shared" si="2"/>
        <v>2.2876489456267577E-10</v>
      </c>
      <c r="BF10" s="93">
        <f t="shared" si="2"/>
        <v>8.6224234611892656E-11</v>
      </c>
      <c r="BG10" s="93">
        <f t="shared" si="2"/>
        <v>-1.2563499004161342E-11</v>
      </c>
      <c r="BH10" s="93">
        <f t="shared" si="2"/>
        <v>6.3565083214663046E-2</v>
      </c>
      <c r="BI10" s="93">
        <f t="shared" si="2"/>
        <v>2.118989533085681E-3</v>
      </c>
      <c r="BJ10" s="93">
        <f t="shared" si="2"/>
        <v>2.1189894538417428E-3</v>
      </c>
      <c r="BK10" s="93">
        <f t="shared" si="2"/>
        <v>6.1916784541172247E-3</v>
      </c>
    </row>
    <row r="11" spans="2:63" x14ac:dyDescent="0.2">
      <c r="B11" s="14" t="s">
        <v>13</v>
      </c>
      <c r="C11" s="15">
        <v>7916.0418974861368</v>
      </c>
      <c r="D11" s="15">
        <v>7991.1013391358629</v>
      </c>
      <c r="E11" s="15">
        <v>8239.6387926532207</v>
      </c>
      <c r="F11" s="15">
        <v>8240.3986643376556</v>
      </c>
      <c r="G11" s="15">
        <v>8227.8229374454422</v>
      </c>
      <c r="H11" s="15">
        <v>4967.9862730990972</v>
      </c>
      <c r="I11" s="15">
        <v>646.82960062243967</v>
      </c>
      <c r="K11" s="14" t="s">
        <v>13</v>
      </c>
      <c r="L11" s="15">
        <v>8135.9186149238885</v>
      </c>
      <c r="M11" s="15">
        <v>8210.9780565736146</v>
      </c>
      <c r="N11" s="15">
        <v>8443.2123898758346</v>
      </c>
      <c r="O11" s="15">
        <v>8443.9722615602695</v>
      </c>
      <c r="P11" s="15">
        <v>8321.9689357970583</v>
      </c>
      <c r="Q11" s="15">
        <v>4967.9862730990972</v>
      </c>
      <c r="R11" s="15">
        <v>646.82960062243967</v>
      </c>
      <c r="T11" s="14" t="s">
        <v>13</v>
      </c>
      <c r="U11" s="15">
        <v>8160.1729096283507</v>
      </c>
      <c r="V11" s="15">
        <v>8235.2323512780767</v>
      </c>
      <c r="W11" s="15">
        <v>8443.2123898758346</v>
      </c>
      <c r="X11" s="15">
        <v>8487.9232560869004</v>
      </c>
      <c r="Y11" s="15">
        <v>8321.9689357970583</v>
      </c>
      <c r="Z11" s="15">
        <v>4967.9862730990972</v>
      </c>
      <c r="AA11" s="15">
        <v>646.82960062243967</v>
      </c>
      <c r="AC11" s="14" t="s">
        <v>13</v>
      </c>
      <c r="AD11" s="15">
        <v>8160.1729096283507</v>
      </c>
      <c r="AE11" s="15">
        <v>8235.2323512780767</v>
      </c>
      <c r="AF11" s="15">
        <v>8443.2123898758346</v>
      </c>
      <c r="AG11" s="15">
        <v>8487.9232560869004</v>
      </c>
      <c r="AH11" s="15">
        <v>8321.9689357970583</v>
      </c>
      <c r="AI11" s="15">
        <v>4967.9862730990972</v>
      </c>
      <c r="AJ11" s="15">
        <v>646.82960062243967</v>
      </c>
      <c r="AL11" s="14" t="s">
        <v>13</v>
      </c>
      <c r="AM11" s="95">
        <f t="shared" si="0"/>
        <v>2.7776093189650377E-2</v>
      </c>
      <c r="AN11" s="95">
        <f t="shared" si="0"/>
        <v>2.7515195729144466E-2</v>
      </c>
      <c r="AO11" s="95">
        <f t="shared" si="0"/>
        <v>2.470661667889228E-2</v>
      </c>
      <c r="AP11" s="95">
        <f t="shared" si="0"/>
        <v>2.4704338408240916E-2</v>
      </c>
      <c r="AQ11" s="95">
        <f t="shared" si="0"/>
        <v>1.1442394794757983E-2</v>
      </c>
      <c r="AR11" s="95">
        <f t="shared" si="0"/>
        <v>0</v>
      </c>
      <c r="AS11" s="95">
        <f t="shared" si="0"/>
        <v>0</v>
      </c>
      <c r="AU11" s="14" t="s">
        <v>13</v>
      </c>
      <c r="AV11" s="95">
        <f t="shared" si="1"/>
        <v>3.0840035374211639E-2</v>
      </c>
      <c r="AW11" s="95">
        <f t="shared" si="1"/>
        <v>3.0550358677920806E-2</v>
      </c>
      <c r="AX11" s="95">
        <f t="shared" si="1"/>
        <v>2.470661667889228E-2</v>
      </c>
      <c r="AY11" s="95">
        <f t="shared" si="1"/>
        <v>3.003793891920158E-2</v>
      </c>
      <c r="AZ11" s="95">
        <f t="shared" si="1"/>
        <v>1.1442394794757983E-2</v>
      </c>
      <c r="BA11" s="95">
        <f t="shared" si="1"/>
        <v>0</v>
      </c>
      <c r="BB11" s="95">
        <f t="shared" si="1"/>
        <v>0</v>
      </c>
      <c r="BD11" s="14" t="s">
        <v>13</v>
      </c>
      <c r="BE11" s="95">
        <f t="shared" si="2"/>
        <v>3.0840035374211639E-2</v>
      </c>
      <c r="BF11" s="95">
        <f t="shared" si="2"/>
        <v>3.0550358677920806E-2</v>
      </c>
      <c r="BG11" s="95">
        <f t="shared" si="2"/>
        <v>2.470661667889228E-2</v>
      </c>
      <c r="BH11" s="95">
        <f t="shared" si="2"/>
        <v>3.003793891920158E-2</v>
      </c>
      <c r="BI11" s="95">
        <f t="shared" si="2"/>
        <v>1.1442394794757983E-2</v>
      </c>
      <c r="BJ11" s="95">
        <f t="shared" si="2"/>
        <v>0</v>
      </c>
      <c r="BK11" s="95">
        <f t="shared" si="2"/>
        <v>0</v>
      </c>
    </row>
    <row r="12" spans="2:63" x14ac:dyDescent="0.2">
      <c r="B12" s="1" t="s">
        <v>14</v>
      </c>
      <c r="C12" s="18">
        <v>33282.314282510211</v>
      </c>
      <c r="D12" s="18">
        <v>33194.650895432453</v>
      </c>
      <c r="E12" s="18">
        <v>33343.615339479045</v>
      </c>
      <c r="F12" s="18">
        <v>33934.718592075573</v>
      </c>
      <c r="G12" s="18">
        <v>34661.796152120762</v>
      </c>
      <c r="H12" s="18">
        <v>32237.155556702819</v>
      </c>
      <c r="I12" s="18">
        <v>31252.276187424588</v>
      </c>
      <c r="K12" s="1" t="s">
        <v>14</v>
      </c>
      <c r="L12" s="18">
        <v>33277.889662715912</v>
      </c>
      <c r="M12" s="18">
        <v>33032.995263830722</v>
      </c>
      <c r="N12" s="18">
        <v>33147.883840373317</v>
      </c>
      <c r="O12" s="18">
        <v>33661.7907499348</v>
      </c>
      <c r="P12" s="18">
        <v>34373.267299757012</v>
      </c>
      <c r="Q12" s="18">
        <v>31670.918087846308</v>
      </c>
      <c r="R12" s="18">
        <v>30585.167303393333</v>
      </c>
      <c r="T12" s="1" t="s">
        <v>14</v>
      </c>
      <c r="U12" s="18">
        <v>33169.789620419884</v>
      </c>
      <c r="V12" s="18">
        <v>32648.206109382409</v>
      </c>
      <c r="W12" s="18">
        <v>32665.317776743599</v>
      </c>
      <c r="X12" s="18">
        <v>33051.420041948972</v>
      </c>
      <c r="Y12" s="18">
        <v>33722.073099877525</v>
      </c>
      <c r="Z12" s="18">
        <v>30250.033801347796</v>
      </c>
      <c r="AA12" s="18">
        <v>29552.058248808684</v>
      </c>
      <c r="AC12" s="1" t="s">
        <v>14</v>
      </c>
      <c r="AD12" s="18">
        <v>33062.058981915856</v>
      </c>
      <c r="AE12" s="18">
        <v>32302.025100491708</v>
      </c>
      <c r="AF12" s="18">
        <v>32206.419435708951</v>
      </c>
      <c r="AG12" s="18">
        <v>32393.485265659656</v>
      </c>
      <c r="AH12" s="18">
        <v>33066.2783150697</v>
      </c>
      <c r="AI12" s="18">
        <v>30195.060560469567</v>
      </c>
      <c r="AJ12" s="18">
        <v>29530.046523851339</v>
      </c>
      <c r="AL12" s="1" t="s">
        <v>14</v>
      </c>
      <c r="AM12" s="96">
        <f t="shared" si="0"/>
        <v>-1.3294207117755898E-4</v>
      </c>
      <c r="AN12" s="96">
        <f t="shared" si="0"/>
        <v>-4.8699301616687302E-3</v>
      </c>
      <c r="AO12" s="96">
        <f t="shared" si="0"/>
        <v>-5.8701342704724942E-3</v>
      </c>
      <c r="AP12" s="96">
        <f t="shared" si="0"/>
        <v>-8.0427318529320765E-3</v>
      </c>
      <c r="AQ12" s="96">
        <f t="shared" si="0"/>
        <v>-8.3241171662737558E-3</v>
      </c>
      <c r="AR12" s="96">
        <f t="shared" si="0"/>
        <v>-1.7564746612353559E-2</v>
      </c>
      <c r="AS12" s="96">
        <f t="shared" si="0"/>
        <v>-2.134592949423917E-2</v>
      </c>
      <c r="AU12" s="1" t="s">
        <v>14</v>
      </c>
      <c r="AV12" s="96">
        <f t="shared" si="1"/>
        <v>-3.3809145943152958E-3</v>
      </c>
      <c r="AW12" s="96">
        <f t="shared" si="1"/>
        <v>-1.6461832593794027E-2</v>
      </c>
      <c r="AX12" s="96">
        <f t="shared" si="1"/>
        <v>-2.0342651983881837E-2</v>
      </c>
      <c r="AY12" s="96">
        <f t="shared" si="1"/>
        <v>-2.6029346544599572E-2</v>
      </c>
      <c r="AZ12" s="96">
        <f t="shared" si="1"/>
        <v>-2.7111204743085423E-2</v>
      </c>
      <c r="BA12" s="96">
        <f t="shared" si="1"/>
        <v>-6.1640728564274848E-2</v>
      </c>
      <c r="BB12" s="96">
        <f t="shared" si="1"/>
        <v>-5.4403011429293727E-2</v>
      </c>
      <c r="BD12" s="1" t="s">
        <v>14</v>
      </c>
      <c r="BE12" s="96">
        <f t="shared" si="2"/>
        <v>-6.617788015723991E-3</v>
      </c>
      <c r="BF12" s="96">
        <f t="shared" si="2"/>
        <v>-2.6890651682183193E-2</v>
      </c>
      <c r="BG12" s="96">
        <f t="shared" si="2"/>
        <v>-3.4105356968404311E-2</v>
      </c>
      <c r="BH12" s="96">
        <f t="shared" si="2"/>
        <v>-4.5417595617717174E-2</v>
      </c>
      <c r="BI12" s="96">
        <f t="shared" si="2"/>
        <v>-4.6031020148199715E-2</v>
      </c>
      <c r="BJ12" s="96">
        <f t="shared" si="2"/>
        <v>-6.3346004353310739E-2</v>
      </c>
      <c r="BK12" s="96">
        <f t="shared" si="2"/>
        <v>-5.5107335326386453E-2</v>
      </c>
    </row>
    <row r="13" spans="2:63" x14ac:dyDescent="0.2">
      <c r="AM13" s="97"/>
      <c r="AN13" s="97"/>
      <c r="AO13" s="97"/>
      <c r="AP13" s="97"/>
      <c r="AQ13" s="97"/>
      <c r="AR13" s="97"/>
      <c r="AS13" s="97"/>
      <c r="AV13" s="97"/>
      <c r="AW13" s="97"/>
      <c r="AX13" s="97"/>
      <c r="AY13" s="97"/>
      <c r="AZ13" s="97"/>
      <c r="BA13" s="97"/>
      <c r="BB13" s="97"/>
      <c r="BE13" s="97"/>
      <c r="BF13" s="97"/>
      <c r="BG13" s="97"/>
      <c r="BH13" s="97"/>
      <c r="BI13" s="97"/>
      <c r="BJ13" s="97"/>
      <c r="BK13" s="97"/>
    </row>
    <row r="14" spans="2:63" x14ac:dyDescent="0.2">
      <c r="B14" s="2" t="s">
        <v>15</v>
      </c>
      <c r="C14" s="3"/>
      <c r="D14" s="3"/>
      <c r="E14" s="3"/>
      <c r="F14" s="3"/>
      <c r="G14" s="3"/>
      <c r="H14" s="3"/>
      <c r="I14" s="3"/>
      <c r="K14" s="4" t="s">
        <v>16</v>
      </c>
      <c r="L14" s="5"/>
      <c r="M14" s="5"/>
      <c r="N14" s="5"/>
      <c r="O14" s="5"/>
      <c r="P14" s="5"/>
      <c r="Q14" s="5"/>
      <c r="R14" s="5"/>
      <c r="T14" s="4" t="s">
        <v>17</v>
      </c>
      <c r="U14" s="4"/>
      <c r="V14" s="4"/>
      <c r="W14" s="4"/>
      <c r="X14" s="4"/>
      <c r="Y14" s="4"/>
      <c r="Z14" s="4"/>
      <c r="AA14" s="4"/>
      <c r="AC14" s="4" t="s">
        <v>18</v>
      </c>
      <c r="AD14" s="4"/>
      <c r="AE14" s="4"/>
      <c r="AF14" s="4"/>
      <c r="AG14" s="4"/>
      <c r="AH14" s="4"/>
      <c r="AI14" s="4"/>
      <c r="AJ14" s="4"/>
      <c r="AL14" s="6" t="s">
        <v>19</v>
      </c>
      <c r="AM14" s="98"/>
      <c r="AN14" s="98"/>
      <c r="AO14" s="98"/>
      <c r="AP14" s="98"/>
      <c r="AQ14" s="98"/>
      <c r="AR14" s="98"/>
      <c r="AS14" s="98"/>
      <c r="AT14" s="8"/>
      <c r="AU14" s="6" t="s">
        <v>20</v>
      </c>
      <c r="AV14" s="98"/>
      <c r="AW14" s="98"/>
      <c r="AX14" s="98"/>
      <c r="AY14" s="98"/>
      <c r="AZ14" s="98"/>
      <c r="BA14" s="98"/>
      <c r="BB14" s="98"/>
      <c r="BC14" s="8"/>
      <c r="BD14" s="6" t="s">
        <v>21</v>
      </c>
      <c r="BE14" s="98"/>
      <c r="BF14" s="98"/>
      <c r="BG14" s="98"/>
      <c r="BH14" s="98"/>
      <c r="BI14" s="98"/>
      <c r="BJ14" s="98"/>
      <c r="BK14" s="98"/>
    </row>
    <row r="15" spans="2:63" x14ac:dyDescent="0.2">
      <c r="B15" s="9"/>
      <c r="C15" s="10">
        <v>2016</v>
      </c>
      <c r="D15" s="10">
        <v>2018</v>
      </c>
      <c r="E15" s="10">
        <v>2020</v>
      </c>
      <c r="F15" s="10">
        <v>2025</v>
      </c>
      <c r="G15" s="10">
        <v>2030</v>
      </c>
      <c r="H15" s="10">
        <v>2040</v>
      </c>
      <c r="I15" s="10">
        <v>2050</v>
      </c>
      <c r="K15" s="9"/>
      <c r="L15" s="10">
        <v>2016</v>
      </c>
      <c r="M15" s="10">
        <v>2018</v>
      </c>
      <c r="N15" s="10">
        <v>2020</v>
      </c>
      <c r="O15" s="10">
        <v>2025</v>
      </c>
      <c r="P15" s="10">
        <v>2030</v>
      </c>
      <c r="Q15" s="10">
        <v>2040</v>
      </c>
      <c r="R15" s="10">
        <v>2050</v>
      </c>
      <c r="T15" s="9"/>
      <c r="U15" s="10">
        <v>2016</v>
      </c>
      <c r="V15" s="10">
        <v>2018</v>
      </c>
      <c r="W15" s="10">
        <v>2020</v>
      </c>
      <c r="X15" s="10">
        <v>2025</v>
      </c>
      <c r="Y15" s="10">
        <v>2030</v>
      </c>
      <c r="Z15" s="10">
        <v>2040</v>
      </c>
      <c r="AA15" s="10">
        <v>2050</v>
      </c>
      <c r="AC15" s="9"/>
      <c r="AD15" s="10">
        <v>2016</v>
      </c>
      <c r="AE15" s="10">
        <v>2018</v>
      </c>
      <c r="AF15" s="10">
        <v>2020</v>
      </c>
      <c r="AG15" s="10">
        <v>2025</v>
      </c>
      <c r="AH15" s="10">
        <v>2030</v>
      </c>
      <c r="AI15" s="10">
        <v>2040</v>
      </c>
      <c r="AJ15" s="10">
        <v>2050</v>
      </c>
      <c r="AL15" s="9"/>
      <c r="AM15" s="92">
        <v>2016</v>
      </c>
      <c r="AN15" s="92">
        <v>2018</v>
      </c>
      <c r="AO15" s="92">
        <v>2020</v>
      </c>
      <c r="AP15" s="92">
        <v>2025</v>
      </c>
      <c r="AQ15" s="92">
        <v>2030</v>
      </c>
      <c r="AR15" s="92">
        <v>2040</v>
      </c>
      <c r="AS15" s="92">
        <v>2050</v>
      </c>
      <c r="AU15" s="9"/>
      <c r="AV15" s="92">
        <v>2016</v>
      </c>
      <c r="AW15" s="92">
        <v>2018</v>
      </c>
      <c r="AX15" s="92">
        <v>2020</v>
      </c>
      <c r="AY15" s="92">
        <v>2025</v>
      </c>
      <c r="AZ15" s="92">
        <v>2030</v>
      </c>
      <c r="BA15" s="92">
        <v>2040</v>
      </c>
      <c r="BB15" s="92">
        <v>2050</v>
      </c>
      <c r="BD15" s="9"/>
      <c r="BE15" s="92">
        <v>2016</v>
      </c>
      <c r="BF15" s="92">
        <v>2018</v>
      </c>
      <c r="BG15" s="92">
        <v>2020</v>
      </c>
      <c r="BH15" s="92">
        <v>2025</v>
      </c>
      <c r="BI15" s="92">
        <v>2030</v>
      </c>
      <c r="BJ15" s="92">
        <v>2040</v>
      </c>
      <c r="BK15" s="92">
        <v>2050</v>
      </c>
    </row>
    <row r="16" spans="2:63" x14ac:dyDescent="0.2">
      <c r="B16" t="s">
        <v>8</v>
      </c>
      <c r="C16" s="11">
        <v>475.96283649224858</v>
      </c>
      <c r="D16" s="11">
        <v>470.43744599833519</v>
      </c>
      <c r="E16" s="11">
        <v>510.59059661240542</v>
      </c>
      <c r="F16" s="11">
        <v>519.34669161637896</v>
      </c>
      <c r="G16" s="11">
        <v>583.31004977839314</v>
      </c>
      <c r="H16" s="11">
        <v>557.93166200862368</v>
      </c>
      <c r="I16" s="11">
        <v>621.98193934361109</v>
      </c>
      <c r="K16" t="s">
        <v>8</v>
      </c>
      <c r="L16" s="11">
        <v>476.7819799727182</v>
      </c>
      <c r="M16" s="11">
        <v>471.84034641099009</v>
      </c>
      <c r="N16" s="11">
        <v>514.42876885871738</v>
      </c>
      <c r="O16" s="11">
        <v>518.45446439888588</v>
      </c>
      <c r="P16" s="11">
        <v>588.20663955257078</v>
      </c>
      <c r="Q16" s="11">
        <v>603.67168942126784</v>
      </c>
      <c r="R16" s="11">
        <v>666.4625744524667</v>
      </c>
      <c r="T16" t="s">
        <v>8</v>
      </c>
      <c r="U16" s="11">
        <v>480.13390764557533</v>
      </c>
      <c r="V16" s="11">
        <v>479.43295359764625</v>
      </c>
      <c r="W16" s="11">
        <v>533.35058585971171</v>
      </c>
      <c r="X16" s="11">
        <v>588.09554605089579</v>
      </c>
      <c r="Y16" s="11">
        <v>637.47616297774948</v>
      </c>
      <c r="Z16" s="11">
        <v>606.28781313252421</v>
      </c>
      <c r="AA16" s="11">
        <v>665.33602786448193</v>
      </c>
      <c r="AC16" t="s">
        <v>8</v>
      </c>
      <c r="AD16" s="11">
        <v>488.71293880803603</v>
      </c>
      <c r="AE16" s="11">
        <v>515.43216098540631</v>
      </c>
      <c r="AF16" s="11">
        <v>584.47103609981741</v>
      </c>
      <c r="AG16" s="11">
        <v>595.53701248783693</v>
      </c>
      <c r="AH16" s="11">
        <v>637.81360972901984</v>
      </c>
      <c r="AI16" s="11">
        <v>608.56009443295284</v>
      </c>
      <c r="AJ16" s="11">
        <v>665.67287425870336</v>
      </c>
      <c r="AL16" t="s">
        <v>8</v>
      </c>
      <c r="AM16" s="93">
        <f t="shared" ref="AM16:AS22" si="3">IFERROR((L16-C16)/C16,"N/A")</f>
        <v>1.7210240331084346E-3</v>
      </c>
      <c r="AN16" s="93">
        <f t="shared" si="3"/>
        <v>2.9821189290698295E-3</v>
      </c>
      <c r="AO16" s="93">
        <f t="shared" si="3"/>
        <v>7.5171228608143601E-3</v>
      </c>
      <c r="AP16" s="93">
        <f t="shared" si="3"/>
        <v>-1.717979977336873E-3</v>
      </c>
      <c r="AQ16" s="93">
        <f t="shared" si="3"/>
        <v>8.3944889618101353E-3</v>
      </c>
      <c r="AR16" s="93">
        <f t="shared" si="3"/>
        <v>8.1981415515969019E-2</v>
      </c>
      <c r="AS16" s="93">
        <f t="shared" si="3"/>
        <v>7.1514351615734759E-2</v>
      </c>
      <c r="AU16" t="s">
        <v>8</v>
      </c>
      <c r="AV16" s="93">
        <f t="shared" ref="AV16:BB22" si="4">IFERROR((U16-C16)/C16,"N/A")</f>
        <v>8.7634387257347953E-3</v>
      </c>
      <c r="AW16" s="93">
        <f t="shared" si="4"/>
        <v>1.9121580724130723E-2</v>
      </c>
      <c r="AX16" s="93">
        <f t="shared" si="4"/>
        <v>4.4575809657112893E-2</v>
      </c>
      <c r="AY16" s="93">
        <f t="shared" si="4"/>
        <v>0.13237564722044848</v>
      </c>
      <c r="AZ16" s="93">
        <f t="shared" si="4"/>
        <v>9.285990052791776E-2</v>
      </c>
      <c r="BA16" s="93">
        <f t="shared" si="4"/>
        <v>8.6670383519394378E-2</v>
      </c>
      <c r="BB16" s="93">
        <f t="shared" si="4"/>
        <v>6.970313087647402E-2</v>
      </c>
      <c r="BD16" t="s">
        <v>8</v>
      </c>
      <c r="BE16" s="93">
        <f t="shared" ref="BE16:BK22" si="5">IFERROR((AD16-C16)/C16,"N/A")</f>
        <v>2.6788020698744384E-2</v>
      </c>
      <c r="BF16" s="93">
        <f t="shared" si="5"/>
        <v>9.564441642519747E-2</v>
      </c>
      <c r="BG16" s="93">
        <f t="shared" si="5"/>
        <v>0.14469604410575426</v>
      </c>
      <c r="BH16" s="93">
        <f t="shared" si="5"/>
        <v>0.1467041614038754</v>
      </c>
      <c r="BI16" s="93">
        <f t="shared" si="5"/>
        <v>9.3438403763715885E-2</v>
      </c>
      <c r="BJ16" s="93">
        <f t="shared" si="5"/>
        <v>9.0743071009916312E-2</v>
      </c>
      <c r="BK16" s="93">
        <f t="shared" si="5"/>
        <v>7.0244700290172588E-2</v>
      </c>
    </row>
    <row r="17" spans="2:63" x14ac:dyDescent="0.2">
      <c r="B17" t="s">
        <v>9</v>
      </c>
      <c r="C17" s="11">
        <v>13855.984840299387</v>
      </c>
      <c r="D17" s="11">
        <v>13178.428940635176</v>
      </c>
      <c r="E17" s="11">
        <v>13564.460679845126</v>
      </c>
      <c r="F17" s="11">
        <v>12231.803746645965</v>
      </c>
      <c r="G17" s="11">
        <v>11060.310331664514</v>
      </c>
      <c r="H17" s="11">
        <v>10266.919305218507</v>
      </c>
      <c r="I17" s="11">
        <v>7840.4556175597172</v>
      </c>
      <c r="K17" t="s">
        <v>9</v>
      </c>
      <c r="L17" s="11">
        <v>13743.092536803098</v>
      </c>
      <c r="M17" s="11">
        <v>12819.108329581455</v>
      </c>
      <c r="N17" s="11">
        <v>13187.145228817772</v>
      </c>
      <c r="O17" s="11">
        <v>11828.872589606255</v>
      </c>
      <c r="P17" s="11">
        <v>10902.577281084043</v>
      </c>
      <c r="Q17" s="11">
        <v>10008.87723872103</v>
      </c>
      <c r="R17" s="11">
        <v>7681.1651004318146</v>
      </c>
      <c r="T17" t="s">
        <v>9</v>
      </c>
      <c r="U17" s="11">
        <v>13436.773825962886</v>
      </c>
      <c r="V17" s="11">
        <v>12282.491187751328</v>
      </c>
      <c r="W17" s="11">
        <v>12467.862802643456</v>
      </c>
      <c r="X17" s="11">
        <v>10707.836555093196</v>
      </c>
      <c r="Y17" s="11">
        <v>10365.656773308947</v>
      </c>
      <c r="Z17" s="11">
        <v>8780.6449874433947</v>
      </c>
      <c r="AA17" s="11">
        <v>7130.7275786995451</v>
      </c>
      <c r="AC17" t="s">
        <v>9</v>
      </c>
      <c r="AD17" s="11">
        <v>13168.498395101555</v>
      </c>
      <c r="AE17" s="11">
        <v>11322.767588093968</v>
      </c>
      <c r="AF17" s="11">
        <v>11138.503492804182</v>
      </c>
      <c r="AG17" s="11">
        <v>9478.9418329336095</v>
      </c>
      <c r="AH17" s="11">
        <v>9544.6651540863768</v>
      </c>
      <c r="AI17" s="11">
        <v>8707.7513774783038</v>
      </c>
      <c r="AJ17" s="11">
        <v>7094.7854173954638</v>
      </c>
      <c r="AL17" t="s">
        <v>9</v>
      </c>
      <c r="AM17" s="93">
        <f t="shared" si="3"/>
        <v>-8.1475481387614512E-3</v>
      </c>
      <c r="AN17" s="93">
        <f t="shared" si="3"/>
        <v>-2.7265815422487124E-2</v>
      </c>
      <c r="AO17" s="93">
        <f t="shared" si="3"/>
        <v>-2.7816472761647785E-2</v>
      </c>
      <c r="AP17" s="93">
        <f t="shared" si="3"/>
        <v>-3.2941270591444506E-2</v>
      </c>
      <c r="AQ17" s="93">
        <f t="shared" si="3"/>
        <v>-1.4261177656914193E-2</v>
      </c>
      <c r="AR17" s="93">
        <f t="shared" si="3"/>
        <v>-2.5133349043302469E-2</v>
      </c>
      <c r="AS17" s="93">
        <f t="shared" si="3"/>
        <v>-2.0316487318817394E-2</v>
      </c>
      <c r="AU17" t="s">
        <v>9</v>
      </c>
      <c r="AV17" s="93">
        <f t="shared" si="4"/>
        <v>-3.0254869586552092E-2</v>
      </c>
      <c r="AW17" s="93">
        <f t="shared" si="4"/>
        <v>-6.7985171595170896E-2</v>
      </c>
      <c r="AX17" s="93">
        <f t="shared" si="4"/>
        <v>-8.0843455783764354E-2</v>
      </c>
      <c r="AY17" s="93">
        <f t="shared" si="4"/>
        <v>-0.12459055288314692</v>
      </c>
      <c r="AZ17" s="93">
        <f t="shared" si="4"/>
        <v>-6.2805973569009757E-2</v>
      </c>
      <c r="BA17" s="93">
        <f t="shared" si="4"/>
        <v>-0.1447634167164111</v>
      </c>
      <c r="BB17" s="93">
        <f t="shared" si="4"/>
        <v>-9.0521274971653951E-2</v>
      </c>
      <c r="BD17" t="s">
        <v>9</v>
      </c>
      <c r="BE17" s="93">
        <f t="shared" si="5"/>
        <v>-4.9616570249002769E-2</v>
      </c>
      <c r="BF17" s="93">
        <f t="shared" si="5"/>
        <v>-0.14081051397707572</v>
      </c>
      <c r="BG17" s="93">
        <f t="shared" si="5"/>
        <v>-0.17884656414283936</v>
      </c>
      <c r="BH17" s="93">
        <f t="shared" si="5"/>
        <v>-0.22505772416984754</v>
      </c>
      <c r="BI17" s="93">
        <f t="shared" si="5"/>
        <v>-0.13703459777606811</v>
      </c>
      <c r="BJ17" s="93">
        <f t="shared" si="5"/>
        <v>-0.1518632689503758</v>
      </c>
      <c r="BK17" s="93">
        <f t="shared" si="5"/>
        <v>-9.5105467913653929E-2</v>
      </c>
    </row>
    <row r="18" spans="2:63" x14ac:dyDescent="0.2">
      <c r="B18" t="s">
        <v>10</v>
      </c>
      <c r="C18" s="11">
        <v>9978.8543378953782</v>
      </c>
      <c r="D18" s="11">
        <v>10079.185150357065</v>
      </c>
      <c r="E18" s="11">
        <v>9186.6335323233398</v>
      </c>
      <c r="F18" s="11">
        <v>9486.9349869053331</v>
      </c>
      <c r="G18" s="11">
        <v>9758.0383538370097</v>
      </c>
      <c r="H18" s="11">
        <v>10972.210906250219</v>
      </c>
      <c r="I18" s="11">
        <v>15449.244111416701</v>
      </c>
      <c r="K18" t="s">
        <v>10</v>
      </c>
      <c r="L18" s="11">
        <v>10056.082771386569</v>
      </c>
      <c r="M18" s="11">
        <v>10301.609549836492</v>
      </c>
      <c r="N18" s="11">
        <v>9412.4805120084202</v>
      </c>
      <c r="O18" s="11">
        <v>9725.9267883000884</v>
      </c>
      <c r="P18" s="11">
        <v>9903.5132768754556</v>
      </c>
      <c r="Q18" s="11">
        <v>11161.588425213729</v>
      </c>
      <c r="R18" s="11">
        <v>15642.162175252293</v>
      </c>
      <c r="T18" t="s">
        <v>10</v>
      </c>
      <c r="U18" s="11">
        <v>10256.342433990909</v>
      </c>
      <c r="V18" s="11">
        <v>10607.451221577052</v>
      </c>
      <c r="W18" s="11">
        <v>9855.8867918102405</v>
      </c>
      <c r="X18" s="11">
        <v>10389.308646904936</v>
      </c>
      <c r="Y18" s="11">
        <v>10328.508041652236</v>
      </c>
      <c r="Z18" s="11">
        <v>11879.697185919027</v>
      </c>
      <c r="AA18" s="11">
        <v>16023.924850127556</v>
      </c>
      <c r="AC18" t="s">
        <v>10</v>
      </c>
      <c r="AD18" s="11">
        <v>10435.334904639918</v>
      </c>
      <c r="AE18" s="11">
        <v>11099.709188722938</v>
      </c>
      <c r="AF18" s="11">
        <v>10584.423672428647</v>
      </c>
      <c r="AG18" s="11">
        <v>11141.225199038377</v>
      </c>
      <c r="AH18" s="11">
        <v>10841.344276900523</v>
      </c>
      <c r="AI18" s="11">
        <v>11910.193491140981</v>
      </c>
      <c r="AJ18" s="11">
        <v>16041.189498553707</v>
      </c>
      <c r="AL18" t="s">
        <v>10</v>
      </c>
      <c r="AM18" s="93">
        <f t="shared" si="3"/>
        <v>7.7392084177349699E-3</v>
      </c>
      <c r="AN18" s="93">
        <f t="shared" si="3"/>
        <v>2.2067696560921626E-2</v>
      </c>
      <c r="AO18" s="93">
        <f t="shared" si="3"/>
        <v>2.4584302714420213E-2</v>
      </c>
      <c r="AP18" s="93">
        <f t="shared" si="3"/>
        <v>2.5191676945676554E-2</v>
      </c>
      <c r="AQ18" s="93">
        <f t="shared" si="3"/>
        <v>1.4908213901541283E-2</v>
      </c>
      <c r="AR18" s="93">
        <f t="shared" si="3"/>
        <v>1.7259741047780407E-2</v>
      </c>
      <c r="AS18" s="93">
        <f t="shared" si="3"/>
        <v>1.2487217008437917E-2</v>
      </c>
      <c r="AU18" t="s">
        <v>10</v>
      </c>
      <c r="AV18" s="93">
        <f t="shared" si="4"/>
        <v>2.7807610643413316E-2</v>
      </c>
      <c r="AW18" s="93">
        <f t="shared" si="4"/>
        <v>5.2411585196574392E-2</v>
      </c>
      <c r="AX18" s="93">
        <f t="shared" si="4"/>
        <v>7.2850762701279076E-2</v>
      </c>
      <c r="AY18" s="93">
        <f t="shared" si="4"/>
        <v>9.5117512794715559E-2</v>
      </c>
      <c r="AZ18" s="93">
        <f t="shared" si="4"/>
        <v>5.8461513178097821E-2</v>
      </c>
      <c r="BA18" s="93">
        <f t="shared" si="4"/>
        <v>8.2707695597782155E-2</v>
      </c>
      <c r="BB18" s="93">
        <f t="shared" si="4"/>
        <v>3.7197984222812328E-2</v>
      </c>
      <c r="BD18" t="s">
        <v>10</v>
      </c>
      <c r="BE18" s="93">
        <f t="shared" si="5"/>
        <v>4.5744787055466259E-2</v>
      </c>
      <c r="BF18" s="93">
        <f t="shared" si="5"/>
        <v>0.10125064904971211</v>
      </c>
      <c r="BG18" s="93">
        <f t="shared" si="5"/>
        <v>0.15215477303923763</v>
      </c>
      <c r="BH18" s="93">
        <f t="shared" si="5"/>
        <v>0.17437562441572912</v>
      </c>
      <c r="BI18" s="93">
        <f t="shared" si="5"/>
        <v>0.11101677240667343</v>
      </c>
      <c r="BJ18" s="93">
        <f t="shared" si="5"/>
        <v>8.5487108560449651E-2</v>
      </c>
      <c r="BK18" s="93">
        <f t="shared" si="5"/>
        <v>3.8315491869247473E-2</v>
      </c>
    </row>
    <row r="19" spans="2:63" x14ac:dyDescent="0.2">
      <c r="B19" t="s">
        <v>11</v>
      </c>
      <c r="C19" s="11">
        <v>0.78409704525580803</v>
      </c>
      <c r="D19" s="11">
        <v>0</v>
      </c>
      <c r="E19" s="11">
        <v>0</v>
      </c>
      <c r="F19" s="11">
        <v>0</v>
      </c>
      <c r="G19" s="11">
        <v>0</v>
      </c>
      <c r="H19" s="11">
        <v>0</v>
      </c>
      <c r="I19" s="11">
        <v>0</v>
      </c>
      <c r="K19" t="s">
        <v>11</v>
      </c>
      <c r="L19" s="11">
        <v>0.79428058476220798</v>
      </c>
      <c r="M19" s="11">
        <v>0</v>
      </c>
      <c r="N19" s="11">
        <v>0</v>
      </c>
      <c r="O19" s="11">
        <v>0</v>
      </c>
      <c r="P19" s="11">
        <v>0</v>
      </c>
      <c r="Q19" s="11">
        <v>0</v>
      </c>
      <c r="R19" s="11">
        <v>0</v>
      </c>
      <c r="T19" t="s">
        <v>11</v>
      </c>
      <c r="U19" s="11">
        <v>0.86474627790854397</v>
      </c>
      <c r="V19" s="11">
        <v>1.4010745646015999E-2</v>
      </c>
      <c r="W19" s="11">
        <v>0</v>
      </c>
      <c r="X19" s="11">
        <v>0</v>
      </c>
      <c r="Y19" s="11">
        <v>0</v>
      </c>
      <c r="Z19" s="11">
        <v>0</v>
      </c>
      <c r="AA19" s="11">
        <v>0</v>
      </c>
      <c r="AC19" t="s">
        <v>11</v>
      </c>
      <c r="AD19" s="11">
        <v>0.86496012584894399</v>
      </c>
      <c r="AE19" s="11">
        <v>0</v>
      </c>
      <c r="AF19" s="11">
        <v>0</v>
      </c>
      <c r="AG19" s="11">
        <v>0</v>
      </c>
      <c r="AH19" s="11">
        <v>0</v>
      </c>
      <c r="AI19" s="11">
        <v>0</v>
      </c>
      <c r="AJ19" s="11">
        <v>0</v>
      </c>
      <c r="AL19" t="s">
        <v>11</v>
      </c>
      <c r="AM19" s="93">
        <f t="shared" si="3"/>
        <v>1.298760092008459E-2</v>
      </c>
      <c r="AN19" s="93" t="str">
        <f t="shared" si="3"/>
        <v>N/A</v>
      </c>
      <c r="AO19" s="93" t="str">
        <f t="shared" si="3"/>
        <v>N/A</v>
      </c>
      <c r="AP19" s="93" t="str">
        <f t="shared" si="3"/>
        <v>N/A</v>
      </c>
      <c r="AQ19" s="93" t="str">
        <f t="shared" si="3"/>
        <v>N/A</v>
      </c>
      <c r="AR19" s="93" t="str">
        <f t="shared" si="3"/>
        <v>N/A</v>
      </c>
      <c r="AS19" s="93" t="str">
        <f t="shared" si="3"/>
        <v>N/A</v>
      </c>
      <c r="AU19" t="s">
        <v>11</v>
      </c>
      <c r="AV19" s="93">
        <f t="shared" si="4"/>
        <v>0.10285618743330999</v>
      </c>
      <c r="AW19" s="93" t="str">
        <f t="shared" si="4"/>
        <v>N/A</v>
      </c>
      <c r="AX19" s="93" t="str">
        <f t="shared" si="4"/>
        <v>N/A</v>
      </c>
      <c r="AY19" s="93" t="str">
        <f t="shared" si="4"/>
        <v>N/A</v>
      </c>
      <c r="AZ19" s="93" t="str">
        <f t="shared" si="4"/>
        <v>N/A</v>
      </c>
      <c r="BA19" s="93" t="str">
        <f t="shared" si="4"/>
        <v>N/A</v>
      </c>
      <c r="BB19" s="93" t="str">
        <f t="shared" si="4"/>
        <v>N/A</v>
      </c>
      <c r="BD19" t="s">
        <v>11</v>
      </c>
      <c r="BE19" s="93">
        <f t="shared" si="5"/>
        <v>0.10312891890410676</v>
      </c>
      <c r="BF19" s="93" t="str">
        <f t="shared" si="5"/>
        <v>N/A</v>
      </c>
      <c r="BG19" s="93" t="str">
        <f t="shared" si="5"/>
        <v>N/A</v>
      </c>
      <c r="BH19" s="93" t="str">
        <f t="shared" si="5"/>
        <v>N/A</v>
      </c>
      <c r="BI19" s="93" t="str">
        <f t="shared" si="5"/>
        <v>N/A</v>
      </c>
      <c r="BJ19" s="93" t="str">
        <f t="shared" si="5"/>
        <v>N/A</v>
      </c>
      <c r="BK19" s="93" t="str">
        <f t="shared" si="5"/>
        <v>N/A</v>
      </c>
    </row>
    <row r="20" spans="2:63" x14ac:dyDescent="0.2">
      <c r="B20" t="s">
        <v>12</v>
      </c>
      <c r="C20" s="11">
        <v>772.34728018692135</v>
      </c>
      <c r="D20" s="11">
        <v>888.6018791684495</v>
      </c>
      <c r="E20" s="11">
        <v>1040.9221437817805</v>
      </c>
      <c r="F20" s="11">
        <v>1098.6489307957588</v>
      </c>
      <c r="G20" s="11">
        <v>1143.8245936340033</v>
      </c>
      <c r="H20" s="11">
        <v>1143.8245938128337</v>
      </c>
      <c r="I20" s="11">
        <v>1209.2243423997677</v>
      </c>
      <c r="K20" t="s">
        <v>12</v>
      </c>
      <c r="L20" s="11">
        <v>772.34728021274566</v>
      </c>
      <c r="M20" s="11">
        <v>888.6018792084227</v>
      </c>
      <c r="N20" s="11">
        <v>1040.9221438410234</v>
      </c>
      <c r="O20" s="11">
        <v>1116.4825387756614</v>
      </c>
      <c r="P20" s="11">
        <v>1153.8215953355545</v>
      </c>
      <c r="Q20" s="11">
        <v>1153.8215954856123</v>
      </c>
      <c r="R20" s="11">
        <v>1202.8196885783805</v>
      </c>
      <c r="T20" t="s">
        <v>12</v>
      </c>
      <c r="U20" s="11">
        <v>772.34728019563227</v>
      </c>
      <c r="V20" s="11">
        <v>888.60187918465135</v>
      </c>
      <c r="W20" s="11">
        <v>1040.9221437626172</v>
      </c>
      <c r="X20" s="11">
        <v>1148.2950867546178</v>
      </c>
      <c r="Y20" s="11">
        <v>1180.7296181405873</v>
      </c>
      <c r="Z20" s="11">
        <v>1183.0452397112604</v>
      </c>
      <c r="AA20" s="11">
        <v>1202.8196885493476</v>
      </c>
      <c r="AC20" t="s">
        <v>12</v>
      </c>
      <c r="AD20" s="11">
        <v>772.34728023324169</v>
      </c>
      <c r="AE20" s="11">
        <v>888.60187907789418</v>
      </c>
      <c r="AF20" s="11">
        <v>1040.9221438462021</v>
      </c>
      <c r="AG20" s="11">
        <v>1164.2874641552148</v>
      </c>
      <c r="AH20" s="11">
        <v>1180.7296182194773</v>
      </c>
      <c r="AI20" s="11">
        <v>1183.0452397554727</v>
      </c>
      <c r="AJ20" s="11">
        <v>1205.5429346213309</v>
      </c>
      <c r="AL20" t="s">
        <v>12</v>
      </c>
      <c r="AM20" s="93">
        <f t="shared" si="3"/>
        <v>3.3436132827098605E-11</v>
      </c>
      <c r="AN20" s="93">
        <f t="shared" si="3"/>
        <v>4.4984376664866782E-11</v>
      </c>
      <c r="AO20" s="93">
        <f t="shared" si="3"/>
        <v>5.6913856249156859E-11</v>
      </c>
      <c r="AP20" s="93">
        <f t="shared" si="3"/>
        <v>1.623230813776479E-2</v>
      </c>
      <c r="AQ20" s="93">
        <f t="shared" si="3"/>
        <v>8.7399779277258678E-3</v>
      </c>
      <c r="AR20" s="93">
        <f t="shared" si="3"/>
        <v>8.739977901204737E-3</v>
      </c>
      <c r="AS20" s="93">
        <f t="shared" si="3"/>
        <v>-5.2964975950425082E-3</v>
      </c>
      <c r="AU20" t="s">
        <v>12</v>
      </c>
      <c r="AV20" s="93">
        <f t="shared" si="4"/>
        <v>1.12784923354653E-11</v>
      </c>
      <c r="AW20" s="93">
        <f t="shared" si="4"/>
        <v>1.8232971012150347E-11</v>
      </c>
      <c r="AX20" s="93">
        <f t="shared" si="4"/>
        <v>-1.8409907844220519E-11</v>
      </c>
      <c r="AY20" s="93">
        <f t="shared" si="4"/>
        <v>4.5188371432628605E-2</v>
      </c>
      <c r="AZ20" s="93">
        <f t="shared" si="4"/>
        <v>3.2264583846142274E-2</v>
      </c>
      <c r="BA20" s="93">
        <f t="shared" si="4"/>
        <v>3.428903881817081E-2</v>
      </c>
      <c r="BB20" s="93">
        <f t="shared" si="4"/>
        <v>-5.296497619052023E-3</v>
      </c>
      <c r="BD20" t="s">
        <v>12</v>
      </c>
      <c r="BE20" s="93">
        <f t="shared" si="5"/>
        <v>5.9973458800048436E-11</v>
      </c>
      <c r="BF20" s="93">
        <f t="shared" si="5"/>
        <v>-1.0190763719254491E-10</v>
      </c>
      <c r="BG20" s="93">
        <f t="shared" si="5"/>
        <v>6.188892846068694E-11</v>
      </c>
      <c r="BH20" s="93">
        <f t="shared" si="5"/>
        <v>5.9744775168454924E-2</v>
      </c>
      <c r="BI20" s="93">
        <f t="shared" si="5"/>
        <v>3.2264583915112659E-2</v>
      </c>
      <c r="BJ20" s="93">
        <f t="shared" si="5"/>
        <v>3.4289038856823897E-2</v>
      </c>
      <c r="BK20" s="93">
        <f t="shared" si="5"/>
        <v>-3.0444373714234333E-3</v>
      </c>
    </row>
    <row r="21" spans="2:63" x14ac:dyDescent="0.2">
      <c r="B21" s="14" t="s">
        <v>13</v>
      </c>
      <c r="C21" s="15">
        <v>8194.4450901208802</v>
      </c>
      <c r="D21" s="15">
        <v>8236.7750542503927</v>
      </c>
      <c r="E21" s="15">
        <v>8443.2123898758346</v>
      </c>
      <c r="F21" s="15">
        <v>8384.7087736095818</v>
      </c>
      <c r="G21" s="15">
        <v>8262.7054478463706</v>
      </c>
      <c r="H21" s="15">
        <v>4967.9862730990972</v>
      </c>
      <c r="I21" s="15">
        <v>646.82960062243967</v>
      </c>
      <c r="K21" s="14" t="s">
        <v>13</v>
      </c>
      <c r="L21" s="15">
        <v>8200.1986638708768</v>
      </c>
      <c r="M21" s="15">
        <v>8250.1802924022268</v>
      </c>
      <c r="N21" s="15">
        <v>8467.5487407769269</v>
      </c>
      <c r="O21" s="15">
        <v>8384.7087736095818</v>
      </c>
      <c r="P21" s="15">
        <v>8262.7054478463706</v>
      </c>
      <c r="Q21" s="15">
        <v>4967.9862730990972</v>
      </c>
      <c r="R21" s="15">
        <v>646.82960062243967</v>
      </c>
      <c r="T21" s="14" t="s">
        <v>13</v>
      </c>
      <c r="U21" s="15">
        <v>8211.0766038638412</v>
      </c>
      <c r="V21" s="15">
        <v>8275.2056787151105</v>
      </c>
      <c r="W21" s="15">
        <v>8467.5487407769269</v>
      </c>
      <c r="X21" s="15">
        <v>8384.7087736095818</v>
      </c>
      <c r="Y21" s="15">
        <v>8262.7054478463706</v>
      </c>
      <c r="Z21" s="15">
        <v>4967.9862730990972</v>
      </c>
      <c r="AA21" s="15">
        <v>646.82960062243967</v>
      </c>
      <c r="AC21" s="14" t="s">
        <v>13</v>
      </c>
      <c r="AD21" s="15">
        <v>8211.0766038638412</v>
      </c>
      <c r="AE21" s="15">
        <v>8286.1360455135673</v>
      </c>
      <c r="AF21" s="15">
        <v>8479.7546523595647</v>
      </c>
      <c r="AG21" s="15">
        <v>8398.8551982802946</v>
      </c>
      <c r="AH21" s="15">
        <v>8262.7054478463706</v>
      </c>
      <c r="AI21" s="15">
        <v>4967.9862730990972</v>
      </c>
      <c r="AJ21" s="15">
        <v>646.82960062243967</v>
      </c>
      <c r="AL21" s="14" t="s">
        <v>13</v>
      </c>
      <c r="AM21" s="95">
        <f t="shared" si="3"/>
        <v>7.0213097857388927E-4</v>
      </c>
      <c r="AN21" s="95">
        <f t="shared" si="3"/>
        <v>1.6274862508132476E-3</v>
      </c>
      <c r="AO21" s="95">
        <f t="shared" si="3"/>
        <v>2.8823568302360639E-3</v>
      </c>
      <c r="AP21" s="95">
        <f t="shared" si="3"/>
        <v>0</v>
      </c>
      <c r="AQ21" s="95">
        <f t="shared" si="3"/>
        <v>0</v>
      </c>
      <c r="AR21" s="95">
        <f t="shared" si="3"/>
        <v>0</v>
      </c>
      <c r="AS21" s="95">
        <f t="shared" si="3"/>
        <v>0</v>
      </c>
      <c r="AU21" s="14" t="s">
        <v>13</v>
      </c>
      <c r="AV21" s="95">
        <f t="shared" si="4"/>
        <v>2.0296082968463327E-3</v>
      </c>
      <c r="AW21" s="95">
        <f t="shared" si="4"/>
        <v>4.6657367976665276E-3</v>
      </c>
      <c r="AX21" s="95">
        <f t="shared" si="4"/>
        <v>2.8823568302360639E-3</v>
      </c>
      <c r="AY21" s="95">
        <f t="shared" si="4"/>
        <v>0</v>
      </c>
      <c r="AZ21" s="95">
        <f t="shared" si="4"/>
        <v>0</v>
      </c>
      <c r="BA21" s="95">
        <f t="shared" si="4"/>
        <v>0</v>
      </c>
      <c r="BB21" s="95">
        <f t="shared" si="4"/>
        <v>0</v>
      </c>
      <c r="BD21" s="14" t="s">
        <v>13</v>
      </c>
      <c r="BE21" s="95">
        <f t="shared" si="5"/>
        <v>2.0296082968463327E-3</v>
      </c>
      <c r="BF21" s="95">
        <f t="shared" si="5"/>
        <v>5.9927569877852877E-3</v>
      </c>
      <c r="BG21" s="95">
        <f t="shared" si="5"/>
        <v>4.3280046499301131E-3</v>
      </c>
      <c r="BH21" s="95">
        <f t="shared" si="5"/>
        <v>1.687169471554923E-3</v>
      </c>
      <c r="BI21" s="95">
        <f t="shared" si="5"/>
        <v>0</v>
      </c>
      <c r="BJ21" s="95">
        <f t="shared" si="5"/>
        <v>0</v>
      </c>
      <c r="BK21" s="95">
        <f t="shared" si="5"/>
        <v>0</v>
      </c>
    </row>
    <row r="22" spans="2:63" x14ac:dyDescent="0.2">
      <c r="B22" s="1" t="s">
        <v>14</v>
      </c>
      <c r="C22" s="18">
        <v>33278.378482040069</v>
      </c>
      <c r="D22" s="18">
        <v>32853.428470409417</v>
      </c>
      <c r="E22" s="18">
        <v>32745.819342438481</v>
      </c>
      <c r="F22" s="18">
        <v>31721.443129573021</v>
      </c>
      <c r="G22" s="18">
        <v>30808.188776760289</v>
      </c>
      <c r="H22" s="18">
        <v>27908.872740389281</v>
      </c>
      <c r="I22" s="18">
        <v>25767.735611342239</v>
      </c>
      <c r="K22" s="1" t="s">
        <v>14</v>
      </c>
      <c r="L22" s="18">
        <v>33249.297512830773</v>
      </c>
      <c r="M22" s="18">
        <v>32731.340397439584</v>
      </c>
      <c r="N22" s="18">
        <v>32622.525394302858</v>
      </c>
      <c r="O22" s="18">
        <v>31574.445154690475</v>
      </c>
      <c r="P22" s="18">
        <v>30810.82424069399</v>
      </c>
      <c r="Q22" s="18">
        <v>27895.945221940736</v>
      </c>
      <c r="R22" s="18">
        <v>25839.439139337395</v>
      </c>
      <c r="T22" s="1" t="s">
        <v>14</v>
      </c>
      <c r="U22" s="18">
        <v>33157.538797936752</v>
      </c>
      <c r="V22" s="18">
        <v>32533.19693157143</v>
      </c>
      <c r="W22" s="18">
        <v>32365.571064852949</v>
      </c>
      <c r="X22" s="18">
        <v>31218.244608413228</v>
      </c>
      <c r="Y22" s="18">
        <v>30775.076043925888</v>
      </c>
      <c r="Z22" s="18">
        <v>27417.661499305304</v>
      </c>
      <c r="AA22" s="18">
        <v>25669.637745863372</v>
      </c>
      <c r="AC22" s="1" t="s">
        <v>14</v>
      </c>
      <c r="AD22" s="18">
        <v>33076.835082772435</v>
      </c>
      <c r="AE22" s="18">
        <v>32112.646862393776</v>
      </c>
      <c r="AF22" s="18">
        <v>31828.07499753841</v>
      </c>
      <c r="AG22" s="18">
        <v>30778.846706895332</v>
      </c>
      <c r="AH22" s="18">
        <v>30467.258106781766</v>
      </c>
      <c r="AI22" s="18">
        <v>27377.536475906807</v>
      </c>
      <c r="AJ22" s="18">
        <v>25654.020325451649</v>
      </c>
      <c r="AL22" s="1" t="s">
        <v>14</v>
      </c>
      <c r="AM22" s="96">
        <f t="shared" si="3"/>
        <v>-8.7386977778950174E-4</v>
      </c>
      <c r="AN22" s="96">
        <f t="shared" si="3"/>
        <v>-3.7161440572266525E-3</v>
      </c>
      <c r="AO22" s="96">
        <f t="shared" si="3"/>
        <v>-3.7651813456331482E-3</v>
      </c>
      <c r="AP22" s="96">
        <f t="shared" si="3"/>
        <v>-4.6340254534480534E-3</v>
      </c>
      <c r="AQ22" s="96">
        <f t="shared" si="3"/>
        <v>8.5544267233539706E-5</v>
      </c>
      <c r="AR22" s="96">
        <f t="shared" si="3"/>
        <v>-4.632046076815032E-4</v>
      </c>
      <c r="AS22" s="96">
        <f t="shared" si="3"/>
        <v>2.7826864213708457E-3</v>
      </c>
      <c r="AU22" s="1" t="s">
        <v>14</v>
      </c>
      <c r="AV22" s="96">
        <f t="shared" si="4"/>
        <v>-3.6311770469385387E-3</v>
      </c>
      <c r="AW22" s="96">
        <f t="shared" si="4"/>
        <v>-9.7472791652905948E-3</v>
      </c>
      <c r="AX22" s="96">
        <f t="shared" si="4"/>
        <v>-1.1612116759366924E-2</v>
      </c>
      <c r="AY22" s="96">
        <f t="shared" si="4"/>
        <v>-1.5863039998034484E-2</v>
      </c>
      <c r="AZ22" s="96">
        <f t="shared" si="4"/>
        <v>-1.0748029711950826E-3</v>
      </c>
      <c r="BA22" s="96">
        <f t="shared" si="4"/>
        <v>-1.7600540360524958E-2</v>
      </c>
      <c r="BB22" s="96">
        <f t="shared" si="4"/>
        <v>-3.807003725841045E-3</v>
      </c>
      <c r="BD22" s="1" t="s">
        <v>14</v>
      </c>
      <c r="BE22" s="96">
        <f t="shared" si="5"/>
        <v>-6.0562866479928999E-3</v>
      </c>
      <c r="BF22" s="96">
        <f t="shared" si="5"/>
        <v>-2.2548076182759787E-2</v>
      </c>
      <c r="BG22" s="96">
        <f t="shared" si="5"/>
        <v>-2.8026305749225131E-2</v>
      </c>
      <c r="BH22" s="96">
        <f t="shared" si="5"/>
        <v>-2.971480265974823E-2</v>
      </c>
      <c r="BI22" s="96">
        <f t="shared" si="5"/>
        <v>-1.1066235423605917E-2</v>
      </c>
      <c r="BJ22" s="96">
        <f t="shared" si="5"/>
        <v>-1.9038256020764761E-2</v>
      </c>
      <c r="BK22" s="96">
        <f t="shared" si="5"/>
        <v>-4.4130880417965739E-3</v>
      </c>
    </row>
    <row r="23" spans="2:63" x14ac:dyDescent="0.2">
      <c r="AM23" s="97"/>
      <c r="AN23" s="97"/>
      <c r="AO23" s="97"/>
      <c r="AP23" s="97"/>
      <c r="AQ23" s="97"/>
      <c r="AR23" s="97"/>
      <c r="AS23" s="97"/>
      <c r="AV23" s="97"/>
      <c r="AW23" s="97"/>
      <c r="AX23" s="97"/>
      <c r="AY23" s="97"/>
      <c r="AZ23" s="97"/>
      <c r="BA23" s="97"/>
      <c r="BB23" s="97"/>
      <c r="BE23" s="97"/>
      <c r="BF23" s="97"/>
      <c r="BG23" s="97"/>
      <c r="BH23" s="97"/>
      <c r="BI23" s="97"/>
      <c r="BJ23" s="97"/>
      <c r="BK23" s="97"/>
    </row>
    <row r="24" spans="2:63" x14ac:dyDescent="0.2">
      <c r="B24" s="2" t="s">
        <v>22</v>
      </c>
      <c r="C24" s="3"/>
      <c r="D24" s="3"/>
      <c r="E24" s="3"/>
      <c r="F24" s="3"/>
      <c r="G24" s="3"/>
      <c r="H24" s="3"/>
      <c r="I24" s="3"/>
      <c r="K24" s="4" t="s">
        <v>23</v>
      </c>
      <c r="L24" s="5"/>
      <c r="M24" s="5"/>
      <c r="N24" s="5"/>
      <c r="O24" s="5"/>
      <c r="P24" s="5"/>
      <c r="Q24" s="5"/>
      <c r="R24" s="5"/>
      <c r="T24" s="4" t="s">
        <v>24</v>
      </c>
      <c r="U24" s="4"/>
      <c r="V24" s="4"/>
      <c r="W24" s="4"/>
      <c r="X24" s="4"/>
      <c r="Y24" s="4"/>
      <c r="Z24" s="4"/>
      <c r="AA24" s="4"/>
      <c r="AC24" s="4" t="s">
        <v>25</v>
      </c>
      <c r="AD24" s="4"/>
      <c r="AE24" s="4"/>
      <c r="AF24" s="4"/>
      <c r="AG24" s="4"/>
      <c r="AH24" s="4"/>
      <c r="AI24" s="4"/>
      <c r="AJ24" s="4"/>
      <c r="AL24" s="6" t="s">
        <v>26</v>
      </c>
      <c r="AM24" s="98"/>
      <c r="AN24" s="98"/>
      <c r="AO24" s="98"/>
      <c r="AP24" s="98"/>
      <c r="AQ24" s="98"/>
      <c r="AR24" s="98"/>
      <c r="AS24" s="98"/>
      <c r="AT24" s="8"/>
      <c r="AU24" s="6" t="s">
        <v>27</v>
      </c>
      <c r="AV24" s="98"/>
      <c r="AW24" s="98"/>
      <c r="AX24" s="98"/>
      <c r="AY24" s="98"/>
      <c r="AZ24" s="98"/>
      <c r="BA24" s="98"/>
      <c r="BB24" s="98"/>
      <c r="BC24" s="8"/>
      <c r="BD24" s="6" t="s">
        <v>28</v>
      </c>
      <c r="BE24" s="98"/>
      <c r="BF24" s="98"/>
      <c r="BG24" s="98"/>
      <c r="BH24" s="98"/>
      <c r="BI24" s="98"/>
      <c r="BJ24" s="98"/>
      <c r="BK24" s="98"/>
    </row>
    <row r="25" spans="2:63" x14ac:dyDescent="0.2">
      <c r="B25" s="9"/>
      <c r="C25" s="10">
        <v>2016</v>
      </c>
      <c r="D25" s="10">
        <v>2018</v>
      </c>
      <c r="E25" s="10">
        <v>2020</v>
      </c>
      <c r="F25" s="10">
        <v>2025</v>
      </c>
      <c r="G25" s="10">
        <v>2030</v>
      </c>
      <c r="H25" s="10">
        <v>2040</v>
      </c>
      <c r="I25" s="10">
        <v>2050</v>
      </c>
      <c r="K25" s="9"/>
      <c r="L25" s="10">
        <v>2016</v>
      </c>
      <c r="M25" s="10">
        <v>2018</v>
      </c>
      <c r="N25" s="10">
        <v>2020</v>
      </c>
      <c r="O25" s="10">
        <v>2025</v>
      </c>
      <c r="P25" s="10">
        <v>2030</v>
      </c>
      <c r="Q25" s="10">
        <v>2040</v>
      </c>
      <c r="R25" s="10">
        <v>2050</v>
      </c>
      <c r="T25" s="9"/>
      <c r="U25" s="10">
        <v>2016</v>
      </c>
      <c r="V25" s="10">
        <v>2018</v>
      </c>
      <c r="W25" s="10">
        <v>2020</v>
      </c>
      <c r="X25" s="10">
        <v>2025</v>
      </c>
      <c r="Y25" s="10">
        <v>2030</v>
      </c>
      <c r="Z25" s="10">
        <v>2040</v>
      </c>
      <c r="AA25" s="10">
        <v>2050</v>
      </c>
      <c r="AC25" s="9"/>
      <c r="AD25" s="10">
        <v>2016</v>
      </c>
      <c r="AE25" s="10">
        <v>2018</v>
      </c>
      <c r="AF25" s="10">
        <v>2020</v>
      </c>
      <c r="AG25" s="10">
        <v>2025</v>
      </c>
      <c r="AH25" s="10">
        <v>2030</v>
      </c>
      <c r="AI25" s="10">
        <v>2040</v>
      </c>
      <c r="AJ25" s="10">
        <v>2050</v>
      </c>
      <c r="AL25" s="9"/>
      <c r="AM25" s="92">
        <v>2016</v>
      </c>
      <c r="AN25" s="92">
        <v>2018</v>
      </c>
      <c r="AO25" s="92">
        <v>2020</v>
      </c>
      <c r="AP25" s="92">
        <v>2025</v>
      </c>
      <c r="AQ25" s="92">
        <v>2030</v>
      </c>
      <c r="AR25" s="92">
        <v>2040</v>
      </c>
      <c r="AS25" s="92">
        <v>2050</v>
      </c>
      <c r="AU25" s="9"/>
      <c r="AV25" s="92">
        <v>2016</v>
      </c>
      <c r="AW25" s="92">
        <v>2018</v>
      </c>
      <c r="AX25" s="92">
        <v>2020</v>
      </c>
      <c r="AY25" s="92">
        <v>2025</v>
      </c>
      <c r="AZ25" s="92">
        <v>2030</v>
      </c>
      <c r="BA25" s="92">
        <v>2040</v>
      </c>
      <c r="BB25" s="92">
        <v>2050</v>
      </c>
      <c r="BD25" s="9"/>
      <c r="BE25" s="92">
        <v>2016</v>
      </c>
      <c r="BF25" s="92">
        <v>2018</v>
      </c>
      <c r="BG25" s="92">
        <v>2020</v>
      </c>
      <c r="BH25" s="92">
        <v>2025</v>
      </c>
      <c r="BI25" s="92">
        <v>2030</v>
      </c>
      <c r="BJ25" s="92">
        <v>2040</v>
      </c>
      <c r="BK25" s="92">
        <v>2050</v>
      </c>
    </row>
    <row r="26" spans="2:63" x14ac:dyDescent="0.2">
      <c r="B26" t="s">
        <v>8</v>
      </c>
      <c r="C26" s="11">
        <v>456.30715936694003</v>
      </c>
      <c r="D26" s="11">
        <v>433.10403590418554</v>
      </c>
      <c r="E26" s="11">
        <v>470.6304520832656</v>
      </c>
      <c r="F26" s="11">
        <v>438.78089707863705</v>
      </c>
      <c r="G26" s="11">
        <v>530.32340932467571</v>
      </c>
      <c r="H26" s="11">
        <v>525.44236245010688</v>
      </c>
      <c r="I26" s="11">
        <v>590.04212742321045</v>
      </c>
      <c r="K26" t="s">
        <v>8</v>
      </c>
      <c r="L26" s="11">
        <v>456.16184797874212</v>
      </c>
      <c r="M26" s="11">
        <v>439.23919097673468</v>
      </c>
      <c r="N26" s="11">
        <v>469.71698869299053</v>
      </c>
      <c r="O26" s="11">
        <v>464.47836319032513</v>
      </c>
      <c r="P26" s="11">
        <v>541.96613011489069</v>
      </c>
      <c r="Q26" s="11">
        <v>560.40934003706832</v>
      </c>
      <c r="R26" s="11">
        <v>618.90524876974678</v>
      </c>
      <c r="T26" t="s">
        <v>8</v>
      </c>
      <c r="U26" s="11">
        <v>460.08070883831994</v>
      </c>
      <c r="V26" s="11">
        <v>450.72291640624957</v>
      </c>
      <c r="W26" s="11">
        <v>499.75100255281353</v>
      </c>
      <c r="X26" s="11">
        <v>535.25617563689707</v>
      </c>
      <c r="Y26" s="11">
        <v>574.91623479204418</v>
      </c>
      <c r="Z26" s="11">
        <v>571.41036628912059</v>
      </c>
      <c r="AA26" s="11">
        <v>637.9417310010399</v>
      </c>
      <c r="AC26" t="s">
        <v>8</v>
      </c>
      <c r="AD26" s="12">
        <v>468.69284304019425</v>
      </c>
      <c r="AE26" s="12">
        <v>485.65392179454875</v>
      </c>
      <c r="AF26" s="12">
        <v>554.4548603160315</v>
      </c>
      <c r="AG26" s="12">
        <v>550.44664738503934</v>
      </c>
      <c r="AH26" s="12">
        <v>576.67128673116315</v>
      </c>
      <c r="AI26" s="12">
        <v>571.06744154964952</v>
      </c>
      <c r="AJ26" s="12">
        <v>628.88930431211122</v>
      </c>
      <c r="AL26" t="s">
        <v>8</v>
      </c>
      <c r="AM26" s="93">
        <f t="shared" ref="AM26:AS32" si="6">IFERROR((L26-C26)/C26,"N/A")</f>
        <v>-3.1845081808383008E-4</v>
      </c>
      <c r="AN26" s="93">
        <f t="shared" si="6"/>
        <v>1.4165545836442871E-2</v>
      </c>
      <c r="AO26" s="93">
        <f t="shared" si="6"/>
        <v>-1.9409355816895932E-3</v>
      </c>
      <c r="AP26" s="93">
        <f t="shared" si="6"/>
        <v>5.8565599101463722E-2</v>
      </c>
      <c r="AQ26" s="93">
        <f t="shared" si="6"/>
        <v>2.1954001248108302E-2</v>
      </c>
      <c r="AR26" s="93">
        <f t="shared" si="6"/>
        <v>6.6547694068503485E-2</v>
      </c>
      <c r="AS26" s="93">
        <f t="shared" si="6"/>
        <v>4.8917051859644803E-2</v>
      </c>
      <c r="AU26" t="s">
        <v>8</v>
      </c>
      <c r="AV26" s="93">
        <f t="shared" ref="AV26:BB32" si="7">IFERROR((U26-C26)/C26,"N/A")</f>
        <v>8.2697573200805376E-3</v>
      </c>
      <c r="AW26" s="93">
        <f t="shared" si="7"/>
        <v>4.0680480996399232E-2</v>
      </c>
      <c r="AX26" s="93">
        <f t="shared" si="7"/>
        <v>6.1875618844136816E-2</v>
      </c>
      <c r="AY26" s="93">
        <f t="shared" si="7"/>
        <v>0.21987119129520807</v>
      </c>
      <c r="AZ26" s="93">
        <f t="shared" si="7"/>
        <v>8.4086096678541597E-2</v>
      </c>
      <c r="BA26" s="93">
        <f t="shared" si="7"/>
        <v>8.7484388629549395E-2</v>
      </c>
      <c r="BB26" s="93">
        <f t="shared" si="7"/>
        <v>8.1179972330133715E-2</v>
      </c>
      <c r="BD26" t="s">
        <v>8</v>
      </c>
      <c r="BE26" s="93">
        <f t="shared" ref="BE26:BK32" si="8">IFERROR((AD26-C26)/C26,"N/A")</f>
        <v>2.7143303406498287E-2</v>
      </c>
      <c r="BF26" s="93">
        <f t="shared" si="8"/>
        <v>0.12133317063336876</v>
      </c>
      <c r="BG26" s="93">
        <f t="shared" si="8"/>
        <v>0.17811088904620093</v>
      </c>
      <c r="BH26" s="93">
        <f t="shared" si="8"/>
        <v>0.25449091118109884</v>
      </c>
      <c r="BI26" s="93">
        <f t="shared" si="8"/>
        <v>8.739549601536116E-2</v>
      </c>
      <c r="BJ26" s="93">
        <f t="shared" si="8"/>
        <v>8.6831748560956462E-2</v>
      </c>
      <c r="BK26" s="93">
        <f t="shared" si="8"/>
        <v>6.5837971703056816E-2</v>
      </c>
    </row>
    <row r="27" spans="2:63" x14ac:dyDescent="0.2">
      <c r="B27" t="s">
        <v>9</v>
      </c>
      <c r="C27" s="11">
        <v>13937.593905428439</v>
      </c>
      <c r="D27" s="11">
        <v>13409.27579305686</v>
      </c>
      <c r="E27" s="11">
        <v>13559.240951348613</v>
      </c>
      <c r="F27" s="11">
        <v>13094.38837378678</v>
      </c>
      <c r="G27" s="11">
        <v>11602.409879269562</v>
      </c>
      <c r="H27" s="11">
        <v>12508.567023144456</v>
      </c>
      <c r="I27" s="11">
        <v>12294.974726918355</v>
      </c>
      <c r="K27" t="s">
        <v>9</v>
      </c>
      <c r="L27" s="11">
        <v>13648.437275031296</v>
      </c>
      <c r="M27" s="11">
        <v>12847.737234578439</v>
      </c>
      <c r="N27" s="11">
        <v>12839.083080772007</v>
      </c>
      <c r="O27" s="11">
        <v>12034.515765879643</v>
      </c>
      <c r="P27" s="11">
        <v>11054.578955369579</v>
      </c>
      <c r="Q27" s="11">
        <v>11325.990069293603</v>
      </c>
      <c r="R27" s="11">
        <v>10631.747382334523</v>
      </c>
      <c r="T27" t="s">
        <v>9</v>
      </c>
      <c r="U27" s="11">
        <v>13373.363692956973</v>
      </c>
      <c r="V27" s="11">
        <v>12249.551412430403</v>
      </c>
      <c r="W27" s="11">
        <v>11847.092217996891</v>
      </c>
      <c r="X27" s="11">
        <v>10604.872178401802</v>
      </c>
      <c r="Y27" s="11">
        <v>10251.046292879444</v>
      </c>
      <c r="Z27" s="11">
        <v>9103.3938363934303</v>
      </c>
      <c r="AA27" s="11">
        <v>8704.3393130008262</v>
      </c>
      <c r="AC27" t="s">
        <v>9</v>
      </c>
      <c r="AD27" s="12">
        <v>13020.887517465164</v>
      </c>
      <c r="AE27" s="12">
        <v>11357.439193795435</v>
      </c>
      <c r="AF27" s="12">
        <v>10691.351264904939</v>
      </c>
      <c r="AG27" s="12">
        <v>9591.0917784588819</v>
      </c>
      <c r="AH27" s="12">
        <v>9807.4920690553081</v>
      </c>
      <c r="AI27" s="12">
        <v>9149.9921777496838</v>
      </c>
      <c r="AJ27" s="12">
        <v>8842.3125425274648</v>
      </c>
      <c r="AL27" t="s">
        <v>9</v>
      </c>
      <c r="AM27" s="93">
        <f t="shared" si="6"/>
        <v>-2.0746524282395821E-2</v>
      </c>
      <c r="AN27" s="93">
        <f t="shared" si="6"/>
        <v>-4.1876874422195023E-2</v>
      </c>
      <c r="AO27" s="93">
        <f t="shared" si="6"/>
        <v>-5.3111960555946795E-2</v>
      </c>
      <c r="AP27" s="93">
        <f t="shared" si="6"/>
        <v>-8.0940978505636835E-2</v>
      </c>
      <c r="AQ27" s="93">
        <f t="shared" si="6"/>
        <v>-4.7216994538247757E-2</v>
      </c>
      <c r="AR27" s="93">
        <f t="shared" si="6"/>
        <v>-9.4541361265662607E-2</v>
      </c>
      <c r="AS27" s="93">
        <f t="shared" si="6"/>
        <v>-0.13527700394067491</v>
      </c>
      <c r="AU27" t="s">
        <v>9</v>
      </c>
      <c r="AV27" s="93">
        <f t="shared" si="7"/>
        <v>-4.0482612443723781E-2</v>
      </c>
      <c r="AW27" s="93">
        <f t="shared" si="7"/>
        <v>-8.6486727435865496E-2</v>
      </c>
      <c r="AX27" s="93">
        <f t="shared" si="7"/>
        <v>-0.126271724169149</v>
      </c>
      <c r="AY27" s="93">
        <f t="shared" si="7"/>
        <v>-0.19012084599297954</v>
      </c>
      <c r="AZ27" s="93">
        <f t="shared" si="7"/>
        <v>-0.11647266390792205</v>
      </c>
      <c r="BA27" s="93">
        <f t="shared" si="7"/>
        <v>-0.27222728074690522</v>
      </c>
      <c r="BB27" s="93">
        <f t="shared" si="7"/>
        <v>-0.29204089424082091</v>
      </c>
      <c r="BD27" t="s">
        <v>9</v>
      </c>
      <c r="BE27" s="93">
        <f t="shared" si="8"/>
        <v>-6.5772212491155641E-2</v>
      </c>
      <c r="BF27" s="93">
        <f t="shared" si="8"/>
        <v>-0.15301621287585407</v>
      </c>
      <c r="BG27" s="93">
        <f t="shared" si="8"/>
        <v>-0.21150812915957742</v>
      </c>
      <c r="BH27" s="93">
        <f t="shared" si="8"/>
        <v>-0.26754182748550753</v>
      </c>
      <c r="BI27" s="93">
        <f t="shared" si="8"/>
        <v>-0.15470215488777875</v>
      </c>
      <c r="BJ27" s="93">
        <f t="shared" si="8"/>
        <v>-0.26850196662658804</v>
      </c>
      <c r="BK27" s="93">
        <f t="shared" si="8"/>
        <v>-0.28081897369269948</v>
      </c>
    </row>
    <row r="28" spans="2:63" x14ac:dyDescent="0.2">
      <c r="B28" t="s">
        <v>10</v>
      </c>
      <c r="C28" s="11">
        <v>10148.727048179098</v>
      </c>
      <c r="D28" s="11">
        <v>9724.5534877477476</v>
      </c>
      <c r="E28" s="11">
        <v>8402.8499303477402</v>
      </c>
      <c r="F28" s="11">
        <v>8539.5836697802024</v>
      </c>
      <c r="G28" s="11">
        <v>9013.9272053688164</v>
      </c>
      <c r="H28" s="11">
        <v>9932.0235440328051</v>
      </c>
      <c r="I28" s="11">
        <v>12569.695408464004</v>
      </c>
      <c r="K28" t="s">
        <v>10</v>
      </c>
      <c r="L28" s="11">
        <v>10166.901151739554</v>
      </c>
      <c r="M28" s="11">
        <v>9883.1478207374985</v>
      </c>
      <c r="N28" s="11">
        <v>8637.1518427640767</v>
      </c>
      <c r="O28" s="11">
        <v>8933.4811747455842</v>
      </c>
      <c r="P28" s="11">
        <v>9302.759876206228</v>
      </c>
      <c r="Q28" s="11">
        <v>10311.076944776552</v>
      </c>
      <c r="R28" s="11">
        <v>13420.549635652193</v>
      </c>
      <c r="T28" t="s">
        <v>10</v>
      </c>
      <c r="U28" s="11">
        <v>10310.970549053985</v>
      </c>
      <c r="V28" s="11">
        <v>10139.064768905799</v>
      </c>
      <c r="W28" s="11">
        <v>9122.902496710909</v>
      </c>
      <c r="X28" s="11">
        <v>9628.4063733380972</v>
      </c>
      <c r="Y28" s="11">
        <v>9715.7596039000018</v>
      </c>
      <c r="Z28" s="11">
        <v>11150.832262331864</v>
      </c>
      <c r="AA28" s="11">
        <v>14508.771408074386</v>
      </c>
      <c r="AC28" t="s">
        <v>10</v>
      </c>
      <c r="AD28" s="12">
        <v>10557.845411873821</v>
      </c>
      <c r="AE28" s="12">
        <v>10678.108212402627</v>
      </c>
      <c r="AF28" s="12">
        <v>9784.7583509389078</v>
      </c>
      <c r="AG28" s="12">
        <v>10240.892490259037</v>
      </c>
      <c r="AH28" s="12">
        <v>9957.9621803263017</v>
      </c>
      <c r="AI28" s="12">
        <v>11069.249665511948</v>
      </c>
      <c r="AJ28" s="12">
        <v>14397.14411183158</v>
      </c>
      <c r="AL28" t="s">
        <v>10</v>
      </c>
      <c r="AM28" s="93">
        <f t="shared" si="6"/>
        <v>1.7907766633369362E-3</v>
      </c>
      <c r="AN28" s="93">
        <f t="shared" si="6"/>
        <v>1.6308649357481411E-2</v>
      </c>
      <c r="AO28" s="93">
        <f t="shared" si="6"/>
        <v>2.7883624527213269E-2</v>
      </c>
      <c r="AP28" s="93">
        <f t="shared" si="6"/>
        <v>4.6126078295749072E-2</v>
      </c>
      <c r="AQ28" s="93">
        <f t="shared" si="6"/>
        <v>3.2042933591185312E-2</v>
      </c>
      <c r="AR28" s="93">
        <f t="shared" si="6"/>
        <v>3.8164770659598758E-2</v>
      </c>
      <c r="AS28" s="93">
        <f t="shared" si="6"/>
        <v>6.7690918478044634E-2</v>
      </c>
      <c r="AU28" t="s">
        <v>10</v>
      </c>
      <c r="AV28" s="93">
        <f t="shared" si="7"/>
        <v>1.5986586308279628E-2</v>
      </c>
      <c r="AW28" s="93">
        <f t="shared" si="7"/>
        <v>4.262522507386135E-2</v>
      </c>
      <c r="AX28" s="93">
        <f t="shared" si="7"/>
        <v>8.5691470433456901E-2</v>
      </c>
      <c r="AY28" s="93">
        <f t="shared" si="7"/>
        <v>0.12750301954543874</v>
      </c>
      <c r="AZ28" s="93">
        <f t="shared" si="7"/>
        <v>7.7860890435543409E-2</v>
      </c>
      <c r="BA28" s="93">
        <f t="shared" si="7"/>
        <v>0.1227150452166742</v>
      </c>
      <c r="BB28" s="93">
        <f t="shared" si="7"/>
        <v>0.1542659496987234</v>
      </c>
      <c r="BD28" t="s">
        <v>10</v>
      </c>
      <c r="BE28" s="93">
        <f t="shared" si="8"/>
        <v>4.0312283673855163E-2</v>
      </c>
      <c r="BF28" s="93">
        <f t="shared" si="8"/>
        <v>9.8056401854984016E-2</v>
      </c>
      <c r="BG28" s="93">
        <f t="shared" si="8"/>
        <v>0.16445711062865304</v>
      </c>
      <c r="BH28" s="93">
        <f t="shared" si="8"/>
        <v>0.19922620191654192</v>
      </c>
      <c r="BI28" s="93">
        <f t="shared" si="8"/>
        <v>0.10473070765373003</v>
      </c>
      <c r="BJ28" s="93">
        <f t="shared" si="8"/>
        <v>0.11450094901983925</v>
      </c>
      <c r="BK28" s="93">
        <f t="shared" si="8"/>
        <v>0.1453852813439723</v>
      </c>
    </row>
    <row r="29" spans="2:63" x14ac:dyDescent="0.2">
      <c r="B29" t="s">
        <v>11</v>
      </c>
      <c r="C29" s="11">
        <v>0.94471839000268798</v>
      </c>
      <c r="D29" s="11">
        <v>0</v>
      </c>
      <c r="E29" s="11">
        <v>0</v>
      </c>
      <c r="F29" s="11">
        <v>0</v>
      </c>
      <c r="G29" s="11">
        <v>0</v>
      </c>
      <c r="H29" s="11">
        <v>0</v>
      </c>
      <c r="I29" s="11">
        <v>0</v>
      </c>
      <c r="K29" t="s">
        <v>11</v>
      </c>
      <c r="L29" s="11">
        <v>0.830029300859496</v>
      </c>
      <c r="M29" s="11">
        <v>0</v>
      </c>
      <c r="N29" s="11">
        <v>0</v>
      </c>
      <c r="O29" s="11">
        <v>0</v>
      </c>
      <c r="P29" s="11">
        <v>0</v>
      </c>
      <c r="Q29" s="11">
        <v>0</v>
      </c>
      <c r="R29" s="11">
        <v>0</v>
      </c>
      <c r="T29" t="s">
        <v>11</v>
      </c>
      <c r="U29" s="11">
        <v>0.91376865406214403</v>
      </c>
      <c r="V29" s="11">
        <v>2.6552553905664002E-2</v>
      </c>
      <c r="W29" s="11">
        <v>0</v>
      </c>
      <c r="X29" s="11">
        <v>0</v>
      </c>
      <c r="Y29" s="11">
        <v>0</v>
      </c>
      <c r="Z29" s="11">
        <v>0</v>
      </c>
      <c r="AA29" s="11">
        <v>0</v>
      </c>
      <c r="AC29" t="s">
        <v>11</v>
      </c>
      <c r="AD29" s="12">
        <v>0.91664626182434406</v>
      </c>
      <c r="AE29" s="12">
        <v>2.6552553905664002E-2</v>
      </c>
      <c r="AF29" s="12">
        <v>0</v>
      </c>
      <c r="AG29" s="12">
        <v>0</v>
      </c>
      <c r="AH29" s="12">
        <v>0</v>
      </c>
      <c r="AI29" s="12">
        <v>0</v>
      </c>
      <c r="AJ29" s="12">
        <v>0</v>
      </c>
      <c r="AL29" t="s">
        <v>11</v>
      </c>
      <c r="AM29" s="93">
        <f t="shared" si="6"/>
        <v>-0.12140029278234507</v>
      </c>
      <c r="AN29" s="93" t="str">
        <f t="shared" si="6"/>
        <v>N/A</v>
      </c>
      <c r="AO29" s="93" t="str">
        <f t="shared" si="6"/>
        <v>N/A</v>
      </c>
      <c r="AP29" s="93" t="str">
        <f t="shared" si="6"/>
        <v>N/A</v>
      </c>
      <c r="AQ29" s="93" t="str">
        <f t="shared" si="6"/>
        <v>N/A</v>
      </c>
      <c r="AR29" s="93" t="str">
        <f t="shared" si="6"/>
        <v>N/A</v>
      </c>
      <c r="AS29" s="93" t="str">
        <f t="shared" si="6"/>
        <v>N/A</v>
      </c>
      <c r="AU29" t="s">
        <v>11</v>
      </c>
      <c r="AV29" s="93">
        <f t="shared" si="7"/>
        <v>-3.2760806043434697E-2</v>
      </c>
      <c r="AW29" s="93" t="str">
        <f t="shared" si="7"/>
        <v>N/A</v>
      </c>
      <c r="AX29" s="93" t="str">
        <f t="shared" si="7"/>
        <v>N/A</v>
      </c>
      <c r="AY29" s="93" t="str">
        <f t="shared" si="7"/>
        <v>N/A</v>
      </c>
      <c r="AZ29" s="93" t="str">
        <f t="shared" si="7"/>
        <v>N/A</v>
      </c>
      <c r="BA29" s="93" t="str">
        <f t="shared" si="7"/>
        <v>N/A</v>
      </c>
      <c r="BB29" s="93" t="str">
        <f t="shared" si="7"/>
        <v>N/A</v>
      </c>
      <c r="BD29" t="s">
        <v>11</v>
      </c>
      <c r="BE29" s="93">
        <f t="shared" si="8"/>
        <v>-2.9714810757800587E-2</v>
      </c>
      <c r="BF29" s="93" t="str">
        <f t="shared" si="8"/>
        <v>N/A</v>
      </c>
      <c r="BG29" s="93" t="str">
        <f t="shared" si="8"/>
        <v>N/A</v>
      </c>
      <c r="BH29" s="93" t="str">
        <f t="shared" si="8"/>
        <v>N/A</v>
      </c>
      <c r="BI29" s="93" t="str">
        <f t="shared" si="8"/>
        <v>N/A</v>
      </c>
      <c r="BJ29" s="93" t="str">
        <f t="shared" si="8"/>
        <v>N/A</v>
      </c>
      <c r="BK29" s="93" t="str">
        <f t="shared" si="8"/>
        <v>N/A</v>
      </c>
    </row>
    <row r="30" spans="2:63" x14ac:dyDescent="0.2">
      <c r="B30" t="s">
        <v>12</v>
      </c>
      <c r="C30" s="11">
        <v>772.34728026755681</v>
      </c>
      <c r="D30" s="11">
        <v>888.60187912327967</v>
      </c>
      <c r="E30" s="11">
        <v>2715.3824970000605</v>
      </c>
      <c r="F30" s="11">
        <v>2715.3824970053706</v>
      </c>
      <c r="G30" s="11">
        <v>2728.0300316626558</v>
      </c>
      <c r="H30" s="11">
        <v>2728.2877308538282</v>
      </c>
      <c r="I30" s="11">
        <v>3155.7486127938091</v>
      </c>
      <c r="K30" t="s">
        <v>12</v>
      </c>
      <c r="L30" s="11">
        <v>772.34728027626045</v>
      </c>
      <c r="M30" s="11">
        <v>888.60187918422866</v>
      </c>
      <c r="N30" s="11">
        <v>2844.21302095996</v>
      </c>
      <c r="O30" s="11">
        <v>2844.213020994855</v>
      </c>
      <c r="P30" s="11">
        <v>2857.281510824102</v>
      </c>
      <c r="Q30" s="11">
        <v>2857.5392099166434</v>
      </c>
      <c r="R30" s="11">
        <v>3273.3771258565021</v>
      </c>
      <c r="T30" t="s">
        <v>12</v>
      </c>
      <c r="U30" s="11">
        <v>772.34728021979674</v>
      </c>
      <c r="V30" s="11">
        <v>888.60187922386774</v>
      </c>
      <c r="W30" s="11">
        <v>3169.9632638332919</v>
      </c>
      <c r="X30" s="11">
        <v>3184.39630908549</v>
      </c>
      <c r="Y30" s="11">
        <v>3198.7001768689101</v>
      </c>
      <c r="Z30" s="11">
        <v>3199.1101926775664</v>
      </c>
      <c r="AA30" s="11">
        <v>3407.2340170673656</v>
      </c>
      <c r="AC30" t="s">
        <v>12</v>
      </c>
      <c r="AD30" s="12">
        <v>772.3472802749493</v>
      </c>
      <c r="AE30" s="12">
        <v>888.60187908947023</v>
      </c>
      <c r="AF30" s="12">
        <v>3324.6300105881592</v>
      </c>
      <c r="AG30" s="12">
        <v>3339.0630557961126</v>
      </c>
      <c r="AH30" s="12">
        <v>3338.4293409247784</v>
      </c>
      <c r="AI30" s="12">
        <v>3343.2527284835537</v>
      </c>
      <c r="AJ30" s="12">
        <v>3405.2198776511736</v>
      </c>
      <c r="AL30" t="s">
        <v>12</v>
      </c>
      <c r="AM30" s="93">
        <f t="shared" si="6"/>
        <v>1.1269071756524297E-11</v>
      </c>
      <c r="AN30" s="93">
        <f t="shared" si="6"/>
        <v>6.8589762258417425E-11</v>
      </c>
      <c r="AO30" s="93">
        <f t="shared" si="6"/>
        <v>4.7444705894005977E-2</v>
      </c>
      <c r="AP30" s="93">
        <f t="shared" si="6"/>
        <v>4.744470590480851E-2</v>
      </c>
      <c r="AQ30" s="93">
        <f t="shared" si="6"/>
        <v>4.737905289212347E-2</v>
      </c>
      <c r="AR30" s="93">
        <f t="shared" si="6"/>
        <v>4.7374577688829557E-2</v>
      </c>
      <c r="AS30" s="93">
        <f t="shared" si="6"/>
        <v>3.7274361013995817E-2</v>
      </c>
      <c r="AU30" t="s">
        <v>12</v>
      </c>
      <c r="AV30" s="93">
        <f t="shared" si="7"/>
        <v>-6.1837555618738343E-11</v>
      </c>
      <c r="AW30" s="93">
        <f t="shared" si="7"/>
        <v>1.1319812619825874E-10</v>
      </c>
      <c r="AX30" s="93">
        <f t="shared" si="7"/>
        <v>0.16740947816208201</v>
      </c>
      <c r="AY30" s="93">
        <f t="shared" si="7"/>
        <v>0.17272476809339607</v>
      </c>
      <c r="AZ30" s="93">
        <f t="shared" si="7"/>
        <v>0.17253114509131501</v>
      </c>
      <c r="BA30" s="93">
        <f t="shared" si="7"/>
        <v>0.17257067738833853</v>
      </c>
      <c r="BB30" s="93">
        <f t="shared" si="7"/>
        <v>7.9691203302443808E-2</v>
      </c>
      <c r="BD30" t="s">
        <v>12</v>
      </c>
      <c r="BE30" s="93">
        <f t="shared" si="8"/>
        <v>9.5714542042372117E-12</v>
      </c>
      <c r="BF30" s="93">
        <f t="shared" si="8"/>
        <v>-3.8047907787710831E-11</v>
      </c>
      <c r="BG30" s="93">
        <f t="shared" si="8"/>
        <v>0.22436894774905261</v>
      </c>
      <c r="BH30" s="93">
        <f t="shared" si="8"/>
        <v>0.2296842376639612</v>
      </c>
      <c r="BI30" s="93">
        <f t="shared" si="8"/>
        <v>0.22375094928485881</v>
      </c>
      <c r="BJ30" s="93">
        <f t="shared" si="8"/>
        <v>0.22540327791499831</v>
      </c>
      <c r="BK30" s="93">
        <f t="shared" si="8"/>
        <v>7.9052958732509962E-2</v>
      </c>
    </row>
    <row r="31" spans="2:63" x14ac:dyDescent="0.2">
      <c r="B31" s="14" t="s">
        <v>13</v>
      </c>
      <c r="C31" s="15">
        <v>7864.764201699998</v>
      </c>
      <c r="D31" s="15">
        <v>7879.8341048785569</v>
      </c>
      <c r="E31" s="15">
        <v>8068.716727231581</v>
      </c>
      <c r="F31" s="15">
        <v>7932.8070657914823</v>
      </c>
      <c r="G31" s="15">
        <v>7932.8070657914823</v>
      </c>
      <c r="H31" s="15">
        <v>4967.9862730990972</v>
      </c>
      <c r="I31" s="15">
        <v>646.82960062243967</v>
      </c>
      <c r="K31" s="14" t="s">
        <v>13</v>
      </c>
      <c r="L31" s="15">
        <v>8135.5288881604674</v>
      </c>
      <c r="M31" s="15">
        <v>8150.491773787342</v>
      </c>
      <c r="N31" s="15">
        <v>8336.0674217730884</v>
      </c>
      <c r="O31" s="15">
        <v>8217.2706269134142</v>
      </c>
      <c r="P31" s="15">
        <v>8111.3127953846633</v>
      </c>
      <c r="Q31" s="15">
        <v>4967.9862730990972</v>
      </c>
      <c r="R31" s="15">
        <v>646.82960062243967</v>
      </c>
      <c r="T31" s="14" t="s">
        <v>13</v>
      </c>
      <c r="U31" s="15">
        <v>8201.9468941756058</v>
      </c>
      <c r="V31" s="15">
        <v>8250.108802006489</v>
      </c>
      <c r="W31" s="15">
        <v>8383.9489019251469</v>
      </c>
      <c r="X31" s="15">
        <v>8328.6733248095352</v>
      </c>
      <c r="Y31" s="15">
        <v>8206.6699990463221</v>
      </c>
      <c r="Z31" s="15">
        <v>4967.9862730990972</v>
      </c>
      <c r="AA31" s="15">
        <v>646.82960062243967</v>
      </c>
      <c r="AC31" s="14" t="s">
        <v>13</v>
      </c>
      <c r="AD31" s="16">
        <v>8211.0766038638412</v>
      </c>
      <c r="AE31" s="16">
        <v>8286.1360455135673</v>
      </c>
      <c r="AF31" s="16">
        <v>8383.9489019251469</v>
      </c>
      <c r="AG31" s="16">
        <v>8328.6733248095352</v>
      </c>
      <c r="AH31" s="16">
        <v>8206.6699990463221</v>
      </c>
      <c r="AI31" s="16">
        <v>4967.9862730990972</v>
      </c>
      <c r="AJ31" s="16">
        <v>646.82960062243967</v>
      </c>
      <c r="AL31" s="14" t="s">
        <v>13</v>
      </c>
      <c r="AM31" s="95">
        <f t="shared" si="6"/>
        <v>3.4427565724340803E-2</v>
      </c>
      <c r="AN31" s="95">
        <f t="shared" si="6"/>
        <v>3.4348143032759501E-2</v>
      </c>
      <c r="AO31" s="95">
        <f t="shared" si="6"/>
        <v>3.3134227359749788E-2</v>
      </c>
      <c r="AP31" s="95">
        <f t="shared" si="6"/>
        <v>3.5859130161959893E-2</v>
      </c>
      <c r="AQ31" s="95">
        <f t="shared" si="6"/>
        <v>2.2502214930065358E-2</v>
      </c>
      <c r="AR31" s="95">
        <f t="shared" si="6"/>
        <v>0</v>
      </c>
      <c r="AS31" s="95">
        <f t="shared" si="6"/>
        <v>0</v>
      </c>
      <c r="AU31" s="14" t="s">
        <v>13</v>
      </c>
      <c r="AV31" s="95">
        <f t="shared" si="7"/>
        <v>4.2872574921283026E-2</v>
      </c>
      <c r="AW31" s="95">
        <f t="shared" si="7"/>
        <v>4.6990164031332576E-2</v>
      </c>
      <c r="AX31" s="95">
        <f t="shared" si="7"/>
        <v>3.9068439920522988E-2</v>
      </c>
      <c r="AY31" s="95">
        <f t="shared" si="7"/>
        <v>4.9902418618642662E-2</v>
      </c>
      <c r="AZ31" s="95">
        <f t="shared" si="7"/>
        <v>3.4522827919995003E-2</v>
      </c>
      <c r="BA31" s="95">
        <f t="shared" si="7"/>
        <v>0</v>
      </c>
      <c r="BB31" s="95">
        <f t="shared" si="7"/>
        <v>0</v>
      </c>
      <c r="BD31" s="14" t="s">
        <v>13</v>
      </c>
      <c r="BE31" s="95">
        <f t="shared" si="8"/>
        <v>4.4033411972985347E-2</v>
      </c>
      <c r="BF31" s="95">
        <f t="shared" si="8"/>
        <v>5.156224550253679E-2</v>
      </c>
      <c r="BG31" s="95">
        <f t="shared" si="8"/>
        <v>3.9068439920522988E-2</v>
      </c>
      <c r="BH31" s="95">
        <f t="shared" si="8"/>
        <v>4.9902418618642662E-2</v>
      </c>
      <c r="BI31" s="95">
        <f t="shared" si="8"/>
        <v>3.4522827919995003E-2</v>
      </c>
      <c r="BJ31" s="95">
        <f t="shared" si="8"/>
        <v>0</v>
      </c>
      <c r="BK31" s="95">
        <f t="shared" si="8"/>
        <v>0</v>
      </c>
    </row>
    <row r="32" spans="2:63" x14ac:dyDescent="0.2">
      <c r="B32" s="1" t="s">
        <v>14</v>
      </c>
      <c r="C32" s="18">
        <v>33180.684313332029</v>
      </c>
      <c r="D32" s="18">
        <v>32335.369300710627</v>
      </c>
      <c r="E32" s="18">
        <v>33216.820558011263</v>
      </c>
      <c r="F32" s="18">
        <v>32720.942503442475</v>
      </c>
      <c r="G32" s="18">
        <v>31807.497591417196</v>
      </c>
      <c r="H32" s="18">
        <v>30662.306933580297</v>
      </c>
      <c r="I32" s="18">
        <v>29257.29047622182</v>
      </c>
      <c r="K32" s="1" t="s">
        <v>14</v>
      </c>
      <c r="L32" s="18">
        <v>33180.206472487174</v>
      </c>
      <c r="M32" s="18">
        <v>32209.217899264244</v>
      </c>
      <c r="N32" s="18">
        <v>33126.232354962121</v>
      </c>
      <c r="O32" s="18">
        <v>32493.958951723824</v>
      </c>
      <c r="P32" s="18">
        <v>31867.899267899462</v>
      </c>
      <c r="Q32" s="18">
        <v>30023.001837122963</v>
      </c>
      <c r="R32" s="18">
        <v>28591.408993235404</v>
      </c>
      <c r="T32" s="1" t="s">
        <v>14</v>
      </c>
      <c r="U32" s="18">
        <v>33119.622893898748</v>
      </c>
      <c r="V32" s="18">
        <v>31978.076331526714</v>
      </c>
      <c r="W32" s="18">
        <v>33023.657883019056</v>
      </c>
      <c r="X32" s="18">
        <v>32281.60436127182</v>
      </c>
      <c r="Y32" s="18">
        <v>31947.092307486724</v>
      </c>
      <c r="Z32" s="18">
        <v>28992.73293079108</v>
      </c>
      <c r="AA32" s="18">
        <v>27905.11606976606</v>
      </c>
      <c r="AC32" s="1" t="s">
        <v>14</v>
      </c>
      <c r="AD32" s="20">
        <v>33031.766302779797</v>
      </c>
      <c r="AE32" s="20">
        <v>31695.965805149557</v>
      </c>
      <c r="AF32" s="20">
        <v>32739.143388673183</v>
      </c>
      <c r="AG32" s="20">
        <v>32050.167296708605</v>
      </c>
      <c r="AH32" s="20">
        <v>31887.224876083877</v>
      </c>
      <c r="AI32" s="20">
        <v>29101.548286393929</v>
      </c>
      <c r="AJ32" s="20">
        <v>27920.395436944767</v>
      </c>
      <c r="AL32" s="1" t="s">
        <v>14</v>
      </c>
      <c r="AM32" s="96">
        <f t="shared" si="6"/>
        <v>-1.440117510363273E-5</v>
      </c>
      <c r="AN32" s="96">
        <f t="shared" si="6"/>
        <v>-3.9013440753747756E-3</v>
      </c>
      <c r="AO32" s="96">
        <f t="shared" si="6"/>
        <v>-2.7271786259896271E-3</v>
      </c>
      <c r="AP32" s="96">
        <f t="shared" si="6"/>
        <v>-6.9369502939828484E-3</v>
      </c>
      <c r="AQ32" s="96">
        <f t="shared" si="6"/>
        <v>1.8989760608695253E-3</v>
      </c>
      <c r="AR32" s="96">
        <f t="shared" si="6"/>
        <v>-2.0849869445315257E-2</v>
      </c>
      <c r="AS32" s="96">
        <f t="shared" si="6"/>
        <v>-2.2759506165740004E-2</v>
      </c>
      <c r="AU32" s="1" t="s">
        <v>14</v>
      </c>
      <c r="AV32" s="96">
        <f t="shared" si="7"/>
        <v>-1.840270045568246E-3</v>
      </c>
      <c r="AW32" s="96">
        <f t="shared" si="7"/>
        <v>-1.1049602243944698E-2</v>
      </c>
      <c r="AX32" s="96">
        <f t="shared" si="7"/>
        <v>-5.8152066256570087E-3</v>
      </c>
      <c r="AY32" s="96">
        <f t="shared" si="7"/>
        <v>-1.3426818072995086E-2</v>
      </c>
      <c r="AZ32" s="96">
        <f t="shared" si="7"/>
        <v>4.3887361987004075E-3</v>
      </c>
      <c r="BA32" s="96">
        <f t="shared" si="7"/>
        <v>-5.4450371474194507E-2</v>
      </c>
      <c r="BB32" s="96">
        <f t="shared" si="7"/>
        <v>-4.6216665468550779E-2</v>
      </c>
      <c r="BD32" s="1" t="s">
        <v>14</v>
      </c>
      <c r="BE32" s="96">
        <f t="shared" si="8"/>
        <v>-4.4880934083808659E-3</v>
      </c>
      <c r="BF32" s="96">
        <f t="shared" si="8"/>
        <v>-1.977412070401242E-2</v>
      </c>
      <c r="BG32" s="96">
        <f t="shared" si="8"/>
        <v>-1.4380580721259702E-2</v>
      </c>
      <c r="BH32" s="96">
        <f t="shared" si="8"/>
        <v>-2.0499874252194888E-2</v>
      </c>
      <c r="BI32" s="96">
        <f t="shared" si="8"/>
        <v>2.5065563374653916E-3</v>
      </c>
      <c r="BJ32" s="96">
        <f t="shared" si="8"/>
        <v>-5.0901540140708718E-2</v>
      </c>
      <c r="BK32" s="96">
        <f t="shared" si="8"/>
        <v>-4.5694424108192223E-2</v>
      </c>
    </row>
  </sheetData>
  <sheetProtection algorithmName="SHA-512" hashValue="UJng9D16PBwhnMAS3imdMa7VDs6uD3AEylRiQA2aMmxkXZnLvdksH72bdRwGX3vqWkZkhaNVzUVlOnZ3f+DmCQ==" saltValue="cxb6RGP2r6h3x+6R8a55fg==" spinCount="100000" sheet="1" objects="1" scenarios="1"/>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B2:GG38"/>
  <sheetViews>
    <sheetView showGridLines="0" zoomScale="105" workbookViewId="0"/>
  </sheetViews>
  <sheetFormatPr baseColWidth="10" defaultColWidth="8.83203125" defaultRowHeight="15" x14ac:dyDescent="0.2"/>
  <cols>
    <col min="2" max="2" width="24.33203125" customWidth="1"/>
    <col min="3" max="9" width="9.5" customWidth="1"/>
    <col min="11" max="11" width="24.5" customWidth="1"/>
    <col min="20" max="20" width="24" customWidth="1"/>
    <col min="29" max="29" width="24.5" customWidth="1"/>
    <col min="38" max="38" width="24" customWidth="1"/>
    <col min="47" max="47" width="24.5" customWidth="1"/>
    <col min="56" max="56" width="24.33203125" customWidth="1"/>
    <col min="65" max="65" width="24.1640625" customWidth="1"/>
    <col min="74" max="74" width="24.1640625" customWidth="1"/>
    <col min="83" max="83" width="24.5" customWidth="1"/>
    <col min="92" max="92" width="25" customWidth="1"/>
    <col min="101" max="101" width="25" customWidth="1"/>
    <col min="110" max="110" width="25" customWidth="1"/>
    <col min="119" max="119" width="25.33203125" customWidth="1"/>
    <col min="128" max="128" width="24.1640625" customWidth="1"/>
    <col min="137" max="137" width="24.1640625" customWidth="1"/>
    <col min="146" max="146" width="24.5" customWidth="1"/>
    <col min="155" max="155" width="25" customWidth="1"/>
    <col min="164" max="164" width="25" customWidth="1"/>
    <col min="173" max="173" width="25" customWidth="1"/>
    <col min="182" max="182" width="25.33203125" customWidth="1"/>
  </cols>
  <sheetData>
    <row r="2" spans="2:189" x14ac:dyDescent="0.2">
      <c r="B2" s="1" t="s">
        <v>29</v>
      </c>
    </row>
    <row r="4" spans="2:189" x14ac:dyDescent="0.2">
      <c r="B4" s="2" t="s">
        <v>1</v>
      </c>
      <c r="C4" s="3"/>
      <c r="D4" s="3"/>
      <c r="E4" s="3"/>
      <c r="F4" s="3"/>
      <c r="G4" s="3"/>
      <c r="H4" s="3"/>
      <c r="I4" s="3"/>
      <c r="K4" s="4" t="s">
        <v>2</v>
      </c>
      <c r="L4" s="5"/>
      <c r="M4" s="5"/>
      <c r="N4" s="5"/>
      <c r="O4" s="5"/>
      <c r="P4" s="5"/>
      <c r="Q4" s="5"/>
      <c r="R4" s="5"/>
      <c r="T4" s="4" t="s">
        <v>3</v>
      </c>
      <c r="U4" s="4"/>
      <c r="V4" s="4"/>
      <c r="W4" s="4"/>
      <c r="X4" s="4"/>
      <c r="Y4" s="4"/>
      <c r="Z4" s="4"/>
      <c r="AA4" s="4"/>
      <c r="AC4" s="4" t="s">
        <v>4</v>
      </c>
      <c r="AD4" s="4"/>
      <c r="AE4" s="4"/>
      <c r="AF4" s="4"/>
      <c r="AG4" s="4"/>
      <c r="AH4" s="4"/>
      <c r="AI4" s="4"/>
      <c r="AJ4" s="4"/>
      <c r="AL4" s="6" t="s">
        <v>5</v>
      </c>
      <c r="AM4" s="7"/>
      <c r="AN4" s="7"/>
      <c r="AO4" s="7"/>
      <c r="AP4" s="7"/>
      <c r="AQ4" s="7"/>
      <c r="AR4" s="7"/>
      <c r="AS4" s="7"/>
      <c r="AT4" s="8"/>
      <c r="AU4" s="6" t="s">
        <v>6</v>
      </c>
      <c r="AV4" s="7"/>
      <c r="AW4" s="7"/>
      <c r="AX4" s="7"/>
      <c r="AY4" s="7"/>
      <c r="AZ4" s="7"/>
      <c r="BA4" s="7"/>
      <c r="BB4" s="7"/>
      <c r="BC4" s="8"/>
      <c r="BD4" s="6" t="s">
        <v>7</v>
      </c>
      <c r="BE4" s="7"/>
      <c r="BF4" s="7"/>
      <c r="BG4" s="7"/>
      <c r="BH4" s="7"/>
      <c r="BI4" s="7"/>
      <c r="BJ4" s="7"/>
      <c r="BK4" s="7"/>
      <c r="BM4" s="2" t="s">
        <v>15</v>
      </c>
      <c r="BN4" s="3"/>
      <c r="BO4" s="3"/>
      <c r="BP4" s="3"/>
      <c r="BQ4" s="3"/>
      <c r="BR4" s="3"/>
      <c r="BS4" s="3"/>
      <c r="BT4" s="3"/>
      <c r="BV4" s="4" t="s">
        <v>16</v>
      </c>
      <c r="BW4" s="5"/>
      <c r="BX4" s="5"/>
      <c r="BY4" s="5"/>
      <c r="BZ4" s="5"/>
      <c r="CA4" s="5"/>
      <c r="CB4" s="5"/>
      <c r="CC4" s="5"/>
      <c r="CE4" s="4" t="s">
        <v>17</v>
      </c>
      <c r="CF4" s="4"/>
      <c r="CG4" s="4"/>
      <c r="CH4" s="4"/>
      <c r="CI4" s="4"/>
      <c r="CJ4" s="4"/>
      <c r="CK4" s="4"/>
      <c r="CL4" s="4"/>
      <c r="CN4" s="4" t="s">
        <v>18</v>
      </c>
      <c r="CO4" s="4"/>
      <c r="CP4" s="4"/>
      <c r="CQ4" s="4"/>
      <c r="CR4" s="4"/>
      <c r="CS4" s="4"/>
      <c r="CT4" s="4"/>
      <c r="CU4" s="4"/>
      <c r="CW4" s="6" t="s">
        <v>19</v>
      </c>
      <c r="CX4" s="7"/>
      <c r="CY4" s="7"/>
      <c r="CZ4" s="7"/>
      <c r="DA4" s="7"/>
      <c r="DB4" s="7"/>
      <c r="DC4" s="7"/>
      <c r="DD4" s="7"/>
      <c r="DE4" s="8"/>
      <c r="DF4" s="6" t="s">
        <v>20</v>
      </c>
      <c r="DG4" s="7"/>
      <c r="DH4" s="7"/>
      <c r="DI4" s="7"/>
      <c r="DJ4" s="7"/>
      <c r="DK4" s="7"/>
      <c r="DL4" s="7"/>
      <c r="DM4" s="7"/>
      <c r="DN4" s="8"/>
      <c r="DO4" s="6" t="s">
        <v>21</v>
      </c>
      <c r="DP4" s="7"/>
      <c r="DQ4" s="7"/>
      <c r="DR4" s="7"/>
      <c r="DS4" s="7"/>
      <c r="DT4" s="7"/>
      <c r="DU4" s="7"/>
      <c r="DV4" s="7"/>
      <c r="DX4" s="2" t="s">
        <v>22</v>
      </c>
      <c r="DY4" s="3"/>
      <c r="DZ4" s="3"/>
      <c r="EA4" s="3"/>
      <c r="EB4" s="3"/>
      <c r="EC4" s="3"/>
      <c r="ED4" s="3"/>
      <c r="EE4" s="3"/>
      <c r="EG4" s="4" t="s">
        <v>23</v>
      </c>
      <c r="EH4" s="5"/>
      <c r="EI4" s="5"/>
      <c r="EJ4" s="5"/>
      <c r="EK4" s="5"/>
      <c r="EL4" s="5"/>
      <c r="EM4" s="5"/>
      <c r="EN4" s="5"/>
      <c r="EP4" s="4" t="s">
        <v>24</v>
      </c>
      <c r="EQ4" s="4"/>
      <c r="ER4" s="4"/>
      <c r="ES4" s="4"/>
      <c r="ET4" s="4"/>
      <c r="EU4" s="4"/>
      <c r="EV4" s="4"/>
      <c r="EW4" s="4"/>
      <c r="EY4" s="4" t="s">
        <v>25</v>
      </c>
      <c r="EZ4" s="4"/>
      <c r="FA4" s="4"/>
      <c r="FB4" s="4"/>
      <c r="FC4" s="4"/>
      <c r="FD4" s="4"/>
      <c r="FE4" s="4"/>
      <c r="FF4" s="4"/>
      <c r="FH4" s="6" t="s">
        <v>26</v>
      </c>
      <c r="FI4" s="7"/>
      <c r="FJ4" s="7"/>
      <c r="FK4" s="7"/>
      <c r="FL4" s="7"/>
      <c r="FM4" s="7"/>
      <c r="FN4" s="7"/>
      <c r="FO4" s="7"/>
      <c r="FP4" s="8"/>
      <c r="FQ4" s="6" t="s">
        <v>27</v>
      </c>
      <c r="FR4" s="7"/>
      <c r="FS4" s="7"/>
      <c r="FT4" s="7"/>
      <c r="FU4" s="7"/>
      <c r="FV4" s="7"/>
      <c r="FW4" s="7"/>
      <c r="FX4" s="7"/>
      <c r="FY4" s="8"/>
      <c r="FZ4" s="6" t="s">
        <v>28</v>
      </c>
      <c r="GA4" s="7"/>
      <c r="GB4" s="7"/>
      <c r="GC4" s="7"/>
      <c r="GD4" s="7"/>
      <c r="GE4" s="7"/>
      <c r="GF4" s="7"/>
      <c r="GG4" s="7"/>
    </row>
    <row r="5" spans="2:189" x14ac:dyDescent="0.2">
      <c r="B5" s="21" t="s">
        <v>30</v>
      </c>
      <c r="C5" s="10"/>
      <c r="D5" s="10"/>
      <c r="E5" s="10"/>
      <c r="F5" s="21" t="s">
        <v>31</v>
      </c>
      <c r="G5" s="10"/>
      <c r="H5" s="10"/>
      <c r="I5" s="10"/>
      <c r="K5" s="21" t="s">
        <v>30</v>
      </c>
      <c r="L5" s="10"/>
      <c r="M5" s="10"/>
      <c r="N5" s="10"/>
      <c r="O5" s="21" t="s">
        <v>31</v>
      </c>
      <c r="P5" s="10"/>
      <c r="Q5" s="10"/>
      <c r="R5" s="10"/>
      <c r="T5" s="21" t="s">
        <v>30</v>
      </c>
      <c r="U5" s="10"/>
      <c r="V5" s="10"/>
      <c r="W5" s="10"/>
      <c r="X5" s="21" t="s">
        <v>31</v>
      </c>
      <c r="Y5" s="10"/>
      <c r="Z5" s="10"/>
      <c r="AA5" s="10"/>
      <c r="AC5" s="21" t="s">
        <v>30</v>
      </c>
      <c r="AD5" s="10"/>
      <c r="AE5" s="10"/>
      <c r="AF5" s="10"/>
      <c r="AG5" s="21" t="s">
        <v>31</v>
      </c>
      <c r="AH5" s="10"/>
      <c r="AI5" s="10"/>
      <c r="AJ5" s="10"/>
      <c r="AL5" s="21" t="s">
        <v>30</v>
      </c>
      <c r="AM5" s="10"/>
      <c r="AN5" s="10"/>
      <c r="AO5" s="10"/>
      <c r="AP5" s="21" t="s">
        <v>31</v>
      </c>
      <c r="AQ5" s="10"/>
      <c r="AR5" s="10"/>
      <c r="AS5" s="10"/>
      <c r="AU5" s="21" t="s">
        <v>30</v>
      </c>
      <c r="AV5" s="10"/>
      <c r="AW5" s="10"/>
      <c r="AX5" s="10"/>
      <c r="AY5" s="21" t="s">
        <v>31</v>
      </c>
      <c r="AZ5" s="10"/>
      <c r="BA5" s="10"/>
      <c r="BB5" s="10"/>
      <c r="BD5" s="21" t="s">
        <v>30</v>
      </c>
      <c r="BE5" s="10"/>
      <c r="BF5" s="10"/>
      <c r="BG5" s="10"/>
      <c r="BH5" s="21" t="s">
        <v>31</v>
      </c>
      <c r="BI5" s="10"/>
      <c r="BJ5" s="10"/>
      <c r="BK5" s="10"/>
      <c r="BM5" s="21" t="s">
        <v>30</v>
      </c>
      <c r="BN5" s="10"/>
      <c r="BO5" s="10"/>
      <c r="BP5" s="10"/>
      <c r="BQ5" s="21" t="s">
        <v>31</v>
      </c>
      <c r="BR5" s="10"/>
      <c r="BS5" s="10"/>
      <c r="BT5" s="10"/>
      <c r="BV5" s="21" t="s">
        <v>30</v>
      </c>
      <c r="BW5" s="10"/>
      <c r="BX5" s="10"/>
      <c r="BY5" s="10"/>
      <c r="BZ5" s="21" t="s">
        <v>31</v>
      </c>
      <c r="CA5" s="10"/>
      <c r="CB5" s="10"/>
      <c r="CC5" s="10"/>
      <c r="CE5" s="21" t="s">
        <v>30</v>
      </c>
      <c r="CF5" s="10"/>
      <c r="CG5" s="10"/>
      <c r="CH5" s="10"/>
      <c r="CI5" s="21" t="s">
        <v>31</v>
      </c>
      <c r="CJ5" s="10"/>
      <c r="CK5" s="10"/>
      <c r="CL5" s="10"/>
      <c r="CN5" s="21" t="s">
        <v>30</v>
      </c>
      <c r="CO5" s="10"/>
      <c r="CP5" s="10"/>
      <c r="CQ5" s="10"/>
      <c r="CR5" s="21" t="s">
        <v>31</v>
      </c>
      <c r="CS5" s="10"/>
      <c r="CT5" s="10"/>
      <c r="CU5" s="10"/>
      <c r="CW5" s="21" t="s">
        <v>30</v>
      </c>
      <c r="CX5" s="10"/>
      <c r="CY5" s="10"/>
      <c r="CZ5" s="10"/>
      <c r="DA5" s="21" t="s">
        <v>31</v>
      </c>
      <c r="DB5" s="10"/>
      <c r="DC5" s="10"/>
      <c r="DD5" s="10"/>
      <c r="DF5" s="21" t="s">
        <v>30</v>
      </c>
      <c r="DG5" s="10"/>
      <c r="DH5" s="10"/>
      <c r="DI5" s="10"/>
      <c r="DJ5" s="21" t="s">
        <v>31</v>
      </c>
      <c r="DK5" s="10"/>
      <c r="DL5" s="10"/>
      <c r="DM5" s="10"/>
      <c r="DO5" s="21" t="s">
        <v>30</v>
      </c>
      <c r="DP5" s="10"/>
      <c r="DQ5" s="10"/>
      <c r="DR5" s="10"/>
      <c r="DS5" s="21" t="s">
        <v>31</v>
      </c>
      <c r="DT5" s="10"/>
      <c r="DU5" s="10"/>
      <c r="DV5" s="10"/>
      <c r="DX5" s="21" t="s">
        <v>30</v>
      </c>
      <c r="DY5" s="10"/>
      <c r="DZ5" s="10"/>
      <c r="EA5" s="10"/>
      <c r="EB5" s="21" t="s">
        <v>31</v>
      </c>
      <c r="EC5" s="10"/>
      <c r="ED5" s="10"/>
      <c r="EE5" s="10"/>
      <c r="EG5" s="21" t="s">
        <v>30</v>
      </c>
      <c r="EH5" s="10"/>
      <c r="EI5" s="10"/>
      <c r="EJ5" s="10"/>
      <c r="EK5" s="21" t="s">
        <v>31</v>
      </c>
      <c r="EL5" s="10"/>
      <c r="EM5" s="10"/>
      <c r="EN5" s="10"/>
      <c r="EP5" s="21" t="s">
        <v>30</v>
      </c>
      <c r="EQ5" s="10"/>
      <c r="ER5" s="10"/>
      <c r="ES5" s="10"/>
      <c r="ET5" s="21" t="s">
        <v>31</v>
      </c>
      <c r="EU5" s="10"/>
      <c r="EV5" s="10"/>
      <c r="EW5" s="10"/>
      <c r="EY5" s="21" t="s">
        <v>30</v>
      </c>
      <c r="EZ5" s="10"/>
      <c r="FA5" s="10"/>
      <c r="FB5" s="10"/>
      <c r="FC5" s="21" t="s">
        <v>31</v>
      </c>
      <c r="FD5" s="10"/>
      <c r="FE5" s="10"/>
      <c r="FF5" s="10"/>
      <c r="FH5" s="21" t="s">
        <v>30</v>
      </c>
      <c r="FI5" s="10"/>
      <c r="FJ5" s="10"/>
      <c r="FK5" s="10"/>
      <c r="FL5" s="21" t="s">
        <v>31</v>
      </c>
      <c r="FM5" s="10"/>
      <c r="FN5" s="10"/>
      <c r="FO5" s="10"/>
      <c r="FQ5" s="21" t="s">
        <v>30</v>
      </c>
      <c r="FR5" s="10"/>
      <c r="FS5" s="10"/>
      <c r="FT5" s="10"/>
      <c r="FU5" s="21" t="s">
        <v>31</v>
      </c>
      <c r="FV5" s="10"/>
      <c r="FW5" s="10"/>
      <c r="FX5" s="10"/>
      <c r="FZ5" s="21" t="s">
        <v>30</v>
      </c>
      <c r="GA5" s="10"/>
      <c r="GB5" s="10"/>
      <c r="GC5" s="10"/>
      <c r="GD5" s="21" t="s">
        <v>31</v>
      </c>
      <c r="GE5" s="10"/>
      <c r="GF5" s="10"/>
      <c r="GG5" s="10"/>
    </row>
    <row r="6" spans="2:189" x14ac:dyDescent="0.2">
      <c r="C6" s="22">
        <v>2016</v>
      </c>
      <c r="D6" s="22">
        <v>2018</v>
      </c>
      <c r="E6" s="22">
        <v>2020</v>
      </c>
      <c r="F6" s="22">
        <v>2025</v>
      </c>
      <c r="G6" s="22">
        <v>2030</v>
      </c>
      <c r="H6" s="22">
        <v>2040</v>
      </c>
      <c r="I6" s="22">
        <v>2050</v>
      </c>
      <c r="L6" s="22">
        <v>2016</v>
      </c>
      <c r="M6" s="22">
        <v>2018</v>
      </c>
      <c r="N6" s="22">
        <v>2020</v>
      </c>
      <c r="O6" s="22">
        <v>2025</v>
      </c>
      <c r="P6" s="22">
        <v>2030</v>
      </c>
      <c r="Q6" s="22">
        <v>2040</v>
      </c>
      <c r="R6" s="22">
        <v>2050</v>
      </c>
      <c r="U6" s="22">
        <v>2016</v>
      </c>
      <c r="V6" s="22">
        <v>2018</v>
      </c>
      <c r="W6" s="22">
        <v>2020</v>
      </c>
      <c r="X6" s="22">
        <v>2025</v>
      </c>
      <c r="Y6" s="22">
        <v>2030</v>
      </c>
      <c r="Z6" s="22">
        <v>2040</v>
      </c>
      <c r="AA6" s="22">
        <v>2050</v>
      </c>
      <c r="AD6" s="22">
        <v>2016</v>
      </c>
      <c r="AE6" s="22">
        <v>2018</v>
      </c>
      <c r="AF6" s="22">
        <v>2020</v>
      </c>
      <c r="AG6" s="22">
        <v>2025</v>
      </c>
      <c r="AH6" s="22">
        <v>2030</v>
      </c>
      <c r="AI6" s="22">
        <v>2040</v>
      </c>
      <c r="AJ6" s="22">
        <v>2050</v>
      </c>
      <c r="AM6" s="22">
        <v>2016</v>
      </c>
      <c r="AN6" s="22">
        <v>2018</v>
      </c>
      <c r="AO6" s="22">
        <v>2020</v>
      </c>
      <c r="AP6" s="22">
        <v>2025</v>
      </c>
      <c r="AQ6" s="22">
        <v>2030</v>
      </c>
      <c r="AR6" s="22">
        <v>2040</v>
      </c>
      <c r="AS6" s="22">
        <v>2050</v>
      </c>
      <c r="AV6" s="22">
        <v>2016</v>
      </c>
      <c r="AW6" s="22">
        <v>2018</v>
      </c>
      <c r="AX6" s="22">
        <v>2020</v>
      </c>
      <c r="AY6" s="22">
        <v>2025</v>
      </c>
      <c r="AZ6" s="22">
        <v>2030</v>
      </c>
      <c r="BA6" s="22">
        <v>2040</v>
      </c>
      <c r="BB6" s="22">
        <v>2050</v>
      </c>
      <c r="BE6" s="22">
        <v>2016</v>
      </c>
      <c r="BF6" s="22">
        <v>2018</v>
      </c>
      <c r="BG6" s="22">
        <v>2020</v>
      </c>
      <c r="BH6" s="22">
        <v>2025</v>
      </c>
      <c r="BI6" s="22">
        <v>2030</v>
      </c>
      <c r="BJ6" s="22">
        <v>2040</v>
      </c>
      <c r="BK6" s="22">
        <v>2050</v>
      </c>
      <c r="BN6" s="22">
        <v>2016</v>
      </c>
      <c r="BO6" s="22">
        <v>2018</v>
      </c>
      <c r="BP6" s="22">
        <v>2020</v>
      </c>
      <c r="BQ6" s="22">
        <v>2025</v>
      </c>
      <c r="BR6" s="22">
        <v>2030</v>
      </c>
      <c r="BS6" s="22">
        <v>2040</v>
      </c>
      <c r="BT6" s="22">
        <v>2050</v>
      </c>
      <c r="BW6" s="22">
        <v>2016</v>
      </c>
      <c r="BX6" s="22">
        <v>2018</v>
      </c>
      <c r="BY6" s="22">
        <v>2020</v>
      </c>
      <c r="BZ6" s="22">
        <v>2025</v>
      </c>
      <c r="CA6" s="22">
        <v>2030</v>
      </c>
      <c r="CB6" s="22">
        <v>2040</v>
      </c>
      <c r="CC6" s="22">
        <v>2050</v>
      </c>
      <c r="CF6" s="22">
        <v>2016</v>
      </c>
      <c r="CG6" s="22">
        <v>2018</v>
      </c>
      <c r="CH6" s="22">
        <v>2020</v>
      </c>
      <c r="CI6" s="22">
        <v>2025</v>
      </c>
      <c r="CJ6" s="22">
        <v>2030</v>
      </c>
      <c r="CK6" s="22">
        <v>2040</v>
      </c>
      <c r="CL6" s="22">
        <v>2050</v>
      </c>
      <c r="CO6" s="22">
        <v>2016</v>
      </c>
      <c r="CP6" s="22">
        <v>2018</v>
      </c>
      <c r="CQ6" s="22">
        <v>2020</v>
      </c>
      <c r="CR6" s="22">
        <v>2025</v>
      </c>
      <c r="CS6" s="22">
        <v>2030</v>
      </c>
      <c r="CT6" s="22">
        <v>2040</v>
      </c>
      <c r="CU6" s="22">
        <v>2050</v>
      </c>
      <c r="CX6" s="22">
        <v>2016</v>
      </c>
      <c r="CY6" s="22">
        <v>2018</v>
      </c>
      <c r="CZ6" s="22">
        <v>2020</v>
      </c>
      <c r="DA6" s="22">
        <v>2025</v>
      </c>
      <c r="DB6" s="22">
        <v>2030</v>
      </c>
      <c r="DC6" s="22">
        <v>2040</v>
      </c>
      <c r="DD6" s="22">
        <v>2050</v>
      </c>
      <c r="DG6" s="22">
        <v>2016</v>
      </c>
      <c r="DH6" s="22">
        <v>2018</v>
      </c>
      <c r="DI6" s="22">
        <v>2020</v>
      </c>
      <c r="DJ6" s="22">
        <v>2025</v>
      </c>
      <c r="DK6" s="22">
        <v>2030</v>
      </c>
      <c r="DL6" s="22">
        <v>2040</v>
      </c>
      <c r="DM6" s="22">
        <v>2050</v>
      </c>
      <c r="DP6" s="22">
        <v>2016</v>
      </c>
      <c r="DQ6" s="22">
        <v>2018</v>
      </c>
      <c r="DR6" s="22">
        <v>2020</v>
      </c>
      <c r="DS6" s="22">
        <v>2025</v>
      </c>
      <c r="DT6" s="22">
        <v>2030</v>
      </c>
      <c r="DU6" s="22">
        <v>2040</v>
      </c>
      <c r="DV6" s="22">
        <v>2050</v>
      </c>
      <c r="DY6" s="22">
        <v>2016</v>
      </c>
      <c r="DZ6" s="22">
        <v>2018</v>
      </c>
      <c r="EA6" s="22">
        <v>2020</v>
      </c>
      <c r="EB6" s="22">
        <v>2025</v>
      </c>
      <c r="EC6" s="22">
        <v>2030</v>
      </c>
      <c r="ED6" s="22">
        <v>2040</v>
      </c>
      <c r="EE6" s="22">
        <v>2050</v>
      </c>
      <c r="EH6" s="22">
        <v>2016</v>
      </c>
      <c r="EI6" s="22">
        <v>2018</v>
      </c>
      <c r="EJ6" s="22">
        <v>2020</v>
      </c>
      <c r="EK6" s="22">
        <v>2025</v>
      </c>
      <c r="EL6" s="22">
        <v>2030</v>
      </c>
      <c r="EM6" s="22">
        <v>2040</v>
      </c>
      <c r="EN6" s="22">
        <v>2050</v>
      </c>
      <c r="EQ6" s="22">
        <v>2016</v>
      </c>
      <c r="ER6" s="22">
        <v>2018</v>
      </c>
      <c r="ES6" s="22">
        <v>2020</v>
      </c>
      <c r="ET6" s="22">
        <v>2025</v>
      </c>
      <c r="EU6" s="22">
        <v>2030</v>
      </c>
      <c r="EV6" s="22">
        <v>2040</v>
      </c>
      <c r="EW6" s="22">
        <v>2050</v>
      </c>
      <c r="EZ6" s="22">
        <v>2016</v>
      </c>
      <c r="FA6" s="22">
        <v>2018</v>
      </c>
      <c r="FB6" s="22">
        <v>2020</v>
      </c>
      <c r="FC6" s="22">
        <v>2025</v>
      </c>
      <c r="FD6" s="22">
        <v>2030</v>
      </c>
      <c r="FE6" s="22">
        <v>2040</v>
      </c>
      <c r="FF6" s="22">
        <v>2050</v>
      </c>
      <c r="FI6" s="22">
        <v>2016</v>
      </c>
      <c r="FJ6" s="22">
        <v>2018</v>
      </c>
      <c r="FK6" s="22">
        <v>2020</v>
      </c>
      <c r="FL6" s="22">
        <v>2025</v>
      </c>
      <c r="FM6" s="22">
        <v>2030</v>
      </c>
      <c r="FN6" s="22">
        <v>2040</v>
      </c>
      <c r="FO6" s="22">
        <v>2050</v>
      </c>
      <c r="FR6" s="22">
        <v>2016</v>
      </c>
      <c r="FS6" s="22">
        <v>2018</v>
      </c>
      <c r="FT6" s="22">
        <v>2020</v>
      </c>
      <c r="FU6" s="22">
        <v>2025</v>
      </c>
      <c r="FV6" s="22">
        <v>2030</v>
      </c>
      <c r="FW6" s="22">
        <v>2040</v>
      </c>
      <c r="FX6" s="22">
        <v>2050</v>
      </c>
      <c r="GA6" s="22">
        <v>2016</v>
      </c>
      <c r="GB6" s="22">
        <v>2018</v>
      </c>
      <c r="GC6" s="22">
        <v>2020</v>
      </c>
      <c r="GD6" s="22">
        <v>2025</v>
      </c>
      <c r="GE6" s="22">
        <v>2030</v>
      </c>
      <c r="GF6" s="22">
        <v>2040</v>
      </c>
      <c r="GG6" s="22">
        <v>2050</v>
      </c>
    </row>
    <row r="7" spans="2:189" x14ac:dyDescent="0.2">
      <c r="B7" s="23" t="s">
        <v>32</v>
      </c>
      <c r="C7" s="99"/>
      <c r="D7" s="99"/>
      <c r="E7" s="99"/>
      <c r="F7" s="99"/>
      <c r="G7" s="99"/>
      <c r="H7" s="99"/>
      <c r="I7" s="99"/>
      <c r="K7" s="23" t="s">
        <v>32</v>
      </c>
      <c r="L7" s="99"/>
      <c r="M7" s="99"/>
      <c r="N7" s="99"/>
      <c r="O7" s="99"/>
      <c r="P7" s="99"/>
      <c r="Q7" s="99"/>
      <c r="R7" s="99"/>
      <c r="T7" s="23" t="s">
        <v>32</v>
      </c>
      <c r="U7" s="99"/>
      <c r="V7" s="99"/>
      <c r="W7" s="99"/>
      <c r="X7" s="99"/>
      <c r="Y7" s="99"/>
      <c r="Z7" s="99"/>
      <c r="AA7" s="99"/>
      <c r="AC7" s="23" t="s">
        <v>32</v>
      </c>
      <c r="AD7" s="99"/>
      <c r="AE7" s="99"/>
      <c r="AF7" s="99"/>
      <c r="AG7" s="99"/>
      <c r="AH7" s="99"/>
      <c r="AI7" s="99"/>
      <c r="AJ7" s="99"/>
      <c r="AL7" s="23" t="s">
        <v>32</v>
      </c>
      <c r="AU7" s="23" t="s">
        <v>32</v>
      </c>
      <c r="BD7" s="23" t="s">
        <v>32</v>
      </c>
      <c r="BM7" s="23" t="s">
        <v>32</v>
      </c>
      <c r="BN7" s="99"/>
      <c r="BO7" s="99"/>
      <c r="BP7" s="99"/>
      <c r="BQ7" s="99"/>
      <c r="BR7" s="99"/>
      <c r="BS7" s="99"/>
      <c r="BT7" s="99"/>
      <c r="BV7" s="23" t="s">
        <v>32</v>
      </c>
      <c r="BW7" s="99"/>
      <c r="BX7" s="99"/>
      <c r="BY7" s="99"/>
      <c r="BZ7" s="99"/>
      <c r="CA7" s="99"/>
      <c r="CB7" s="99"/>
      <c r="CC7" s="99"/>
      <c r="CE7" s="23" t="s">
        <v>32</v>
      </c>
      <c r="CF7" s="99"/>
      <c r="CG7" s="99"/>
      <c r="CH7" s="99"/>
      <c r="CI7" s="99"/>
      <c r="CJ7" s="99"/>
      <c r="CK7" s="99"/>
      <c r="CL7" s="99"/>
      <c r="CN7" s="23" t="s">
        <v>32</v>
      </c>
      <c r="CO7" s="99"/>
      <c r="CP7" s="99"/>
      <c r="CQ7" s="99"/>
      <c r="CR7" s="99"/>
      <c r="CS7" s="99"/>
      <c r="CT7" s="99"/>
      <c r="CU7" s="99"/>
      <c r="CW7" s="23" t="s">
        <v>32</v>
      </c>
      <c r="DF7" s="23" t="s">
        <v>32</v>
      </c>
      <c r="DO7" s="23" t="s">
        <v>32</v>
      </c>
      <c r="DX7" s="23" t="s">
        <v>32</v>
      </c>
      <c r="EG7" s="23" t="s">
        <v>32</v>
      </c>
      <c r="EP7" s="23" t="s">
        <v>32</v>
      </c>
      <c r="EY7" s="23" t="s">
        <v>32</v>
      </c>
      <c r="FH7" s="23" t="s">
        <v>32</v>
      </c>
      <c r="FQ7" s="23" t="s">
        <v>32</v>
      </c>
      <c r="FZ7" s="23" t="s">
        <v>32</v>
      </c>
    </row>
    <row r="8" spans="2:189" x14ac:dyDescent="0.2">
      <c r="B8" s="24" t="s">
        <v>33</v>
      </c>
      <c r="C8" s="100">
        <v>0</v>
      </c>
      <c r="D8" s="100">
        <v>0</v>
      </c>
      <c r="E8" s="100">
        <v>0</v>
      </c>
      <c r="F8" s="100">
        <v>0</v>
      </c>
      <c r="G8" s="100">
        <v>0</v>
      </c>
      <c r="H8" s="100">
        <v>0</v>
      </c>
      <c r="I8" s="100">
        <v>0</v>
      </c>
      <c r="K8" s="24" t="s">
        <v>33</v>
      </c>
      <c r="L8" s="100">
        <v>0</v>
      </c>
      <c r="M8" s="100">
        <v>0</v>
      </c>
      <c r="N8" s="100">
        <v>0</v>
      </c>
      <c r="O8" s="100">
        <v>0</v>
      </c>
      <c r="P8" s="100">
        <v>0</v>
      </c>
      <c r="Q8" s="100">
        <v>0</v>
      </c>
      <c r="R8" s="100">
        <v>0</v>
      </c>
      <c r="T8" s="24" t="s">
        <v>33</v>
      </c>
      <c r="U8" s="100">
        <v>0</v>
      </c>
      <c r="V8" s="100">
        <v>0</v>
      </c>
      <c r="W8" s="100">
        <v>0</v>
      </c>
      <c r="X8" s="100">
        <v>0</v>
      </c>
      <c r="Y8" s="100">
        <v>0</v>
      </c>
      <c r="Z8" s="100">
        <v>0</v>
      </c>
      <c r="AA8" s="100">
        <v>0</v>
      </c>
      <c r="AC8" s="24" t="s">
        <v>33</v>
      </c>
      <c r="AD8" s="100">
        <v>0</v>
      </c>
      <c r="AE8" s="100">
        <v>0</v>
      </c>
      <c r="AF8" s="100">
        <v>0</v>
      </c>
      <c r="AG8" s="100">
        <v>0</v>
      </c>
      <c r="AH8" s="100">
        <v>0</v>
      </c>
      <c r="AI8" s="100">
        <v>0</v>
      </c>
      <c r="AJ8" s="100">
        <v>0</v>
      </c>
      <c r="AL8" s="24" t="s">
        <v>33</v>
      </c>
      <c r="AM8" s="101" t="str">
        <f>IFERROR(L8/C8-1,"N/A")</f>
        <v>N/A</v>
      </c>
      <c r="AN8" s="101" t="str">
        <f t="shared" ref="AN8:AS10" si="0">IFERROR(M8/D8-1,"N/A")</f>
        <v>N/A</v>
      </c>
      <c r="AO8" s="101" t="str">
        <f t="shared" si="0"/>
        <v>N/A</v>
      </c>
      <c r="AP8" s="101" t="str">
        <f t="shared" si="0"/>
        <v>N/A</v>
      </c>
      <c r="AQ8" s="101" t="str">
        <f t="shared" si="0"/>
        <v>N/A</v>
      </c>
      <c r="AR8" s="101" t="str">
        <f t="shared" si="0"/>
        <v>N/A</v>
      </c>
      <c r="AS8" s="101" t="str">
        <f t="shared" si="0"/>
        <v>N/A</v>
      </c>
      <c r="AU8" s="24" t="s">
        <v>33</v>
      </c>
      <c r="AV8" s="101" t="str">
        <f>IFERROR(U8/C8-1,"N/A")</f>
        <v>N/A</v>
      </c>
      <c r="AW8" s="101" t="str">
        <f t="shared" ref="AW8:BB10" si="1">IFERROR(V8/D8-1,"N/A")</f>
        <v>N/A</v>
      </c>
      <c r="AX8" s="101" t="str">
        <f t="shared" si="1"/>
        <v>N/A</v>
      </c>
      <c r="AY8" s="101" t="str">
        <f t="shared" si="1"/>
        <v>N/A</v>
      </c>
      <c r="AZ8" s="101" t="str">
        <f t="shared" si="1"/>
        <v>N/A</v>
      </c>
      <c r="BA8" s="101" t="str">
        <f t="shared" si="1"/>
        <v>N/A</v>
      </c>
      <c r="BB8" s="101" t="str">
        <f t="shared" si="1"/>
        <v>N/A</v>
      </c>
      <c r="BD8" s="24" t="s">
        <v>33</v>
      </c>
      <c r="BE8" s="101" t="str">
        <f>IFERROR(AD8/C8-1,"N/A")</f>
        <v>N/A</v>
      </c>
      <c r="BF8" s="101" t="str">
        <f t="shared" ref="BF8:BK10" si="2">IFERROR(AE8/D8-1,"N/A")</f>
        <v>N/A</v>
      </c>
      <c r="BG8" s="101" t="str">
        <f t="shared" si="2"/>
        <v>N/A</v>
      </c>
      <c r="BH8" s="101" t="str">
        <f t="shared" si="2"/>
        <v>N/A</v>
      </c>
      <c r="BI8" s="101" t="str">
        <f t="shared" si="2"/>
        <v>N/A</v>
      </c>
      <c r="BJ8" s="101" t="str">
        <f t="shared" si="2"/>
        <v>N/A</v>
      </c>
      <c r="BK8" s="101" t="str">
        <f t="shared" si="2"/>
        <v>N/A</v>
      </c>
      <c r="BM8" s="24" t="s">
        <v>33</v>
      </c>
      <c r="BN8" s="100">
        <v>0</v>
      </c>
      <c r="BO8" s="100">
        <v>0</v>
      </c>
      <c r="BP8" s="100">
        <v>0</v>
      </c>
      <c r="BQ8" s="100">
        <v>0</v>
      </c>
      <c r="BR8" s="100">
        <v>0</v>
      </c>
      <c r="BS8" s="100">
        <v>0</v>
      </c>
      <c r="BT8" s="100">
        <v>0</v>
      </c>
      <c r="BV8" s="24" t="s">
        <v>33</v>
      </c>
      <c r="BW8" s="100">
        <v>0</v>
      </c>
      <c r="BX8" s="100">
        <v>0</v>
      </c>
      <c r="BY8" s="100">
        <v>0</v>
      </c>
      <c r="BZ8" s="100">
        <v>0</v>
      </c>
      <c r="CA8" s="100">
        <v>0</v>
      </c>
      <c r="CB8" s="100">
        <v>0</v>
      </c>
      <c r="CC8" s="100">
        <v>0</v>
      </c>
      <c r="CE8" s="24" t="s">
        <v>33</v>
      </c>
      <c r="CF8" s="100">
        <v>0</v>
      </c>
      <c r="CG8" s="100">
        <v>0</v>
      </c>
      <c r="CH8" s="100">
        <v>0</v>
      </c>
      <c r="CI8" s="100">
        <v>0</v>
      </c>
      <c r="CJ8" s="100">
        <v>0</v>
      </c>
      <c r="CK8" s="100">
        <v>0</v>
      </c>
      <c r="CL8" s="100">
        <v>0</v>
      </c>
      <c r="CN8" s="24" t="s">
        <v>33</v>
      </c>
      <c r="CO8" s="100">
        <v>0</v>
      </c>
      <c r="CP8" s="100">
        <v>0</v>
      </c>
      <c r="CQ8" s="100">
        <v>0</v>
      </c>
      <c r="CR8" s="100">
        <v>0</v>
      </c>
      <c r="CS8" s="100">
        <v>0</v>
      </c>
      <c r="CT8" s="100">
        <v>0</v>
      </c>
      <c r="CU8" s="100">
        <v>0</v>
      </c>
      <c r="CW8" s="24" t="s">
        <v>33</v>
      </c>
      <c r="CX8" s="101" t="str">
        <f>IFERROR(BW8/BN8-1,"N/A")</f>
        <v>N/A</v>
      </c>
      <c r="CY8" s="101" t="str">
        <f t="shared" ref="CY8:DD10" si="3">IFERROR(BX8/BO8-1,"N/A")</f>
        <v>N/A</v>
      </c>
      <c r="CZ8" s="101" t="str">
        <f t="shared" si="3"/>
        <v>N/A</v>
      </c>
      <c r="DA8" s="101" t="str">
        <f t="shared" si="3"/>
        <v>N/A</v>
      </c>
      <c r="DB8" s="101" t="str">
        <f t="shared" si="3"/>
        <v>N/A</v>
      </c>
      <c r="DC8" s="101" t="str">
        <f t="shared" si="3"/>
        <v>N/A</v>
      </c>
      <c r="DD8" s="101" t="str">
        <f t="shared" si="3"/>
        <v>N/A</v>
      </c>
      <c r="DF8" s="24" t="s">
        <v>33</v>
      </c>
      <c r="DG8" s="101" t="str">
        <f>IFERROR(CF8/BN8-1,"N/A")</f>
        <v>N/A</v>
      </c>
      <c r="DH8" s="101" t="str">
        <f t="shared" ref="DH8:DM10" si="4">IFERROR(CG8/BO8-1,"N/A")</f>
        <v>N/A</v>
      </c>
      <c r="DI8" s="101" t="str">
        <f t="shared" si="4"/>
        <v>N/A</v>
      </c>
      <c r="DJ8" s="101" t="str">
        <f t="shared" si="4"/>
        <v>N/A</v>
      </c>
      <c r="DK8" s="101" t="str">
        <f t="shared" si="4"/>
        <v>N/A</v>
      </c>
      <c r="DL8" s="101" t="str">
        <f t="shared" si="4"/>
        <v>N/A</v>
      </c>
      <c r="DM8" s="101" t="str">
        <f t="shared" si="4"/>
        <v>N/A</v>
      </c>
      <c r="DO8" s="24" t="s">
        <v>33</v>
      </c>
      <c r="DP8" s="101" t="str">
        <f>IFERROR(CO8/BN8-1,"N/A")</f>
        <v>N/A</v>
      </c>
      <c r="DQ8" s="101" t="str">
        <f t="shared" ref="DQ8:DV10" si="5">IFERROR(CP8/BO8-1,"N/A")</f>
        <v>N/A</v>
      </c>
      <c r="DR8" s="101" t="str">
        <f t="shared" si="5"/>
        <v>N/A</v>
      </c>
      <c r="DS8" s="101" t="str">
        <f t="shared" si="5"/>
        <v>N/A</v>
      </c>
      <c r="DT8" s="101" t="str">
        <f t="shared" si="5"/>
        <v>N/A</v>
      </c>
      <c r="DU8" s="101" t="str">
        <f t="shared" si="5"/>
        <v>N/A</v>
      </c>
      <c r="DV8" s="101" t="str">
        <f t="shared" si="5"/>
        <v>N/A</v>
      </c>
      <c r="DX8" s="24" t="s">
        <v>33</v>
      </c>
      <c r="DY8" s="100">
        <v>0</v>
      </c>
      <c r="DZ8" s="100">
        <v>0</v>
      </c>
      <c r="EA8" s="100">
        <v>0</v>
      </c>
      <c r="EB8" s="100">
        <v>0</v>
      </c>
      <c r="EC8" s="100">
        <v>0</v>
      </c>
      <c r="ED8" s="100">
        <v>0</v>
      </c>
      <c r="EE8" s="100">
        <v>0</v>
      </c>
      <c r="EG8" s="24" t="s">
        <v>33</v>
      </c>
      <c r="EH8" s="100">
        <v>0</v>
      </c>
      <c r="EI8" s="100">
        <v>0</v>
      </c>
      <c r="EJ8" s="100">
        <v>0</v>
      </c>
      <c r="EK8" s="100">
        <v>0</v>
      </c>
      <c r="EL8" s="100">
        <v>0</v>
      </c>
      <c r="EM8" s="100">
        <v>0</v>
      </c>
      <c r="EN8" s="100">
        <v>0</v>
      </c>
      <c r="EP8" s="24" t="s">
        <v>33</v>
      </c>
      <c r="EQ8" s="100">
        <v>0</v>
      </c>
      <c r="ER8" s="100">
        <v>0</v>
      </c>
      <c r="ES8" s="100">
        <v>0</v>
      </c>
      <c r="ET8" s="100">
        <v>0</v>
      </c>
      <c r="EU8" s="100">
        <v>0</v>
      </c>
      <c r="EV8" s="100">
        <v>0</v>
      </c>
      <c r="EW8" s="100">
        <v>0</v>
      </c>
      <c r="EY8" s="24" t="s">
        <v>33</v>
      </c>
      <c r="EZ8" s="100">
        <v>0</v>
      </c>
      <c r="FA8" s="100">
        <v>0</v>
      </c>
      <c r="FB8" s="100">
        <v>0</v>
      </c>
      <c r="FC8" s="100">
        <v>0</v>
      </c>
      <c r="FD8" s="100">
        <v>0</v>
      </c>
      <c r="FE8" s="100">
        <v>0</v>
      </c>
      <c r="FF8" s="100">
        <v>0</v>
      </c>
      <c r="FH8" s="24" t="s">
        <v>33</v>
      </c>
      <c r="FI8" s="101" t="str">
        <f>IFERROR(EH8/DY8-1,"N/A")</f>
        <v>N/A</v>
      </c>
      <c r="FJ8" s="101" t="str">
        <f t="shared" ref="FJ8:FO10" si="6">IFERROR(EI8/DZ8-1,"N/A")</f>
        <v>N/A</v>
      </c>
      <c r="FK8" s="101" t="str">
        <f t="shared" si="6"/>
        <v>N/A</v>
      </c>
      <c r="FL8" s="101" t="str">
        <f t="shared" si="6"/>
        <v>N/A</v>
      </c>
      <c r="FM8" s="101" t="str">
        <f t="shared" si="6"/>
        <v>N/A</v>
      </c>
      <c r="FN8" s="101" t="str">
        <f t="shared" si="6"/>
        <v>N/A</v>
      </c>
      <c r="FO8" s="101" t="str">
        <f t="shared" si="6"/>
        <v>N/A</v>
      </c>
      <c r="FQ8" s="24" t="s">
        <v>33</v>
      </c>
      <c r="FR8" s="101" t="str">
        <f>IFERROR(EQ8/DY8-1,"N/A")</f>
        <v>N/A</v>
      </c>
      <c r="FS8" s="101" t="str">
        <f t="shared" ref="FS8:FX10" si="7">IFERROR(ER8/DZ8-1,"N/A")</f>
        <v>N/A</v>
      </c>
      <c r="FT8" s="101" t="str">
        <f t="shared" si="7"/>
        <v>N/A</v>
      </c>
      <c r="FU8" s="101" t="str">
        <f t="shared" si="7"/>
        <v>N/A</v>
      </c>
      <c r="FV8" s="101" t="str">
        <f t="shared" si="7"/>
        <v>N/A</v>
      </c>
      <c r="FW8" s="101" t="str">
        <f t="shared" si="7"/>
        <v>N/A</v>
      </c>
      <c r="FX8" s="101" t="str">
        <f t="shared" si="7"/>
        <v>N/A</v>
      </c>
      <c r="FZ8" s="24" t="s">
        <v>33</v>
      </c>
      <c r="GA8" s="101" t="str">
        <f>IFERROR(EZ8/DY8-1,"N/A")</f>
        <v>N/A</v>
      </c>
      <c r="GB8" s="101" t="str">
        <f t="shared" ref="GB8:GG10" si="8">IFERROR(FA8/DZ8-1,"N/A")</f>
        <v>N/A</v>
      </c>
      <c r="GC8" s="101" t="str">
        <f t="shared" si="8"/>
        <v>N/A</v>
      </c>
      <c r="GD8" s="101" t="str">
        <f t="shared" si="8"/>
        <v>N/A</v>
      </c>
      <c r="GE8" s="101" t="str">
        <f t="shared" si="8"/>
        <v>N/A</v>
      </c>
      <c r="GF8" s="101" t="str">
        <f t="shared" si="8"/>
        <v>N/A</v>
      </c>
      <c r="GG8" s="101" t="str">
        <f t="shared" si="8"/>
        <v>N/A</v>
      </c>
    </row>
    <row r="9" spans="2:189" x14ac:dyDescent="0.2">
      <c r="B9" s="24" t="s">
        <v>34</v>
      </c>
      <c r="C9" s="100">
        <v>0.52126307980368991</v>
      </c>
      <c r="D9" s="100">
        <v>0.69888934584485307</v>
      </c>
      <c r="E9" s="100">
        <v>1.0847515396733383</v>
      </c>
      <c r="F9" s="100">
        <v>1.3565932133429057</v>
      </c>
      <c r="G9" s="100">
        <v>1.8783985502302285</v>
      </c>
      <c r="H9" s="100">
        <v>3.0663384162082274</v>
      </c>
      <c r="I9" s="100">
        <v>3.1836607480909151</v>
      </c>
      <c r="K9" s="24" t="s">
        <v>34</v>
      </c>
      <c r="L9" s="100">
        <v>0.51863057378270139</v>
      </c>
      <c r="M9" s="100">
        <v>0.66042630038944705</v>
      </c>
      <c r="N9" s="100">
        <v>1.1260807552929855</v>
      </c>
      <c r="O9" s="100">
        <v>1.3859288986237086</v>
      </c>
      <c r="P9" s="100">
        <v>1.907374234812854</v>
      </c>
      <c r="Q9" s="100">
        <v>3.0663384162082274</v>
      </c>
      <c r="R9" s="100">
        <v>3.0645122737733397</v>
      </c>
      <c r="T9" s="24" t="s">
        <v>34</v>
      </c>
      <c r="U9" s="100">
        <v>0.56953483024978702</v>
      </c>
      <c r="V9" s="100">
        <v>0.76952567544198724</v>
      </c>
      <c r="W9" s="100">
        <v>0.98521674603291853</v>
      </c>
      <c r="X9" s="100">
        <v>1.5222056913207163</v>
      </c>
      <c r="Y9" s="100">
        <v>1.8743248928145468</v>
      </c>
      <c r="Z9" s="100">
        <v>2.5695477095315975</v>
      </c>
      <c r="AA9" s="100">
        <v>2.5677215670967097</v>
      </c>
      <c r="AC9" s="24" t="s">
        <v>34</v>
      </c>
      <c r="AD9" s="100">
        <v>0.62484037417491178</v>
      </c>
      <c r="AE9" s="100">
        <v>0.8142018588786718</v>
      </c>
      <c r="AF9" s="100">
        <v>1.1686048504108766</v>
      </c>
      <c r="AG9" s="100">
        <v>1.3619314451683808</v>
      </c>
      <c r="AH9" s="100">
        <v>0.39945527336123915</v>
      </c>
      <c r="AI9" s="100">
        <v>9.2132116357572347E-2</v>
      </c>
      <c r="AJ9" s="100">
        <v>9.0305973922684551E-2</v>
      </c>
      <c r="AL9" s="24" t="s">
        <v>34</v>
      </c>
      <c r="AM9" s="101">
        <f t="shared" ref="AM9:AM10" si="9">IFERROR(L9/C9-1,"N/A")</f>
        <v>-5.0502445367508475E-3</v>
      </c>
      <c r="AN9" s="101">
        <f t="shared" si="0"/>
        <v>-5.5034528261279969E-2</v>
      </c>
      <c r="AO9" s="101">
        <f t="shared" si="0"/>
        <v>3.8100167741723645E-2</v>
      </c>
      <c r="AP9" s="101">
        <f t="shared" si="0"/>
        <v>2.1624526049716986E-2</v>
      </c>
      <c r="AQ9" s="101">
        <f t="shared" si="0"/>
        <v>1.5425738365840491E-2</v>
      </c>
      <c r="AR9" s="101">
        <f t="shared" si="0"/>
        <v>0</v>
      </c>
      <c r="AS9" s="101">
        <f t="shared" si="0"/>
        <v>-3.742499083453632E-2</v>
      </c>
      <c r="AU9" s="24" t="s">
        <v>34</v>
      </c>
      <c r="AV9" s="101">
        <f t="shared" ref="AV9:AV10" si="10">IFERROR(U9/C9-1,"N/A")</f>
        <v>9.2605350956903587E-2</v>
      </c>
      <c r="AW9" s="101">
        <f t="shared" si="1"/>
        <v>0.10106940392938091</v>
      </c>
      <c r="AX9" s="101">
        <f t="shared" si="1"/>
        <v>-9.1758149216726315E-2</v>
      </c>
      <c r="AY9" s="101">
        <f t="shared" si="1"/>
        <v>0.12207968928998958</v>
      </c>
      <c r="AZ9" s="101">
        <f t="shared" si="1"/>
        <v>-2.1686864138509288E-3</v>
      </c>
      <c r="BA9" s="101">
        <f t="shared" si="1"/>
        <v>-0.1620143112875817</v>
      </c>
      <c r="BB9" s="101">
        <f t="shared" si="1"/>
        <v>-0.19346884914278439</v>
      </c>
      <c r="BD9" s="24" t="s">
        <v>34</v>
      </c>
      <c r="BE9" s="101">
        <f t="shared" ref="BE9:BE10" si="11">IFERROR(AD9/C9-1,"N/A")</f>
        <v>0.19870445152230909</v>
      </c>
      <c r="BF9" s="101">
        <f t="shared" si="2"/>
        <v>0.16499394892681196</v>
      </c>
      <c r="BG9" s="101">
        <f t="shared" si="2"/>
        <v>7.7301859154576436E-2</v>
      </c>
      <c r="BH9" s="101">
        <f t="shared" si="2"/>
        <v>3.9350276656040517E-3</v>
      </c>
      <c r="BI9" s="101">
        <f t="shared" si="2"/>
        <v>-0.78734264178798508</v>
      </c>
      <c r="BJ9" s="101">
        <f t="shared" si="2"/>
        <v>-0.96995370247766033</v>
      </c>
      <c r="BK9" s="101">
        <f t="shared" si="2"/>
        <v>-0.97163454869466337</v>
      </c>
      <c r="BM9" s="24" t="s">
        <v>34</v>
      </c>
      <c r="BN9" s="100">
        <v>0.50153233203226544</v>
      </c>
      <c r="BO9" s="100">
        <v>0.58807597883472884</v>
      </c>
      <c r="BP9" s="100">
        <v>0.94388753041327123</v>
      </c>
      <c r="BQ9" s="100">
        <v>1.3565932133429057</v>
      </c>
      <c r="BR9" s="100">
        <v>1.8783985502302285</v>
      </c>
      <c r="BS9" s="100">
        <v>3.0663384162082274</v>
      </c>
      <c r="BT9" s="100">
        <v>3.0645122737733397</v>
      </c>
      <c r="BV9" s="24" t="s">
        <v>34</v>
      </c>
      <c r="BW9" s="100">
        <v>0.51863057378270139</v>
      </c>
      <c r="BX9" s="100">
        <v>0.66829960172612612</v>
      </c>
      <c r="BY9" s="100">
        <v>1.1260807552929855</v>
      </c>
      <c r="BZ9" s="100">
        <v>1.3859288986237086</v>
      </c>
      <c r="CA9" s="100">
        <v>1.907374234812854</v>
      </c>
      <c r="CB9" s="100">
        <v>3.0663384162082274</v>
      </c>
      <c r="CC9" s="100">
        <v>3.0357177024593094</v>
      </c>
      <c r="CE9" s="24" t="s">
        <v>34</v>
      </c>
      <c r="CF9" s="100">
        <v>0.56953483024978702</v>
      </c>
      <c r="CG9" s="100">
        <v>0.73640646836715007</v>
      </c>
      <c r="CH9" s="100">
        <v>0.98521674603291853</v>
      </c>
      <c r="CI9" s="100">
        <v>1.3528746158563278</v>
      </c>
      <c r="CJ9" s="100">
        <v>1.8743248928145468</v>
      </c>
      <c r="CK9" s="100">
        <v>1.8176345908088141</v>
      </c>
      <c r="CL9" s="100">
        <v>0.18800625067748727</v>
      </c>
      <c r="CN9" s="24" t="s">
        <v>34</v>
      </c>
      <c r="CO9" s="100">
        <v>0.60265808779008501</v>
      </c>
      <c r="CP9" s="100">
        <v>0.76952567544198724</v>
      </c>
      <c r="CQ9" s="100">
        <v>1.1686048504108766</v>
      </c>
      <c r="CR9" s="100">
        <v>1.497030237093893</v>
      </c>
      <c r="CS9" s="100">
        <v>0.22863894200121437</v>
      </c>
      <c r="CT9" s="100">
        <v>9.2132116357572347E-2</v>
      </c>
      <c r="CU9" s="100">
        <v>9.0305973922684551E-2</v>
      </c>
      <c r="CW9" s="24" t="s">
        <v>34</v>
      </c>
      <c r="CX9" s="101">
        <f t="shared" ref="CX9:CX10" si="12">IFERROR(BW9/BN9-1,"N/A")</f>
        <v>3.4092002964498658E-2</v>
      </c>
      <c r="CY9" s="101">
        <f t="shared" si="3"/>
        <v>0.13641710557598397</v>
      </c>
      <c r="CZ9" s="101">
        <f t="shared" si="3"/>
        <v>0.19302429474827676</v>
      </c>
      <c r="DA9" s="101">
        <f t="shared" si="3"/>
        <v>2.1624526049716986E-2</v>
      </c>
      <c r="DB9" s="101">
        <f t="shared" si="3"/>
        <v>1.5425738365840491E-2</v>
      </c>
      <c r="DC9" s="101">
        <f t="shared" si="3"/>
        <v>0</v>
      </c>
      <c r="DD9" s="101">
        <f t="shared" si="3"/>
        <v>-9.3961350915313657E-3</v>
      </c>
      <c r="DF9" s="24" t="s">
        <v>34</v>
      </c>
      <c r="DG9" s="101">
        <f t="shared" ref="DG9:DG10" si="13">IFERROR(CF9/BN9-1,"N/A")</f>
        <v>0.13558946028856766</v>
      </c>
      <c r="DH9" s="101">
        <f t="shared" si="4"/>
        <v>0.2522301452039204</v>
      </c>
      <c r="DI9" s="101">
        <f t="shared" si="4"/>
        <v>4.3786165499560825E-2</v>
      </c>
      <c r="DJ9" s="101">
        <f t="shared" si="4"/>
        <v>-2.7411293599313158E-3</v>
      </c>
      <c r="DK9" s="101">
        <f t="shared" si="4"/>
        <v>-2.1686864138509288E-3</v>
      </c>
      <c r="DL9" s="101">
        <f t="shared" si="4"/>
        <v>-0.4072296191441046</v>
      </c>
      <c r="DM9" s="101">
        <f t="shared" si="4"/>
        <v>-0.93865051470458138</v>
      </c>
      <c r="DO9" s="24" t="s">
        <v>34</v>
      </c>
      <c r="DP9" s="101">
        <f t="shared" ref="DP9:DP10" si="14">IFERROR(CO9/BN9-1,"N/A")</f>
        <v>0.20163357235224821</v>
      </c>
      <c r="DQ9" s="101">
        <f t="shared" si="5"/>
        <v>0.30854805014617415</v>
      </c>
      <c r="DR9" s="101">
        <f t="shared" si="5"/>
        <v>0.23807637325096898</v>
      </c>
      <c r="DS9" s="101">
        <f t="shared" si="5"/>
        <v>0.10352183865414122</v>
      </c>
      <c r="DT9" s="101">
        <f t="shared" si="5"/>
        <v>-0.87827985601181868</v>
      </c>
      <c r="DU9" s="101">
        <f t="shared" si="5"/>
        <v>-0.96995370247766033</v>
      </c>
      <c r="DV9" s="101">
        <f t="shared" si="5"/>
        <v>-0.97053169775316628</v>
      </c>
      <c r="DX9" s="24" t="s">
        <v>34</v>
      </c>
      <c r="DY9" s="100">
        <v>0.50153233203226544</v>
      </c>
      <c r="DZ9" s="100">
        <v>0.62700662635952986</v>
      </c>
      <c r="EA9" s="100">
        <v>0.94388753041327123</v>
      </c>
      <c r="EB9" s="100">
        <v>1.3565932133429057</v>
      </c>
      <c r="EC9" s="100">
        <v>1.8783985502302285</v>
      </c>
      <c r="ED9" s="100">
        <v>3.0663384162082274</v>
      </c>
      <c r="EE9" s="100">
        <v>3.0935848614595742</v>
      </c>
      <c r="EG9" s="24" t="s">
        <v>34</v>
      </c>
      <c r="EH9" s="100">
        <v>0.51863057378270139</v>
      </c>
      <c r="EI9" s="100">
        <v>0.66829960172612612</v>
      </c>
      <c r="EJ9" s="100">
        <v>0.90903731462460269</v>
      </c>
      <c r="EK9" s="100">
        <v>1.3859288986237086</v>
      </c>
      <c r="EL9" s="100">
        <v>1.907374234812854</v>
      </c>
      <c r="EM9" s="100">
        <v>3.0663384162082274</v>
      </c>
      <c r="EN9" s="100">
        <v>3.0645122737733397</v>
      </c>
      <c r="EP9" s="24" t="s">
        <v>34</v>
      </c>
      <c r="EQ9" s="100">
        <v>0.56953483024978702</v>
      </c>
      <c r="ER9" s="100">
        <v>0.70706311413661216</v>
      </c>
      <c r="ES9" s="100">
        <v>0.98521674603291853</v>
      </c>
      <c r="ET9" s="100">
        <v>1.3528746158563278</v>
      </c>
      <c r="EU9" s="100">
        <v>1.8743248928145468</v>
      </c>
      <c r="EV9" s="100">
        <v>0.97566502292089141</v>
      </c>
      <c r="EW9" s="100">
        <v>9.0305973922684551E-2</v>
      </c>
      <c r="EY9" s="24" t="s">
        <v>34</v>
      </c>
      <c r="EZ9" s="100">
        <v>0.60265808779008501</v>
      </c>
      <c r="FA9" s="100">
        <v>0.76952567544198724</v>
      </c>
      <c r="FB9" s="100">
        <v>1.0930282673615648</v>
      </c>
      <c r="FC9" s="100">
        <v>1.3515868644373317</v>
      </c>
      <c r="FD9" s="100">
        <v>9.4586473814954108E-2</v>
      </c>
      <c r="FE9" s="100">
        <v>9.2132116357572347E-2</v>
      </c>
      <c r="FF9" s="100">
        <v>9.0305973922684551E-2</v>
      </c>
      <c r="FH9" s="24" t="s">
        <v>34</v>
      </c>
      <c r="FI9" s="101">
        <f t="shared" ref="FI9:FI10" si="15">IFERROR(EH9/DY9-1,"N/A")</f>
        <v>3.4092002964498658E-2</v>
      </c>
      <c r="FJ9" s="101">
        <f t="shared" si="6"/>
        <v>6.5857318935125031E-2</v>
      </c>
      <c r="FK9" s="101">
        <f t="shared" si="6"/>
        <v>-3.6922000413979084E-2</v>
      </c>
      <c r="FL9" s="101">
        <f t="shared" si="6"/>
        <v>2.1624526049716986E-2</v>
      </c>
      <c r="FM9" s="101">
        <f t="shared" si="6"/>
        <v>1.5425738365840491E-2</v>
      </c>
      <c r="FN9" s="101">
        <f t="shared" si="6"/>
        <v>0</v>
      </c>
      <c r="FO9" s="101">
        <f t="shared" si="6"/>
        <v>-9.3977016917899947E-3</v>
      </c>
      <c r="FQ9" s="24" t="s">
        <v>34</v>
      </c>
      <c r="FR9" s="101">
        <f t="shared" ref="FR9:FR10" si="16">IFERROR(EQ9/DY9-1,"N/A")</f>
        <v>0.13558946028856766</v>
      </c>
      <c r="FS9" s="101">
        <f t="shared" si="7"/>
        <v>0.12768044931502431</v>
      </c>
      <c r="FT9" s="101">
        <f t="shared" si="7"/>
        <v>4.3786165499560825E-2</v>
      </c>
      <c r="FU9" s="101">
        <f t="shared" si="7"/>
        <v>-2.7411293599313158E-3</v>
      </c>
      <c r="FV9" s="101">
        <f t="shared" si="7"/>
        <v>-2.1686864138509288E-3</v>
      </c>
      <c r="FW9" s="101">
        <f t="shared" si="7"/>
        <v>-0.68181430406909249</v>
      </c>
      <c r="FX9" s="101">
        <f t="shared" si="7"/>
        <v>-0.97080863206704548</v>
      </c>
      <c r="FZ9" s="24" t="s">
        <v>34</v>
      </c>
      <c r="GA9" s="101">
        <f t="shared" ref="GA9:GA10" si="17">IFERROR(EZ9/DY9-1,"N/A")</f>
        <v>0.20163357235224821</v>
      </c>
      <c r="GB9" s="101">
        <f t="shared" si="8"/>
        <v>0.22730070638956223</v>
      </c>
      <c r="GC9" s="101">
        <f t="shared" si="8"/>
        <v>0.15800689398131351</v>
      </c>
      <c r="GD9" s="101">
        <f t="shared" si="8"/>
        <v>-3.6903832750552201E-3</v>
      </c>
      <c r="GE9" s="101">
        <f t="shared" si="8"/>
        <v>-0.9496451518218213</v>
      </c>
      <c r="GF9" s="101">
        <f t="shared" si="8"/>
        <v>-0.96995370247766033</v>
      </c>
      <c r="GG9" s="101">
        <f t="shared" si="8"/>
        <v>-0.97080863206704548</v>
      </c>
    </row>
    <row r="10" spans="2:189" x14ac:dyDescent="0.2">
      <c r="B10" s="24" t="s">
        <v>35</v>
      </c>
      <c r="C10" s="100">
        <v>16.859013222009732</v>
      </c>
      <c r="D10" s="100">
        <v>17.396857012696593</v>
      </c>
      <c r="E10" s="100">
        <v>14.758809892123328</v>
      </c>
      <c r="F10" s="100">
        <v>15.627773059041871</v>
      </c>
      <c r="G10" s="100">
        <v>12.549138095385771</v>
      </c>
      <c r="H10" s="100">
        <v>10.678181401229372</v>
      </c>
      <c r="I10" s="100">
        <v>6.9416264522445541</v>
      </c>
      <c r="K10" s="24" t="s">
        <v>35</v>
      </c>
      <c r="L10" s="100">
        <v>16.620721551790833</v>
      </c>
      <c r="M10" s="100">
        <v>14.997291058457824</v>
      </c>
      <c r="N10" s="100">
        <v>12.780933820031564</v>
      </c>
      <c r="O10" s="100">
        <v>7.6929532992502843</v>
      </c>
      <c r="P10" s="100">
        <v>4.6631802974953835</v>
      </c>
      <c r="Q10" s="100">
        <v>0.6170570661669198</v>
      </c>
      <c r="R10" s="100">
        <v>7.8541870024783508E-2</v>
      </c>
      <c r="T10" s="24" t="s">
        <v>35</v>
      </c>
      <c r="U10" s="100">
        <v>16.564755068947861</v>
      </c>
      <c r="V10" s="100">
        <v>14.658918440179928</v>
      </c>
      <c r="W10" s="100">
        <v>13.489743764698645</v>
      </c>
      <c r="X10" s="100">
        <v>4.111125460465118</v>
      </c>
      <c r="Y10" s="100">
        <v>0.84467678186046535</v>
      </c>
      <c r="Z10" s="100">
        <v>0</v>
      </c>
      <c r="AA10" s="100">
        <v>0</v>
      </c>
      <c r="AC10" s="24" t="s">
        <v>35</v>
      </c>
      <c r="AD10" s="100">
        <v>16.507792577309324</v>
      </c>
      <c r="AE10" s="100">
        <v>16.233746289155185</v>
      </c>
      <c r="AF10" s="100">
        <v>10.069046449562935</v>
      </c>
      <c r="AG10" s="100">
        <v>0</v>
      </c>
      <c r="AH10" s="100">
        <v>0</v>
      </c>
      <c r="AI10" s="100">
        <v>0</v>
      </c>
      <c r="AJ10" s="100">
        <v>0</v>
      </c>
      <c r="AL10" s="24" t="s">
        <v>35</v>
      </c>
      <c r="AM10" s="101">
        <f t="shared" si="9"/>
        <v>-1.413437827475017E-2</v>
      </c>
      <c r="AN10" s="101">
        <f t="shared" si="0"/>
        <v>-0.13793100400190195</v>
      </c>
      <c r="AO10" s="101">
        <f t="shared" si="0"/>
        <v>-0.1340132494793731</v>
      </c>
      <c r="AP10" s="101">
        <f t="shared" si="0"/>
        <v>-0.5077383533670321</v>
      </c>
      <c r="AQ10" s="101">
        <f t="shared" si="0"/>
        <v>-0.6284063286218835</v>
      </c>
      <c r="AR10" s="101">
        <f t="shared" si="0"/>
        <v>-0.94221328117764713</v>
      </c>
      <c r="AS10" s="101">
        <f t="shared" si="0"/>
        <v>-0.98868537934659573</v>
      </c>
      <c r="AU10" s="24" t="s">
        <v>35</v>
      </c>
      <c r="AV10" s="101">
        <f t="shared" si="10"/>
        <v>-1.7454055536163415E-2</v>
      </c>
      <c r="AW10" s="101">
        <f t="shared" si="1"/>
        <v>-0.15738121952249529</v>
      </c>
      <c r="AX10" s="101">
        <f t="shared" si="1"/>
        <v>-8.5987023120473571E-2</v>
      </c>
      <c r="AY10" s="101">
        <f t="shared" si="1"/>
        <v>-0.73693465825660209</v>
      </c>
      <c r="AZ10" s="101">
        <f t="shared" si="1"/>
        <v>-0.93269045448061116</v>
      </c>
      <c r="BA10" s="101">
        <f t="shared" si="1"/>
        <v>-1</v>
      </c>
      <c r="BB10" s="101">
        <f t="shared" si="1"/>
        <v>-1</v>
      </c>
      <c r="BD10" s="24" t="s">
        <v>35</v>
      </c>
      <c r="BE10" s="101">
        <f t="shared" si="11"/>
        <v>-2.0832811510099747E-2</v>
      </c>
      <c r="BF10" s="101">
        <f t="shared" si="2"/>
        <v>-6.6857520452834995E-2</v>
      </c>
      <c r="BG10" s="101">
        <f t="shared" si="2"/>
        <v>-0.31776027178609345</v>
      </c>
      <c r="BH10" s="101">
        <f t="shared" si="2"/>
        <v>-1</v>
      </c>
      <c r="BI10" s="101">
        <f t="shared" si="2"/>
        <v>-1</v>
      </c>
      <c r="BJ10" s="101">
        <f t="shared" si="2"/>
        <v>-1</v>
      </c>
      <c r="BK10" s="101">
        <f t="shared" si="2"/>
        <v>-1</v>
      </c>
      <c r="BM10" s="24" t="s">
        <v>35</v>
      </c>
      <c r="BN10" s="100">
        <v>16.852104617154641</v>
      </c>
      <c r="BO10" s="100">
        <v>16.828932937284822</v>
      </c>
      <c r="BP10" s="100">
        <v>14.693142745296781</v>
      </c>
      <c r="BQ10" s="100">
        <v>9.2826034794394072</v>
      </c>
      <c r="BR10" s="100">
        <v>2.659713431326459</v>
      </c>
      <c r="BS10" s="100">
        <v>0.84190675976318263</v>
      </c>
      <c r="BT10" s="100">
        <v>0.42876421258405539</v>
      </c>
      <c r="BV10" s="24" t="s">
        <v>35</v>
      </c>
      <c r="BW10" s="100">
        <v>16.623014936154643</v>
      </c>
      <c r="BX10" s="100">
        <v>15.598702033094639</v>
      </c>
      <c r="BY10" s="100">
        <v>13.902470299106744</v>
      </c>
      <c r="BZ10" s="100">
        <v>7.2592283991866466</v>
      </c>
      <c r="CA10" s="100">
        <v>0.4700614718677455</v>
      </c>
      <c r="CB10" s="100">
        <v>0</v>
      </c>
      <c r="CC10" s="100">
        <v>0.15747331047434407</v>
      </c>
      <c r="CE10" s="24" t="s">
        <v>35</v>
      </c>
      <c r="CF10" s="100">
        <v>16.569432037983724</v>
      </c>
      <c r="CG10" s="100">
        <v>14.590660682394265</v>
      </c>
      <c r="CH10" s="100">
        <v>13.457300652499738</v>
      </c>
      <c r="CI10" s="100">
        <v>5.1247375693023267</v>
      </c>
      <c r="CJ10" s="100">
        <v>0</v>
      </c>
      <c r="CK10" s="100">
        <v>0</v>
      </c>
      <c r="CL10" s="100">
        <v>0</v>
      </c>
      <c r="CN10" s="24" t="s">
        <v>35</v>
      </c>
      <c r="CO10" s="100">
        <v>16.510466282550357</v>
      </c>
      <c r="CP10" s="100">
        <v>14.887582688157107</v>
      </c>
      <c r="CQ10" s="100">
        <v>10.069046449562935</v>
      </c>
      <c r="CR10" s="100">
        <v>0</v>
      </c>
      <c r="CS10" s="100">
        <v>0</v>
      </c>
      <c r="CT10" s="100">
        <v>0</v>
      </c>
      <c r="CU10" s="100">
        <v>0</v>
      </c>
      <c r="CW10" s="24" t="s">
        <v>35</v>
      </c>
      <c r="CX10" s="101">
        <f t="shared" si="12"/>
        <v>-1.3594128816812323E-2</v>
      </c>
      <c r="CY10" s="101">
        <f t="shared" si="3"/>
        <v>-7.3102133615648435E-2</v>
      </c>
      <c r="CZ10" s="101">
        <f t="shared" si="3"/>
        <v>-5.381234361471976E-2</v>
      </c>
      <c r="DA10" s="101">
        <f t="shared" si="3"/>
        <v>-0.21797495548899126</v>
      </c>
      <c r="DB10" s="101">
        <f t="shared" si="3"/>
        <v>-0.82326612095449869</v>
      </c>
      <c r="DC10" s="101">
        <f t="shared" si="3"/>
        <v>-1</v>
      </c>
      <c r="DD10" s="101">
        <f t="shared" si="3"/>
        <v>-0.63272748552102431</v>
      </c>
      <c r="DF10" s="24" t="s">
        <v>35</v>
      </c>
      <c r="DG10" s="101">
        <f t="shared" si="13"/>
        <v>-1.6773725632059588E-2</v>
      </c>
      <c r="DH10" s="101">
        <f t="shared" si="4"/>
        <v>-0.13300143646847762</v>
      </c>
      <c r="DI10" s="101">
        <f t="shared" si="4"/>
        <v>-8.4110126350785741E-2</v>
      </c>
      <c r="DJ10" s="101">
        <f t="shared" si="4"/>
        <v>-0.44792023265311143</v>
      </c>
      <c r="DK10" s="101">
        <f t="shared" si="4"/>
        <v>-1</v>
      </c>
      <c r="DL10" s="101">
        <f t="shared" si="4"/>
        <v>-1</v>
      </c>
      <c r="DM10" s="101">
        <f t="shared" si="4"/>
        <v>-1</v>
      </c>
      <c r="DO10" s="24" t="s">
        <v>35</v>
      </c>
      <c r="DP10" s="101">
        <f t="shared" si="14"/>
        <v>-2.0272739955371044E-2</v>
      </c>
      <c r="DQ10" s="101">
        <f t="shared" si="5"/>
        <v>-0.11535789324031454</v>
      </c>
      <c r="DR10" s="101">
        <f t="shared" si="5"/>
        <v>-0.31471118030307044</v>
      </c>
      <c r="DS10" s="101">
        <f t="shared" si="5"/>
        <v>-1</v>
      </c>
      <c r="DT10" s="101">
        <f t="shared" si="5"/>
        <v>-1</v>
      </c>
      <c r="DU10" s="101">
        <f t="shared" si="5"/>
        <v>-1</v>
      </c>
      <c r="DV10" s="101">
        <f t="shared" si="5"/>
        <v>-1</v>
      </c>
      <c r="DX10" s="24" t="s">
        <v>35</v>
      </c>
      <c r="DY10" s="100">
        <v>16.881555820980886</v>
      </c>
      <c r="DZ10" s="100">
        <v>17.416610647452103</v>
      </c>
      <c r="EA10" s="100">
        <v>14.693142745296781</v>
      </c>
      <c r="EB10" s="100">
        <v>10.606203738783336</v>
      </c>
      <c r="EC10" s="100">
        <v>4.9511621693749417</v>
      </c>
      <c r="ED10" s="100">
        <v>4.3188551831396662</v>
      </c>
      <c r="EE10" s="100">
        <v>5.7923043814079236</v>
      </c>
      <c r="EG10" s="24" t="s">
        <v>35</v>
      </c>
      <c r="EH10" s="100">
        <v>16.623014936154643</v>
      </c>
      <c r="EI10" s="100">
        <v>15.462826570231</v>
      </c>
      <c r="EJ10" s="100">
        <v>12.541796283553566</v>
      </c>
      <c r="EK10" s="100">
        <v>5.7595586003110935</v>
      </c>
      <c r="EL10" s="100">
        <v>1.4435878155851343</v>
      </c>
      <c r="EM10" s="100">
        <v>0</v>
      </c>
      <c r="EN10" s="100">
        <v>0.34160563999176863</v>
      </c>
      <c r="EP10" s="24" t="s">
        <v>35</v>
      </c>
      <c r="EQ10" s="100">
        <v>16.522637146205401</v>
      </c>
      <c r="ER10" s="100">
        <v>14.590660682394265</v>
      </c>
      <c r="ES10" s="100">
        <v>11.576002226508281</v>
      </c>
      <c r="ET10" s="100">
        <v>5.1247375693023267</v>
      </c>
      <c r="EU10" s="100">
        <v>0</v>
      </c>
      <c r="EV10" s="100">
        <v>0</v>
      </c>
      <c r="EW10" s="100">
        <v>0</v>
      </c>
      <c r="EY10" s="24" t="s">
        <v>35</v>
      </c>
      <c r="EZ10" s="100">
        <v>16.503343736357465</v>
      </c>
      <c r="FA10" s="100">
        <v>14.590660682394265</v>
      </c>
      <c r="FB10" s="100">
        <v>10.069046449562935</v>
      </c>
      <c r="FC10" s="100">
        <v>0</v>
      </c>
      <c r="FD10" s="100">
        <v>0</v>
      </c>
      <c r="FE10" s="100">
        <v>0</v>
      </c>
      <c r="FF10" s="100">
        <v>0</v>
      </c>
      <c r="FH10" s="24" t="s">
        <v>35</v>
      </c>
      <c r="FI10" s="101">
        <f t="shared" si="15"/>
        <v>-1.5314991554565172E-2</v>
      </c>
      <c r="FJ10" s="101">
        <f t="shared" si="6"/>
        <v>-0.11217935089494147</v>
      </c>
      <c r="FK10" s="101">
        <f t="shared" si="6"/>
        <v>-0.14641840068094703</v>
      </c>
      <c r="FL10" s="101">
        <f t="shared" si="6"/>
        <v>-0.45696323188189225</v>
      </c>
      <c r="FM10" s="101">
        <f t="shared" si="6"/>
        <v>-0.7084345520907509</v>
      </c>
      <c r="FN10" s="101">
        <f t="shared" si="6"/>
        <v>-1</v>
      </c>
      <c r="FO10" s="101">
        <f t="shared" si="6"/>
        <v>-0.94102422498923732</v>
      </c>
      <c r="FQ10" s="24" t="s">
        <v>35</v>
      </c>
      <c r="FR10" s="101">
        <f t="shared" si="16"/>
        <v>-2.1260995051736287E-2</v>
      </c>
      <c r="FS10" s="101">
        <f t="shared" si="7"/>
        <v>-0.16225602226867541</v>
      </c>
      <c r="FT10" s="101">
        <f t="shared" si="7"/>
        <v>-0.21214933883265263</v>
      </c>
      <c r="FU10" s="101">
        <f t="shared" si="7"/>
        <v>-0.51681697848563124</v>
      </c>
      <c r="FV10" s="101">
        <f t="shared" si="7"/>
        <v>-1</v>
      </c>
      <c r="FW10" s="101">
        <f t="shared" si="7"/>
        <v>-1</v>
      </c>
      <c r="FX10" s="101">
        <f t="shared" si="7"/>
        <v>-1</v>
      </c>
      <c r="FZ10" s="24" t="s">
        <v>35</v>
      </c>
      <c r="GA10" s="101">
        <f t="shared" si="17"/>
        <v>-2.2403864231125392E-2</v>
      </c>
      <c r="GB10" s="101">
        <f t="shared" si="8"/>
        <v>-0.16225602226867541</v>
      </c>
      <c r="GC10" s="101">
        <f t="shared" si="8"/>
        <v>-0.31471118030307044</v>
      </c>
      <c r="GD10" s="101">
        <f t="shared" si="8"/>
        <v>-1</v>
      </c>
      <c r="GE10" s="101">
        <f t="shared" si="8"/>
        <v>-1</v>
      </c>
      <c r="GF10" s="101">
        <f t="shared" si="8"/>
        <v>-1</v>
      </c>
      <c r="GG10" s="101">
        <f t="shared" si="8"/>
        <v>-1</v>
      </c>
    </row>
    <row r="11" spans="2:189" x14ac:dyDescent="0.2">
      <c r="B11" s="27" t="s">
        <v>36</v>
      </c>
      <c r="C11" s="100"/>
      <c r="D11" s="100"/>
      <c r="E11" s="100"/>
      <c r="F11" s="100"/>
      <c r="G11" s="100"/>
      <c r="H11" s="100"/>
      <c r="I11" s="100"/>
      <c r="K11" s="27" t="s">
        <v>36</v>
      </c>
      <c r="L11" s="100"/>
      <c r="M11" s="100"/>
      <c r="N11" s="100"/>
      <c r="O11" s="100"/>
      <c r="P11" s="100"/>
      <c r="Q11" s="100"/>
      <c r="R11" s="100"/>
      <c r="T11" s="27" t="s">
        <v>36</v>
      </c>
      <c r="U11" s="100"/>
      <c r="V11" s="100"/>
      <c r="W11" s="100"/>
      <c r="X11" s="100"/>
      <c r="Y11" s="100"/>
      <c r="Z11" s="100"/>
      <c r="AA11" s="100"/>
      <c r="AC11" s="27" t="s">
        <v>36</v>
      </c>
      <c r="AD11" s="100"/>
      <c r="AE11" s="100"/>
      <c r="AF11" s="100"/>
      <c r="AG11" s="100"/>
      <c r="AH11" s="100"/>
      <c r="AI11" s="100"/>
      <c r="AJ11" s="100"/>
      <c r="AL11" s="27" t="s">
        <v>36</v>
      </c>
      <c r="AM11" s="102"/>
      <c r="AN11" s="102"/>
      <c r="AO11" s="102"/>
      <c r="AP11" s="102"/>
      <c r="AQ11" s="102"/>
      <c r="AR11" s="102"/>
      <c r="AS11" s="102"/>
      <c r="AU11" s="27" t="s">
        <v>36</v>
      </c>
      <c r="AV11" s="102"/>
      <c r="AW11" s="102"/>
      <c r="AX11" s="102"/>
      <c r="AY11" s="102"/>
      <c r="AZ11" s="102"/>
      <c r="BA11" s="102"/>
      <c r="BB11" s="102"/>
      <c r="BD11" s="27" t="s">
        <v>36</v>
      </c>
      <c r="BE11" s="102"/>
      <c r="BF11" s="102"/>
      <c r="BG11" s="102"/>
      <c r="BH11" s="102"/>
      <c r="BI11" s="102"/>
      <c r="BJ11" s="102"/>
      <c r="BK11" s="102"/>
      <c r="BM11" s="27" t="s">
        <v>36</v>
      </c>
      <c r="BN11" s="100"/>
      <c r="BO11" s="100"/>
      <c r="BP11" s="100"/>
      <c r="BQ11" s="100"/>
      <c r="BR11" s="100"/>
      <c r="BS11" s="100"/>
      <c r="BT11" s="100"/>
      <c r="BV11" s="27" t="s">
        <v>36</v>
      </c>
      <c r="BW11" s="100"/>
      <c r="BX11" s="100"/>
      <c r="BY11" s="100"/>
      <c r="BZ11" s="100"/>
      <c r="CA11" s="100"/>
      <c r="CB11" s="100"/>
      <c r="CC11" s="100"/>
      <c r="CE11" s="27" t="s">
        <v>36</v>
      </c>
      <c r="CF11" s="100"/>
      <c r="CG11" s="100"/>
      <c r="CH11" s="100"/>
      <c r="CI11" s="100"/>
      <c r="CJ11" s="100"/>
      <c r="CK11" s="100"/>
      <c r="CL11" s="100"/>
      <c r="CN11" s="27" t="s">
        <v>36</v>
      </c>
      <c r="CO11" s="100"/>
      <c r="CP11" s="100"/>
      <c r="CQ11" s="100"/>
      <c r="CR11" s="100"/>
      <c r="CS11" s="100"/>
      <c r="CT11" s="100"/>
      <c r="CU11" s="100"/>
      <c r="CW11" s="27" t="s">
        <v>36</v>
      </c>
      <c r="CX11" s="102"/>
      <c r="CY11" s="102"/>
      <c r="CZ11" s="102"/>
      <c r="DA11" s="102"/>
      <c r="DB11" s="102"/>
      <c r="DC11" s="102"/>
      <c r="DD11" s="102"/>
      <c r="DF11" s="27" t="s">
        <v>36</v>
      </c>
      <c r="DG11" s="102"/>
      <c r="DH11" s="102"/>
      <c r="DI11" s="102"/>
      <c r="DJ11" s="102"/>
      <c r="DK11" s="102"/>
      <c r="DL11" s="102"/>
      <c r="DM11" s="102"/>
      <c r="DO11" s="27" t="s">
        <v>36</v>
      </c>
      <c r="DP11" s="102"/>
      <c r="DQ11" s="102"/>
      <c r="DR11" s="102"/>
      <c r="DS11" s="102"/>
      <c r="DT11" s="102"/>
      <c r="DU11" s="102"/>
      <c r="DV11" s="102"/>
      <c r="DX11" s="27" t="s">
        <v>36</v>
      </c>
      <c r="DY11" s="100"/>
      <c r="DZ11" s="100"/>
      <c r="EA11" s="100"/>
      <c r="EB11" s="100"/>
      <c r="EC11" s="100"/>
      <c r="ED11" s="100"/>
      <c r="EE11" s="100"/>
      <c r="EG11" s="27" t="s">
        <v>36</v>
      </c>
      <c r="EH11" s="100"/>
      <c r="EI11" s="100"/>
      <c r="EJ11" s="100"/>
      <c r="EK11" s="100"/>
      <c r="EL11" s="100"/>
      <c r="EM11" s="100"/>
      <c r="EN11" s="100"/>
      <c r="EP11" s="27" t="s">
        <v>36</v>
      </c>
      <c r="EQ11" s="100"/>
      <c r="ER11" s="100"/>
      <c r="ES11" s="100"/>
      <c r="ET11" s="100"/>
      <c r="EU11" s="100"/>
      <c r="EV11" s="100"/>
      <c r="EW11" s="100"/>
      <c r="EY11" s="27" t="s">
        <v>36</v>
      </c>
      <c r="EZ11" s="100"/>
      <c r="FA11" s="100"/>
      <c r="FB11" s="100"/>
      <c r="FC11" s="100"/>
      <c r="FD11" s="100"/>
      <c r="FE11" s="100"/>
      <c r="FF11" s="100"/>
      <c r="FH11" s="27" t="s">
        <v>36</v>
      </c>
      <c r="FI11" s="102"/>
      <c r="FJ11" s="102"/>
      <c r="FK11" s="102"/>
      <c r="FL11" s="102"/>
      <c r="FM11" s="102"/>
      <c r="FN11" s="102"/>
      <c r="FO11" s="102"/>
      <c r="FQ11" s="27" t="s">
        <v>36</v>
      </c>
      <c r="FR11" s="102"/>
      <c r="FS11" s="102"/>
      <c r="FT11" s="102"/>
      <c r="FU11" s="102"/>
      <c r="FV11" s="102"/>
      <c r="FW11" s="102"/>
      <c r="FX11" s="102"/>
      <c r="FZ11" s="27" t="s">
        <v>36</v>
      </c>
      <c r="GA11" s="102"/>
      <c r="GB11" s="102"/>
      <c r="GC11" s="102"/>
      <c r="GD11" s="102"/>
      <c r="GE11" s="102"/>
      <c r="GF11" s="102"/>
      <c r="GG11" s="102"/>
    </row>
    <row r="12" spans="2:189" x14ac:dyDescent="0.2">
      <c r="B12" s="24" t="s">
        <v>37</v>
      </c>
      <c r="C12" s="100">
        <v>22.296570368133843</v>
      </c>
      <c r="D12" s="100">
        <v>22.618561934964916</v>
      </c>
      <c r="E12" s="100">
        <v>23.078569931806609</v>
      </c>
      <c r="F12" s="100">
        <v>18.092551297191534</v>
      </c>
      <c r="G12" s="100">
        <v>15.452889925794661</v>
      </c>
      <c r="H12" s="100">
        <v>11.970809957168791</v>
      </c>
      <c r="I12" s="100">
        <v>16.060005452039146</v>
      </c>
      <c r="K12" s="24" t="s">
        <v>37</v>
      </c>
      <c r="L12" s="100">
        <v>22.296570368133843</v>
      </c>
      <c r="M12" s="100">
        <v>22.175607688864819</v>
      </c>
      <c r="N12" s="100">
        <v>21.807621174500991</v>
      </c>
      <c r="O12" s="100">
        <v>16.015721623911681</v>
      </c>
      <c r="P12" s="100">
        <v>12.759201553429435</v>
      </c>
      <c r="Q12" s="100">
        <v>10.946937234747836</v>
      </c>
      <c r="R12" s="100">
        <v>10.61661298017659</v>
      </c>
      <c r="T12" s="24" t="s">
        <v>37</v>
      </c>
      <c r="U12" s="100">
        <v>22.292600885172501</v>
      </c>
      <c r="V12" s="100">
        <v>20.440623353352571</v>
      </c>
      <c r="W12" s="100">
        <v>15.328042022744313</v>
      </c>
      <c r="X12" s="100">
        <v>8.6972527995099895</v>
      </c>
      <c r="Y12" s="100">
        <v>7.743834768823052</v>
      </c>
      <c r="Z12" s="100">
        <v>2.5733350061960998</v>
      </c>
      <c r="AA12" s="100">
        <v>2.2045798429793235</v>
      </c>
      <c r="AC12" s="24" t="s">
        <v>37</v>
      </c>
      <c r="AD12" s="100">
        <v>22.296570368133843</v>
      </c>
      <c r="AE12" s="100">
        <v>11.645519356899232</v>
      </c>
      <c r="AF12" s="100">
        <v>8.0936743781555283</v>
      </c>
      <c r="AG12" s="100">
        <v>0</v>
      </c>
      <c r="AH12" s="100">
        <v>0</v>
      </c>
      <c r="AI12" s="100">
        <v>0</v>
      </c>
      <c r="AJ12" s="100">
        <v>0</v>
      </c>
      <c r="AL12" s="24" t="s">
        <v>37</v>
      </c>
      <c r="AM12" s="101">
        <f t="shared" ref="AM12:AS12" si="18">IFERROR(L12/C12-1,"N/A")</f>
        <v>0</v>
      </c>
      <c r="AN12" s="101">
        <f t="shared" si="18"/>
        <v>-1.9583660861098195E-2</v>
      </c>
      <c r="AO12" s="101">
        <f t="shared" si="18"/>
        <v>-5.5070516113479462E-2</v>
      </c>
      <c r="AP12" s="101">
        <f t="shared" si="18"/>
        <v>-0.11478921016530352</v>
      </c>
      <c r="AQ12" s="101">
        <f t="shared" si="18"/>
        <v>-0.17431615609121764</v>
      </c>
      <c r="AR12" s="101">
        <f t="shared" si="18"/>
        <v>-8.5530780797986261E-2</v>
      </c>
      <c r="AS12" s="101">
        <f t="shared" si="18"/>
        <v>-0.33894088567519165</v>
      </c>
      <c r="AU12" s="24" t="s">
        <v>37</v>
      </c>
      <c r="AV12" s="101">
        <f t="shared" ref="AV12:BB12" si="19">IFERROR(U12/C12-1,"N/A")</f>
        <v>-1.7803110055947258E-4</v>
      </c>
      <c r="AW12" s="101">
        <f t="shared" si="19"/>
        <v>-9.6289878546415353E-2</v>
      </c>
      <c r="AX12" s="101">
        <f t="shared" si="19"/>
        <v>-0.33583224315734617</v>
      </c>
      <c r="AY12" s="101">
        <f t="shared" si="19"/>
        <v>-0.51929096915922268</v>
      </c>
      <c r="AZ12" s="101">
        <f t="shared" si="19"/>
        <v>-0.49887465671410147</v>
      </c>
      <c r="BA12" s="101">
        <f t="shared" si="19"/>
        <v>-0.78503250695621962</v>
      </c>
      <c r="BB12" s="101">
        <f t="shared" si="19"/>
        <v>-0.86272857443523421</v>
      </c>
      <c r="BD12" s="24" t="s">
        <v>37</v>
      </c>
      <c r="BE12" s="101">
        <f t="shared" ref="BE12:BK12" si="20">IFERROR(AD12/C12-1,"N/A")</f>
        <v>0</v>
      </c>
      <c r="BF12" s="101">
        <f t="shared" si="20"/>
        <v>-0.48513440463706048</v>
      </c>
      <c r="BG12" s="101">
        <f t="shared" si="20"/>
        <v>-0.64929913759513658</v>
      </c>
      <c r="BH12" s="101">
        <f t="shared" si="20"/>
        <v>-1</v>
      </c>
      <c r="BI12" s="101">
        <f t="shared" si="20"/>
        <v>-1</v>
      </c>
      <c r="BJ12" s="101">
        <f t="shared" si="20"/>
        <v>-1</v>
      </c>
      <c r="BK12" s="101">
        <f t="shared" si="20"/>
        <v>-1</v>
      </c>
      <c r="BM12" s="24" t="s">
        <v>37</v>
      </c>
      <c r="BN12" s="100">
        <v>22.296570368133843</v>
      </c>
      <c r="BO12" s="100">
        <v>20.261807086206861</v>
      </c>
      <c r="BP12" s="100">
        <v>19.650192283307383</v>
      </c>
      <c r="BQ12" s="100">
        <v>14.604183361755981</v>
      </c>
      <c r="BR12" s="100">
        <v>11.520424276686636</v>
      </c>
      <c r="BS12" s="100">
        <v>10.297611481271863</v>
      </c>
      <c r="BT12" s="100">
        <v>8.0456816390475261</v>
      </c>
      <c r="BV12" s="24" t="s">
        <v>37</v>
      </c>
      <c r="BW12" s="100">
        <v>22.296570368133843</v>
      </c>
      <c r="BX12" s="100">
        <v>21.078099738469593</v>
      </c>
      <c r="BY12" s="100">
        <v>18.178510782825615</v>
      </c>
      <c r="BZ12" s="100">
        <v>15.618747931792456</v>
      </c>
      <c r="CA12" s="100">
        <v>12.090476255910714</v>
      </c>
      <c r="CB12" s="100">
        <v>9.3397352016572874</v>
      </c>
      <c r="CC12" s="100">
        <v>8.245026295364795</v>
      </c>
      <c r="CE12" s="24" t="s">
        <v>37</v>
      </c>
      <c r="CF12" s="100">
        <v>22.104299764421299</v>
      </c>
      <c r="CG12" s="100">
        <v>20.099172601887183</v>
      </c>
      <c r="CH12" s="100">
        <v>15.912915435876389</v>
      </c>
      <c r="CI12" s="100">
        <v>6.2402501216008224</v>
      </c>
      <c r="CJ12" s="100">
        <v>6.3337228723625296</v>
      </c>
      <c r="CK12" s="100">
        <v>0.72844100111132715</v>
      </c>
      <c r="CL12" s="100">
        <v>0</v>
      </c>
      <c r="CN12" s="24" t="s">
        <v>37</v>
      </c>
      <c r="CO12" s="100">
        <v>21.901851336682768</v>
      </c>
      <c r="CP12" s="100">
        <v>12.658800592729744</v>
      </c>
      <c r="CQ12" s="100">
        <v>9.5784400969728818</v>
      </c>
      <c r="CR12" s="100">
        <v>0</v>
      </c>
      <c r="CS12" s="100">
        <v>0</v>
      </c>
      <c r="CT12" s="100">
        <v>0</v>
      </c>
      <c r="CU12" s="100">
        <v>0</v>
      </c>
      <c r="CW12" s="24" t="s">
        <v>37</v>
      </c>
      <c r="CX12" s="101">
        <f t="shared" ref="CX12:DD12" si="21">IFERROR(BW12/BN12-1,"N/A")</f>
        <v>0</v>
      </c>
      <c r="CY12" s="101">
        <f t="shared" si="21"/>
        <v>4.028725813002243E-2</v>
      </c>
      <c r="CZ12" s="101">
        <f t="shared" si="21"/>
        <v>-7.4893999980445214E-2</v>
      </c>
      <c r="DA12" s="101">
        <f t="shared" si="21"/>
        <v>6.947081838847069E-2</v>
      </c>
      <c r="DB12" s="101">
        <f t="shared" si="21"/>
        <v>4.9481856356424769E-2</v>
      </c>
      <c r="DC12" s="101">
        <f t="shared" si="21"/>
        <v>-9.3019267755115154E-2</v>
      </c>
      <c r="DD12" s="101">
        <f t="shared" si="21"/>
        <v>2.4776602562771588E-2</v>
      </c>
      <c r="DF12" s="24" t="s">
        <v>37</v>
      </c>
      <c r="DG12" s="101">
        <f t="shared" ref="DG12:DM12" si="22">IFERROR(CF12/BN12-1,"N/A")</f>
        <v>-8.6233263922659287E-3</v>
      </c>
      <c r="DH12" s="101">
        <f t="shared" si="22"/>
        <v>-8.0266524909513581E-3</v>
      </c>
      <c r="DI12" s="101">
        <f t="shared" si="22"/>
        <v>-0.1901903448856207</v>
      </c>
      <c r="DJ12" s="101">
        <f t="shared" si="22"/>
        <v>-0.57270804076986703</v>
      </c>
      <c r="DK12" s="101">
        <f t="shared" si="22"/>
        <v>-0.45021791556932511</v>
      </c>
      <c r="DL12" s="101">
        <f t="shared" si="22"/>
        <v>-0.92926116872479281</v>
      </c>
      <c r="DM12" s="101">
        <f t="shared" si="22"/>
        <v>-1</v>
      </c>
      <c r="DO12" s="24" t="s">
        <v>37</v>
      </c>
      <c r="DP12" s="101">
        <f t="shared" ref="DP12:DV12" si="23">IFERROR(CO12/BN12-1,"N/A")</f>
        <v>-1.7703127652995754E-2</v>
      </c>
      <c r="DQ12" s="101">
        <f t="shared" si="23"/>
        <v>-0.37523832208691943</v>
      </c>
      <c r="DR12" s="101">
        <f t="shared" si="23"/>
        <v>-0.51255234763734814</v>
      </c>
      <c r="DS12" s="101">
        <f t="shared" si="23"/>
        <v>-1</v>
      </c>
      <c r="DT12" s="101">
        <f t="shared" si="23"/>
        <v>-1</v>
      </c>
      <c r="DU12" s="101">
        <f t="shared" si="23"/>
        <v>-1</v>
      </c>
      <c r="DV12" s="101">
        <f t="shared" si="23"/>
        <v>-1</v>
      </c>
      <c r="DX12" s="24" t="s">
        <v>37</v>
      </c>
      <c r="DY12" s="100">
        <v>22.296570368133843</v>
      </c>
      <c r="DZ12" s="100">
        <v>21.136594208673454</v>
      </c>
      <c r="EA12" s="100">
        <v>20.420542784232065</v>
      </c>
      <c r="EB12" s="100">
        <v>15.579380880084612</v>
      </c>
      <c r="EC12" s="100">
        <v>12.170859445466618</v>
      </c>
      <c r="ED12" s="100">
        <v>10.297611481271863</v>
      </c>
      <c r="EE12" s="100">
        <v>10.638155874368284</v>
      </c>
      <c r="EG12" s="24" t="s">
        <v>37</v>
      </c>
      <c r="EH12" s="100">
        <v>22.296570368133843</v>
      </c>
      <c r="EI12" s="100">
        <v>21.079002892032189</v>
      </c>
      <c r="EJ12" s="100">
        <v>17.998821844323039</v>
      </c>
      <c r="EK12" s="100">
        <v>14.551339682901695</v>
      </c>
      <c r="EL12" s="100">
        <v>11.447647010469371</v>
      </c>
      <c r="EM12" s="100">
        <v>8.8497769188475477</v>
      </c>
      <c r="EN12" s="100">
        <v>9.0956489188506566</v>
      </c>
      <c r="EP12" s="24" t="s">
        <v>37</v>
      </c>
      <c r="EQ12" s="100">
        <v>21.574443253003114</v>
      </c>
      <c r="ER12" s="100">
        <v>19.306173111096616</v>
      </c>
      <c r="ES12" s="100">
        <v>11.597406205655791</v>
      </c>
      <c r="ET12" s="100">
        <v>4.7785548845863479</v>
      </c>
      <c r="EU12" s="100">
        <v>4.3531011201981507</v>
      </c>
      <c r="EV12" s="100">
        <v>0.79686088693754931</v>
      </c>
      <c r="EW12" s="100">
        <v>0.79686088693754931</v>
      </c>
      <c r="EY12" s="24" t="s">
        <v>37</v>
      </c>
      <c r="EZ12" s="100">
        <v>21.65196891560613</v>
      </c>
      <c r="FA12" s="100">
        <v>13.401009894486943</v>
      </c>
      <c r="FB12" s="100">
        <v>7.0464243444431656</v>
      </c>
      <c r="FC12" s="100">
        <v>0</v>
      </c>
      <c r="FD12" s="100">
        <v>0</v>
      </c>
      <c r="FE12" s="100">
        <v>0</v>
      </c>
      <c r="FF12" s="100">
        <v>0</v>
      </c>
      <c r="FH12" s="24" t="s">
        <v>37</v>
      </c>
      <c r="FI12" s="101">
        <f t="shared" ref="FI12:FO12" si="24">IFERROR(EH12/DY12-1,"N/A")</f>
        <v>0</v>
      </c>
      <c r="FJ12" s="101">
        <f t="shared" si="24"/>
        <v>-2.7247207413213514E-3</v>
      </c>
      <c r="FK12" s="101">
        <f t="shared" si="24"/>
        <v>-0.11859238833646391</v>
      </c>
      <c r="FL12" s="101">
        <f t="shared" si="24"/>
        <v>-6.5987294687498088E-2</v>
      </c>
      <c r="FM12" s="101">
        <f t="shared" si="24"/>
        <v>-5.9421640537195453E-2</v>
      </c>
      <c r="FN12" s="101">
        <f t="shared" si="24"/>
        <v>-0.14059906659495491</v>
      </c>
      <c r="FO12" s="101">
        <f t="shared" si="24"/>
        <v>-0.14499758921883865</v>
      </c>
      <c r="FQ12" s="24" t="s">
        <v>37</v>
      </c>
      <c r="FR12" s="101">
        <f t="shared" ref="FR12:FX12" si="25">IFERROR(EQ12/DY12-1,"N/A")</f>
        <v>-3.2387362863787739E-2</v>
      </c>
      <c r="FS12" s="101">
        <f t="shared" si="25"/>
        <v>-8.6599623359647993E-2</v>
      </c>
      <c r="FT12" s="101">
        <f t="shared" si="25"/>
        <v>-0.43207159926175676</v>
      </c>
      <c r="FU12" s="101">
        <f t="shared" si="25"/>
        <v>-0.69327697157113244</v>
      </c>
      <c r="FV12" s="101">
        <f t="shared" si="25"/>
        <v>-0.64233412277063251</v>
      </c>
      <c r="FW12" s="101">
        <f t="shared" si="25"/>
        <v>-0.92261692059495637</v>
      </c>
      <c r="FX12" s="101">
        <f t="shared" si="25"/>
        <v>-0.92509407679788591</v>
      </c>
      <c r="FZ12" s="24" t="s">
        <v>37</v>
      </c>
      <c r="GA12" s="101">
        <f t="shared" ref="GA12:GG12" si="26">IFERROR(EZ12/DY12-1,"N/A")</f>
        <v>-2.891034100244283E-2</v>
      </c>
      <c r="GB12" s="101">
        <f t="shared" si="26"/>
        <v>-0.3659806418108833</v>
      </c>
      <c r="GC12" s="101">
        <f t="shared" si="26"/>
        <v>-0.65493452260807994</v>
      </c>
      <c r="GD12" s="101">
        <f t="shared" si="26"/>
        <v>-1</v>
      </c>
      <c r="GE12" s="101">
        <f t="shared" si="26"/>
        <v>-1</v>
      </c>
      <c r="GF12" s="101">
        <f t="shared" si="26"/>
        <v>-1</v>
      </c>
      <c r="GG12" s="101">
        <f t="shared" si="26"/>
        <v>-1</v>
      </c>
    </row>
    <row r="13" spans="2:189" x14ac:dyDescent="0.2">
      <c r="B13" s="27" t="s">
        <v>38</v>
      </c>
      <c r="C13" s="100"/>
      <c r="D13" s="100"/>
      <c r="E13" s="100"/>
      <c r="F13" s="100"/>
      <c r="G13" s="100"/>
      <c r="H13" s="100"/>
      <c r="I13" s="100"/>
      <c r="K13" s="27" t="s">
        <v>38</v>
      </c>
      <c r="L13" s="100"/>
      <c r="M13" s="100"/>
      <c r="N13" s="100"/>
      <c r="O13" s="100"/>
      <c r="P13" s="100"/>
      <c r="Q13" s="100"/>
      <c r="R13" s="100"/>
      <c r="T13" s="27" t="s">
        <v>38</v>
      </c>
      <c r="U13" s="100"/>
      <c r="V13" s="100"/>
      <c r="W13" s="100"/>
      <c r="X13" s="100"/>
      <c r="Y13" s="100"/>
      <c r="Z13" s="100"/>
      <c r="AA13" s="100"/>
      <c r="AC13" s="27" t="s">
        <v>38</v>
      </c>
      <c r="AD13" s="100"/>
      <c r="AE13" s="100"/>
      <c r="AF13" s="100"/>
      <c r="AG13" s="100"/>
      <c r="AH13" s="100"/>
      <c r="AI13" s="100"/>
      <c r="AJ13" s="100"/>
      <c r="AL13" s="27" t="s">
        <v>38</v>
      </c>
      <c r="AM13" s="102"/>
      <c r="AN13" s="102"/>
      <c r="AO13" s="102"/>
      <c r="AP13" s="102"/>
      <c r="AQ13" s="102"/>
      <c r="AR13" s="102"/>
      <c r="AS13" s="102"/>
      <c r="AU13" s="27" t="s">
        <v>38</v>
      </c>
      <c r="AV13" s="102"/>
      <c r="AW13" s="102"/>
      <c r="AX13" s="102"/>
      <c r="AY13" s="102"/>
      <c r="AZ13" s="102"/>
      <c r="BA13" s="102"/>
      <c r="BB13" s="102"/>
      <c r="BD13" s="27" t="s">
        <v>38</v>
      </c>
      <c r="BE13" s="102"/>
      <c r="BF13" s="102"/>
      <c r="BG13" s="102"/>
      <c r="BH13" s="102"/>
      <c r="BI13" s="102"/>
      <c r="BJ13" s="102"/>
      <c r="BK13" s="102"/>
      <c r="BM13" s="27" t="s">
        <v>38</v>
      </c>
      <c r="BN13" s="100"/>
      <c r="BO13" s="100"/>
      <c r="BP13" s="100"/>
      <c r="BQ13" s="100"/>
      <c r="BR13" s="100"/>
      <c r="BS13" s="100"/>
      <c r="BT13" s="100"/>
      <c r="BV13" s="27" t="s">
        <v>38</v>
      </c>
      <c r="BW13" s="100"/>
      <c r="BX13" s="100"/>
      <c r="BY13" s="100"/>
      <c r="BZ13" s="100"/>
      <c r="CA13" s="100"/>
      <c r="CB13" s="100"/>
      <c r="CC13" s="100"/>
      <c r="CE13" s="27" t="s">
        <v>38</v>
      </c>
      <c r="CF13" s="100"/>
      <c r="CG13" s="100"/>
      <c r="CH13" s="100"/>
      <c r="CI13" s="100"/>
      <c r="CJ13" s="100"/>
      <c r="CK13" s="100"/>
      <c r="CL13" s="100"/>
      <c r="CN13" s="27" t="s">
        <v>38</v>
      </c>
      <c r="CO13" s="100"/>
      <c r="CP13" s="100"/>
      <c r="CQ13" s="100"/>
      <c r="CR13" s="100"/>
      <c r="CS13" s="100"/>
      <c r="CT13" s="100"/>
      <c r="CU13" s="100"/>
      <c r="CW13" s="27" t="s">
        <v>38</v>
      </c>
      <c r="CX13" s="102"/>
      <c r="CY13" s="102"/>
      <c r="CZ13" s="102"/>
      <c r="DA13" s="102"/>
      <c r="DB13" s="102"/>
      <c r="DC13" s="102"/>
      <c r="DD13" s="102"/>
      <c r="DF13" s="27" t="s">
        <v>38</v>
      </c>
      <c r="DG13" s="102"/>
      <c r="DH13" s="102"/>
      <c r="DI13" s="102"/>
      <c r="DJ13" s="102"/>
      <c r="DK13" s="102"/>
      <c r="DL13" s="102"/>
      <c r="DM13" s="102"/>
      <c r="DO13" s="27" t="s">
        <v>38</v>
      </c>
      <c r="DP13" s="102"/>
      <c r="DQ13" s="102"/>
      <c r="DR13" s="102"/>
      <c r="DS13" s="102"/>
      <c r="DT13" s="102"/>
      <c r="DU13" s="102"/>
      <c r="DV13" s="102"/>
      <c r="DX13" s="27" t="s">
        <v>38</v>
      </c>
      <c r="DY13" s="100"/>
      <c r="DZ13" s="100"/>
      <c r="EA13" s="100"/>
      <c r="EB13" s="100"/>
      <c r="EC13" s="100"/>
      <c r="ED13" s="100"/>
      <c r="EE13" s="100"/>
      <c r="EG13" s="27" t="s">
        <v>38</v>
      </c>
      <c r="EH13" s="100"/>
      <c r="EI13" s="100"/>
      <c r="EJ13" s="100"/>
      <c r="EK13" s="100"/>
      <c r="EL13" s="100"/>
      <c r="EM13" s="100"/>
      <c r="EN13" s="100"/>
      <c r="EP13" s="27" t="s">
        <v>38</v>
      </c>
      <c r="EQ13" s="100"/>
      <c r="ER13" s="100"/>
      <c r="ES13" s="100"/>
      <c r="ET13" s="100"/>
      <c r="EU13" s="100"/>
      <c r="EV13" s="100"/>
      <c r="EW13" s="100"/>
      <c r="EY13" s="27" t="s">
        <v>38</v>
      </c>
      <c r="EZ13" s="100"/>
      <c r="FA13" s="100"/>
      <c r="FB13" s="100"/>
      <c r="FC13" s="100"/>
      <c r="FD13" s="100"/>
      <c r="FE13" s="100"/>
      <c r="FF13" s="100"/>
      <c r="FH13" s="27" t="s">
        <v>38</v>
      </c>
      <c r="FI13" s="102"/>
      <c r="FJ13" s="102"/>
      <c r="FK13" s="102"/>
      <c r="FL13" s="102"/>
      <c r="FM13" s="102"/>
      <c r="FN13" s="102"/>
      <c r="FO13" s="102"/>
      <c r="FQ13" s="27" t="s">
        <v>38</v>
      </c>
      <c r="FR13" s="102"/>
      <c r="FS13" s="102"/>
      <c r="FT13" s="102"/>
      <c r="FU13" s="102"/>
      <c r="FV13" s="102"/>
      <c r="FW13" s="102"/>
      <c r="FX13" s="102"/>
      <c r="FZ13" s="27" t="s">
        <v>38</v>
      </c>
      <c r="GA13" s="102"/>
      <c r="GB13" s="102"/>
      <c r="GC13" s="102"/>
      <c r="GD13" s="102"/>
      <c r="GE13" s="102"/>
      <c r="GF13" s="102"/>
      <c r="GG13" s="102"/>
    </row>
    <row r="14" spans="2:189" x14ac:dyDescent="0.2">
      <c r="B14" s="24" t="s">
        <v>39</v>
      </c>
      <c r="C14" s="100">
        <v>56.936625850826708</v>
      </c>
      <c r="D14" s="100">
        <v>62.110832996361893</v>
      </c>
      <c r="E14" s="100">
        <v>61.777664894874839</v>
      </c>
      <c r="F14" s="100">
        <v>57.670803514782044</v>
      </c>
      <c r="G14" s="100">
        <v>50.559657780545386</v>
      </c>
      <c r="H14" s="100">
        <v>41.124215115636432</v>
      </c>
      <c r="I14" s="100">
        <v>34.168273704398345</v>
      </c>
      <c r="K14" s="24" t="s">
        <v>39</v>
      </c>
      <c r="L14" s="100">
        <v>44.303900108740798</v>
      </c>
      <c r="M14" s="100">
        <v>46.11647237382585</v>
      </c>
      <c r="N14" s="100">
        <v>58.976454613395745</v>
      </c>
      <c r="O14" s="100">
        <v>69.332939115652223</v>
      </c>
      <c r="P14" s="100">
        <v>64.406788657844658</v>
      </c>
      <c r="Q14" s="100">
        <v>45.641112922843384</v>
      </c>
      <c r="R14" s="100">
        <v>27.167009682732115</v>
      </c>
      <c r="T14" s="24" t="s">
        <v>39</v>
      </c>
      <c r="U14" s="100">
        <v>40.596511104999387</v>
      </c>
      <c r="V14" s="100">
        <v>52.348123210988916</v>
      </c>
      <c r="W14" s="100">
        <v>61.115137286420129</v>
      </c>
      <c r="X14" s="100">
        <v>33.613214704007902</v>
      </c>
      <c r="Y14" s="100">
        <v>29.328257261777946</v>
      </c>
      <c r="Z14" s="100">
        <v>0.75558253169386602</v>
      </c>
      <c r="AA14" s="100">
        <v>0.66603603943206613</v>
      </c>
      <c r="AC14" s="24" t="s">
        <v>39</v>
      </c>
      <c r="AD14" s="100">
        <v>38.354751356168741</v>
      </c>
      <c r="AE14" s="100">
        <v>47.05352018370445</v>
      </c>
      <c r="AF14" s="100">
        <v>28.796870744438923</v>
      </c>
      <c r="AG14" s="100">
        <v>2.9028276600344016</v>
      </c>
      <c r="AH14" s="100">
        <v>0.66723617637715338</v>
      </c>
      <c r="AI14" s="100">
        <v>0.65401093110834929</v>
      </c>
      <c r="AJ14" s="100">
        <v>0.64104781654049992</v>
      </c>
      <c r="AL14" s="24" t="s">
        <v>39</v>
      </c>
      <c r="AM14" s="101">
        <f t="shared" ref="AM14:AS14" si="27">IFERROR(L14/C14-1,"N/A")</f>
        <v>-0.22187345233950995</v>
      </c>
      <c r="AN14" s="101">
        <f t="shared" si="27"/>
        <v>-0.25751322033425161</v>
      </c>
      <c r="AO14" s="101">
        <f t="shared" si="27"/>
        <v>-4.5343414747802901E-2</v>
      </c>
      <c r="AP14" s="101">
        <f t="shared" si="27"/>
        <v>0.20221905869372825</v>
      </c>
      <c r="AQ14" s="101">
        <f t="shared" si="27"/>
        <v>0.27387706889557784</v>
      </c>
      <c r="AR14" s="101">
        <f t="shared" si="27"/>
        <v>0.10983547757704226</v>
      </c>
      <c r="AS14" s="101">
        <f t="shared" si="27"/>
        <v>-0.20490540675939928</v>
      </c>
      <c r="AU14" s="24" t="s">
        <v>39</v>
      </c>
      <c r="AV14" s="101">
        <f t="shared" ref="AV14:BB14" si="28">IFERROR(U14/C14-1,"N/A")</f>
        <v>-0.28698776054341946</v>
      </c>
      <c r="AW14" s="101">
        <f t="shared" si="28"/>
        <v>-0.15718207781796811</v>
      </c>
      <c r="AX14" s="101">
        <f t="shared" si="28"/>
        <v>-1.0724387358798881E-2</v>
      </c>
      <c r="AY14" s="101">
        <f t="shared" si="28"/>
        <v>-0.4171536955369064</v>
      </c>
      <c r="AZ14" s="101">
        <f t="shared" si="28"/>
        <v>-0.41992769434719102</v>
      </c>
      <c r="BA14" s="101">
        <f t="shared" si="28"/>
        <v>-0.98162682182336469</v>
      </c>
      <c r="BB14" s="101">
        <f t="shared" si="28"/>
        <v>-0.98050717911024199</v>
      </c>
      <c r="BD14" s="24" t="s">
        <v>39</v>
      </c>
      <c r="BE14" s="101">
        <f t="shared" ref="BE14:BK14" si="29">IFERROR(AD14/C14-1,"N/A")</f>
        <v>-0.32636065479788456</v>
      </c>
      <c r="BF14" s="101">
        <f t="shared" si="29"/>
        <v>-0.24242651541220539</v>
      </c>
      <c r="BG14" s="101">
        <f t="shared" si="29"/>
        <v>-0.53386275131244154</v>
      </c>
      <c r="BH14" s="101">
        <f t="shared" si="29"/>
        <v>-0.94966555894629845</v>
      </c>
      <c r="BI14" s="101">
        <f t="shared" si="29"/>
        <v>-0.98680299262955262</v>
      </c>
      <c r="BJ14" s="101">
        <f t="shared" si="29"/>
        <v>-0.98409669511577669</v>
      </c>
      <c r="BK14" s="101">
        <f t="shared" si="29"/>
        <v>-0.98123850733325224</v>
      </c>
      <c r="BM14" s="24" t="s">
        <v>39</v>
      </c>
      <c r="BN14" s="100">
        <v>51.065742271640346</v>
      </c>
      <c r="BO14" s="100">
        <v>52.086996153965458</v>
      </c>
      <c r="BP14" s="100">
        <v>49.815232118023978</v>
      </c>
      <c r="BQ14" s="100">
        <v>43.079726495250121</v>
      </c>
      <c r="BR14" s="100">
        <v>32.275715525739983</v>
      </c>
      <c r="BS14" s="100">
        <v>22.331261451230098</v>
      </c>
      <c r="BT14" s="100">
        <v>9.1146070859136721</v>
      </c>
      <c r="BV14" s="24" t="s">
        <v>39</v>
      </c>
      <c r="BW14" s="100">
        <v>42.98500519105388</v>
      </c>
      <c r="BX14" s="100">
        <v>43.159425835617498</v>
      </c>
      <c r="BY14" s="100">
        <v>51.304651116602315</v>
      </c>
      <c r="BZ14" s="100">
        <v>59.977389396093507</v>
      </c>
      <c r="CA14" s="100">
        <v>47.904507980174252</v>
      </c>
      <c r="CB14" s="100">
        <v>33.770139641492165</v>
      </c>
      <c r="CC14" s="100">
        <v>9.3077789883383062</v>
      </c>
      <c r="CE14" s="24" t="s">
        <v>39</v>
      </c>
      <c r="CF14" s="100">
        <v>42.321704470127663</v>
      </c>
      <c r="CG14" s="100">
        <v>56.069426373632517</v>
      </c>
      <c r="CH14" s="100">
        <v>66.008751995798207</v>
      </c>
      <c r="CI14" s="100">
        <v>29.560454730827178</v>
      </c>
      <c r="CJ14" s="100">
        <v>21.807824626790367</v>
      </c>
      <c r="CK14" s="100">
        <v>0.67899915399991551</v>
      </c>
      <c r="CL14" s="100">
        <v>0.64104781654049992</v>
      </c>
      <c r="CN14" s="24" t="s">
        <v>39</v>
      </c>
      <c r="CO14" s="100">
        <v>38.354751356168741</v>
      </c>
      <c r="CP14" s="100">
        <v>48.543292227407733</v>
      </c>
      <c r="CQ14" s="100">
        <v>31.311382303024519</v>
      </c>
      <c r="CR14" s="100">
        <v>2.6171001297321417</v>
      </c>
      <c r="CS14" s="100">
        <v>0.66723617637715338</v>
      </c>
      <c r="CT14" s="100">
        <v>0.65401093110834929</v>
      </c>
      <c r="CU14" s="100">
        <v>0.64104781654049992</v>
      </c>
      <c r="CW14" s="24" t="s">
        <v>39</v>
      </c>
      <c r="CX14" s="101">
        <f t="shared" ref="CX14:DD14" si="30">IFERROR(BW14/BN14-1,"N/A")</f>
        <v>-0.15824184122501539</v>
      </c>
      <c r="CY14" s="101">
        <f t="shared" si="30"/>
        <v>-0.17139729639925283</v>
      </c>
      <c r="CZ14" s="101">
        <f t="shared" si="30"/>
        <v>2.9898866978067096E-2</v>
      </c>
      <c r="DA14" s="101">
        <f t="shared" si="30"/>
        <v>0.39224164765081526</v>
      </c>
      <c r="DB14" s="101">
        <f t="shared" si="30"/>
        <v>0.48422760579762381</v>
      </c>
      <c r="DC14" s="101">
        <f t="shared" si="30"/>
        <v>0.51223609625653133</v>
      </c>
      <c r="DD14" s="101">
        <f t="shared" si="30"/>
        <v>2.1193662063960561E-2</v>
      </c>
      <c r="DF14" s="24" t="s">
        <v>39</v>
      </c>
      <c r="DG14" s="101">
        <f t="shared" ref="DG14:DM14" si="31">IFERROR(CF14/BN14-1,"N/A")</f>
        <v>-0.17123099386276297</v>
      </c>
      <c r="DH14" s="101">
        <f t="shared" si="31"/>
        <v>7.6457283270766396E-2</v>
      </c>
      <c r="DI14" s="101">
        <f t="shared" si="31"/>
        <v>0.32507165357391044</v>
      </c>
      <c r="DJ14" s="101">
        <f t="shared" si="31"/>
        <v>-0.31381981419760285</v>
      </c>
      <c r="DK14" s="101">
        <f t="shared" si="31"/>
        <v>-0.32432715211538654</v>
      </c>
      <c r="DL14" s="101">
        <f t="shared" si="31"/>
        <v>-0.96959423203732575</v>
      </c>
      <c r="DM14" s="101">
        <f t="shared" si="31"/>
        <v>-0.9296680799843563</v>
      </c>
      <c r="DO14" s="24" t="s">
        <v>39</v>
      </c>
      <c r="DP14" s="101">
        <f t="shared" ref="DP14:DV14" si="32">IFERROR(CO14/BN14-1,"N/A")</f>
        <v>-0.24891424955416197</v>
      </c>
      <c r="DQ14" s="101">
        <f t="shared" si="32"/>
        <v>-6.8034330796937992E-2</v>
      </c>
      <c r="DR14" s="101">
        <f t="shared" si="32"/>
        <v>-0.37144963554841004</v>
      </c>
      <c r="DS14" s="101">
        <f t="shared" si="32"/>
        <v>-0.93924984342645035</v>
      </c>
      <c r="DT14" s="101">
        <f t="shared" si="32"/>
        <v>-0.97932699041652449</v>
      </c>
      <c r="DU14" s="101">
        <f t="shared" si="32"/>
        <v>-0.97071321149785184</v>
      </c>
      <c r="DV14" s="101">
        <f t="shared" si="32"/>
        <v>-0.9296680799843563</v>
      </c>
      <c r="DX14" s="24" t="s">
        <v>39</v>
      </c>
      <c r="DY14" s="100">
        <v>51.744172977052308</v>
      </c>
      <c r="DZ14" s="100">
        <v>56.836162678775949</v>
      </c>
      <c r="EA14" s="100">
        <v>59.432499586295712</v>
      </c>
      <c r="EB14" s="100">
        <v>48.229447610368005</v>
      </c>
      <c r="EC14" s="100">
        <v>42.151145327676609</v>
      </c>
      <c r="ED14" s="100">
        <v>29.709268906545979</v>
      </c>
      <c r="EE14" s="100">
        <v>22.128147453639258</v>
      </c>
      <c r="EG14" s="24" t="s">
        <v>39</v>
      </c>
      <c r="EH14" s="100">
        <v>42.98500519105388</v>
      </c>
      <c r="EI14" s="100">
        <v>43.159425835617498</v>
      </c>
      <c r="EJ14" s="100">
        <v>50.514262739781124</v>
      </c>
      <c r="EK14" s="100">
        <v>58.055437957383852</v>
      </c>
      <c r="EL14" s="100">
        <v>46.443312616239297</v>
      </c>
      <c r="EM14" s="100">
        <v>36.842208203800844</v>
      </c>
      <c r="EN14" s="100">
        <v>20.41064474603802</v>
      </c>
      <c r="EP14" s="24" t="s">
        <v>39</v>
      </c>
      <c r="EQ14" s="100">
        <v>42.247909150114005</v>
      </c>
      <c r="ER14" s="100">
        <v>52.106623447096545</v>
      </c>
      <c r="ES14" s="100">
        <v>59.163599944723323</v>
      </c>
      <c r="ET14" s="100">
        <v>27.176110929998014</v>
      </c>
      <c r="EU14" s="100">
        <v>14.874964208801714</v>
      </c>
      <c r="EV14" s="100">
        <v>0.68519448532521676</v>
      </c>
      <c r="EW14" s="100">
        <v>0.64104781654049992</v>
      </c>
      <c r="EY14" s="24" t="s">
        <v>39</v>
      </c>
      <c r="EZ14" s="100">
        <v>38.867829451784701</v>
      </c>
      <c r="FA14" s="100">
        <v>49.836140576963061</v>
      </c>
      <c r="FB14" s="100">
        <v>28.130994900394452</v>
      </c>
      <c r="FC14" s="100">
        <v>2.6105942199844341</v>
      </c>
      <c r="FD14" s="100">
        <v>0.66723617637715338</v>
      </c>
      <c r="FE14" s="100">
        <v>0.65401093110834929</v>
      </c>
      <c r="FF14" s="100">
        <v>0.64104781654049992</v>
      </c>
      <c r="FH14" s="24" t="s">
        <v>39</v>
      </c>
      <c r="FI14" s="101">
        <f t="shared" ref="FI14:FO14" si="33">IFERROR(EH14/DY14-1,"N/A")</f>
        <v>-0.16927834154162591</v>
      </c>
      <c r="FJ14" s="101">
        <f t="shared" si="33"/>
        <v>-0.24063441651499262</v>
      </c>
      <c r="FK14" s="101">
        <f t="shared" si="33"/>
        <v>-0.15005656683790236</v>
      </c>
      <c r="FL14" s="101">
        <f t="shared" si="33"/>
        <v>0.203734250211556</v>
      </c>
      <c r="FM14" s="101">
        <f t="shared" si="33"/>
        <v>0.10182801096378347</v>
      </c>
      <c r="FN14" s="101">
        <f t="shared" si="33"/>
        <v>0.24009137753245868</v>
      </c>
      <c r="FO14" s="101">
        <f t="shared" si="33"/>
        <v>-7.7616199512389517E-2</v>
      </c>
      <c r="FQ14" s="24" t="s">
        <v>39</v>
      </c>
      <c r="FR14" s="101">
        <f t="shared" ref="FR14:FX14" si="34">IFERROR(EQ14/DY14-1,"N/A")</f>
        <v>-0.18352334727911757</v>
      </c>
      <c r="FS14" s="101">
        <f t="shared" si="34"/>
        <v>-8.3213556453654358E-2</v>
      </c>
      <c r="FT14" s="101">
        <f t="shared" si="34"/>
        <v>-4.5244545231005739E-3</v>
      </c>
      <c r="FU14" s="101">
        <f t="shared" si="34"/>
        <v>-0.43652452440371936</v>
      </c>
      <c r="FV14" s="101">
        <f t="shared" si="34"/>
        <v>-0.64710415118815878</v>
      </c>
      <c r="FW14" s="101">
        <f t="shared" si="34"/>
        <v>-0.97693667631200964</v>
      </c>
      <c r="FX14" s="101">
        <f t="shared" si="34"/>
        <v>-0.97103020856655253</v>
      </c>
      <c r="FZ14" s="24" t="s">
        <v>39</v>
      </c>
      <c r="GA14" s="101">
        <f t="shared" ref="GA14:GG14" si="35">IFERROR(EZ14/DY14-1,"N/A")</f>
        <v>-0.24884625233024893</v>
      </c>
      <c r="GB14" s="101">
        <f t="shared" si="35"/>
        <v>-0.12316141294364469</v>
      </c>
      <c r="GC14" s="101">
        <f t="shared" si="35"/>
        <v>-0.52667319907101706</v>
      </c>
      <c r="GD14" s="101">
        <f t="shared" si="35"/>
        <v>-0.94587136387970516</v>
      </c>
      <c r="GE14" s="101">
        <f t="shared" si="35"/>
        <v>-0.98417039036092235</v>
      </c>
      <c r="GF14" s="101">
        <f t="shared" si="35"/>
        <v>-0.97798630006124965</v>
      </c>
      <c r="GG14" s="101">
        <f t="shared" si="35"/>
        <v>-0.97103020856655253</v>
      </c>
    </row>
    <row r="15" spans="2:189" x14ac:dyDescent="0.2">
      <c r="B15" s="27" t="s">
        <v>40</v>
      </c>
      <c r="C15" s="100"/>
      <c r="D15" s="100"/>
      <c r="E15" s="100"/>
      <c r="F15" s="100"/>
      <c r="G15" s="100"/>
      <c r="H15" s="100"/>
      <c r="I15" s="100"/>
      <c r="K15" s="27" t="s">
        <v>40</v>
      </c>
      <c r="L15" s="100"/>
      <c r="M15" s="100"/>
      <c r="N15" s="100"/>
      <c r="O15" s="100"/>
      <c r="P15" s="100"/>
      <c r="Q15" s="100"/>
      <c r="R15" s="100"/>
      <c r="T15" s="27" t="s">
        <v>40</v>
      </c>
      <c r="U15" s="100"/>
      <c r="V15" s="100"/>
      <c r="W15" s="100"/>
      <c r="X15" s="100"/>
      <c r="Y15" s="100"/>
      <c r="Z15" s="100"/>
      <c r="AA15" s="100"/>
      <c r="AC15" s="27" t="s">
        <v>40</v>
      </c>
      <c r="AD15" s="100"/>
      <c r="AE15" s="100"/>
      <c r="AF15" s="100"/>
      <c r="AG15" s="100"/>
      <c r="AH15" s="100"/>
      <c r="AI15" s="100"/>
      <c r="AJ15" s="100"/>
      <c r="AL15" s="27" t="s">
        <v>40</v>
      </c>
      <c r="AM15" s="102"/>
      <c r="AN15" s="102"/>
      <c r="AO15" s="102"/>
      <c r="AP15" s="102"/>
      <c r="AQ15" s="102"/>
      <c r="AR15" s="102"/>
      <c r="AS15" s="102"/>
      <c r="AU15" s="27" t="s">
        <v>40</v>
      </c>
      <c r="AV15" s="102"/>
      <c r="AW15" s="102"/>
      <c r="AX15" s="102"/>
      <c r="AY15" s="102"/>
      <c r="AZ15" s="102"/>
      <c r="BA15" s="102"/>
      <c r="BB15" s="102"/>
      <c r="BD15" s="27" t="s">
        <v>40</v>
      </c>
      <c r="BE15" s="102"/>
      <c r="BF15" s="102"/>
      <c r="BG15" s="102"/>
      <c r="BH15" s="102"/>
      <c r="BI15" s="102"/>
      <c r="BJ15" s="102"/>
      <c r="BK15" s="102"/>
      <c r="BM15" s="27" t="s">
        <v>40</v>
      </c>
      <c r="BN15" s="100"/>
      <c r="BO15" s="100"/>
      <c r="BP15" s="100"/>
      <c r="BQ15" s="100"/>
      <c r="BR15" s="100"/>
      <c r="BS15" s="100"/>
      <c r="BT15" s="100"/>
      <c r="BV15" s="27" t="s">
        <v>40</v>
      </c>
      <c r="BW15" s="100"/>
      <c r="BX15" s="100"/>
      <c r="BY15" s="100"/>
      <c r="BZ15" s="100"/>
      <c r="CA15" s="100"/>
      <c r="CB15" s="100"/>
      <c r="CC15" s="100"/>
      <c r="CE15" s="27" t="s">
        <v>40</v>
      </c>
      <c r="CF15" s="100"/>
      <c r="CG15" s="100"/>
      <c r="CH15" s="100"/>
      <c r="CI15" s="100"/>
      <c r="CJ15" s="100"/>
      <c r="CK15" s="100"/>
      <c r="CL15" s="100"/>
      <c r="CN15" s="27" t="s">
        <v>40</v>
      </c>
      <c r="CO15" s="100"/>
      <c r="CP15" s="100"/>
      <c r="CQ15" s="100"/>
      <c r="CR15" s="100"/>
      <c r="CS15" s="100"/>
      <c r="CT15" s="100"/>
      <c r="CU15" s="100"/>
      <c r="CW15" s="27" t="s">
        <v>40</v>
      </c>
      <c r="CX15" s="102"/>
      <c r="CY15" s="102"/>
      <c r="CZ15" s="102"/>
      <c r="DA15" s="102"/>
      <c r="DB15" s="102"/>
      <c r="DC15" s="102"/>
      <c r="DD15" s="102"/>
      <c r="DF15" s="27" t="s">
        <v>40</v>
      </c>
      <c r="DG15" s="102"/>
      <c r="DH15" s="102"/>
      <c r="DI15" s="102"/>
      <c r="DJ15" s="102"/>
      <c r="DK15" s="102"/>
      <c r="DL15" s="102"/>
      <c r="DM15" s="102"/>
      <c r="DO15" s="27" t="s">
        <v>40</v>
      </c>
      <c r="DP15" s="102"/>
      <c r="DQ15" s="102"/>
      <c r="DR15" s="102"/>
      <c r="DS15" s="102"/>
      <c r="DT15" s="102"/>
      <c r="DU15" s="102"/>
      <c r="DV15" s="102"/>
      <c r="DX15" s="27" t="s">
        <v>40</v>
      </c>
      <c r="DY15" s="100"/>
      <c r="DZ15" s="100"/>
      <c r="EA15" s="100"/>
      <c r="EB15" s="100"/>
      <c r="EC15" s="100"/>
      <c r="ED15" s="100"/>
      <c r="EE15" s="100"/>
      <c r="EG15" s="27" t="s">
        <v>40</v>
      </c>
      <c r="EH15" s="100"/>
      <c r="EI15" s="100"/>
      <c r="EJ15" s="100"/>
      <c r="EK15" s="100"/>
      <c r="EL15" s="100"/>
      <c r="EM15" s="100"/>
      <c r="EN15" s="100"/>
      <c r="EP15" s="27" t="s">
        <v>40</v>
      </c>
      <c r="EQ15" s="100"/>
      <c r="ER15" s="100"/>
      <c r="ES15" s="100"/>
      <c r="ET15" s="100"/>
      <c r="EU15" s="100"/>
      <c r="EV15" s="100"/>
      <c r="EW15" s="100"/>
      <c r="EY15" s="27" t="s">
        <v>40</v>
      </c>
      <c r="EZ15" s="100"/>
      <c r="FA15" s="100"/>
      <c r="FB15" s="100"/>
      <c r="FC15" s="100"/>
      <c r="FD15" s="100"/>
      <c r="FE15" s="100"/>
      <c r="FF15" s="100"/>
      <c r="FH15" s="27" t="s">
        <v>40</v>
      </c>
      <c r="FI15" s="102"/>
      <c r="FJ15" s="102"/>
      <c r="FK15" s="102"/>
      <c r="FL15" s="102"/>
      <c r="FM15" s="102"/>
      <c r="FN15" s="102"/>
      <c r="FO15" s="102"/>
      <c r="FQ15" s="27" t="s">
        <v>40</v>
      </c>
      <c r="FR15" s="102"/>
      <c r="FS15" s="102"/>
      <c r="FT15" s="102"/>
      <c r="FU15" s="102"/>
      <c r="FV15" s="102"/>
      <c r="FW15" s="102"/>
      <c r="FX15" s="102"/>
      <c r="FZ15" s="27" t="s">
        <v>40</v>
      </c>
      <c r="GA15" s="102"/>
      <c r="GB15" s="102"/>
      <c r="GC15" s="102"/>
      <c r="GD15" s="102"/>
      <c r="GE15" s="102"/>
      <c r="GF15" s="102"/>
      <c r="GG15" s="102"/>
    </row>
    <row r="16" spans="2:189" x14ac:dyDescent="0.2">
      <c r="B16" s="24" t="s">
        <v>41</v>
      </c>
      <c r="C16" s="100">
        <v>5.4220015280063247</v>
      </c>
      <c r="D16" s="100">
        <v>4.7185889920783426</v>
      </c>
      <c r="E16" s="100">
        <v>5.7612170997375909</v>
      </c>
      <c r="F16" s="100">
        <v>2.7673811067923548</v>
      </c>
      <c r="G16" s="100">
        <v>3.9679368126959842</v>
      </c>
      <c r="H16" s="100">
        <v>5.5614893268878411</v>
      </c>
      <c r="I16" s="100">
        <v>8.6118091126759957</v>
      </c>
      <c r="K16" s="24" t="s">
        <v>41</v>
      </c>
      <c r="L16" s="100">
        <v>3.2649880422195858</v>
      </c>
      <c r="M16" s="100">
        <v>0.44279334434093975</v>
      </c>
      <c r="N16" s="100">
        <v>7.407476098513617E-2</v>
      </c>
      <c r="O16" s="100">
        <v>7.407476098513617E-2</v>
      </c>
      <c r="P16" s="100">
        <v>7.407476098513617E-2</v>
      </c>
      <c r="Q16" s="100">
        <v>7.407476098513617E-2</v>
      </c>
      <c r="R16" s="100">
        <v>7.407476098513617E-2</v>
      </c>
      <c r="T16" s="24" t="s">
        <v>41</v>
      </c>
      <c r="U16" s="100">
        <v>0.3018541400640864</v>
      </c>
      <c r="V16" s="100">
        <v>7.407476098513617E-2</v>
      </c>
      <c r="W16" s="100">
        <v>7.407476098513617E-2</v>
      </c>
      <c r="X16" s="100">
        <v>7.407476098513617E-2</v>
      </c>
      <c r="Y16" s="100">
        <v>7.407476098513617E-2</v>
      </c>
      <c r="Z16" s="100">
        <v>7.407476098513617E-2</v>
      </c>
      <c r="AA16" s="100">
        <v>7.407476098513617E-2</v>
      </c>
      <c r="AC16" s="24" t="s">
        <v>41</v>
      </c>
      <c r="AD16" s="100">
        <v>0.82571678901670753</v>
      </c>
      <c r="AE16" s="100">
        <v>7.407476098513617E-2</v>
      </c>
      <c r="AF16" s="100">
        <v>7.407476098513617E-2</v>
      </c>
      <c r="AG16" s="100">
        <v>0</v>
      </c>
      <c r="AH16" s="100">
        <v>0</v>
      </c>
      <c r="AI16" s="100">
        <v>0</v>
      </c>
      <c r="AJ16" s="100">
        <v>0</v>
      </c>
      <c r="AL16" s="24" t="s">
        <v>41</v>
      </c>
      <c r="AM16" s="101">
        <f t="shared" ref="AM16:AS19" si="36">IFERROR(L16/C16-1,"N/A")</f>
        <v>-0.39782605641940405</v>
      </c>
      <c r="AN16" s="101">
        <f t="shared" si="36"/>
        <v>-0.90615979796411394</v>
      </c>
      <c r="AO16" s="101">
        <f t="shared" si="36"/>
        <v>-0.98714251525280827</v>
      </c>
      <c r="AP16" s="101">
        <f t="shared" si="36"/>
        <v>-0.97323290210975111</v>
      </c>
      <c r="AQ16" s="101">
        <f t="shared" si="36"/>
        <v>-0.98133166819891804</v>
      </c>
      <c r="AR16" s="101">
        <f t="shared" si="36"/>
        <v>-0.98668076901145696</v>
      </c>
      <c r="AS16" s="101">
        <f t="shared" si="36"/>
        <v>-0.99139846691723543</v>
      </c>
      <c r="AU16" s="24" t="s">
        <v>41</v>
      </c>
      <c r="AV16" s="101">
        <f t="shared" ref="AV16:BB19" si="37">IFERROR(U16/C16-1,"N/A")</f>
        <v>-0.9443279131322786</v>
      </c>
      <c r="AW16" s="101">
        <f t="shared" si="37"/>
        <v>-0.98430150176048514</v>
      </c>
      <c r="AX16" s="101">
        <f t="shared" si="37"/>
        <v>-0.98714251525280827</v>
      </c>
      <c r="AY16" s="101">
        <f t="shared" si="37"/>
        <v>-0.97323290210975111</v>
      </c>
      <c r="AZ16" s="101">
        <f t="shared" si="37"/>
        <v>-0.98133166819891804</v>
      </c>
      <c r="BA16" s="101">
        <f t="shared" si="37"/>
        <v>-0.98668076901145696</v>
      </c>
      <c r="BB16" s="101">
        <f t="shared" si="37"/>
        <v>-0.99139846691723543</v>
      </c>
      <c r="BD16" s="24" t="s">
        <v>41</v>
      </c>
      <c r="BE16" s="101">
        <f t="shared" ref="BE16:BK19" si="38">IFERROR(AD16/C16-1,"N/A")</f>
        <v>-0.84770996748126626</v>
      </c>
      <c r="BF16" s="101">
        <f t="shared" si="38"/>
        <v>-0.98430150176048514</v>
      </c>
      <c r="BG16" s="101">
        <f t="shared" si="38"/>
        <v>-0.98714251525280827</v>
      </c>
      <c r="BH16" s="101">
        <f t="shared" si="38"/>
        <v>-1</v>
      </c>
      <c r="BI16" s="101">
        <f t="shared" si="38"/>
        <v>-1</v>
      </c>
      <c r="BJ16" s="101">
        <f t="shared" si="38"/>
        <v>-1</v>
      </c>
      <c r="BK16" s="101">
        <f t="shared" si="38"/>
        <v>-1</v>
      </c>
      <c r="BM16" s="24" t="s">
        <v>41</v>
      </c>
      <c r="BN16" s="100">
        <v>4.3268953610983409</v>
      </c>
      <c r="BO16" s="100">
        <v>4.0878632310936567</v>
      </c>
      <c r="BP16" s="100">
        <v>4.0878632310936567</v>
      </c>
      <c r="BQ16" s="100">
        <v>2.06322987352267</v>
      </c>
      <c r="BR16" s="100">
        <v>3.0768946820063037</v>
      </c>
      <c r="BS16" s="100">
        <v>0.81299214219440885</v>
      </c>
      <c r="BT16" s="100">
        <v>4.1948755111509142</v>
      </c>
      <c r="BV16" s="24" t="s">
        <v>41</v>
      </c>
      <c r="BW16" s="100">
        <v>3.5617752317257825</v>
      </c>
      <c r="BX16" s="100">
        <v>0.44279334434093975</v>
      </c>
      <c r="BY16" s="100">
        <v>7.407476098513617E-2</v>
      </c>
      <c r="BZ16" s="100">
        <v>7.407476098513617E-2</v>
      </c>
      <c r="CA16" s="100">
        <v>7.407476098513617E-2</v>
      </c>
      <c r="CB16" s="100">
        <v>7.407476098513617E-2</v>
      </c>
      <c r="CC16" s="100">
        <v>7.407476098513617E-2</v>
      </c>
      <c r="CE16" s="24" t="s">
        <v>41</v>
      </c>
      <c r="CF16" s="100">
        <v>0.38585668878177548</v>
      </c>
      <c r="CG16" s="100">
        <v>7.407476098513617E-2</v>
      </c>
      <c r="CH16" s="100">
        <v>7.407476098513617E-2</v>
      </c>
      <c r="CI16" s="100">
        <v>7.407476098513617E-2</v>
      </c>
      <c r="CJ16" s="100">
        <v>7.407476098513617E-2</v>
      </c>
      <c r="CK16" s="100">
        <v>0</v>
      </c>
      <c r="CL16" s="100">
        <v>0</v>
      </c>
      <c r="CN16" s="24" t="s">
        <v>41</v>
      </c>
      <c r="CO16" s="100">
        <v>0.82571678901670753</v>
      </c>
      <c r="CP16" s="100">
        <v>7.407476098513617E-2</v>
      </c>
      <c r="CQ16" s="100">
        <v>7.407476098513617E-2</v>
      </c>
      <c r="CR16" s="100">
        <v>0</v>
      </c>
      <c r="CS16" s="100">
        <v>0</v>
      </c>
      <c r="CT16" s="100">
        <v>0</v>
      </c>
      <c r="CU16" s="100">
        <v>0</v>
      </c>
      <c r="CW16" s="24" t="s">
        <v>41</v>
      </c>
      <c r="CX16" s="101">
        <f t="shared" ref="CX16:DD19" si="39">IFERROR(BW16/BN16-1,"N/A")</f>
        <v>-0.17682889589877671</v>
      </c>
      <c r="CY16" s="101">
        <f t="shared" si="39"/>
        <v>-0.89168097871452612</v>
      </c>
      <c r="CZ16" s="101">
        <f t="shared" si="39"/>
        <v>-0.98187934458724091</v>
      </c>
      <c r="DA16" s="101">
        <f t="shared" si="39"/>
        <v>-0.96409766941835517</v>
      </c>
      <c r="DB16" s="101">
        <f t="shared" si="39"/>
        <v>-0.97592548051178818</v>
      </c>
      <c r="DC16" s="101">
        <f t="shared" si="39"/>
        <v>-0.90888625222724129</v>
      </c>
      <c r="DD16" s="101">
        <f t="shared" si="39"/>
        <v>-0.98234160685144789</v>
      </c>
      <c r="DF16" s="24" t="s">
        <v>41</v>
      </c>
      <c r="DG16" s="101">
        <f t="shared" ref="DG16:DM19" si="40">IFERROR(CF16/BN16-1,"N/A")</f>
        <v>-0.91082366071274035</v>
      </c>
      <c r="DH16" s="101">
        <f t="shared" si="40"/>
        <v>-0.98187934458724091</v>
      </c>
      <c r="DI16" s="101">
        <f t="shared" si="40"/>
        <v>-0.98187934458724091</v>
      </c>
      <c r="DJ16" s="101">
        <f t="shared" si="40"/>
        <v>-0.96409766941835517</v>
      </c>
      <c r="DK16" s="101">
        <f t="shared" si="40"/>
        <v>-0.97592548051178818</v>
      </c>
      <c r="DL16" s="101">
        <f t="shared" si="40"/>
        <v>-1</v>
      </c>
      <c r="DM16" s="101">
        <f t="shared" si="40"/>
        <v>-1</v>
      </c>
      <c r="DO16" s="24" t="s">
        <v>41</v>
      </c>
      <c r="DP16" s="101">
        <f t="shared" ref="DP16:DV19" si="41">IFERROR(CO16/BN16-1,"N/A")</f>
        <v>-0.8091664530553595</v>
      </c>
      <c r="DQ16" s="101">
        <f t="shared" si="41"/>
        <v>-0.98187934458724091</v>
      </c>
      <c r="DR16" s="101">
        <f t="shared" si="41"/>
        <v>-0.98187934458724091</v>
      </c>
      <c r="DS16" s="101">
        <f t="shared" si="41"/>
        <v>-1</v>
      </c>
      <c r="DT16" s="101">
        <f t="shared" si="41"/>
        <v>-1</v>
      </c>
      <c r="DU16" s="101">
        <f t="shared" si="41"/>
        <v>-1</v>
      </c>
      <c r="DV16" s="101">
        <f t="shared" si="41"/>
        <v>-1</v>
      </c>
      <c r="DX16" s="24" t="s">
        <v>41</v>
      </c>
      <c r="DY16" s="100">
        <v>5.5253290627792584</v>
      </c>
      <c r="DZ16" s="100">
        <v>5.0606963773246729</v>
      </c>
      <c r="EA16" s="100">
        <v>4.0878632310936567</v>
      </c>
      <c r="EB16" s="100">
        <v>7.407476098513617E-2</v>
      </c>
      <c r="EC16" s="100">
        <v>0.23758131474143079</v>
      </c>
      <c r="ED16" s="100">
        <v>3.0614634834656758</v>
      </c>
      <c r="EE16" s="100">
        <v>7.6894117753666231</v>
      </c>
      <c r="EG16" s="24" t="s">
        <v>41</v>
      </c>
      <c r="EH16" s="100">
        <v>3.9425026520545687</v>
      </c>
      <c r="EI16" s="100">
        <v>0.44279334434093975</v>
      </c>
      <c r="EJ16" s="100">
        <v>7.407476098513617E-2</v>
      </c>
      <c r="EK16" s="100">
        <v>7.407476098513617E-2</v>
      </c>
      <c r="EL16" s="100">
        <v>7.407476098513617E-2</v>
      </c>
      <c r="EM16" s="100">
        <v>7.407476098513617E-2</v>
      </c>
      <c r="EN16" s="100">
        <v>7.407476098513617E-2</v>
      </c>
      <c r="EP16" s="24" t="s">
        <v>41</v>
      </c>
      <c r="EQ16" s="100">
        <v>0.19161524054557605</v>
      </c>
      <c r="ER16" s="100">
        <v>0.21822972843835159</v>
      </c>
      <c r="ES16" s="100">
        <v>7.407476098513617E-2</v>
      </c>
      <c r="ET16" s="100">
        <v>7.407476098513617E-2</v>
      </c>
      <c r="EU16" s="100">
        <v>7.407476098513617E-2</v>
      </c>
      <c r="EV16" s="100">
        <v>0</v>
      </c>
      <c r="EW16" s="100">
        <v>0</v>
      </c>
      <c r="EY16" s="24" t="s">
        <v>41</v>
      </c>
      <c r="EZ16" s="100">
        <v>0.35164125056671369</v>
      </c>
      <c r="FA16" s="100">
        <v>0.41449016368304914</v>
      </c>
      <c r="FB16" s="100">
        <v>7.407476098513617E-2</v>
      </c>
      <c r="FC16" s="100">
        <v>0</v>
      </c>
      <c r="FD16" s="100">
        <v>0</v>
      </c>
      <c r="FE16" s="100">
        <v>0</v>
      </c>
      <c r="FF16" s="100">
        <v>0</v>
      </c>
      <c r="FH16" s="24" t="s">
        <v>41</v>
      </c>
      <c r="FI16" s="101">
        <f t="shared" ref="FI16:FO19" si="42">IFERROR(EH16/DY16-1,"N/A")</f>
        <v>-0.28646735655749755</v>
      </c>
      <c r="FJ16" s="101">
        <f t="shared" si="42"/>
        <v>-0.91250347554440292</v>
      </c>
      <c r="FK16" s="101">
        <f t="shared" si="42"/>
        <v>-0.98187934458724091</v>
      </c>
      <c r="FL16" s="101">
        <f t="shared" si="42"/>
        <v>0</v>
      </c>
      <c r="FM16" s="101">
        <f t="shared" si="42"/>
        <v>-0.6882130184953531</v>
      </c>
      <c r="FN16" s="101">
        <f t="shared" si="42"/>
        <v>-0.97580413374675268</v>
      </c>
      <c r="FO16" s="101">
        <f t="shared" si="42"/>
        <v>-0.99036665441400373</v>
      </c>
      <c r="FQ16" s="24" t="s">
        <v>41</v>
      </c>
      <c r="FR16" s="101">
        <f t="shared" ref="FR16:FX19" si="43">IFERROR(EQ16/DY16-1,"N/A")</f>
        <v>-0.96532057396610638</v>
      </c>
      <c r="FS16" s="101">
        <f t="shared" si="43"/>
        <v>-0.9568775298561345</v>
      </c>
      <c r="FT16" s="101">
        <f t="shared" si="43"/>
        <v>-0.98187934458724091</v>
      </c>
      <c r="FU16" s="101">
        <f t="shared" si="43"/>
        <v>0</v>
      </c>
      <c r="FV16" s="101">
        <f t="shared" si="43"/>
        <v>-0.6882130184953531</v>
      </c>
      <c r="FW16" s="101">
        <f t="shared" si="43"/>
        <v>-1</v>
      </c>
      <c r="FX16" s="101">
        <f t="shared" si="43"/>
        <v>-1</v>
      </c>
      <c r="FZ16" s="24" t="s">
        <v>41</v>
      </c>
      <c r="GA16" s="101">
        <f t="shared" ref="GA16:GG19" si="44">IFERROR(EZ16/DY16-1,"N/A")</f>
        <v>-0.93635831521139534</v>
      </c>
      <c r="GB16" s="101">
        <f t="shared" si="44"/>
        <v>-0.91809621981270317</v>
      </c>
      <c r="GC16" s="101">
        <f t="shared" si="44"/>
        <v>-0.98187934458724091</v>
      </c>
      <c r="GD16" s="101">
        <f t="shared" si="44"/>
        <v>-1</v>
      </c>
      <c r="GE16" s="101">
        <f t="shared" si="44"/>
        <v>-1</v>
      </c>
      <c r="GF16" s="101">
        <f t="shared" si="44"/>
        <v>-1</v>
      </c>
      <c r="GG16" s="101">
        <f t="shared" si="44"/>
        <v>-1</v>
      </c>
    </row>
    <row r="17" spans="2:189" x14ac:dyDescent="0.2">
      <c r="B17" s="24" t="s">
        <v>42</v>
      </c>
      <c r="C17" s="100">
        <v>53.00617618155853</v>
      </c>
      <c r="D17" s="100">
        <v>34.927345412597397</v>
      </c>
      <c r="E17" s="100">
        <v>32.129975521920265</v>
      </c>
      <c r="F17" s="100">
        <v>33.92982562226458</v>
      </c>
      <c r="G17" s="100">
        <v>53.178208215507439</v>
      </c>
      <c r="H17" s="100">
        <v>82.368058990815413</v>
      </c>
      <c r="I17" s="100">
        <v>119.11310707859568</v>
      </c>
      <c r="K17" s="24" t="s">
        <v>42</v>
      </c>
      <c r="L17" s="100">
        <v>52.781702891325423</v>
      </c>
      <c r="M17" s="100">
        <v>20.893009216773358</v>
      </c>
      <c r="N17" s="100">
        <v>20.471688909101751</v>
      </c>
      <c r="O17" s="100">
        <v>14.077356201207799</v>
      </c>
      <c r="P17" s="100">
        <v>10.764118087031108</v>
      </c>
      <c r="Q17" s="100">
        <v>11.372813787683402</v>
      </c>
      <c r="R17" s="100">
        <v>13.470688236441337</v>
      </c>
      <c r="T17" s="24" t="s">
        <v>42</v>
      </c>
      <c r="U17" s="100">
        <v>23.994157360877804</v>
      </c>
      <c r="V17" s="100">
        <v>11.749124949931028</v>
      </c>
      <c r="W17" s="100">
        <v>8.0396988060787873</v>
      </c>
      <c r="X17" s="100">
        <v>13.971115063713535</v>
      </c>
      <c r="Y17" s="100">
        <v>11.532882282058496</v>
      </c>
      <c r="Z17" s="100">
        <v>5.076617606713322</v>
      </c>
      <c r="AA17" s="100">
        <v>4.0711465343757691</v>
      </c>
      <c r="AC17" s="24" t="s">
        <v>42</v>
      </c>
      <c r="AD17" s="100">
        <v>18.912841174900894</v>
      </c>
      <c r="AE17" s="100">
        <v>5.1962578570321751</v>
      </c>
      <c r="AF17" s="100">
        <v>8.96112645699084</v>
      </c>
      <c r="AG17" s="100">
        <v>0.26662123318698278</v>
      </c>
      <c r="AH17" s="100">
        <v>1.1286614686154663</v>
      </c>
      <c r="AI17" s="100">
        <v>0</v>
      </c>
      <c r="AJ17" s="100">
        <v>0</v>
      </c>
      <c r="AL17" s="24" t="s">
        <v>42</v>
      </c>
      <c r="AM17" s="101">
        <f t="shared" si="36"/>
        <v>-4.2348516041645912E-3</v>
      </c>
      <c r="AN17" s="101">
        <f t="shared" si="36"/>
        <v>-0.40181514025861853</v>
      </c>
      <c r="AO17" s="101">
        <f t="shared" si="36"/>
        <v>-0.36284766556590742</v>
      </c>
      <c r="AP17" s="101">
        <f t="shared" si="36"/>
        <v>-0.58510378573916666</v>
      </c>
      <c r="AQ17" s="101">
        <f t="shared" si="36"/>
        <v>-0.79758403962373148</v>
      </c>
      <c r="AR17" s="101">
        <f t="shared" si="36"/>
        <v>-0.86192689342173834</v>
      </c>
      <c r="AS17" s="101">
        <f t="shared" si="36"/>
        <v>-0.88690843042526946</v>
      </c>
      <c r="AU17" s="24" t="s">
        <v>42</v>
      </c>
      <c r="AV17" s="101">
        <f t="shared" si="37"/>
        <v>-0.54733279988557915</v>
      </c>
      <c r="AW17" s="101">
        <f t="shared" si="37"/>
        <v>-0.66361242713586188</v>
      </c>
      <c r="AX17" s="101">
        <f t="shared" si="37"/>
        <v>-0.74977575689113718</v>
      </c>
      <c r="AY17" s="101">
        <f t="shared" si="37"/>
        <v>-0.5882349877287385</v>
      </c>
      <c r="AZ17" s="101">
        <f t="shared" si="37"/>
        <v>-0.78312766320894278</v>
      </c>
      <c r="BA17" s="101">
        <f t="shared" si="37"/>
        <v>-0.93836667187605571</v>
      </c>
      <c r="BB17" s="101">
        <f t="shared" si="37"/>
        <v>-0.96582117086670016</v>
      </c>
      <c r="BD17" s="24" t="s">
        <v>42</v>
      </c>
      <c r="BE17" s="101">
        <f t="shared" si="38"/>
        <v>-0.64319551913875106</v>
      </c>
      <c r="BF17" s="101">
        <f t="shared" si="38"/>
        <v>-0.85122665935104191</v>
      </c>
      <c r="BG17" s="101">
        <f t="shared" si="38"/>
        <v>-0.72109762577076264</v>
      </c>
      <c r="BH17" s="101">
        <f t="shared" si="38"/>
        <v>-0.99214198044648871</v>
      </c>
      <c r="BI17" s="101">
        <f t="shared" si="38"/>
        <v>-0.97877586503024872</v>
      </c>
      <c r="BJ17" s="101">
        <f t="shared" si="38"/>
        <v>-1</v>
      </c>
      <c r="BK17" s="101">
        <f t="shared" si="38"/>
        <v>-1</v>
      </c>
      <c r="BM17" s="24" t="s">
        <v>42</v>
      </c>
      <c r="BN17" s="100">
        <v>52.105516469918442</v>
      </c>
      <c r="BO17" s="100">
        <v>30.830475377182292</v>
      </c>
      <c r="BP17" s="100">
        <v>31.116318277464494</v>
      </c>
      <c r="BQ17" s="100">
        <v>33.073275822065526</v>
      </c>
      <c r="BR17" s="100">
        <v>52.018673519571848</v>
      </c>
      <c r="BS17" s="100">
        <v>87.332210419456089</v>
      </c>
      <c r="BT17" s="100">
        <v>114.8489914642327</v>
      </c>
      <c r="BV17" s="24" t="s">
        <v>42</v>
      </c>
      <c r="BW17" s="100">
        <v>47.626467136532341</v>
      </c>
      <c r="BX17" s="100">
        <v>18.870206570665598</v>
      </c>
      <c r="BY17" s="100">
        <v>18.500397129890882</v>
      </c>
      <c r="BZ17" s="100">
        <v>12.861998929065887</v>
      </c>
      <c r="CA17" s="100">
        <v>9.6362897134323315</v>
      </c>
      <c r="CB17" s="100">
        <v>10.275669522750349</v>
      </c>
      <c r="CC17" s="100">
        <v>12.36046915328204</v>
      </c>
      <c r="CE17" s="24" t="s">
        <v>42</v>
      </c>
      <c r="CF17" s="100">
        <v>24.273472645116261</v>
      </c>
      <c r="CG17" s="100">
        <v>9.9031859553317982</v>
      </c>
      <c r="CH17" s="100">
        <v>7.240440642382306</v>
      </c>
      <c r="CI17" s="100">
        <v>8.8312401886191996</v>
      </c>
      <c r="CJ17" s="100">
        <v>6.7629751436417456</v>
      </c>
      <c r="CK17" s="100">
        <v>4.5925639813031278</v>
      </c>
      <c r="CL17" s="100">
        <v>2.1921436581842095</v>
      </c>
      <c r="CN17" s="24" t="s">
        <v>42</v>
      </c>
      <c r="CO17" s="100">
        <v>18.8748472013107</v>
      </c>
      <c r="CP17" s="100">
        <v>5.1962578570321751</v>
      </c>
      <c r="CQ17" s="100">
        <v>8.96112645699084</v>
      </c>
      <c r="CR17" s="100">
        <v>7.6733432822985476E-2</v>
      </c>
      <c r="CS17" s="100">
        <v>0.3382811762426664</v>
      </c>
      <c r="CT17" s="100">
        <v>0</v>
      </c>
      <c r="CU17" s="100">
        <v>0</v>
      </c>
      <c r="CW17" s="24" t="s">
        <v>42</v>
      </c>
      <c r="CX17" s="101">
        <f t="shared" si="39"/>
        <v>-8.5961134959135155E-2</v>
      </c>
      <c r="CY17" s="101">
        <f t="shared" si="39"/>
        <v>-0.38793656796380493</v>
      </c>
      <c r="CZ17" s="101">
        <f t="shared" si="39"/>
        <v>-0.40544389072888787</v>
      </c>
      <c r="DA17" s="101">
        <f t="shared" si="39"/>
        <v>-0.61110598785969861</v>
      </c>
      <c r="DB17" s="101">
        <f t="shared" si="39"/>
        <v>-0.8147532595231074</v>
      </c>
      <c r="DC17" s="101">
        <f t="shared" si="39"/>
        <v>-0.88233814908157748</v>
      </c>
      <c r="DD17" s="101">
        <f t="shared" si="39"/>
        <v>-0.89237633699960306</v>
      </c>
      <c r="DF17" s="24" t="s">
        <v>42</v>
      </c>
      <c r="DG17" s="101">
        <f t="shared" si="40"/>
        <v>-0.53414773924887926</v>
      </c>
      <c r="DH17" s="101">
        <f t="shared" si="40"/>
        <v>-0.67878581714438402</v>
      </c>
      <c r="DI17" s="101">
        <f t="shared" si="40"/>
        <v>-0.76731049676831198</v>
      </c>
      <c r="DJ17" s="101">
        <f t="shared" si="40"/>
        <v>-0.73297957432062866</v>
      </c>
      <c r="DK17" s="101">
        <f t="shared" si="40"/>
        <v>-0.86998947327833731</v>
      </c>
      <c r="DL17" s="101">
        <f t="shared" si="40"/>
        <v>-0.94741271337064448</v>
      </c>
      <c r="DM17" s="101">
        <f t="shared" si="40"/>
        <v>-0.98091281751597348</v>
      </c>
      <c r="DO17" s="24" t="s">
        <v>42</v>
      </c>
      <c r="DP17" s="101">
        <f t="shared" si="41"/>
        <v>-0.63775721881180225</v>
      </c>
      <c r="DQ17" s="101">
        <f t="shared" si="41"/>
        <v>-0.83145709582934502</v>
      </c>
      <c r="DR17" s="101">
        <f t="shared" si="41"/>
        <v>-0.71201199392921766</v>
      </c>
      <c r="DS17" s="101">
        <f t="shared" si="41"/>
        <v>-0.99767989620272834</v>
      </c>
      <c r="DT17" s="101">
        <f t="shared" si="41"/>
        <v>-0.99349692805766399</v>
      </c>
      <c r="DU17" s="101">
        <f t="shared" si="41"/>
        <v>-1</v>
      </c>
      <c r="DV17" s="101">
        <f t="shared" si="41"/>
        <v>-1</v>
      </c>
      <c r="DX17" s="24" t="s">
        <v>42</v>
      </c>
      <c r="DY17" s="100">
        <v>52.105518486467915</v>
      </c>
      <c r="DZ17" s="100">
        <v>31.95136599721809</v>
      </c>
      <c r="EA17" s="100">
        <v>27.528939607591102</v>
      </c>
      <c r="EB17" s="100">
        <v>32.847845884750349</v>
      </c>
      <c r="EC17" s="100">
        <v>50.777882922075271</v>
      </c>
      <c r="ED17" s="100">
        <v>84.644503310685153</v>
      </c>
      <c r="EE17" s="100">
        <v>120.85488011857424</v>
      </c>
      <c r="EG17" s="24" t="s">
        <v>42</v>
      </c>
      <c r="EH17" s="100">
        <v>45.369563718252195</v>
      </c>
      <c r="EI17" s="100">
        <v>18.398668735017793</v>
      </c>
      <c r="EJ17" s="100">
        <v>18.046540305789048</v>
      </c>
      <c r="EK17" s="100">
        <v>12.578741175270041</v>
      </c>
      <c r="EL17" s="100">
        <v>9.3734319191889384</v>
      </c>
      <c r="EM17" s="100">
        <v>10.024860901015451</v>
      </c>
      <c r="EN17" s="100">
        <v>12.131293616975068</v>
      </c>
      <c r="EP17" s="24" t="s">
        <v>42</v>
      </c>
      <c r="EQ17" s="100">
        <v>23.594777366351757</v>
      </c>
      <c r="ER17" s="100">
        <v>9.9831269476693389</v>
      </c>
      <c r="ES17" s="100">
        <v>6.9641215741854943</v>
      </c>
      <c r="ET17" s="100">
        <v>10.145093327396069</v>
      </c>
      <c r="EU17" s="100">
        <v>7.333379767730376</v>
      </c>
      <c r="EV17" s="100">
        <v>4.4336910895508277</v>
      </c>
      <c r="EW17" s="100">
        <v>3.1718129767470935</v>
      </c>
      <c r="EY17" s="24" t="s">
        <v>42</v>
      </c>
      <c r="EZ17" s="100">
        <v>18.8748472013107</v>
      </c>
      <c r="FA17" s="100">
        <v>5.1962578570321751</v>
      </c>
      <c r="FB17" s="100">
        <v>8.96112645699084</v>
      </c>
      <c r="FC17" s="100">
        <v>0</v>
      </c>
      <c r="FD17" s="100">
        <v>0.31522418254324752</v>
      </c>
      <c r="FE17" s="100">
        <v>0</v>
      </c>
      <c r="FF17" s="100">
        <v>0</v>
      </c>
      <c r="FH17" s="24" t="s">
        <v>42</v>
      </c>
      <c r="FI17" s="101">
        <f t="shared" si="42"/>
        <v>-0.12927526611149809</v>
      </c>
      <c r="FJ17" s="101">
        <f t="shared" si="42"/>
        <v>-0.4241664429426989</v>
      </c>
      <c r="FK17" s="101">
        <f t="shared" si="42"/>
        <v>-0.34445203618330744</v>
      </c>
      <c r="FL17" s="101">
        <f t="shared" si="42"/>
        <v>-0.61706039356724651</v>
      </c>
      <c r="FM17" s="101">
        <f t="shared" si="42"/>
        <v>-0.81540325472856778</v>
      </c>
      <c r="FN17" s="101">
        <f t="shared" si="42"/>
        <v>-0.8815651281664505</v>
      </c>
      <c r="FO17" s="101">
        <f t="shared" si="42"/>
        <v>-0.89962098671503621</v>
      </c>
      <c r="FQ17" s="24" t="s">
        <v>42</v>
      </c>
      <c r="FR17" s="101">
        <f t="shared" si="43"/>
        <v>-0.54717315839627534</v>
      </c>
      <c r="FS17" s="101">
        <f t="shared" si="43"/>
        <v>-0.68755242112219739</v>
      </c>
      <c r="FT17" s="101">
        <f t="shared" si="43"/>
        <v>-0.74702543310948533</v>
      </c>
      <c r="FU17" s="101">
        <f t="shared" si="43"/>
        <v>-0.69114890020517472</v>
      </c>
      <c r="FV17" s="101">
        <f t="shared" si="43"/>
        <v>-0.85557925329450379</v>
      </c>
      <c r="FW17" s="101">
        <f t="shared" si="43"/>
        <v>-0.94761985815810046</v>
      </c>
      <c r="FX17" s="101">
        <f t="shared" si="43"/>
        <v>-0.97375519322318527</v>
      </c>
      <c r="FZ17" s="24" t="s">
        <v>42</v>
      </c>
      <c r="GA17" s="101">
        <f t="shared" si="44"/>
        <v>-0.63775723283105612</v>
      </c>
      <c r="GB17" s="101">
        <f t="shared" si="44"/>
        <v>-0.83736977450401973</v>
      </c>
      <c r="GC17" s="101">
        <f t="shared" si="44"/>
        <v>-0.67448341328338668</v>
      </c>
      <c r="GD17" s="101">
        <f t="shared" si="44"/>
        <v>-1</v>
      </c>
      <c r="GE17" s="101">
        <f t="shared" si="44"/>
        <v>-0.99379209678696145</v>
      </c>
      <c r="GF17" s="101">
        <f t="shared" si="44"/>
        <v>-1</v>
      </c>
      <c r="GG17" s="101">
        <f t="shared" si="44"/>
        <v>-1</v>
      </c>
    </row>
    <row r="18" spans="2:189" x14ac:dyDescent="0.2">
      <c r="B18" s="29" t="s">
        <v>43</v>
      </c>
      <c r="C18" s="103">
        <v>207.53355030969951</v>
      </c>
      <c r="D18" s="103">
        <v>208.05117835191757</v>
      </c>
      <c r="E18" s="103">
        <v>211.70069524309349</v>
      </c>
      <c r="F18" s="103">
        <v>174.80357026683211</v>
      </c>
      <c r="G18" s="103">
        <v>132.6624544546728</v>
      </c>
      <c r="H18" s="103">
        <v>105.47757601106424</v>
      </c>
      <c r="I18" s="103">
        <v>71.233753865168183</v>
      </c>
      <c r="K18" s="29" t="s">
        <v>43</v>
      </c>
      <c r="L18" s="103">
        <v>202.78396219147706</v>
      </c>
      <c r="M18" s="103">
        <v>205.41981777357694</v>
      </c>
      <c r="N18" s="103">
        <v>177.22249201243523</v>
      </c>
      <c r="O18" s="103">
        <v>92.586943855400463</v>
      </c>
      <c r="P18" s="103">
        <v>73.577609076869464</v>
      </c>
      <c r="Q18" s="103">
        <v>63.318083190945046</v>
      </c>
      <c r="R18" s="103">
        <v>63.493479976428048</v>
      </c>
      <c r="T18" s="29" t="s">
        <v>43</v>
      </c>
      <c r="U18" s="103">
        <v>202.72570282626239</v>
      </c>
      <c r="V18" s="103">
        <v>136.96857306810981</v>
      </c>
      <c r="W18" s="103">
        <v>86.644941487321574</v>
      </c>
      <c r="X18" s="103">
        <v>0</v>
      </c>
      <c r="Y18" s="103">
        <v>3.9342030959273089</v>
      </c>
      <c r="Z18" s="103">
        <v>0</v>
      </c>
      <c r="AA18" s="103">
        <v>0</v>
      </c>
      <c r="AC18" s="29" t="s">
        <v>43</v>
      </c>
      <c r="AD18" s="103">
        <v>179.37691736026792</v>
      </c>
      <c r="AE18" s="103">
        <v>58.613666230538541</v>
      </c>
      <c r="AF18" s="103">
        <v>9.9754974269515078</v>
      </c>
      <c r="AG18" s="103">
        <v>0</v>
      </c>
      <c r="AH18" s="103">
        <v>0</v>
      </c>
      <c r="AI18" s="103">
        <v>0</v>
      </c>
      <c r="AJ18" s="103">
        <v>0</v>
      </c>
      <c r="AL18" s="29" t="s">
        <v>43</v>
      </c>
      <c r="AM18" s="104">
        <f t="shared" si="36"/>
        <v>-2.2885880914843448E-2</v>
      </c>
      <c r="AN18" s="104">
        <f t="shared" si="36"/>
        <v>-1.2647660057419574E-2</v>
      </c>
      <c r="AO18" s="104">
        <f t="shared" si="36"/>
        <v>-0.16286296646814191</v>
      </c>
      <c r="AP18" s="104">
        <f t="shared" si="36"/>
        <v>-0.47033722644183162</v>
      </c>
      <c r="AQ18" s="104">
        <f t="shared" si="36"/>
        <v>-0.44537729699544371</v>
      </c>
      <c r="AR18" s="104">
        <f t="shared" si="36"/>
        <v>-0.3997010019996744</v>
      </c>
      <c r="AS18" s="104">
        <f t="shared" si="36"/>
        <v>-0.10866019925597337</v>
      </c>
      <c r="AU18" s="29" t="s">
        <v>43</v>
      </c>
      <c r="AV18" s="104">
        <f t="shared" si="37"/>
        <v>-2.3166603550425657E-2</v>
      </c>
      <c r="AW18" s="104">
        <f t="shared" si="37"/>
        <v>-0.34165922945926253</v>
      </c>
      <c r="AX18" s="104">
        <f t="shared" si="37"/>
        <v>-0.59071961767613379</v>
      </c>
      <c r="AY18" s="104">
        <f t="shared" si="37"/>
        <v>-1</v>
      </c>
      <c r="AZ18" s="104">
        <f t="shared" si="37"/>
        <v>-0.97034426121467909</v>
      </c>
      <c r="BA18" s="104">
        <f t="shared" si="37"/>
        <v>-1</v>
      </c>
      <c r="BB18" s="104">
        <f t="shared" si="37"/>
        <v>-1</v>
      </c>
      <c r="BD18" s="29" t="s">
        <v>43</v>
      </c>
      <c r="BE18" s="104">
        <f t="shared" si="38"/>
        <v>-0.13567267994699561</v>
      </c>
      <c r="BF18" s="104">
        <f t="shared" si="38"/>
        <v>-0.71827284663875446</v>
      </c>
      <c r="BG18" s="104">
        <f t="shared" si="38"/>
        <v>-0.95287924106485922</v>
      </c>
      <c r="BH18" s="104">
        <f t="shared" si="38"/>
        <v>-1</v>
      </c>
      <c r="BI18" s="104">
        <f t="shared" si="38"/>
        <v>-1</v>
      </c>
      <c r="BJ18" s="104">
        <f t="shared" si="38"/>
        <v>-1</v>
      </c>
      <c r="BK18" s="104">
        <f t="shared" si="38"/>
        <v>-1</v>
      </c>
      <c r="BM18" s="29" t="s">
        <v>43</v>
      </c>
      <c r="BN18" s="103">
        <v>209.19311421835482</v>
      </c>
      <c r="BO18" s="103">
        <v>207.56362033254231</v>
      </c>
      <c r="BP18" s="103">
        <v>210.9788347476985</v>
      </c>
      <c r="BQ18" s="103">
        <v>153.99908000662415</v>
      </c>
      <c r="BR18" s="103">
        <v>115.56300311429732</v>
      </c>
      <c r="BS18" s="103">
        <v>89.741383571442768</v>
      </c>
      <c r="BT18" s="103">
        <v>50.980251359157862</v>
      </c>
      <c r="BV18" s="29" t="s">
        <v>43</v>
      </c>
      <c r="BW18" s="103">
        <v>202.72570282626239</v>
      </c>
      <c r="BX18" s="103">
        <v>191.90250227628411</v>
      </c>
      <c r="BY18" s="103">
        <v>168.29171421679749</v>
      </c>
      <c r="BZ18" s="103">
        <v>67.56625374105576</v>
      </c>
      <c r="CA18" s="103">
        <v>38.145418245952683</v>
      </c>
      <c r="CB18" s="103">
        <v>38.070475559690678</v>
      </c>
      <c r="CC18" s="103">
        <v>16.236698546846316</v>
      </c>
      <c r="CE18" s="29" t="s">
        <v>43</v>
      </c>
      <c r="CF18" s="103">
        <v>202.72570282626239</v>
      </c>
      <c r="CG18" s="103">
        <v>137.26267173129483</v>
      </c>
      <c r="CH18" s="103">
        <v>85.558340292356789</v>
      </c>
      <c r="CI18" s="103">
        <v>0</v>
      </c>
      <c r="CJ18" s="103">
        <v>0</v>
      </c>
      <c r="CK18" s="103">
        <v>0</v>
      </c>
      <c r="CL18" s="103">
        <v>0</v>
      </c>
      <c r="CN18" s="29" t="s">
        <v>43</v>
      </c>
      <c r="CO18" s="103">
        <v>183.455106967163</v>
      </c>
      <c r="CP18" s="103">
        <v>57.742837956946353</v>
      </c>
      <c r="CQ18" s="103">
        <v>10.995481449553189</v>
      </c>
      <c r="CR18" s="103">
        <v>0</v>
      </c>
      <c r="CS18" s="103">
        <v>0</v>
      </c>
      <c r="CT18" s="103">
        <v>0</v>
      </c>
      <c r="CU18" s="103">
        <v>0</v>
      </c>
      <c r="CW18" s="29" t="s">
        <v>43</v>
      </c>
      <c r="CX18" s="104">
        <f t="shared" si="39"/>
        <v>-3.0915986007750584E-2</v>
      </c>
      <c r="CY18" s="104">
        <f t="shared" si="39"/>
        <v>-7.5452133814043032E-2</v>
      </c>
      <c r="CZ18" s="104">
        <f t="shared" si="39"/>
        <v>-0.20232892357164123</v>
      </c>
      <c r="DA18" s="104">
        <f t="shared" si="39"/>
        <v>-0.56125547153821009</v>
      </c>
      <c r="DB18" s="104">
        <f t="shared" si="39"/>
        <v>-0.66991669290365319</v>
      </c>
      <c r="DC18" s="104">
        <f t="shared" si="39"/>
        <v>-0.57577570074587814</v>
      </c>
      <c r="DD18" s="104">
        <f t="shared" si="39"/>
        <v>-0.6815100335136024</v>
      </c>
      <c r="DF18" s="29" t="s">
        <v>43</v>
      </c>
      <c r="DG18" s="104">
        <f t="shared" si="40"/>
        <v>-3.0915986007750584E-2</v>
      </c>
      <c r="DH18" s="104">
        <f t="shared" si="40"/>
        <v>-0.33869590677121919</v>
      </c>
      <c r="DI18" s="104">
        <f t="shared" si="40"/>
        <v>-0.59446955712561067</v>
      </c>
      <c r="DJ18" s="104">
        <f t="shared" si="40"/>
        <v>-1</v>
      </c>
      <c r="DK18" s="104">
        <f t="shared" si="40"/>
        <v>-1</v>
      </c>
      <c r="DL18" s="104">
        <f t="shared" si="40"/>
        <v>-1</v>
      </c>
      <c r="DM18" s="104">
        <f t="shared" si="40"/>
        <v>-1</v>
      </c>
      <c r="DO18" s="29" t="s">
        <v>43</v>
      </c>
      <c r="DP18" s="104">
        <f t="shared" si="41"/>
        <v>-0.12303467706076887</v>
      </c>
      <c r="DQ18" s="104">
        <f t="shared" si="41"/>
        <v>-0.72180655808356364</v>
      </c>
      <c r="DR18" s="104">
        <f t="shared" si="41"/>
        <v>-0.94788348574063241</v>
      </c>
      <c r="DS18" s="104">
        <f t="shared" si="41"/>
        <v>-1</v>
      </c>
      <c r="DT18" s="104">
        <f t="shared" si="41"/>
        <v>-1</v>
      </c>
      <c r="DU18" s="104">
        <f t="shared" si="41"/>
        <v>-1</v>
      </c>
      <c r="DV18" s="104">
        <f t="shared" si="41"/>
        <v>-1</v>
      </c>
      <c r="DX18" s="29" t="s">
        <v>43</v>
      </c>
      <c r="DY18" s="103">
        <v>209.14697528482648</v>
      </c>
      <c r="DZ18" s="103">
        <v>208.05117835191757</v>
      </c>
      <c r="EA18" s="103">
        <v>204.9687729178267</v>
      </c>
      <c r="EB18" s="103">
        <v>170.54169709428851</v>
      </c>
      <c r="EC18" s="103">
        <v>115.6160273359658</v>
      </c>
      <c r="ED18" s="103">
        <v>111.64887875218345</v>
      </c>
      <c r="EE18" s="103">
        <v>71.233753865168183</v>
      </c>
      <c r="EG18" s="29" t="s">
        <v>43</v>
      </c>
      <c r="EH18" s="103">
        <v>202.72570282626239</v>
      </c>
      <c r="EI18" s="103">
        <v>189.81813726076118</v>
      </c>
      <c r="EJ18" s="103">
        <v>160.04935651396471</v>
      </c>
      <c r="EK18" s="103">
        <v>73.183620912194186</v>
      </c>
      <c r="EL18" s="103">
        <v>43.267657844190097</v>
      </c>
      <c r="EM18" s="103">
        <v>45.721768995660739</v>
      </c>
      <c r="EN18" s="103">
        <v>38.952833400130928</v>
      </c>
      <c r="EP18" s="29" t="s">
        <v>43</v>
      </c>
      <c r="EQ18" s="103">
        <v>202.72570282626239</v>
      </c>
      <c r="ER18" s="103">
        <v>140.40031281130405</v>
      </c>
      <c r="ES18" s="103">
        <v>79.664997537659616</v>
      </c>
      <c r="ET18" s="103">
        <v>0</v>
      </c>
      <c r="EU18" s="103">
        <v>0</v>
      </c>
      <c r="EV18" s="103">
        <v>0</v>
      </c>
      <c r="EW18" s="103">
        <v>0</v>
      </c>
      <c r="EY18" s="29" t="s">
        <v>43</v>
      </c>
      <c r="EZ18" s="103">
        <v>180.63661706297742</v>
      </c>
      <c r="FA18" s="103">
        <v>52.810282393588963</v>
      </c>
      <c r="FB18" s="103">
        <v>7.824521507046625</v>
      </c>
      <c r="FC18" s="103">
        <v>0</v>
      </c>
      <c r="FD18" s="103">
        <v>0</v>
      </c>
      <c r="FE18" s="103">
        <v>0</v>
      </c>
      <c r="FF18" s="103">
        <v>0</v>
      </c>
      <c r="FH18" s="29" t="s">
        <v>43</v>
      </c>
      <c r="FI18" s="104">
        <f t="shared" si="42"/>
        <v>-3.0702200927454459E-2</v>
      </c>
      <c r="FJ18" s="104">
        <f t="shared" si="42"/>
        <v>-8.7637288265271396E-2</v>
      </c>
      <c r="FK18" s="104">
        <f t="shared" si="42"/>
        <v>-0.2191524873004459</v>
      </c>
      <c r="FL18" s="104">
        <f t="shared" si="42"/>
        <v>-0.57087549755217526</v>
      </c>
      <c r="FM18" s="104">
        <f t="shared" si="42"/>
        <v>-0.62576418822574087</v>
      </c>
      <c r="FN18" s="104">
        <f t="shared" si="42"/>
        <v>-0.59048608900815691</v>
      </c>
      <c r="FO18" s="104">
        <f t="shared" si="42"/>
        <v>-0.45316888010898371</v>
      </c>
      <c r="FQ18" s="29" t="s">
        <v>43</v>
      </c>
      <c r="FR18" s="104">
        <f t="shared" si="43"/>
        <v>-3.0702200927454459E-2</v>
      </c>
      <c r="FS18" s="104">
        <f t="shared" si="43"/>
        <v>-0.32516453920862876</v>
      </c>
      <c r="FT18" s="104">
        <f t="shared" si="43"/>
        <v>-0.61133105104943075</v>
      </c>
      <c r="FU18" s="104">
        <f t="shared" si="43"/>
        <v>-1</v>
      </c>
      <c r="FV18" s="104">
        <f t="shared" si="43"/>
        <v>-1</v>
      </c>
      <c r="FW18" s="104">
        <f t="shared" si="43"/>
        <v>-1</v>
      </c>
      <c r="FX18" s="104">
        <f t="shared" si="43"/>
        <v>-1</v>
      </c>
      <c r="FZ18" s="29" t="s">
        <v>43</v>
      </c>
      <c r="GA18" s="104">
        <f t="shared" si="44"/>
        <v>-0.13631733465436102</v>
      </c>
      <c r="GB18" s="104">
        <f t="shared" si="44"/>
        <v>-0.74616686715294334</v>
      </c>
      <c r="GC18" s="104">
        <f t="shared" si="44"/>
        <v>-0.9618257874325884</v>
      </c>
      <c r="GD18" s="104">
        <f t="shared" si="44"/>
        <v>-1</v>
      </c>
      <c r="GE18" s="104">
        <f t="shared" si="44"/>
        <v>-1</v>
      </c>
      <c r="GF18" s="104">
        <f t="shared" si="44"/>
        <v>-1</v>
      </c>
      <c r="GG18" s="104">
        <f t="shared" si="44"/>
        <v>-1</v>
      </c>
    </row>
    <row r="19" spans="2:189" x14ac:dyDescent="0.2">
      <c r="B19" s="32" t="s">
        <v>14</v>
      </c>
      <c r="C19" s="100">
        <v>362.57520054003828</v>
      </c>
      <c r="D19" s="100">
        <v>350.52225404646157</v>
      </c>
      <c r="E19" s="100">
        <v>350.29168412322946</v>
      </c>
      <c r="F19" s="100">
        <v>304.24849808024737</v>
      </c>
      <c r="G19" s="100">
        <v>270.24868383483226</v>
      </c>
      <c r="H19" s="100">
        <v>260.2466692190103</v>
      </c>
      <c r="I19" s="100">
        <v>259.31223641321282</v>
      </c>
      <c r="K19" s="32" t="s">
        <v>14</v>
      </c>
      <c r="L19" s="100">
        <v>342.57047572747024</v>
      </c>
      <c r="M19" s="100">
        <v>310.70541775622917</v>
      </c>
      <c r="N19" s="100">
        <v>292.45934604574342</v>
      </c>
      <c r="O19" s="100">
        <v>201.16591775503127</v>
      </c>
      <c r="P19" s="100">
        <v>168.15234666846806</v>
      </c>
      <c r="Q19" s="100">
        <v>135.03641737957994</v>
      </c>
      <c r="R19" s="100">
        <v>117.96491978056135</v>
      </c>
      <c r="T19" s="32" t="s">
        <v>14</v>
      </c>
      <c r="U19" s="100">
        <v>307.04511621657377</v>
      </c>
      <c r="V19" s="100">
        <v>237.0089634589894</v>
      </c>
      <c r="W19" s="100">
        <v>185.6768548742815</v>
      </c>
      <c r="X19" s="100">
        <v>61.988988480002391</v>
      </c>
      <c r="Y19" s="100">
        <v>55.332253844246949</v>
      </c>
      <c r="Z19" s="100">
        <v>11.049157615120022</v>
      </c>
      <c r="AA19" s="100">
        <v>9.5835587448690038</v>
      </c>
      <c r="AC19" s="32" t="s">
        <v>14</v>
      </c>
      <c r="AD19" s="100">
        <v>276.89942999997231</v>
      </c>
      <c r="AE19" s="100">
        <v>139.63098653719339</v>
      </c>
      <c r="AF19" s="100">
        <v>67.138895067495753</v>
      </c>
      <c r="AG19" s="100">
        <v>4.5313803383897646</v>
      </c>
      <c r="AH19" s="100">
        <v>2.1953529183538589</v>
      </c>
      <c r="AI19" s="100">
        <v>0.74614304746592164</v>
      </c>
      <c r="AJ19" s="100">
        <v>0.73135379046318449</v>
      </c>
      <c r="AL19" s="32" t="s">
        <v>14</v>
      </c>
      <c r="AM19" s="101">
        <f t="shared" si="36"/>
        <v>-5.5174001925040517E-2</v>
      </c>
      <c r="AN19" s="101">
        <f t="shared" si="36"/>
        <v>-0.11359289126605554</v>
      </c>
      <c r="AO19" s="101">
        <f t="shared" si="36"/>
        <v>-0.16509766203054121</v>
      </c>
      <c r="AP19" s="101">
        <f t="shared" si="36"/>
        <v>-0.33881048214090925</v>
      </c>
      <c r="AQ19" s="101">
        <f t="shared" si="36"/>
        <v>-0.37778662126163165</v>
      </c>
      <c r="AR19" s="101">
        <f t="shared" si="36"/>
        <v>-0.48112143842294408</v>
      </c>
      <c r="AS19" s="101">
        <f t="shared" si="36"/>
        <v>-0.54508540972750397</v>
      </c>
      <c r="AU19" s="32" t="s">
        <v>14</v>
      </c>
      <c r="AV19" s="101">
        <f t="shared" si="37"/>
        <v>-0.15315466761310514</v>
      </c>
      <c r="AW19" s="101">
        <f t="shared" si="37"/>
        <v>-0.3238404674084574</v>
      </c>
      <c r="AX19" s="101">
        <f t="shared" si="37"/>
        <v>-0.46993644642456867</v>
      </c>
      <c r="AY19" s="101">
        <f t="shared" si="37"/>
        <v>-0.79625540020364394</v>
      </c>
      <c r="AZ19" s="101">
        <f t="shared" si="37"/>
        <v>-0.79525430777652062</v>
      </c>
      <c r="BA19" s="101">
        <f t="shared" si="37"/>
        <v>-0.95754351958363926</v>
      </c>
      <c r="BB19" s="101">
        <f t="shared" si="37"/>
        <v>-0.96304239677452919</v>
      </c>
      <c r="BD19" s="32" t="s">
        <v>14</v>
      </c>
      <c r="BE19" s="101">
        <f t="shared" si="38"/>
        <v>-0.23629793326310244</v>
      </c>
      <c r="BF19" s="101">
        <f t="shared" si="38"/>
        <v>-0.60164872579335471</v>
      </c>
      <c r="BG19" s="101">
        <f t="shared" si="38"/>
        <v>-0.80833431648386811</v>
      </c>
      <c r="BH19" s="101">
        <f t="shared" si="38"/>
        <v>-0.98510631813474203</v>
      </c>
      <c r="BI19" s="101">
        <f t="shared" si="38"/>
        <v>-0.99187654538330483</v>
      </c>
      <c r="BJ19" s="101">
        <f t="shared" si="38"/>
        <v>-0.99713293910848089</v>
      </c>
      <c r="BK19" s="101">
        <f t="shared" si="38"/>
        <v>-0.99717964026465078</v>
      </c>
      <c r="BM19" s="32" t="s">
        <v>14</v>
      </c>
      <c r="BN19" s="100">
        <v>356.34147563833267</v>
      </c>
      <c r="BO19" s="100">
        <v>332.2477710971101</v>
      </c>
      <c r="BP19" s="100">
        <v>331.28547093329803</v>
      </c>
      <c r="BQ19" s="100">
        <v>257.45869225200079</v>
      </c>
      <c r="BR19" s="100">
        <v>218.99282309985878</v>
      </c>
      <c r="BS19" s="100">
        <v>214.42370424156664</v>
      </c>
      <c r="BT19" s="100">
        <v>190.67768354586008</v>
      </c>
      <c r="BV19" s="32" t="s">
        <v>14</v>
      </c>
      <c r="BW19" s="100">
        <v>336.3371662636456</v>
      </c>
      <c r="BX19" s="100">
        <v>291.72002940019854</v>
      </c>
      <c r="BY19" s="100">
        <v>271.37789906150118</v>
      </c>
      <c r="BZ19" s="100">
        <v>164.74362205680313</v>
      </c>
      <c r="CA19" s="100">
        <v>110.2282026631357</v>
      </c>
      <c r="CB19" s="100">
        <v>94.596433102783834</v>
      </c>
      <c r="CC19" s="100">
        <v>49.417238757750241</v>
      </c>
      <c r="CE19" s="32" t="s">
        <v>14</v>
      </c>
      <c r="CF19" s="100">
        <v>308.95000326294291</v>
      </c>
      <c r="CG19" s="100">
        <v>238.7355985738929</v>
      </c>
      <c r="CH19" s="100">
        <v>189.23704052593149</v>
      </c>
      <c r="CI19" s="100">
        <v>51.183631987190985</v>
      </c>
      <c r="CJ19" s="100">
        <v>36.852922296594322</v>
      </c>
      <c r="CK19" s="100">
        <v>7.8176387272231853</v>
      </c>
      <c r="CL19" s="100">
        <v>3.0211977254021969</v>
      </c>
      <c r="CN19" s="32" t="s">
        <v>14</v>
      </c>
      <c r="CO19" s="100">
        <v>280.52539802068236</v>
      </c>
      <c r="CP19" s="100">
        <v>139.87237175870024</v>
      </c>
      <c r="CQ19" s="100">
        <v>72.158156367500368</v>
      </c>
      <c r="CR19" s="100">
        <v>4.1908637996490201</v>
      </c>
      <c r="CS19" s="100">
        <v>1.2341562946210343</v>
      </c>
      <c r="CT19" s="100">
        <v>0.74614304746592164</v>
      </c>
      <c r="CU19" s="100">
        <v>0.73135379046318449</v>
      </c>
      <c r="CW19" s="32" t="s">
        <v>14</v>
      </c>
      <c r="CX19" s="101">
        <f t="shared" si="39"/>
        <v>-5.6138032595987708E-2</v>
      </c>
      <c r="CY19" s="101">
        <f t="shared" si="39"/>
        <v>-0.12198047728984174</v>
      </c>
      <c r="CZ19" s="101">
        <f t="shared" si="39"/>
        <v>-0.18083368311633208</v>
      </c>
      <c r="DA19" s="101">
        <f t="shared" si="39"/>
        <v>-0.36011629432362713</v>
      </c>
      <c r="DB19" s="101">
        <f t="shared" si="39"/>
        <v>-0.49665837855849448</v>
      </c>
      <c r="DC19" s="101">
        <f t="shared" si="39"/>
        <v>-0.55883406903458366</v>
      </c>
      <c r="DD19" s="101">
        <f t="shared" si="39"/>
        <v>-0.7408336526919006</v>
      </c>
      <c r="DF19" s="32" t="s">
        <v>14</v>
      </c>
      <c r="DG19" s="101">
        <f t="shared" si="40"/>
        <v>-0.13299454488281215</v>
      </c>
      <c r="DH19" s="101">
        <f t="shared" si="40"/>
        <v>-0.28145312221187258</v>
      </c>
      <c r="DI19" s="101">
        <f t="shared" si="40"/>
        <v>-0.42877953568922733</v>
      </c>
      <c r="DJ19" s="101">
        <f t="shared" si="40"/>
        <v>-0.8011967219304742</v>
      </c>
      <c r="DK19" s="101">
        <f t="shared" si="40"/>
        <v>-0.83171630113289274</v>
      </c>
      <c r="DL19" s="101">
        <f t="shared" si="40"/>
        <v>-0.96354116372126497</v>
      </c>
      <c r="DM19" s="101">
        <f t="shared" si="40"/>
        <v>-0.98415547289425942</v>
      </c>
      <c r="DO19" s="32" t="s">
        <v>14</v>
      </c>
      <c r="DP19" s="101">
        <f t="shared" si="41"/>
        <v>-0.2127624281788616</v>
      </c>
      <c r="DQ19" s="101">
        <f t="shared" si="41"/>
        <v>-0.57901185823811585</v>
      </c>
      <c r="DR19" s="101">
        <f t="shared" si="41"/>
        <v>-0.78218738007369815</v>
      </c>
      <c r="DS19" s="101">
        <f t="shared" si="41"/>
        <v>-0.98372218951711676</v>
      </c>
      <c r="DT19" s="101">
        <f t="shared" si="41"/>
        <v>-0.99436439844396973</v>
      </c>
      <c r="DU19" s="101">
        <f t="shared" si="41"/>
        <v>-0.99652023991421523</v>
      </c>
      <c r="DV19" s="101">
        <f t="shared" si="41"/>
        <v>-0.99616444999297837</v>
      </c>
      <c r="DX19" s="32" t="s">
        <v>14</v>
      </c>
      <c r="DY19" s="100">
        <v>358.20165433227294</v>
      </c>
      <c r="DZ19" s="100">
        <v>341.07961488772139</v>
      </c>
      <c r="EA19" s="100">
        <v>332.07564840274927</v>
      </c>
      <c r="EB19" s="100">
        <v>279.23524318260286</v>
      </c>
      <c r="EC19" s="100">
        <v>227.7830570655309</v>
      </c>
      <c r="ED19" s="100">
        <v>246.74691953350003</v>
      </c>
      <c r="EE19" s="100">
        <v>241.43023832998409</v>
      </c>
      <c r="EG19" s="32" t="s">
        <v>14</v>
      </c>
      <c r="EH19" s="100">
        <v>334.46099026569425</v>
      </c>
      <c r="EI19" s="100">
        <v>289.02915423972672</v>
      </c>
      <c r="EJ19" s="100">
        <v>260.13388976302122</v>
      </c>
      <c r="EK19" s="100">
        <v>165.58870198766971</v>
      </c>
      <c r="EL19" s="100">
        <v>113.95708620147083</v>
      </c>
      <c r="EM19" s="100">
        <v>104.57902819651794</v>
      </c>
      <c r="EN19" s="100">
        <v>84.070613356744914</v>
      </c>
      <c r="EP19" s="32" t="s">
        <v>14</v>
      </c>
      <c r="EQ19" s="100">
        <v>307.42661981273204</v>
      </c>
      <c r="ER19" s="100">
        <v>237.31218984213575</v>
      </c>
      <c r="ES19" s="100">
        <v>170.02541899575056</v>
      </c>
      <c r="ET19" s="100">
        <v>48.651446088124217</v>
      </c>
      <c r="EU19" s="100">
        <v>28.509844750529922</v>
      </c>
      <c r="EV19" s="100">
        <v>6.8914114847344852</v>
      </c>
      <c r="EW19" s="100">
        <v>4.7000276541478279</v>
      </c>
      <c r="EY19" s="32" t="s">
        <v>14</v>
      </c>
      <c r="EZ19" s="100">
        <v>277.48890570639321</v>
      </c>
      <c r="FA19" s="100">
        <v>137.01836724359046</v>
      </c>
      <c r="FB19" s="100">
        <v>63.199216686784716</v>
      </c>
      <c r="FC19" s="100">
        <v>3.9621810844217658</v>
      </c>
      <c r="FD19" s="100">
        <v>1.0770468327353551</v>
      </c>
      <c r="FE19" s="100">
        <v>0.74614304746592164</v>
      </c>
      <c r="FF19" s="100">
        <v>0.73135379046318449</v>
      </c>
      <c r="FH19" s="32" t="s">
        <v>14</v>
      </c>
      <c r="FI19" s="101">
        <f t="shared" si="42"/>
        <v>-6.6277371361765147E-2</v>
      </c>
      <c r="FJ19" s="101">
        <f t="shared" si="42"/>
        <v>-0.15260501764413259</v>
      </c>
      <c r="FK19" s="101">
        <f t="shared" si="42"/>
        <v>-0.2166426806234083</v>
      </c>
      <c r="FL19" s="101">
        <f t="shared" si="42"/>
        <v>-0.40699211138120994</v>
      </c>
      <c r="FM19" s="101">
        <f t="shared" si="42"/>
        <v>-0.49971219251532606</v>
      </c>
      <c r="FN19" s="101">
        <f t="shared" si="42"/>
        <v>-0.57616886000345957</v>
      </c>
      <c r="FO19" s="101">
        <f t="shared" si="42"/>
        <v>-0.65178092877563176</v>
      </c>
      <c r="FQ19" s="32" t="s">
        <v>14</v>
      </c>
      <c r="FR19" s="101">
        <f t="shared" si="43"/>
        <v>-0.14174986046390858</v>
      </c>
      <c r="FS19" s="101">
        <f t="shared" si="43"/>
        <v>-0.30423226870284936</v>
      </c>
      <c r="FT19" s="101">
        <f t="shared" si="43"/>
        <v>-0.48799190842943208</v>
      </c>
      <c r="FU19" s="101">
        <f t="shared" si="43"/>
        <v>-0.82576896263660693</v>
      </c>
      <c r="FV19" s="101">
        <f t="shared" si="43"/>
        <v>-0.87483772885562805</v>
      </c>
      <c r="FW19" s="101">
        <f t="shared" si="43"/>
        <v>-0.97207093203934059</v>
      </c>
      <c r="FX19" s="101">
        <f t="shared" si="43"/>
        <v>-0.98053256424440138</v>
      </c>
      <c r="FZ19" s="32" t="s">
        <v>14</v>
      </c>
      <c r="GA19" s="101">
        <f t="shared" si="44"/>
        <v>-0.22532768246516655</v>
      </c>
      <c r="GB19" s="101">
        <f t="shared" si="44"/>
        <v>-0.59828039770510766</v>
      </c>
      <c r="GC19" s="101">
        <f t="shared" si="44"/>
        <v>-0.80968427829391687</v>
      </c>
      <c r="GD19" s="101">
        <f t="shared" si="44"/>
        <v>-0.9858105981205576</v>
      </c>
      <c r="GE19" s="101">
        <f t="shared" si="44"/>
        <v>-0.99527161130151354</v>
      </c>
      <c r="GF19" s="101">
        <f t="shared" si="44"/>
        <v>-0.99697607958439127</v>
      </c>
      <c r="GG19" s="101">
        <f t="shared" si="44"/>
        <v>-0.9969707448597902</v>
      </c>
    </row>
    <row r="20" spans="2:189" x14ac:dyDescent="0.2">
      <c r="C20" s="99"/>
      <c r="D20" s="99"/>
      <c r="E20" s="99"/>
      <c r="F20" s="99"/>
      <c r="G20" s="99"/>
      <c r="H20" s="99"/>
      <c r="I20" s="99"/>
      <c r="L20" s="99"/>
      <c r="M20" s="99"/>
      <c r="N20" s="99"/>
      <c r="O20" s="99"/>
      <c r="P20" s="99"/>
      <c r="Q20" s="99"/>
      <c r="R20" s="99"/>
      <c r="U20" s="99"/>
      <c r="V20" s="99"/>
      <c r="W20" s="99"/>
      <c r="X20" s="99"/>
      <c r="Y20" s="99"/>
      <c r="Z20" s="99"/>
      <c r="AA20" s="99"/>
      <c r="AD20" s="99"/>
      <c r="AE20" s="99"/>
      <c r="AF20" s="99"/>
      <c r="AG20" s="99"/>
      <c r="AH20" s="99"/>
      <c r="AI20" s="99"/>
      <c r="AJ20" s="99"/>
      <c r="BN20" s="99"/>
      <c r="BO20" s="99"/>
      <c r="BP20" s="99"/>
      <c r="BQ20" s="99"/>
      <c r="BR20" s="99"/>
      <c r="BS20" s="99"/>
      <c r="BT20" s="99"/>
      <c r="BW20" s="99"/>
      <c r="BX20" s="99"/>
      <c r="BY20" s="99"/>
      <c r="BZ20" s="99"/>
      <c r="CA20" s="99"/>
      <c r="CB20" s="99"/>
      <c r="CC20" s="99"/>
      <c r="CF20" s="99"/>
      <c r="CG20" s="99"/>
      <c r="CH20" s="99"/>
      <c r="CI20" s="99"/>
      <c r="CJ20" s="99"/>
      <c r="CK20" s="99"/>
      <c r="CL20" s="99"/>
      <c r="CO20" s="99"/>
      <c r="CP20" s="99"/>
      <c r="CQ20" s="99"/>
      <c r="CR20" s="99"/>
      <c r="CS20" s="99"/>
      <c r="CT20" s="99"/>
      <c r="CU20" s="99"/>
      <c r="DY20" s="99"/>
      <c r="DZ20" s="99"/>
      <c r="EA20" s="99"/>
      <c r="EB20" s="99"/>
      <c r="EC20" s="99"/>
      <c r="ED20" s="99"/>
      <c r="EE20" s="99"/>
      <c r="EH20" s="99"/>
      <c r="EI20" s="99"/>
      <c r="EJ20" s="99"/>
      <c r="EK20" s="99"/>
      <c r="EL20" s="99"/>
      <c r="EM20" s="99"/>
      <c r="EN20" s="99"/>
      <c r="EQ20" s="99"/>
      <c r="ER20" s="99"/>
      <c r="ES20" s="99"/>
      <c r="ET20" s="99"/>
      <c r="EU20" s="99"/>
      <c r="EV20" s="99"/>
      <c r="EW20" s="99"/>
      <c r="EZ20" s="99"/>
      <c r="FA20" s="99"/>
      <c r="FB20" s="99"/>
      <c r="FC20" s="99"/>
      <c r="FD20" s="99"/>
      <c r="FE20" s="99"/>
      <c r="FF20" s="99"/>
    </row>
    <row r="21" spans="2:189" x14ac:dyDescent="0.2">
      <c r="B21" s="21" t="s">
        <v>44</v>
      </c>
      <c r="C21" s="81"/>
      <c r="D21" s="81"/>
      <c r="E21" s="81"/>
      <c r="F21" s="62" t="s">
        <v>31</v>
      </c>
      <c r="G21" s="81"/>
      <c r="H21" s="81"/>
      <c r="I21" s="81"/>
      <c r="K21" s="21" t="s">
        <v>44</v>
      </c>
      <c r="L21" s="81"/>
      <c r="M21" s="81"/>
      <c r="N21" s="81"/>
      <c r="O21" s="105" t="s">
        <v>31</v>
      </c>
      <c r="P21" s="81"/>
      <c r="Q21" s="81"/>
      <c r="R21" s="81"/>
      <c r="T21" s="21" t="s">
        <v>44</v>
      </c>
      <c r="U21" s="81"/>
      <c r="V21" s="81"/>
      <c r="W21" s="81"/>
      <c r="X21" s="105" t="s">
        <v>31</v>
      </c>
      <c r="Y21" s="81"/>
      <c r="Z21" s="81"/>
      <c r="AA21" s="81"/>
      <c r="AC21" s="21" t="s">
        <v>44</v>
      </c>
      <c r="AD21" s="81"/>
      <c r="AE21" s="81"/>
      <c r="AF21" s="81"/>
      <c r="AG21" s="105" t="s">
        <v>31</v>
      </c>
      <c r="AH21" s="81"/>
      <c r="AI21" s="81"/>
      <c r="AJ21" s="81"/>
      <c r="AL21" s="21" t="s">
        <v>44</v>
      </c>
      <c r="AM21" s="10"/>
      <c r="AN21" s="10"/>
      <c r="AO21" s="10"/>
      <c r="AP21" s="21" t="s">
        <v>31</v>
      </c>
      <c r="AQ21" s="10"/>
      <c r="AR21" s="10"/>
      <c r="AS21" s="10"/>
      <c r="AU21" s="21" t="s">
        <v>44</v>
      </c>
      <c r="AV21" s="10"/>
      <c r="AW21" s="10"/>
      <c r="AX21" s="10"/>
      <c r="AY21" s="21" t="s">
        <v>31</v>
      </c>
      <c r="AZ21" s="10"/>
      <c r="BA21" s="10"/>
      <c r="BB21" s="10"/>
      <c r="BD21" s="21" t="s">
        <v>44</v>
      </c>
      <c r="BE21" s="10"/>
      <c r="BF21" s="10"/>
      <c r="BG21" s="10"/>
      <c r="BH21" s="21" t="s">
        <v>31</v>
      </c>
      <c r="BI21" s="10"/>
      <c r="BJ21" s="10"/>
      <c r="BK21" s="10"/>
      <c r="BM21" s="21" t="s">
        <v>44</v>
      </c>
      <c r="BN21" s="81"/>
      <c r="BO21" s="81"/>
      <c r="BP21" s="81"/>
      <c r="BQ21" s="62" t="s">
        <v>31</v>
      </c>
      <c r="BR21" s="81"/>
      <c r="BS21" s="81"/>
      <c r="BT21" s="81"/>
      <c r="BV21" s="21" t="s">
        <v>44</v>
      </c>
      <c r="BW21" s="81"/>
      <c r="BX21" s="81"/>
      <c r="BY21" s="81"/>
      <c r="BZ21" s="105" t="s">
        <v>31</v>
      </c>
      <c r="CA21" s="81"/>
      <c r="CB21" s="81"/>
      <c r="CC21" s="81"/>
      <c r="CE21" s="21" t="s">
        <v>44</v>
      </c>
      <c r="CF21" s="81"/>
      <c r="CG21" s="81"/>
      <c r="CH21" s="81"/>
      <c r="CI21" s="105" t="s">
        <v>31</v>
      </c>
      <c r="CJ21" s="81"/>
      <c r="CK21" s="81"/>
      <c r="CL21" s="81"/>
      <c r="CN21" s="21" t="s">
        <v>44</v>
      </c>
      <c r="CO21" s="81"/>
      <c r="CP21" s="81"/>
      <c r="CQ21" s="81"/>
      <c r="CR21" s="105" t="s">
        <v>31</v>
      </c>
      <c r="CS21" s="81"/>
      <c r="CT21" s="81"/>
      <c r="CU21" s="81"/>
      <c r="CW21" s="21" t="s">
        <v>44</v>
      </c>
      <c r="CX21" s="10"/>
      <c r="CY21" s="10"/>
      <c r="CZ21" s="10"/>
      <c r="DA21" s="21" t="s">
        <v>31</v>
      </c>
      <c r="DB21" s="10"/>
      <c r="DC21" s="10"/>
      <c r="DD21" s="10"/>
      <c r="DF21" s="21" t="s">
        <v>44</v>
      </c>
      <c r="DG21" s="10"/>
      <c r="DH21" s="10"/>
      <c r="DI21" s="10"/>
      <c r="DJ21" s="21" t="s">
        <v>31</v>
      </c>
      <c r="DK21" s="10"/>
      <c r="DL21" s="10"/>
      <c r="DM21" s="10"/>
      <c r="DO21" s="21" t="s">
        <v>44</v>
      </c>
      <c r="DP21" s="10"/>
      <c r="DQ21" s="10"/>
      <c r="DR21" s="10"/>
      <c r="DS21" s="21" t="s">
        <v>31</v>
      </c>
      <c r="DT21" s="10"/>
      <c r="DU21" s="10"/>
      <c r="DV21" s="10"/>
      <c r="DX21" s="21" t="s">
        <v>44</v>
      </c>
      <c r="DY21" s="81"/>
      <c r="DZ21" s="81"/>
      <c r="EA21" s="81"/>
      <c r="EB21" s="62" t="s">
        <v>31</v>
      </c>
      <c r="EC21" s="81"/>
      <c r="ED21" s="81"/>
      <c r="EE21" s="81"/>
      <c r="EG21" s="21" t="s">
        <v>44</v>
      </c>
      <c r="EH21" s="81"/>
      <c r="EI21" s="81"/>
      <c r="EJ21" s="81"/>
      <c r="EK21" s="105" t="s">
        <v>31</v>
      </c>
      <c r="EL21" s="81"/>
      <c r="EM21" s="81"/>
      <c r="EN21" s="81"/>
      <c r="EP21" s="21" t="s">
        <v>44</v>
      </c>
      <c r="EQ21" s="81"/>
      <c r="ER21" s="81"/>
      <c r="ES21" s="81"/>
      <c r="ET21" s="105" t="s">
        <v>31</v>
      </c>
      <c r="EU21" s="81"/>
      <c r="EV21" s="81"/>
      <c r="EW21" s="81"/>
      <c r="EY21" s="21" t="s">
        <v>44</v>
      </c>
      <c r="EZ21" s="81"/>
      <c r="FA21" s="81"/>
      <c r="FB21" s="81"/>
      <c r="FC21" s="105" t="s">
        <v>31</v>
      </c>
      <c r="FD21" s="81"/>
      <c r="FE21" s="81"/>
      <c r="FF21" s="81"/>
      <c r="FH21" s="21" t="s">
        <v>44</v>
      </c>
      <c r="FI21" s="10"/>
      <c r="FJ21" s="10"/>
      <c r="FK21" s="10"/>
      <c r="FL21" s="21" t="s">
        <v>31</v>
      </c>
      <c r="FM21" s="10"/>
      <c r="FN21" s="10"/>
      <c r="FO21" s="10"/>
      <c r="FQ21" s="21" t="s">
        <v>44</v>
      </c>
      <c r="FR21" s="10"/>
      <c r="FS21" s="10"/>
      <c r="FT21" s="10"/>
      <c r="FU21" s="21" t="s">
        <v>31</v>
      </c>
      <c r="FV21" s="10"/>
      <c r="FW21" s="10"/>
      <c r="FX21" s="10"/>
      <c r="FZ21" s="21" t="s">
        <v>44</v>
      </c>
      <c r="GA21" s="10"/>
      <c r="GB21" s="10"/>
      <c r="GC21" s="10"/>
      <c r="GD21" s="21" t="s">
        <v>31</v>
      </c>
      <c r="GE21" s="10"/>
      <c r="GF21" s="10"/>
      <c r="GG21" s="10"/>
    </row>
    <row r="22" spans="2:189" x14ac:dyDescent="0.2">
      <c r="C22" s="22">
        <v>2016</v>
      </c>
      <c r="D22" s="22">
        <v>2018</v>
      </c>
      <c r="E22" s="22">
        <v>2020</v>
      </c>
      <c r="F22" s="22">
        <v>2025</v>
      </c>
      <c r="G22" s="22">
        <v>2030</v>
      </c>
      <c r="H22" s="22">
        <v>2040</v>
      </c>
      <c r="I22" s="22">
        <v>2050</v>
      </c>
      <c r="L22" s="22">
        <v>2016</v>
      </c>
      <c r="M22" s="22">
        <v>2018</v>
      </c>
      <c r="N22" s="22">
        <v>2020</v>
      </c>
      <c r="O22" s="22">
        <v>2025</v>
      </c>
      <c r="P22" s="22">
        <v>2030</v>
      </c>
      <c r="Q22" s="22">
        <v>2040</v>
      </c>
      <c r="R22" s="22">
        <v>2050</v>
      </c>
      <c r="U22" s="22">
        <v>2016</v>
      </c>
      <c r="V22" s="22">
        <v>2018</v>
      </c>
      <c r="W22" s="22">
        <v>2020</v>
      </c>
      <c r="X22" s="22">
        <v>2025</v>
      </c>
      <c r="Y22" s="22">
        <v>2030</v>
      </c>
      <c r="Z22" s="22">
        <v>2040</v>
      </c>
      <c r="AA22" s="22">
        <v>2050</v>
      </c>
      <c r="AD22" s="22">
        <v>2016</v>
      </c>
      <c r="AE22" s="22">
        <v>2018</v>
      </c>
      <c r="AF22" s="22">
        <v>2020</v>
      </c>
      <c r="AG22" s="22">
        <v>2025</v>
      </c>
      <c r="AH22" s="22">
        <v>2030</v>
      </c>
      <c r="AI22" s="22">
        <v>2040</v>
      </c>
      <c r="AJ22" s="22">
        <v>2050</v>
      </c>
      <c r="AM22" s="22">
        <v>2016</v>
      </c>
      <c r="AN22" s="22">
        <v>2018</v>
      </c>
      <c r="AO22" s="22">
        <v>2020</v>
      </c>
      <c r="AP22" s="22">
        <v>2025</v>
      </c>
      <c r="AQ22" s="22">
        <v>2030</v>
      </c>
      <c r="AR22" s="22">
        <v>2040</v>
      </c>
      <c r="AS22" s="22">
        <v>2050</v>
      </c>
      <c r="AV22" s="22">
        <v>2016</v>
      </c>
      <c r="AW22" s="22">
        <v>2018</v>
      </c>
      <c r="AX22" s="22">
        <v>2020</v>
      </c>
      <c r="AY22" s="22">
        <v>2025</v>
      </c>
      <c r="AZ22" s="22">
        <v>2030</v>
      </c>
      <c r="BA22" s="22">
        <v>2040</v>
      </c>
      <c r="BB22" s="22">
        <v>2050</v>
      </c>
      <c r="BE22" s="22">
        <v>2016</v>
      </c>
      <c r="BF22" s="22">
        <v>2018</v>
      </c>
      <c r="BG22" s="22">
        <v>2020</v>
      </c>
      <c r="BH22" s="22">
        <v>2025</v>
      </c>
      <c r="BI22" s="22">
        <v>2030</v>
      </c>
      <c r="BJ22" s="22">
        <v>2040</v>
      </c>
      <c r="BK22" s="22">
        <v>2050</v>
      </c>
      <c r="BN22" s="22">
        <v>2016</v>
      </c>
      <c r="BO22" s="22">
        <v>2018</v>
      </c>
      <c r="BP22" s="22">
        <v>2020</v>
      </c>
      <c r="BQ22" s="22">
        <v>2025</v>
      </c>
      <c r="BR22" s="22">
        <v>2030</v>
      </c>
      <c r="BS22" s="22">
        <v>2040</v>
      </c>
      <c r="BT22" s="22">
        <v>2050</v>
      </c>
      <c r="BW22" s="22">
        <v>2016</v>
      </c>
      <c r="BX22" s="22">
        <v>2018</v>
      </c>
      <c r="BY22" s="22">
        <v>2020</v>
      </c>
      <c r="BZ22" s="22">
        <v>2025</v>
      </c>
      <c r="CA22" s="22">
        <v>2030</v>
      </c>
      <c r="CB22" s="22">
        <v>2040</v>
      </c>
      <c r="CC22" s="22">
        <v>2050</v>
      </c>
      <c r="CF22" s="22">
        <v>2016</v>
      </c>
      <c r="CG22" s="22">
        <v>2018</v>
      </c>
      <c r="CH22" s="22">
        <v>2020</v>
      </c>
      <c r="CI22" s="22">
        <v>2025</v>
      </c>
      <c r="CJ22" s="22">
        <v>2030</v>
      </c>
      <c r="CK22" s="22">
        <v>2040</v>
      </c>
      <c r="CL22" s="22">
        <v>2050</v>
      </c>
      <c r="CO22" s="22">
        <v>2016</v>
      </c>
      <c r="CP22" s="22">
        <v>2018</v>
      </c>
      <c r="CQ22" s="22">
        <v>2020</v>
      </c>
      <c r="CR22" s="22">
        <v>2025</v>
      </c>
      <c r="CS22" s="22">
        <v>2030</v>
      </c>
      <c r="CT22" s="22">
        <v>2040</v>
      </c>
      <c r="CU22" s="22">
        <v>2050</v>
      </c>
      <c r="CX22" s="22">
        <v>2016</v>
      </c>
      <c r="CY22" s="22">
        <v>2018</v>
      </c>
      <c r="CZ22" s="22">
        <v>2020</v>
      </c>
      <c r="DA22" s="22">
        <v>2025</v>
      </c>
      <c r="DB22" s="22">
        <v>2030</v>
      </c>
      <c r="DC22" s="22">
        <v>2040</v>
      </c>
      <c r="DD22" s="22">
        <v>2050</v>
      </c>
      <c r="DG22" s="22">
        <v>2016</v>
      </c>
      <c r="DH22" s="22">
        <v>2018</v>
      </c>
      <c r="DI22" s="22">
        <v>2020</v>
      </c>
      <c r="DJ22" s="22">
        <v>2025</v>
      </c>
      <c r="DK22" s="22">
        <v>2030</v>
      </c>
      <c r="DL22" s="22">
        <v>2040</v>
      </c>
      <c r="DM22" s="22">
        <v>2050</v>
      </c>
      <c r="DP22" s="22">
        <v>2016</v>
      </c>
      <c r="DQ22" s="22">
        <v>2018</v>
      </c>
      <c r="DR22" s="22">
        <v>2020</v>
      </c>
      <c r="DS22" s="22">
        <v>2025</v>
      </c>
      <c r="DT22" s="22">
        <v>2030</v>
      </c>
      <c r="DU22" s="22">
        <v>2040</v>
      </c>
      <c r="DV22" s="22">
        <v>2050</v>
      </c>
      <c r="DY22" s="22">
        <v>2016</v>
      </c>
      <c r="DZ22" s="22">
        <v>2018</v>
      </c>
      <c r="EA22" s="22">
        <v>2020</v>
      </c>
      <c r="EB22" s="22">
        <v>2025</v>
      </c>
      <c r="EC22" s="22">
        <v>2030</v>
      </c>
      <c r="ED22" s="22">
        <v>2040</v>
      </c>
      <c r="EE22" s="22">
        <v>2050</v>
      </c>
      <c r="EH22" s="22">
        <v>2016</v>
      </c>
      <c r="EI22" s="22">
        <v>2018</v>
      </c>
      <c r="EJ22" s="22">
        <v>2020</v>
      </c>
      <c r="EK22" s="22">
        <v>2025</v>
      </c>
      <c r="EL22" s="22">
        <v>2030</v>
      </c>
      <c r="EM22" s="22">
        <v>2040</v>
      </c>
      <c r="EN22" s="22">
        <v>2050</v>
      </c>
      <c r="EQ22" s="22">
        <v>2016</v>
      </c>
      <c r="ER22" s="22">
        <v>2018</v>
      </c>
      <c r="ES22" s="22">
        <v>2020</v>
      </c>
      <c r="ET22" s="22">
        <v>2025</v>
      </c>
      <c r="EU22" s="22">
        <v>2030</v>
      </c>
      <c r="EV22" s="22">
        <v>2040</v>
      </c>
      <c r="EW22" s="22">
        <v>2050</v>
      </c>
      <c r="EZ22" s="22">
        <v>2016</v>
      </c>
      <c r="FA22" s="22">
        <v>2018</v>
      </c>
      <c r="FB22" s="22">
        <v>2020</v>
      </c>
      <c r="FC22" s="22">
        <v>2025</v>
      </c>
      <c r="FD22" s="22">
        <v>2030</v>
      </c>
      <c r="FE22" s="22">
        <v>2040</v>
      </c>
      <c r="FF22" s="22">
        <v>2050</v>
      </c>
      <c r="FI22" s="22">
        <v>2016</v>
      </c>
      <c r="FJ22" s="22">
        <v>2018</v>
      </c>
      <c r="FK22" s="22">
        <v>2020</v>
      </c>
      <c r="FL22" s="22">
        <v>2025</v>
      </c>
      <c r="FM22" s="22">
        <v>2030</v>
      </c>
      <c r="FN22" s="22">
        <v>2040</v>
      </c>
      <c r="FO22" s="22">
        <v>2050</v>
      </c>
      <c r="FR22" s="22">
        <v>2016</v>
      </c>
      <c r="FS22" s="22">
        <v>2018</v>
      </c>
      <c r="FT22" s="22">
        <v>2020</v>
      </c>
      <c r="FU22" s="22">
        <v>2025</v>
      </c>
      <c r="FV22" s="22">
        <v>2030</v>
      </c>
      <c r="FW22" s="22">
        <v>2040</v>
      </c>
      <c r="FX22" s="22">
        <v>2050</v>
      </c>
      <c r="GA22" s="22">
        <v>2016</v>
      </c>
      <c r="GB22" s="22">
        <v>2018</v>
      </c>
      <c r="GC22" s="22">
        <v>2020</v>
      </c>
      <c r="GD22" s="22">
        <v>2025</v>
      </c>
      <c r="GE22" s="22">
        <v>2030</v>
      </c>
      <c r="GF22" s="22">
        <v>2040</v>
      </c>
      <c r="GG22" s="22">
        <v>2050</v>
      </c>
    </row>
    <row r="23" spans="2:189" x14ac:dyDescent="0.2">
      <c r="B23" s="23" t="s">
        <v>32</v>
      </c>
      <c r="C23" s="99"/>
      <c r="D23" s="99"/>
      <c r="E23" s="99"/>
      <c r="F23" s="99"/>
      <c r="G23" s="99"/>
      <c r="H23" s="99"/>
      <c r="I23" s="99"/>
      <c r="K23" s="23" t="s">
        <v>32</v>
      </c>
      <c r="L23" s="99"/>
      <c r="M23" s="99"/>
      <c r="N23" s="99"/>
      <c r="O23" s="99"/>
      <c r="P23" s="99"/>
      <c r="Q23" s="99"/>
      <c r="R23" s="99"/>
      <c r="T23" s="23" t="s">
        <v>32</v>
      </c>
      <c r="U23" s="99"/>
      <c r="V23" s="99"/>
      <c r="W23" s="99"/>
      <c r="X23" s="99"/>
      <c r="Y23" s="99"/>
      <c r="Z23" s="99"/>
      <c r="AA23" s="99"/>
      <c r="AC23" s="23" t="s">
        <v>32</v>
      </c>
      <c r="AD23" s="99"/>
      <c r="AE23" s="99"/>
      <c r="AF23" s="99"/>
      <c r="AG23" s="99"/>
      <c r="AH23" s="99"/>
      <c r="AI23" s="99"/>
      <c r="AJ23" s="99"/>
      <c r="AL23" s="23" t="s">
        <v>32</v>
      </c>
      <c r="AU23" s="23" t="s">
        <v>32</v>
      </c>
      <c r="BD23" s="23" t="s">
        <v>32</v>
      </c>
      <c r="BM23" s="23" t="s">
        <v>32</v>
      </c>
      <c r="BN23" s="99"/>
      <c r="BO23" s="99"/>
      <c r="BP23" s="99"/>
      <c r="BQ23" s="99"/>
      <c r="BR23" s="99"/>
      <c r="BS23" s="99"/>
      <c r="BT23" s="99"/>
      <c r="BV23" s="23" t="s">
        <v>32</v>
      </c>
      <c r="BW23" s="99"/>
      <c r="BX23" s="99"/>
      <c r="BY23" s="99"/>
      <c r="BZ23" s="99"/>
      <c r="CA23" s="99"/>
      <c r="CB23" s="99"/>
      <c r="CC23" s="99"/>
      <c r="CE23" s="23" t="s">
        <v>32</v>
      </c>
      <c r="CF23" s="99"/>
      <c r="CG23" s="99"/>
      <c r="CH23" s="99"/>
      <c r="CI23" s="99"/>
      <c r="CJ23" s="99"/>
      <c r="CK23" s="99"/>
      <c r="CL23" s="99"/>
      <c r="CN23" s="23" t="s">
        <v>32</v>
      </c>
      <c r="CO23" s="99"/>
      <c r="CP23" s="99"/>
      <c r="CQ23" s="99"/>
      <c r="CR23" s="99"/>
      <c r="CS23" s="99"/>
      <c r="CT23" s="99"/>
      <c r="CU23" s="99"/>
      <c r="CW23" s="23" t="s">
        <v>32</v>
      </c>
      <c r="DF23" s="23" t="s">
        <v>32</v>
      </c>
      <c r="DO23" s="23" t="s">
        <v>32</v>
      </c>
      <c r="DX23" s="23" t="s">
        <v>32</v>
      </c>
      <c r="DY23" s="99"/>
      <c r="DZ23" s="99"/>
      <c r="EA23" s="99"/>
      <c r="EB23" s="99"/>
      <c r="EC23" s="99"/>
      <c r="ED23" s="99"/>
      <c r="EE23" s="99"/>
      <c r="EG23" s="23" t="s">
        <v>32</v>
      </c>
      <c r="EH23" s="99"/>
      <c r="EI23" s="99"/>
      <c r="EJ23" s="99"/>
      <c r="EK23" s="99"/>
      <c r="EL23" s="99"/>
      <c r="EM23" s="99"/>
      <c r="EN23" s="99"/>
      <c r="EP23" s="23" t="s">
        <v>32</v>
      </c>
      <c r="EQ23" s="99"/>
      <c r="ER23" s="99"/>
      <c r="ES23" s="99"/>
      <c r="ET23" s="99"/>
      <c r="EU23" s="99"/>
      <c r="EV23" s="99"/>
      <c r="EW23" s="99"/>
      <c r="EY23" s="23" t="s">
        <v>32</v>
      </c>
      <c r="EZ23" s="99"/>
      <c r="FA23" s="99"/>
      <c r="FB23" s="99"/>
      <c r="FC23" s="99"/>
      <c r="FD23" s="99"/>
      <c r="FE23" s="99"/>
      <c r="FF23" s="99"/>
      <c r="FH23" s="23" t="s">
        <v>32</v>
      </c>
      <c r="FQ23" s="23" t="s">
        <v>32</v>
      </c>
      <c r="FZ23" s="23" t="s">
        <v>32</v>
      </c>
    </row>
    <row r="24" spans="2:189" x14ac:dyDescent="0.2">
      <c r="B24" s="24" t="s">
        <v>33</v>
      </c>
      <c r="C24" s="100">
        <v>0.25611799086758003</v>
      </c>
      <c r="D24" s="100">
        <v>0.51223205479452039</v>
      </c>
      <c r="E24" s="100">
        <v>1.0244699543378999</v>
      </c>
      <c r="F24" s="100">
        <v>2.3050538812785399</v>
      </c>
      <c r="G24" s="100">
        <v>3.5856421004566199</v>
      </c>
      <c r="H24" s="100">
        <v>5.2183880365296798</v>
      </c>
      <c r="I24" s="100">
        <v>6.4029300456620994</v>
      </c>
      <c r="K24" s="24" t="s">
        <v>33</v>
      </c>
      <c r="L24" s="100">
        <v>0.25611799086758003</v>
      </c>
      <c r="M24" s="100">
        <v>0.51223205479452039</v>
      </c>
      <c r="N24" s="100">
        <v>1.2206675009601848</v>
      </c>
      <c r="O24" s="100">
        <v>3.3938193731063051</v>
      </c>
      <c r="P24" s="100">
        <v>4.9842022041565297</v>
      </c>
      <c r="Q24" s="100">
        <v>6.4659465877181743</v>
      </c>
      <c r="R24" s="100">
        <v>7.3211120315367211</v>
      </c>
      <c r="T24" s="24" t="s">
        <v>33</v>
      </c>
      <c r="U24" s="100">
        <v>0.28941296803652983</v>
      </c>
      <c r="V24" s="100">
        <v>0.90711191396748159</v>
      </c>
      <c r="W24" s="100">
        <v>2.1939575259249793</v>
      </c>
      <c r="X24" s="100">
        <v>5.4466250512098338</v>
      </c>
      <c r="Y24" s="100">
        <v>8.1397433137028941</v>
      </c>
      <c r="Z24" s="100">
        <v>13.524606400162163</v>
      </c>
      <c r="AA24" s="100">
        <v>13.397387147825714</v>
      </c>
      <c r="AC24" s="24" t="s">
        <v>33</v>
      </c>
      <c r="AD24" s="100">
        <v>0.53702780437844078</v>
      </c>
      <c r="AE24" s="100">
        <v>1.2667312130329023</v>
      </c>
      <c r="AF24" s="100">
        <v>2.7538921983954272</v>
      </c>
      <c r="AG24" s="100">
        <v>6.1713760325182463</v>
      </c>
      <c r="AH24" s="100">
        <v>8.9587563054239716</v>
      </c>
      <c r="AI24" s="100">
        <v>13.299328595997096</v>
      </c>
      <c r="AJ24" s="100">
        <v>12.217333082618529</v>
      </c>
      <c r="AL24" s="24" t="s">
        <v>33</v>
      </c>
      <c r="AM24" s="63">
        <f>IFERROR(L24/C24-1,"N/A")</f>
        <v>0</v>
      </c>
      <c r="AN24" s="63">
        <f t="shared" ref="AN24:AS26" si="45">IFERROR(M24/D24-1,"N/A")</f>
        <v>0</v>
      </c>
      <c r="AO24" s="63">
        <f t="shared" si="45"/>
        <v>0.19151127448055272</v>
      </c>
      <c r="AP24" s="63">
        <f t="shared" si="45"/>
        <v>0.47233841285474054</v>
      </c>
      <c r="AQ24" s="63">
        <f t="shared" si="45"/>
        <v>0.39004453442852194</v>
      </c>
      <c r="AR24" s="63">
        <f t="shared" si="45"/>
        <v>0.2390697170190017</v>
      </c>
      <c r="AS24" s="63">
        <f t="shared" si="45"/>
        <v>0.14340028382735137</v>
      </c>
      <c r="AU24" s="24" t="s">
        <v>33</v>
      </c>
      <c r="AV24" s="63">
        <f>IFERROR(U24/C24-1,"N/A")</f>
        <v>0.12999858797956998</v>
      </c>
      <c r="AW24" s="63">
        <f t="shared" ref="AW24:BB26" si="46">IFERROR(V24/D24-1,"N/A")</f>
        <v>0.77090032823378363</v>
      </c>
      <c r="AX24" s="63">
        <f t="shared" si="46"/>
        <v>1.1415538021736347</v>
      </c>
      <c r="AY24" s="63">
        <f t="shared" si="46"/>
        <v>1.3629057417906276</v>
      </c>
      <c r="AZ24" s="63">
        <f t="shared" si="46"/>
        <v>1.270093636134606</v>
      </c>
      <c r="BA24" s="63">
        <f t="shared" si="46"/>
        <v>1.5917211034302969</v>
      </c>
      <c r="BB24" s="63">
        <f t="shared" si="46"/>
        <v>1.0923838074573791</v>
      </c>
      <c r="BD24" s="24" t="s">
        <v>33</v>
      </c>
      <c r="BE24" s="63">
        <f>IFERROR(AD24/C24-1,"N/A")</f>
        <v>1.0967984426213104</v>
      </c>
      <c r="BF24" s="63">
        <f t="shared" ref="BF24:BK26" si="47">IFERROR(AE24/D24-1,"N/A")</f>
        <v>1.4729635741774221</v>
      </c>
      <c r="BG24" s="63">
        <f t="shared" si="47"/>
        <v>1.6881141674625568</v>
      </c>
      <c r="BH24" s="63">
        <f t="shared" si="47"/>
        <v>1.677323980424779</v>
      </c>
      <c r="BI24" s="63">
        <f t="shared" si="47"/>
        <v>1.4985082321191796</v>
      </c>
      <c r="BJ24" s="63">
        <f t="shared" si="47"/>
        <v>1.5485511048429785</v>
      </c>
      <c r="BK24" s="63">
        <f t="shared" si="47"/>
        <v>0.90808473550255497</v>
      </c>
      <c r="BM24" s="24" t="s">
        <v>33</v>
      </c>
      <c r="BN24" s="100">
        <v>0.25611799086758003</v>
      </c>
      <c r="BO24" s="100">
        <v>0.51223205479452039</v>
      </c>
      <c r="BP24" s="100">
        <v>1.0244699543378999</v>
      </c>
      <c r="BQ24" s="100">
        <v>2.3050538812785399</v>
      </c>
      <c r="BR24" s="100">
        <v>2.9222980821917801</v>
      </c>
      <c r="BS24" s="100">
        <v>4.4166055251141554</v>
      </c>
      <c r="BT24" s="100">
        <v>0.83238100456621</v>
      </c>
      <c r="BV24" s="24" t="s">
        <v>33</v>
      </c>
      <c r="BW24" s="100">
        <v>0.25611799086758003</v>
      </c>
      <c r="BX24" s="100">
        <v>0.51223205479452039</v>
      </c>
      <c r="BY24" s="100">
        <v>1.2302238023300478</v>
      </c>
      <c r="BZ24" s="100">
        <v>2.719867637946487</v>
      </c>
      <c r="CA24" s="100">
        <v>4.123662523791233</v>
      </c>
      <c r="CB24" s="100">
        <v>6.4659465877181743</v>
      </c>
      <c r="CC24" s="100">
        <v>6.5131742045406043</v>
      </c>
      <c r="CE24" s="24" t="s">
        <v>33</v>
      </c>
      <c r="CF24" s="100">
        <v>0.25611799086758003</v>
      </c>
      <c r="CG24" s="100">
        <v>0.81234890026885154</v>
      </c>
      <c r="CH24" s="100">
        <v>2.1939575259249793</v>
      </c>
      <c r="CI24" s="100">
        <v>5.3486078549481526</v>
      </c>
      <c r="CJ24" s="100">
        <v>8.0591323091366842</v>
      </c>
      <c r="CK24" s="100">
        <v>13.508172147825714</v>
      </c>
      <c r="CL24" s="100">
        <v>12.254197054581146</v>
      </c>
      <c r="CN24" s="24" t="s">
        <v>33</v>
      </c>
      <c r="CO24" s="100">
        <v>0.48964579524602075</v>
      </c>
      <c r="CP24" s="100">
        <v>1.2667312130329023</v>
      </c>
      <c r="CQ24" s="100">
        <v>2.7668319647505673</v>
      </c>
      <c r="CR24" s="100">
        <v>6.1545597708360029</v>
      </c>
      <c r="CS24" s="100">
        <v>8.6613286416591961</v>
      </c>
      <c r="CT24" s="100">
        <v>13.312694110015787</v>
      </c>
      <c r="CU24" s="100">
        <v>10.864157708573378</v>
      </c>
      <c r="CW24" s="24" t="s">
        <v>33</v>
      </c>
      <c r="CX24" s="63">
        <f>IFERROR(BW24/BN24-1,"N/A")</f>
        <v>0</v>
      </c>
      <c r="CY24" s="63">
        <f t="shared" ref="CY24:DD26" si="48">IFERROR(BX24/BO24-1,"N/A")</f>
        <v>0</v>
      </c>
      <c r="CZ24" s="63">
        <f t="shared" si="48"/>
        <v>0.20083931902631891</v>
      </c>
      <c r="DA24" s="63">
        <f t="shared" si="48"/>
        <v>0.17995837756203037</v>
      </c>
      <c r="DB24" s="63">
        <f t="shared" si="48"/>
        <v>0.41110263491615018</v>
      </c>
      <c r="DC24" s="63">
        <f t="shared" si="48"/>
        <v>0.46400817346055589</v>
      </c>
      <c r="DD24" s="63">
        <f t="shared" si="48"/>
        <v>6.8247511281626414</v>
      </c>
      <c r="DF24" s="24" t="s">
        <v>33</v>
      </c>
      <c r="DG24" s="63">
        <f>IFERROR(CF24/BN24-1,"N/A")</f>
        <v>0</v>
      </c>
      <c r="DH24" s="63">
        <f t="shared" ref="DH24:DM26" si="49">IFERROR(CG24/BO24-1,"N/A")</f>
        <v>0.58590016510138487</v>
      </c>
      <c r="DI24" s="63">
        <f t="shared" si="49"/>
        <v>1.1415538021736347</v>
      </c>
      <c r="DJ24" s="63">
        <f t="shared" si="49"/>
        <v>1.3203830063969915</v>
      </c>
      <c r="DK24" s="63">
        <f t="shared" si="49"/>
        <v>1.7578063847245109</v>
      </c>
      <c r="DL24" s="63">
        <f t="shared" si="49"/>
        <v>2.0584964111044468</v>
      </c>
      <c r="DM24" s="63">
        <f t="shared" si="49"/>
        <v>13.721860527039949</v>
      </c>
      <c r="DO24" s="24" t="s">
        <v>33</v>
      </c>
      <c r="DP24" s="63">
        <f>IFERROR(CO24/BN24-1,"N/A")</f>
        <v>0.91179773661109564</v>
      </c>
      <c r="DQ24" s="63">
        <f t="shared" ref="DQ24:DV26" si="50">IFERROR(CP24/BO24-1,"N/A")</f>
        <v>1.4729635741774221</v>
      </c>
      <c r="DR24" s="63">
        <f t="shared" si="50"/>
        <v>1.7007448613158505</v>
      </c>
      <c r="DS24" s="63">
        <f t="shared" si="50"/>
        <v>1.6700285927469358</v>
      </c>
      <c r="DT24" s="63">
        <f t="shared" si="50"/>
        <v>1.9638758258237066</v>
      </c>
      <c r="DU24" s="63">
        <f t="shared" si="50"/>
        <v>2.0142366200277069</v>
      </c>
      <c r="DV24" s="63">
        <f t="shared" si="50"/>
        <v>12.051904895685556</v>
      </c>
      <c r="DX24" s="24" t="s">
        <v>33</v>
      </c>
      <c r="DY24" s="100">
        <v>0.25611799086758003</v>
      </c>
      <c r="DZ24" s="100">
        <v>0.51223205479452039</v>
      </c>
      <c r="EA24" s="100">
        <v>1.0244699543378999</v>
      </c>
      <c r="EB24" s="100">
        <v>2.3050538812785399</v>
      </c>
      <c r="EC24" s="100">
        <v>2.9222980821917801</v>
      </c>
      <c r="ED24" s="100">
        <v>5.2183880365296798</v>
      </c>
      <c r="EE24" s="100">
        <v>5.2183880365296798</v>
      </c>
      <c r="EG24" s="24" t="s">
        <v>33</v>
      </c>
      <c r="EH24" s="100">
        <v>0.25611799086758003</v>
      </c>
      <c r="EI24" s="100">
        <v>0.51223205479452039</v>
      </c>
      <c r="EJ24" s="100">
        <v>1.0874864963939748</v>
      </c>
      <c r="EK24" s="100">
        <v>2.6677274096359849</v>
      </c>
      <c r="EL24" s="100">
        <v>3.6486586425126948</v>
      </c>
      <c r="EM24" s="100">
        <v>6.4659465877181743</v>
      </c>
      <c r="EN24" s="100">
        <v>7.3211120315367211</v>
      </c>
      <c r="EP24" s="24" t="s">
        <v>33</v>
      </c>
      <c r="EQ24" s="100">
        <v>0.25611799086758003</v>
      </c>
      <c r="ER24" s="100">
        <v>0.81234890026885154</v>
      </c>
      <c r="ES24" s="100">
        <v>2.1538011236290711</v>
      </c>
      <c r="ET24" s="100">
        <v>5.3435449577518908</v>
      </c>
      <c r="EU24" s="100">
        <v>8.021547122220797</v>
      </c>
      <c r="EV24" s="100">
        <v>13.267286446464386</v>
      </c>
      <c r="EW24" s="100">
        <v>12.158464858319462</v>
      </c>
      <c r="EY24" s="24" t="s">
        <v>33</v>
      </c>
      <c r="EZ24" s="100">
        <v>0.48964579524602075</v>
      </c>
      <c r="FA24" s="100">
        <v>1.2667312130329023</v>
      </c>
      <c r="FB24" s="100">
        <v>2.7478473853113141</v>
      </c>
      <c r="FC24" s="100">
        <v>6.0234675333930801</v>
      </c>
      <c r="FD24" s="100">
        <v>8.5030385477745014</v>
      </c>
      <c r="FE24" s="100">
        <v>13.287535231511114</v>
      </c>
      <c r="FF24" s="100">
        <v>12.157100091964322</v>
      </c>
      <c r="FH24" s="24" t="s">
        <v>33</v>
      </c>
      <c r="FI24" s="63">
        <f>IFERROR(EH24/DY24-1,"N/A")</f>
        <v>0</v>
      </c>
      <c r="FJ24" s="63">
        <f t="shared" ref="FJ24:FO26" si="51">IFERROR(EI24/DZ24-1,"N/A")</f>
        <v>0</v>
      </c>
      <c r="FK24" s="63">
        <f t="shared" si="51"/>
        <v>6.1511361840574041E-2</v>
      </c>
      <c r="FL24" s="63">
        <f t="shared" si="51"/>
        <v>0.15733841681665228</v>
      </c>
      <c r="FM24" s="63">
        <f t="shared" si="51"/>
        <v>0.24855799781250587</v>
      </c>
      <c r="FN24" s="63">
        <f t="shared" si="51"/>
        <v>0.2390697170190017</v>
      </c>
      <c r="FO24" s="63">
        <f t="shared" si="51"/>
        <v>0.40294512027231111</v>
      </c>
      <c r="FQ24" s="24" t="s">
        <v>33</v>
      </c>
      <c r="FR24" s="63">
        <f>IFERROR(EQ24/DY24-1,"N/A")</f>
        <v>0</v>
      </c>
      <c r="FS24" s="63">
        <f t="shared" ref="FS24:FX26" si="52">IFERROR(ER24/DZ24-1,"N/A")</f>
        <v>0.58590016510138487</v>
      </c>
      <c r="FT24" s="63">
        <f t="shared" si="52"/>
        <v>1.1023565547327756</v>
      </c>
      <c r="FU24" s="63">
        <f t="shared" si="52"/>
        <v>1.31818657305659</v>
      </c>
      <c r="FV24" s="63">
        <f t="shared" si="52"/>
        <v>1.7449448675695951</v>
      </c>
      <c r="FW24" s="63">
        <f t="shared" si="52"/>
        <v>1.5424108658825162</v>
      </c>
      <c r="FX24" s="63">
        <f t="shared" si="52"/>
        <v>1.3299273210822888</v>
      </c>
      <c r="FZ24" s="24" t="s">
        <v>33</v>
      </c>
      <c r="GA24" s="63">
        <f>IFERROR(EZ24/DY24-1,"N/A")</f>
        <v>0.91179773661109564</v>
      </c>
      <c r="GB24" s="63">
        <f t="shared" ref="GB24:GG26" si="53">IFERROR(FA24/DZ24-1,"N/A")</f>
        <v>1.4729635741774221</v>
      </c>
      <c r="GC24" s="63">
        <f t="shared" si="53"/>
        <v>1.6822137376270914</v>
      </c>
      <c r="GD24" s="63">
        <f t="shared" si="53"/>
        <v>1.6131569341242709</v>
      </c>
      <c r="GE24" s="63">
        <f t="shared" si="53"/>
        <v>1.9097095192277775</v>
      </c>
      <c r="GF24" s="63">
        <f t="shared" si="53"/>
        <v>1.5462911417272758</v>
      </c>
      <c r="GG24" s="63">
        <f t="shared" si="53"/>
        <v>1.3296657908270477</v>
      </c>
    </row>
    <row r="25" spans="2:189" x14ac:dyDescent="0.2">
      <c r="B25" s="24" t="s">
        <v>34</v>
      </c>
      <c r="C25" s="100">
        <v>0.39814578977396586</v>
      </c>
      <c r="D25" s="100">
        <v>0.55783556975790727</v>
      </c>
      <c r="E25" s="100">
        <v>0.92012038483404746</v>
      </c>
      <c r="F25" s="100">
        <v>1.1741457175657963</v>
      </c>
      <c r="G25" s="100">
        <v>1.7006078181851794</v>
      </c>
      <c r="H25" s="100">
        <v>2.8763641906293773</v>
      </c>
      <c r="I25" s="100">
        <v>2.9917362636746305</v>
      </c>
      <c r="K25" s="24" t="s">
        <v>34</v>
      </c>
      <c r="L25" s="100">
        <v>0.39613630816844808</v>
      </c>
      <c r="M25" s="100">
        <v>0.52400660648749697</v>
      </c>
      <c r="N25" s="100">
        <v>0.9595668102400412</v>
      </c>
      <c r="O25" s="100">
        <v>1.2018893912593525</v>
      </c>
      <c r="P25" s="100">
        <v>1.7287114925769131</v>
      </c>
      <c r="Q25" s="100">
        <v>2.8763641906293773</v>
      </c>
      <c r="R25" s="100">
        <v>2.8745703757993084</v>
      </c>
      <c r="T25" s="24" t="s">
        <v>34</v>
      </c>
      <c r="U25" s="100">
        <v>0.44162600513983474</v>
      </c>
      <c r="V25" s="100">
        <v>0.62378851366504651</v>
      </c>
      <c r="W25" s="100">
        <v>0.82739383205240946</v>
      </c>
      <c r="X25" s="100">
        <v>1.3387731140649723</v>
      </c>
      <c r="Y25" s="100">
        <v>1.7046814756008613</v>
      </c>
      <c r="Z25" s="100">
        <v>2.3972025257793477</v>
      </c>
      <c r="AA25" s="100">
        <v>2.3954087109492783</v>
      </c>
      <c r="AC25" s="24" t="s">
        <v>34</v>
      </c>
      <c r="AD25" s="100">
        <v>0.49200941483199018</v>
      </c>
      <c r="AE25" s="100">
        <v>0.66439233022836197</v>
      </c>
      <c r="AF25" s="100">
        <v>1.0069833561477912</v>
      </c>
      <c r="AG25" s="100">
        <v>1.188973971095969</v>
      </c>
      <c r="AH25" s="100">
        <v>0.38132883563994113</v>
      </c>
      <c r="AI25" s="100">
        <v>9.0501131505675653E-2</v>
      </c>
      <c r="AJ25" s="100">
        <v>8.870731667560644E-2</v>
      </c>
      <c r="AL25" s="24" t="s">
        <v>34</v>
      </c>
      <c r="AM25" s="63">
        <f t="shared" ref="AM25:AM26" si="54">IFERROR(L25/C25-1,"N/A")</f>
        <v>-5.0470999747569412E-3</v>
      </c>
      <c r="AN25" s="63">
        <f t="shared" si="45"/>
        <v>-6.0643252428473793E-2</v>
      </c>
      <c r="AO25" s="63">
        <f t="shared" si="45"/>
        <v>4.2870939559836341E-2</v>
      </c>
      <c r="AP25" s="63">
        <f t="shared" si="45"/>
        <v>2.3628816490574467E-2</v>
      </c>
      <c r="AQ25" s="63">
        <f t="shared" si="45"/>
        <v>1.6525664583692645E-2</v>
      </c>
      <c r="AR25" s="63">
        <f t="shared" si="45"/>
        <v>0</v>
      </c>
      <c r="AS25" s="63">
        <f t="shared" si="45"/>
        <v>-3.9163174006324963E-2</v>
      </c>
      <c r="AU25" s="24" t="s">
        <v>34</v>
      </c>
      <c r="AV25" s="63">
        <f t="shared" ref="AV25:AV26" si="55">IFERROR(U25/C25-1,"N/A")</f>
        <v>0.10920676918511019</v>
      </c>
      <c r="AW25" s="63">
        <f t="shared" si="46"/>
        <v>0.11823007976304178</v>
      </c>
      <c r="AX25" s="63">
        <f t="shared" si="46"/>
        <v>-0.10077654436311845</v>
      </c>
      <c r="AY25" s="63">
        <f t="shared" si="46"/>
        <v>0.14021036233941775</v>
      </c>
      <c r="AZ25" s="63">
        <f t="shared" si="46"/>
        <v>2.3954126119618557E-3</v>
      </c>
      <c r="BA25" s="63">
        <f t="shared" si="46"/>
        <v>-0.16658588172215572</v>
      </c>
      <c r="BB25" s="63">
        <f t="shared" si="46"/>
        <v>-0.19932490706681039</v>
      </c>
      <c r="BD25" s="24" t="s">
        <v>34</v>
      </c>
      <c r="BE25" s="63">
        <f t="shared" ref="BE25:BE26" si="56">IFERROR(AD25/C25-1,"N/A")</f>
        <v>0.23575189658871509</v>
      </c>
      <c r="BF25" s="63">
        <f t="shared" si="47"/>
        <v>0.19101822516749656</v>
      </c>
      <c r="BG25" s="63">
        <f t="shared" si="47"/>
        <v>9.4403920123354634E-2</v>
      </c>
      <c r="BH25" s="63">
        <f t="shared" si="47"/>
        <v>1.2628972118481352E-2</v>
      </c>
      <c r="BI25" s="63">
        <f t="shared" si="47"/>
        <v>-0.77576909175515851</v>
      </c>
      <c r="BJ25" s="63">
        <f t="shared" si="47"/>
        <v>-0.96853627513493934</v>
      </c>
      <c r="BK25" s="63">
        <f t="shared" si="47"/>
        <v>-0.97034921902953741</v>
      </c>
      <c r="BM25" s="24" t="s">
        <v>34</v>
      </c>
      <c r="BN25" s="100">
        <v>0.38112155846589252</v>
      </c>
      <c r="BO25" s="100">
        <v>0.45862094513623236</v>
      </c>
      <c r="BP25" s="100">
        <v>0.78794740664641572</v>
      </c>
      <c r="BQ25" s="100">
        <v>1.1741457175657963</v>
      </c>
      <c r="BR25" s="100">
        <v>1.7006078181851794</v>
      </c>
      <c r="BS25" s="100">
        <v>2.8763641906293773</v>
      </c>
      <c r="BT25" s="100">
        <v>2.8745703757993084</v>
      </c>
      <c r="BV25" s="24" t="s">
        <v>34</v>
      </c>
      <c r="BW25" s="100">
        <v>0.39613630816844808</v>
      </c>
      <c r="BX25" s="100">
        <v>0.5314172367747495</v>
      </c>
      <c r="BY25" s="100">
        <v>0.9595668102400412</v>
      </c>
      <c r="BZ25" s="100">
        <v>1.2018893912593525</v>
      </c>
      <c r="CA25" s="100">
        <v>1.7287114925769131</v>
      </c>
      <c r="CB25" s="100">
        <v>2.8763641906293773</v>
      </c>
      <c r="CC25" s="100">
        <v>2.8462855454039362</v>
      </c>
      <c r="CE25" s="24" t="s">
        <v>34</v>
      </c>
      <c r="CF25" s="100">
        <v>0.44162600513983474</v>
      </c>
      <c r="CG25" s="100">
        <v>0.59389972910808442</v>
      </c>
      <c r="CH25" s="100">
        <v>0.82739383205240946</v>
      </c>
      <c r="CI25" s="100">
        <v>1.1778643150523735</v>
      </c>
      <c r="CJ25" s="100">
        <v>1.7046814756008613</v>
      </c>
      <c r="CK25" s="100">
        <v>1.7286583223263998</v>
      </c>
      <c r="CL25" s="100">
        <v>0.18150842067394174</v>
      </c>
      <c r="CN25" s="24" t="s">
        <v>34</v>
      </c>
      <c r="CO25" s="100">
        <v>0.47272873050551983</v>
      </c>
      <c r="CP25" s="100">
        <v>0.62378851366504651</v>
      </c>
      <c r="CQ25" s="100">
        <v>1.0069833561477912</v>
      </c>
      <c r="CR25" s="100">
        <v>1.3172466854466074</v>
      </c>
      <c r="CS25" s="100">
        <v>0.21967135946858463</v>
      </c>
      <c r="CT25" s="100">
        <v>9.0501131505675653E-2</v>
      </c>
      <c r="CU25" s="100">
        <v>8.870731667560644E-2</v>
      </c>
      <c r="CW25" s="24" t="s">
        <v>34</v>
      </c>
      <c r="CX25" s="63">
        <f t="shared" ref="CX25:CX26" si="57">IFERROR(BW25/BN25-1,"N/A")</f>
        <v>3.9396222462443786E-2</v>
      </c>
      <c r="CY25" s="63">
        <f t="shared" si="48"/>
        <v>0.15872866778226435</v>
      </c>
      <c r="CZ25" s="63">
        <f t="shared" si="48"/>
        <v>0.21780565827871068</v>
      </c>
      <c r="DA25" s="63">
        <f t="shared" si="48"/>
        <v>2.3628816490574467E-2</v>
      </c>
      <c r="DB25" s="63">
        <f t="shared" si="48"/>
        <v>1.6525664583692645E-2</v>
      </c>
      <c r="DC25" s="63">
        <f t="shared" si="48"/>
        <v>0</v>
      </c>
      <c r="DD25" s="63">
        <f t="shared" si="48"/>
        <v>-9.8396722632011491E-3</v>
      </c>
      <c r="DF25" s="24" t="s">
        <v>34</v>
      </c>
      <c r="DG25" s="63">
        <f t="shared" ref="DG25:DG26" si="58">IFERROR(CF25/BN25-1,"N/A")</f>
        <v>0.15875367144668329</v>
      </c>
      <c r="DH25" s="63">
        <f t="shared" si="49"/>
        <v>0.29496861276509678</v>
      </c>
      <c r="DI25" s="63">
        <f t="shared" si="49"/>
        <v>5.0062256786759018E-2</v>
      </c>
      <c r="DJ25" s="63">
        <f t="shared" si="49"/>
        <v>3.1670664304652707E-3</v>
      </c>
      <c r="DK25" s="63">
        <f t="shared" si="49"/>
        <v>2.3954126119618557E-3</v>
      </c>
      <c r="DL25" s="63">
        <f t="shared" si="49"/>
        <v>-0.39901270918403697</v>
      </c>
      <c r="DM25" s="63">
        <f t="shared" si="49"/>
        <v>-0.93685720057437416</v>
      </c>
      <c r="DO25" s="24" t="s">
        <v>34</v>
      </c>
      <c r="DP25" s="63">
        <f t="shared" ref="DP25:DP26" si="59">IFERROR(CO25/BN25-1,"N/A")</f>
        <v>0.24036208397228598</v>
      </c>
      <c r="DQ25" s="63">
        <f t="shared" si="50"/>
        <v>0.360139610457066</v>
      </c>
      <c r="DR25" s="63">
        <f t="shared" si="50"/>
        <v>0.27798295629097214</v>
      </c>
      <c r="DS25" s="63">
        <f t="shared" si="50"/>
        <v>0.12187666806593955</v>
      </c>
      <c r="DT25" s="63">
        <f t="shared" si="50"/>
        <v>-0.87082773751857201</v>
      </c>
      <c r="DU25" s="63">
        <f t="shared" si="50"/>
        <v>-0.96853627513493934</v>
      </c>
      <c r="DV25" s="63">
        <f t="shared" si="50"/>
        <v>-0.96914066970757662</v>
      </c>
      <c r="DX25" s="24" t="s">
        <v>34</v>
      </c>
      <c r="DY25" s="100">
        <v>0.38112155846589252</v>
      </c>
      <c r="DZ25" s="100">
        <v>0.4932002976114313</v>
      </c>
      <c r="EA25" s="100">
        <v>0.78794740664641572</v>
      </c>
      <c r="EB25" s="100">
        <v>1.1741457175657963</v>
      </c>
      <c r="EC25" s="100">
        <v>1.7006078181851794</v>
      </c>
      <c r="ED25" s="100">
        <v>2.8763641906293773</v>
      </c>
      <c r="EE25" s="100">
        <v>2.9031283009335866</v>
      </c>
      <c r="EG25" s="24" t="s">
        <v>34</v>
      </c>
      <c r="EH25" s="100">
        <v>0.39613630816844808</v>
      </c>
      <c r="EI25" s="100">
        <v>0.5314172367747495</v>
      </c>
      <c r="EJ25" s="100">
        <v>0.75655326346072538</v>
      </c>
      <c r="EK25" s="100">
        <v>1.2018893912593525</v>
      </c>
      <c r="EL25" s="100">
        <v>1.7287114925769131</v>
      </c>
      <c r="EM25" s="100">
        <v>2.8763641906293773</v>
      </c>
      <c r="EN25" s="100">
        <v>2.8745703757993084</v>
      </c>
      <c r="EP25" s="24" t="s">
        <v>34</v>
      </c>
      <c r="EQ25" s="100">
        <v>0.44162600513983474</v>
      </c>
      <c r="ER25" s="100">
        <v>0.56616372436426343</v>
      </c>
      <c r="ES25" s="100">
        <v>0.82739383205240946</v>
      </c>
      <c r="ET25" s="100">
        <v>1.1778643150523735</v>
      </c>
      <c r="EU25" s="100">
        <v>1.7046814756008613</v>
      </c>
      <c r="EV25" s="100">
        <v>0.91344722075825557</v>
      </c>
      <c r="EW25" s="100">
        <v>8.870731667560644E-2</v>
      </c>
      <c r="EY25" s="24" t="s">
        <v>34</v>
      </c>
      <c r="EZ25" s="100">
        <v>0.47272873050551983</v>
      </c>
      <c r="FA25" s="100">
        <v>0.62378851366504651</v>
      </c>
      <c r="FB25" s="100">
        <v>0.9355399391971031</v>
      </c>
      <c r="FC25" s="100">
        <v>1.1791520664713697</v>
      </c>
      <c r="FD25" s="100">
        <v>9.1739936441455894E-2</v>
      </c>
      <c r="FE25" s="100">
        <v>9.0501131505675653E-2</v>
      </c>
      <c r="FF25" s="100">
        <v>8.870731667560644E-2</v>
      </c>
      <c r="FH25" s="24" t="s">
        <v>34</v>
      </c>
      <c r="FI25" s="63">
        <f t="shared" ref="FI25:FI26" si="60">IFERROR(EH25/DY25-1,"N/A")</f>
        <v>3.9396222462443786E-2</v>
      </c>
      <c r="FJ25" s="63">
        <f t="shared" si="51"/>
        <v>7.7487664440599069E-2</v>
      </c>
      <c r="FK25" s="63">
        <f t="shared" si="51"/>
        <v>-3.9842942461486119E-2</v>
      </c>
      <c r="FL25" s="63">
        <f t="shared" si="51"/>
        <v>2.3628816490574467E-2</v>
      </c>
      <c r="FM25" s="63">
        <f t="shared" si="51"/>
        <v>1.6525664583692645E-2</v>
      </c>
      <c r="FN25" s="63">
        <f t="shared" si="51"/>
        <v>0</v>
      </c>
      <c r="FO25" s="63">
        <f t="shared" si="51"/>
        <v>-9.8369490335975529E-3</v>
      </c>
      <c r="FQ25" s="24" t="s">
        <v>34</v>
      </c>
      <c r="FR25" s="63">
        <f t="shared" ref="FR25:FR26" si="61">IFERROR(EQ25/DY25-1,"N/A")</f>
        <v>0.15875367144668329</v>
      </c>
      <c r="FS25" s="63">
        <f t="shared" si="52"/>
        <v>0.14793873220716613</v>
      </c>
      <c r="FT25" s="63">
        <f t="shared" si="52"/>
        <v>5.0062256786759018E-2</v>
      </c>
      <c r="FU25" s="63">
        <f t="shared" si="52"/>
        <v>3.1670664304652707E-3</v>
      </c>
      <c r="FV25" s="63">
        <f t="shared" si="52"/>
        <v>2.3954126119618557E-3</v>
      </c>
      <c r="FW25" s="63">
        <f t="shared" si="52"/>
        <v>-0.68242991491338789</v>
      </c>
      <c r="FX25" s="63">
        <f t="shared" si="52"/>
        <v>-0.96944423136687419</v>
      </c>
      <c r="FZ25" s="24" t="s">
        <v>34</v>
      </c>
      <c r="GA25" s="63">
        <f t="shared" ref="GA25:GA26" si="62">IFERROR(EZ25/DY25-1,"N/A")</f>
        <v>0.24036208397228598</v>
      </c>
      <c r="GB25" s="63">
        <f t="shared" si="53"/>
        <v>0.26477724503828126</v>
      </c>
      <c r="GC25" s="63">
        <f t="shared" si="53"/>
        <v>0.18731266999006468</v>
      </c>
      <c r="GD25" s="63">
        <f t="shared" si="53"/>
        <v>4.2638224801878621E-3</v>
      </c>
      <c r="GE25" s="63">
        <f t="shared" si="53"/>
        <v>-0.94605461914237399</v>
      </c>
      <c r="GF25" s="63">
        <f t="shared" si="53"/>
        <v>-0.96853627513493934</v>
      </c>
      <c r="GG25" s="63">
        <f t="shared" si="53"/>
        <v>-0.96944423136687419</v>
      </c>
    </row>
    <row r="26" spans="2:189" x14ac:dyDescent="0.2">
      <c r="B26" s="24" t="s">
        <v>35</v>
      </c>
      <c r="C26" s="100">
        <v>4.4937881543828224</v>
      </c>
      <c r="D26" s="100">
        <v>4.8778669365419915</v>
      </c>
      <c r="E26" s="100">
        <v>4.9724256958828166</v>
      </c>
      <c r="F26" s="100">
        <v>6.5495704337598966</v>
      </c>
      <c r="G26" s="100">
        <v>7.9100518492432466</v>
      </c>
      <c r="H26" s="100">
        <v>7.1088941336543465</v>
      </c>
      <c r="I26" s="100">
        <v>4.1866405012438124</v>
      </c>
      <c r="K26" s="24" t="s">
        <v>35</v>
      </c>
      <c r="L26" s="100">
        <v>4.4526414513459134</v>
      </c>
      <c r="M26" s="100">
        <v>3.9340609415421754</v>
      </c>
      <c r="N26" s="100">
        <v>4.1039472962475116</v>
      </c>
      <c r="O26" s="100">
        <v>2.3509322821450662</v>
      </c>
      <c r="P26" s="100">
        <v>3.1268364001790352</v>
      </c>
      <c r="Q26" s="100">
        <v>0.48189744546099028</v>
      </c>
      <c r="R26" s="100">
        <v>6.1338129975216503E-2</v>
      </c>
      <c r="T26" s="24" t="s">
        <v>35</v>
      </c>
      <c r="U26" s="100">
        <v>4.4441219879015481</v>
      </c>
      <c r="V26" s="100">
        <v>3.7975475598200714</v>
      </c>
      <c r="W26" s="100">
        <v>4.5392292585571736</v>
      </c>
      <c r="X26" s="100">
        <v>1.0928308186046514</v>
      </c>
      <c r="Y26" s="100">
        <v>0.22453433441860468</v>
      </c>
      <c r="Z26" s="100">
        <v>0</v>
      </c>
      <c r="AA26" s="100">
        <v>0</v>
      </c>
      <c r="AC26" s="24" t="s">
        <v>35</v>
      </c>
      <c r="AD26" s="100">
        <v>4.4347704896923679</v>
      </c>
      <c r="AE26" s="100">
        <v>4.5244297108448128</v>
      </c>
      <c r="AF26" s="100">
        <v>2.8589165271812558</v>
      </c>
      <c r="AG26" s="100">
        <v>0</v>
      </c>
      <c r="AH26" s="100">
        <v>0</v>
      </c>
      <c r="AI26" s="100">
        <v>0</v>
      </c>
      <c r="AJ26" s="100">
        <v>0</v>
      </c>
      <c r="AL26" s="24" t="s">
        <v>35</v>
      </c>
      <c r="AM26" s="63">
        <f t="shared" si="54"/>
        <v>-9.1563513061421187E-3</v>
      </c>
      <c r="AN26" s="63">
        <f t="shared" si="45"/>
        <v>-0.19348744180153821</v>
      </c>
      <c r="AO26" s="63">
        <f t="shared" si="45"/>
        <v>-0.1746588994490974</v>
      </c>
      <c r="AP26" s="63">
        <f t="shared" si="45"/>
        <v>-0.64105550036882764</v>
      </c>
      <c r="AQ26" s="63">
        <f t="shared" si="45"/>
        <v>-0.60470089706451424</v>
      </c>
      <c r="AR26" s="63">
        <f t="shared" si="45"/>
        <v>-0.93221203799060237</v>
      </c>
      <c r="AS26" s="63">
        <f t="shared" si="45"/>
        <v>-0.98534908121273046</v>
      </c>
      <c r="AU26" s="24" t="s">
        <v>35</v>
      </c>
      <c r="AV26" s="63">
        <f t="shared" si="55"/>
        <v>-1.1052182429390767E-2</v>
      </c>
      <c r="AW26" s="63">
        <f t="shared" si="46"/>
        <v>-0.22147372832760748</v>
      </c>
      <c r="AX26" s="63">
        <f t="shared" si="46"/>
        <v>-8.7119740710118743E-2</v>
      </c>
      <c r="AY26" s="63">
        <f t="shared" si="46"/>
        <v>-0.8331446574004866</v>
      </c>
      <c r="AZ26" s="63">
        <f t="shared" si="46"/>
        <v>-0.97161405023658776</v>
      </c>
      <c r="BA26" s="63">
        <f t="shared" si="46"/>
        <v>-1</v>
      </c>
      <c r="BB26" s="63">
        <f t="shared" si="46"/>
        <v>-1</v>
      </c>
      <c r="BD26" s="24" t="s">
        <v>35</v>
      </c>
      <c r="BE26" s="63">
        <f t="shared" si="56"/>
        <v>-1.3133165753017151E-2</v>
      </c>
      <c r="BF26" s="63">
        <f t="shared" si="47"/>
        <v>-7.2457332333000668E-2</v>
      </c>
      <c r="BG26" s="63">
        <f t="shared" si="47"/>
        <v>-0.42504590273748133</v>
      </c>
      <c r="BH26" s="63">
        <f t="shared" si="47"/>
        <v>-1</v>
      </c>
      <c r="BI26" s="63">
        <f t="shared" si="47"/>
        <v>-1</v>
      </c>
      <c r="BJ26" s="63">
        <f t="shared" si="47"/>
        <v>-1</v>
      </c>
      <c r="BK26" s="63">
        <f t="shared" si="47"/>
        <v>-1</v>
      </c>
      <c r="BM26" s="24" t="s">
        <v>35</v>
      </c>
      <c r="BN26" s="100">
        <v>4.4904267359821031</v>
      </c>
      <c r="BO26" s="100">
        <v>4.6175036863723626</v>
      </c>
      <c r="BP26" s="100">
        <v>4.9558354518464185</v>
      </c>
      <c r="BQ26" s="100">
        <v>2.9622407796968071</v>
      </c>
      <c r="BR26" s="100">
        <v>1.1838619872781897</v>
      </c>
      <c r="BS26" s="100">
        <v>0.36800626349263144</v>
      </c>
      <c r="BT26" s="100">
        <v>0.15190064455880159</v>
      </c>
      <c r="BV26" s="24" t="s">
        <v>35</v>
      </c>
      <c r="BW26" s="100">
        <v>4.4531330669821028</v>
      </c>
      <c r="BX26" s="100">
        <v>4.1705819669053605</v>
      </c>
      <c r="BY26" s="100">
        <v>4.6850116543816327</v>
      </c>
      <c r="BZ26" s="100">
        <v>2.1839655543017242</v>
      </c>
      <c r="CA26" s="100">
        <v>0.18095485371364947</v>
      </c>
      <c r="CB26" s="100">
        <v>0</v>
      </c>
      <c r="CC26" s="100">
        <v>6.0620922083795936E-2</v>
      </c>
      <c r="CE26" s="24" t="s">
        <v>35</v>
      </c>
      <c r="CF26" s="100">
        <v>4.4442919956098725</v>
      </c>
      <c r="CG26" s="100">
        <v>3.7930833176057339</v>
      </c>
      <c r="CH26" s="100">
        <v>4.52591948703515</v>
      </c>
      <c r="CI26" s="100">
        <v>1.3622720120930234</v>
      </c>
      <c r="CJ26" s="100">
        <v>0</v>
      </c>
      <c r="CK26" s="100">
        <v>0</v>
      </c>
      <c r="CL26" s="100">
        <v>0</v>
      </c>
      <c r="CN26" s="24" t="s">
        <v>35</v>
      </c>
      <c r="CO26" s="100">
        <v>4.4345077611955235</v>
      </c>
      <c r="CP26" s="100">
        <v>3.9128738234707989</v>
      </c>
      <c r="CQ26" s="100">
        <v>2.8589165271812558</v>
      </c>
      <c r="CR26" s="100">
        <v>0</v>
      </c>
      <c r="CS26" s="100">
        <v>0</v>
      </c>
      <c r="CT26" s="100">
        <v>0</v>
      </c>
      <c r="CU26" s="100">
        <v>0</v>
      </c>
      <c r="CW26" s="24" t="s">
        <v>35</v>
      </c>
      <c r="CX26" s="63">
        <f t="shared" si="57"/>
        <v>-8.3051503103621638E-3</v>
      </c>
      <c r="CY26" s="63">
        <f t="shared" si="48"/>
        <v>-9.6788600469557173E-2</v>
      </c>
      <c r="CZ26" s="63">
        <f t="shared" si="48"/>
        <v>-5.4647455529195144E-2</v>
      </c>
      <c r="DA26" s="63">
        <f t="shared" si="48"/>
        <v>-0.26273192602349538</v>
      </c>
      <c r="DB26" s="63">
        <f t="shared" si="48"/>
        <v>-0.84714869160578277</v>
      </c>
      <c r="DC26" s="63">
        <f t="shared" si="48"/>
        <v>-1</v>
      </c>
      <c r="DD26" s="63">
        <f t="shared" si="48"/>
        <v>-0.60091728208349215</v>
      </c>
      <c r="DF26" s="24" t="s">
        <v>35</v>
      </c>
      <c r="DG26" s="63">
        <f t="shared" si="58"/>
        <v>-1.0274021398133382E-2</v>
      </c>
      <c r="DH26" s="63">
        <f t="shared" si="49"/>
        <v>-0.17854243867736164</v>
      </c>
      <c r="DI26" s="63">
        <f t="shared" si="49"/>
        <v>-8.6749442952366973E-2</v>
      </c>
      <c r="DJ26" s="63">
        <f t="shared" si="49"/>
        <v>-0.54012110648464728</v>
      </c>
      <c r="DK26" s="63">
        <f t="shared" si="49"/>
        <v>-1</v>
      </c>
      <c r="DL26" s="63">
        <f t="shared" si="49"/>
        <v>-1</v>
      </c>
      <c r="DM26" s="63">
        <f t="shared" si="49"/>
        <v>-1</v>
      </c>
      <c r="DO26" s="24" t="s">
        <v>35</v>
      </c>
      <c r="DP26" s="63">
        <f t="shared" si="59"/>
        <v>-1.2452931107526322E-2</v>
      </c>
      <c r="DQ26" s="63">
        <f t="shared" si="50"/>
        <v>-0.15259974019753086</v>
      </c>
      <c r="DR26" s="63">
        <f t="shared" si="50"/>
        <v>-0.42312117604387045</v>
      </c>
      <c r="DS26" s="63">
        <f t="shared" si="50"/>
        <v>-1</v>
      </c>
      <c r="DT26" s="63">
        <f t="shared" si="50"/>
        <v>-1</v>
      </c>
      <c r="DU26" s="63">
        <f t="shared" si="50"/>
        <v>-1</v>
      </c>
      <c r="DV26" s="63">
        <f t="shared" si="50"/>
        <v>-1</v>
      </c>
      <c r="DX26" s="24" t="s">
        <v>35</v>
      </c>
      <c r="DY26" s="100">
        <v>4.4978485554116707</v>
      </c>
      <c r="DZ26" s="100">
        <v>4.8842183017864844</v>
      </c>
      <c r="EA26" s="100">
        <v>4.9558354518464185</v>
      </c>
      <c r="EB26" s="100">
        <v>3.5901531493672696</v>
      </c>
      <c r="EC26" s="100">
        <v>2.6143257841134373</v>
      </c>
      <c r="ED26" s="100">
        <v>2.2599778401161439</v>
      </c>
      <c r="EE26" s="100">
        <v>3.3079831180383659</v>
      </c>
      <c r="EG26" s="24" t="s">
        <v>35</v>
      </c>
      <c r="EH26" s="100">
        <v>4.4531330669821028</v>
      </c>
      <c r="EI26" s="100">
        <v>4.1171452902341157</v>
      </c>
      <c r="EJ26" s="100">
        <v>3.9800509257487615</v>
      </c>
      <c r="EK26" s="100">
        <v>1.6066527020144896</v>
      </c>
      <c r="EL26" s="100">
        <v>0.5557235332520758</v>
      </c>
      <c r="EM26" s="100">
        <v>0</v>
      </c>
      <c r="EN26" s="100">
        <v>0.13150449954311541</v>
      </c>
      <c r="EP26" s="24" t="s">
        <v>35</v>
      </c>
      <c r="EQ26" s="100">
        <v>4.4367924965252499</v>
      </c>
      <c r="ER26" s="100">
        <v>3.7930833176057339</v>
      </c>
      <c r="ES26" s="100">
        <v>3.6396653548870694</v>
      </c>
      <c r="ET26" s="100">
        <v>1.3622720120930234</v>
      </c>
      <c r="EU26" s="100">
        <v>0</v>
      </c>
      <c r="EV26" s="100">
        <v>0</v>
      </c>
      <c r="EW26" s="100">
        <v>0</v>
      </c>
      <c r="EY26" s="24" t="s">
        <v>35</v>
      </c>
      <c r="EZ26" s="100">
        <v>4.4333482769315644</v>
      </c>
      <c r="FA26" s="100">
        <v>3.7930833176057339</v>
      </c>
      <c r="FB26" s="100">
        <v>2.8589165271812558</v>
      </c>
      <c r="FC26" s="100">
        <v>0</v>
      </c>
      <c r="FD26" s="100">
        <v>0</v>
      </c>
      <c r="FE26" s="100">
        <v>0</v>
      </c>
      <c r="FF26" s="100">
        <v>0</v>
      </c>
      <c r="FH26" s="24" t="s">
        <v>35</v>
      </c>
      <c r="FI26" s="63">
        <f t="shared" si="60"/>
        <v>-9.9415282392661952E-3</v>
      </c>
      <c r="FJ26" s="63">
        <f t="shared" si="51"/>
        <v>-0.15705133639743318</v>
      </c>
      <c r="FK26" s="63">
        <f t="shared" si="51"/>
        <v>-0.19689607041616053</v>
      </c>
      <c r="FL26" s="63">
        <f t="shared" si="51"/>
        <v>-0.55248351945720009</v>
      </c>
      <c r="FM26" s="63">
        <f t="shared" si="51"/>
        <v>-0.78743141477276479</v>
      </c>
      <c r="FN26" s="63">
        <f t="shared" si="51"/>
        <v>-1</v>
      </c>
      <c r="FO26" s="63">
        <f t="shared" si="51"/>
        <v>-0.96024632083941908</v>
      </c>
      <c r="FQ26" s="24" t="s">
        <v>35</v>
      </c>
      <c r="FR26" s="63">
        <f t="shared" si="61"/>
        <v>-1.3574503039449848E-2</v>
      </c>
      <c r="FS26" s="63">
        <f t="shared" si="52"/>
        <v>-0.22340012603074066</v>
      </c>
      <c r="FT26" s="63">
        <f t="shared" si="52"/>
        <v>-0.26557986231544017</v>
      </c>
      <c r="FU26" s="63">
        <f t="shared" si="52"/>
        <v>-0.62055323118092864</v>
      </c>
      <c r="FV26" s="63">
        <f t="shared" si="52"/>
        <v>-1</v>
      </c>
      <c r="FW26" s="63">
        <f t="shared" si="52"/>
        <v>-1</v>
      </c>
      <c r="FX26" s="63">
        <f t="shared" si="52"/>
        <v>-1</v>
      </c>
      <c r="FZ26" s="24" t="s">
        <v>35</v>
      </c>
      <c r="GA26" s="63">
        <f t="shared" si="62"/>
        <v>-1.4340251274690297E-2</v>
      </c>
      <c r="GB26" s="63">
        <f t="shared" si="53"/>
        <v>-0.22340012603074066</v>
      </c>
      <c r="GC26" s="63">
        <f t="shared" si="53"/>
        <v>-0.42312117604387045</v>
      </c>
      <c r="GD26" s="63">
        <f t="shared" si="53"/>
        <v>-1</v>
      </c>
      <c r="GE26" s="63">
        <f t="shared" si="53"/>
        <v>-1</v>
      </c>
      <c r="GF26" s="63">
        <f t="shared" si="53"/>
        <v>-1</v>
      </c>
      <c r="GG26" s="63">
        <f t="shared" si="53"/>
        <v>-1</v>
      </c>
    </row>
    <row r="27" spans="2:189" x14ac:dyDescent="0.2">
      <c r="B27" s="27" t="s">
        <v>36</v>
      </c>
      <c r="C27" s="100"/>
      <c r="D27" s="100"/>
      <c r="E27" s="100"/>
      <c r="F27" s="100"/>
      <c r="G27" s="100"/>
      <c r="H27" s="100"/>
      <c r="I27" s="100"/>
      <c r="K27" s="27" t="s">
        <v>36</v>
      </c>
      <c r="L27" s="100"/>
      <c r="M27" s="100"/>
      <c r="N27" s="100"/>
      <c r="O27" s="100"/>
      <c r="P27" s="100"/>
      <c r="Q27" s="100"/>
      <c r="R27" s="100"/>
      <c r="T27" s="27" t="s">
        <v>36</v>
      </c>
      <c r="U27" s="100"/>
      <c r="V27" s="100"/>
      <c r="W27" s="100"/>
      <c r="X27" s="100"/>
      <c r="Y27" s="100"/>
      <c r="Z27" s="100"/>
      <c r="AA27" s="100"/>
      <c r="AC27" s="27" t="s">
        <v>36</v>
      </c>
      <c r="AD27" s="100"/>
      <c r="AE27" s="100"/>
      <c r="AF27" s="100"/>
      <c r="AG27" s="100"/>
      <c r="AH27" s="100"/>
      <c r="AI27" s="100"/>
      <c r="AJ27" s="100"/>
      <c r="AL27" s="27" t="s">
        <v>36</v>
      </c>
      <c r="AM27" s="91"/>
      <c r="AN27" s="91"/>
      <c r="AO27" s="91"/>
      <c r="AP27" s="91"/>
      <c r="AQ27" s="91"/>
      <c r="AR27" s="91"/>
      <c r="AS27" s="91"/>
      <c r="AU27" s="27" t="s">
        <v>36</v>
      </c>
      <c r="AV27" s="91"/>
      <c r="AW27" s="91"/>
      <c r="AX27" s="91"/>
      <c r="AY27" s="91"/>
      <c r="AZ27" s="91"/>
      <c r="BA27" s="91"/>
      <c r="BB27" s="91"/>
      <c r="BD27" s="27" t="s">
        <v>36</v>
      </c>
      <c r="BE27" s="91"/>
      <c r="BF27" s="91"/>
      <c r="BG27" s="91"/>
      <c r="BH27" s="91"/>
      <c r="BI27" s="91"/>
      <c r="BJ27" s="91"/>
      <c r="BK27" s="91"/>
      <c r="BM27" s="27" t="s">
        <v>36</v>
      </c>
      <c r="BN27" s="100"/>
      <c r="BO27" s="100"/>
      <c r="BP27" s="100"/>
      <c r="BQ27" s="100"/>
      <c r="BR27" s="100"/>
      <c r="BS27" s="100"/>
      <c r="BT27" s="100"/>
      <c r="BV27" s="27" t="s">
        <v>36</v>
      </c>
      <c r="BW27" s="100"/>
      <c r="BX27" s="100"/>
      <c r="BY27" s="100"/>
      <c r="BZ27" s="100"/>
      <c r="CA27" s="100"/>
      <c r="CB27" s="100"/>
      <c r="CC27" s="100"/>
      <c r="CE27" s="27" t="s">
        <v>36</v>
      </c>
      <c r="CF27" s="100"/>
      <c r="CG27" s="100"/>
      <c r="CH27" s="100"/>
      <c r="CI27" s="100"/>
      <c r="CJ27" s="100"/>
      <c r="CK27" s="100"/>
      <c r="CL27" s="100"/>
      <c r="CN27" s="27" t="s">
        <v>36</v>
      </c>
      <c r="CO27" s="100"/>
      <c r="CP27" s="100"/>
      <c r="CQ27" s="100"/>
      <c r="CR27" s="100"/>
      <c r="CS27" s="100"/>
      <c r="CT27" s="100"/>
      <c r="CU27" s="100"/>
      <c r="CW27" s="27" t="s">
        <v>36</v>
      </c>
      <c r="CX27" s="91"/>
      <c r="CY27" s="91"/>
      <c r="CZ27" s="91"/>
      <c r="DA27" s="91"/>
      <c r="DB27" s="91"/>
      <c r="DC27" s="91"/>
      <c r="DD27" s="91"/>
      <c r="DF27" s="27" t="s">
        <v>36</v>
      </c>
      <c r="DG27" s="91"/>
      <c r="DH27" s="91"/>
      <c r="DI27" s="91"/>
      <c r="DJ27" s="91"/>
      <c r="DK27" s="91"/>
      <c r="DL27" s="91"/>
      <c r="DM27" s="91"/>
      <c r="DO27" s="27" t="s">
        <v>36</v>
      </c>
      <c r="DP27" s="91"/>
      <c r="DQ27" s="91"/>
      <c r="DR27" s="91"/>
      <c r="DS27" s="91"/>
      <c r="DT27" s="91"/>
      <c r="DU27" s="91"/>
      <c r="DV27" s="91"/>
      <c r="DX27" s="27" t="s">
        <v>36</v>
      </c>
      <c r="DY27" s="100"/>
      <c r="DZ27" s="100"/>
      <c r="EA27" s="100"/>
      <c r="EB27" s="100"/>
      <c r="EC27" s="100"/>
      <c r="ED27" s="100"/>
      <c r="EE27" s="100"/>
      <c r="EG27" s="27" t="s">
        <v>36</v>
      </c>
      <c r="EH27" s="100"/>
      <c r="EI27" s="100"/>
      <c r="EJ27" s="100"/>
      <c r="EK27" s="100"/>
      <c r="EL27" s="100"/>
      <c r="EM27" s="100"/>
      <c r="EN27" s="100"/>
      <c r="EP27" s="27" t="s">
        <v>36</v>
      </c>
      <c r="EQ27" s="100"/>
      <c r="ER27" s="100"/>
      <c r="ES27" s="100"/>
      <c r="ET27" s="100"/>
      <c r="EU27" s="100"/>
      <c r="EV27" s="100"/>
      <c r="EW27" s="100"/>
      <c r="EY27" s="27" t="s">
        <v>36</v>
      </c>
      <c r="EZ27" s="100"/>
      <c r="FA27" s="100"/>
      <c r="FB27" s="100"/>
      <c r="FC27" s="100"/>
      <c r="FD27" s="100"/>
      <c r="FE27" s="100"/>
      <c r="FF27" s="100"/>
      <c r="FH27" s="27" t="s">
        <v>36</v>
      </c>
      <c r="FI27" s="91"/>
      <c r="FJ27" s="91"/>
      <c r="FK27" s="91"/>
      <c r="FL27" s="91"/>
      <c r="FM27" s="91"/>
      <c r="FN27" s="91"/>
      <c r="FO27" s="91"/>
      <c r="FQ27" s="27" t="s">
        <v>36</v>
      </c>
      <c r="FR27" s="91"/>
      <c r="FS27" s="91"/>
      <c r="FT27" s="91"/>
      <c r="FU27" s="91"/>
      <c r="FV27" s="91"/>
      <c r="FW27" s="91"/>
      <c r="FX27" s="91"/>
      <c r="FZ27" s="27" t="s">
        <v>36</v>
      </c>
      <c r="GA27" s="91"/>
      <c r="GB27" s="91"/>
      <c r="GC27" s="91"/>
      <c r="GD27" s="91"/>
      <c r="GE27" s="91"/>
      <c r="GF27" s="91"/>
      <c r="GG27" s="91"/>
    </row>
    <row r="28" spans="2:189" x14ac:dyDescent="0.2">
      <c r="B28" s="24" t="s">
        <v>37</v>
      </c>
      <c r="C28" s="100">
        <v>1.1557626781782107</v>
      </c>
      <c r="D28" s="100">
        <v>1.3940202667525479</v>
      </c>
      <c r="E28" s="100">
        <v>2.4048595289325534</v>
      </c>
      <c r="F28" s="100">
        <v>4.5982397088614189</v>
      </c>
      <c r="G28" s="100">
        <v>8.2997101725558231</v>
      </c>
      <c r="H28" s="100">
        <v>8.2443655765872883</v>
      </c>
      <c r="I28" s="100">
        <v>11.741551458406169</v>
      </c>
      <c r="K28" s="24" t="s">
        <v>37</v>
      </c>
      <c r="L28" s="100">
        <v>1.1557626781782107</v>
      </c>
      <c r="M28" s="100">
        <v>1.2734767507732654</v>
      </c>
      <c r="N28" s="100">
        <v>2.0098614539051489</v>
      </c>
      <c r="O28" s="100">
        <v>3.8984111045644578</v>
      </c>
      <c r="P28" s="100">
        <v>7.0552099958809187</v>
      </c>
      <c r="Q28" s="100">
        <v>8.3680283750217477</v>
      </c>
      <c r="R28" s="100">
        <v>8.6045889144407006</v>
      </c>
      <c r="T28" s="24" t="s">
        <v>37</v>
      </c>
      <c r="U28" s="100">
        <v>1.1551171481973619</v>
      </c>
      <c r="V28" s="100">
        <v>0.90441834979902647</v>
      </c>
      <c r="W28" s="100">
        <v>0.63425332369373411</v>
      </c>
      <c r="X28" s="100">
        <v>4.4237837293155389</v>
      </c>
      <c r="Y28" s="100">
        <v>5.3772017600025048</v>
      </c>
      <c r="Z28" s="100">
        <v>2.0890200613714702</v>
      </c>
      <c r="AA28" s="100">
        <v>1.7896665252639166</v>
      </c>
      <c r="AC28" s="24" t="s">
        <v>37</v>
      </c>
      <c r="AD28" s="100">
        <v>1.1557626781782107</v>
      </c>
      <c r="AE28" s="100">
        <v>0.48241319690107476</v>
      </c>
      <c r="AF28" s="100">
        <v>1.2932570829931147</v>
      </c>
      <c r="AG28" s="100">
        <v>0</v>
      </c>
      <c r="AH28" s="100">
        <v>0</v>
      </c>
      <c r="AI28" s="100">
        <v>0</v>
      </c>
      <c r="AJ28" s="100">
        <v>0</v>
      </c>
      <c r="AL28" s="24" t="s">
        <v>37</v>
      </c>
      <c r="AM28" s="63">
        <f t="shared" ref="AM28:AS28" si="63">IFERROR(L28/C28-1,"N/A")</f>
        <v>0</v>
      </c>
      <c r="AN28" s="63">
        <f t="shared" si="63"/>
        <v>-8.6471853282374167E-2</v>
      </c>
      <c r="AO28" s="63">
        <f t="shared" si="63"/>
        <v>-0.16424995733648218</v>
      </c>
      <c r="AP28" s="63">
        <f t="shared" si="63"/>
        <v>-0.15219489383041473</v>
      </c>
      <c r="AQ28" s="63">
        <f t="shared" si="63"/>
        <v>-0.14994501624767842</v>
      </c>
      <c r="AR28" s="63">
        <f t="shared" si="63"/>
        <v>1.4999674297030419E-2</v>
      </c>
      <c r="AS28" s="63">
        <f t="shared" si="63"/>
        <v>-0.26716763581695269</v>
      </c>
      <c r="AU28" s="24" t="s">
        <v>37</v>
      </c>
      <c r="AV28" s="63">
        <f t="shared" ref="AV28:BB28" si="64">IFERROR(U28/C28-1,"N/A")</f>
        <v>-5.5853160258323431E-4</v>
      </c>
      <c r="AW28" s="63">
        <f t="shared" si="64"/>
        <v>-0.35121578116943586</v>
      </c>
      <c r="AX28" s="63">
        <f t="shared" si="64"/>
        <v>-0.73626179988347984</v>
      </c>
      <c r="AY28" s="63">
        <f t="shared" si="64"/>
        <v>-3.793973141715079E-2</v>
      </c>
      <c r="AZ28" s="63">
        <f t="shared" si="64"/>
        <v>-0.352121743023872</v>
      </c>
      <c r="BA28" s="63">
        <f t="shared" si="64"/>
        <v>-0.74661239340186936</v>
      </c>
      <c r="BB28" s="63">
        <f t="shared" si="64"/>
        <v>-0.84757836035521228</v>
      </c>
      <c r="BD28" s="24" t="s">
        <v>37</v>
      </c>
      <c r="BE28" s="63">
        <f t="shared" ref="BE28:BK28" si="65">IFERROR(AD28/C28-1,"N/A")</f>
        <v>0</v>
      </c>
      <c r="BF28" s="63">
        <f t="shared" si="65"/>
        <v>-0.65394104489966653</v>
      </c>
      <c r="BG28" s="63">
        <f t="shared" si="65"/>
        <v>-0.46223175722568977</v>
      </c>
      <c r="BH28" s="63">
        <f t="shared" si="65"/>
        <v>-1</v>
      </c>
      <c r="BI28" s="63">
        <f t="shared" si="65"/>
        <v>-1</v>
      </c>
      <c r="BJ28" s="63">
        <f t="shared" si="65"/>
        <v>-1</v>
      </c>
      <c r="BK28" s="63">
        <f t="shared" si="65"/>
        <v>-1</v>
      </c>
      <c r="BM28" s="24" t="s">
        <v>37</v>
      </c>
      <c r="BN28" s="100">
        <v>1.1557626781782107</v>
      </c>
      <c r="BO28" s="100">
        <v>0.86638132302581738</v>
      </c>
      <c r="BP28" s="100">
        <v>1.2933462994906424</v>
      </c>
      <c r="BQ28" s="100">
        <v>3.007913429769947</v>
      </c>
      <c r="BR28" s="100">
        <v>5.8609786088259463</v>
      </c>
      <c r="BS28" s="100">
        <v>7.0008390947139176</v>
      </c>
      <c r="BT28" s="100">
        <v>5.78876720151138</v>
      </c>
      <c r="BV28" s="24" t="s">
        <v>37</v>
      </c>
      <c r="BW28" s="100">
        <v>1.1557626781782107</v>
      </c>
      <c r="BX28" s="100">
        <v>1.040019582925241</v>
      </c>
      <c r="BY28" s="100">
        <v>0.80457834895889946</v>
      </c>
      <c r="BZ28" s="100">
        <v>3.717433149724283</v>
      </c>
      <c r="CA28" s="100">
        <v>6.640497793399641</v>
      </c>
      <c r="CB28" s="100">
        <v>7.0662292384690666</v>
      </c>
      <c r="CC28" s="100">
        <v>6.6803775028696943</v>
      </c>
      <c r="CE28" s="24" t="s">
        <v>37</v>
      </c>
      <c r="CF28" s="100">
        <v>1.1231096966777945</v>
      </c>
      <c r="CG28" s="100">
        <v>0.83178641545360099</v>
      </c>
      <c r="CH28" s="100">
        <v>0.65850266535376556</v>
      </c>
      <c r="CI28" s="100">
        <v>3.2692440506964786</v>
      </c>
      <c r="CJ28" s="100">
        <v>4.4738552526375051</v>
      </c>
      <c r="CK28" s="100">
        <v>0.59134464078056292</v>
      </c>
      <c r="CL28" s="100">
        <v>0</v>
      </c>
      <c r="CN28" s="24" t="s">
        <v>37</v>
      </c>
      <c r="CO28" s="100">
        <v>1.0863362704400963</v>
      </c>
      <c r="CP28" s="100">
        <v>0.52410848134083465</v>
      </c>
      <c r="CQ28" s="100">
        <v>1.7863705026892789</v>
      </c>
      <c r="CR28" s="100">
        <v>0</v>
      </c>
      <c r="CS28" s="100">
        <v>0</v>
      </c>
      <c r="CT28" s="100">
        <v>0</v>
      </c>
      <c r="CU28" s="100">
        <v>0</v>
      </c>
      <c r="CW28" s="24" t="s">
        <v>37</v>
      </c>
      <c r="CX28" s="63">
        <f t="shared" ref="CX28:DD28" si="66">IFERROR(BW28/BN28-1,"N/A")</f>
        <v>0</v>
      </c>
      <c r="CY28" s="63">
        <f t="shared" si="66"/>
        <v>0.20041782444362477</v>
      </c>
      <c r="CZ28" s="63">
        <f t="shared" si="66"/>
        <v>-0.37790957512634782</v>
      </c>
      <c r="DA28" s="63">
        <f t="shared" si="66"/>
        <v>0.23588435522514417</v>
      </c>
      <c r="DB28" s="63">
        <f t="shared" si="66"/>
        <v>0.13300154063006309</v>
      </c>
      <c r="DC28" s="63">
        <f t="shared" si="66"/>
        <v>9.3403294762941513E-3</v>
      </c>
      <c r="DD28" s="63">
        <f t="shared" si="66"/>
        <v>0.15402421108341091</v>
      </c>
      <c r="DF28" s="24" t="s">
        <v>37</v>
      </c>
      <c r="DG28" s="63">
        <f t="shared" ref="DG28:DM28" si="67">IFERROR(CF28/BN28-1,"N/A")</f>
        <v>-2.825232386971166E-2</v>
      </c>
      <c r="DH28" s="63">
        <f t="shared" si="67"/>
        <v>-3.9930347818896261E-2</v>
      </c>
      <c r="DI28" s="63">
        <f t="shared" si="67"/>
        <v>-0.49085355900959926</v>
      </c>
      <c r="DJ28" s="63">
        <f t="shared" si="67"/>
        <v>8.6881031328923219E-2</v>
      </c>
      <c r="DK28" s="63">
        <f t="shared" si="67"/>
        <v>-0.23667094674251088</v>
      </c>
      <c r="DL28" s="63">
        <f t="shared" si="67"/>
        <v>-0.91553231937196411</v>
      </c>
      <c r="DM28" s="63">
        <f t="shared" si="67"/>
        <v>-1</v>
      </c>
      <c r="DO28" s="24" t="s">
        <v>37</v>
      </c>
      <c r="DP28" s="63">
        <f t="shared" ref="DP28:DV28" si="68">IFERROR(CO28/BN28-1,"N/A")</f>
        <v>-6.0069778207018087E-2</v>
      </c>
      <c r="DQ28" s="63">
        <f t="shared" si="68"/>
        <v>-0.39506027264023014</v>
      </c>
      <c r="DR28" s="63">
        <f t="shared" si="68"/>
        <v>0.38120045914447176</v>
      </c>
      <c r="DS28" s="63">
        <f t="shared" si="68"/>
        <v>-1</v>
      </c>
      <c r="DT28" s="63">
        <f t="shared" si="68"/>
        <v>-1</v>
      </c>
      <c r="DU28" s="63">
        <f t="shared" si="68"/>
        <v>-1</v>
      </c>
      <c r="DV28" s="63">
        <f t="shared" si="68"/>
        <v>-1</v>
      </c>
      <c r="DX28" s="24" t="s">
        <v>37</v>
      </c>
      <c r="DY28" s="100">
        <v>1.1557626781782107</v>
      </c>
      <c r="DZ28" s="100">
        <v>1.052462274883551</v>
      </c>
      <c r="EA28" s="100">
        <v>1.5491914911335338</v>
      </c>
      <c r="EB28" s="100">
        <v>3.4525002019818549</v>
      </c>
      <c r="EC28" s="100">
        <v>6.2643481275459649</v>
      </c>
      <c r="ED28" s="100">
        <v>7.0008390947139176</v>
      </c>
      <c r="EE28" s="100">
        <v>7.7120154364148323</v>
      </c>
      <c r="EG28" s="24" t="s">
        <v>37</v>
      </c>
      <c r="EH28" s="100">
        <v>1.1557626781782107</v>
      </c>
      <c r="EI28" s="100">
        <v>1.0361641914420294</v>
      </c>
      <c r="EJ28" s="100">
        <v>0.74490090232633888</v>
      </c>
      <c r="EK28" s="100">
        <v>3.3123629041139937</v>
      </c>
      <c r="EL28" s="100">
        <v>6.2418451131652821</v>
      </c>
      <c r="EM28" s="100">
        <v>6.6684836361436055</v>
      </c>
      <c r="EN28" s="100">
        <v>7.3709085533702314</v>
      </c>
      <c r="EP28" s="24" t="s">
        <v>37</v>
      </c>
      <c r="EQ28" s="100">
        <v>1.0299167993121938</v>
      </c>
      <c r="ER28" s="100">
        <v>0.82068250694811717</v>
      </c>
      <c r="ES28" s="100">
        <v>0.48115863798247904</v>
      </c>
      <c r="ET28" s="100">
        <v>2.6028658502109527</v>
      </c>
      <c r="EU28" s="100">
        <v>3.0857112953423895</v>
      </c>
      <c r="EV28" s="100">
        <v>0.64688755056245073</v>
      </c>
      <c r="EW28" s="100">
        <v>0.64688755056245073</v>
      </c>
      <c r="EY28" s="24" t="s">
        <v>37</v>
      </c>
      <c r="EZ28" s="100">
        <v>1.042386132395112</v>
      </c>
      <c r="FA28" s="100">
        <v>0.55487499419111286</v>
      </c>
      <c r="FB28" s="100">
        <v>0.89790483630007401</v>
      </c>
      <c r="FC28" s="100">
        <v>0</v>
      </c>
      <c r="FD28" s="100">
        <v>0</v>
      </c>
      <c r="FE28" s="100">
        <v>0</v>
      </c>
      <c r="FF28" s="100">
        <v>0</v>
      </c>
      <c r="FH28" s="24" t="s">
        <v>37</v>
      </c>
      <c r="FI28" s="63">
        <f t="shared" ref="FI28:FO28" si="69">IFERROR(EH28/DY28-1,"N/A")</f>
        <v>0</v>
      </c>
      <c r="FJ28" s="63">
        <f t="shared" si="69"/>
        <v>-1.5485669966959104E-2</v>
      </c>
      <c r="FK28" s="63">
        <f t="shared" si="69"/>
        <v>-0.51916796174674351</v>
      </c>
      <c r="FL28" s="63">
        <f t="shared" si="69"/>
        <v>-4.0590091142476248E-2</v>
      </c>
      <c r="FM28" s="63">
        <f t="shared" si="69"/>
        <v>-3.5922356041694359E-3</v>
      </c>
      <c r="FN28" s="63">
        <f t="shared" si="69"/>
        <v>-4.7473660524673611E-2</v>
      </c>
      <c r="FO28" s="63">
        <f t="shared" si="69"/>
        <v>-4.4230575762848168E-2</v>
      </c>
      <c r="FQ28" s="24" t="s">
        <v>37</v>
      </c>
      <c r="FR28" s="63">
        <f t="shared" ref="FR28:FX28" si="70">IFERROR(EQ28/DY28-1,"N/A")</f>
        <v>-0.10888557075089444</v>
      </c>
      <c r="FS28" s="63">
        <f t="shared" si="70"/>
        <v>-0.22022620046982588</v>
      </c>
      <c r="FT28" s="63">
        <f t="shared" si="70"/>
        <v>-0.68941306433950378</v>
      </c>
      <c r="FU28" s="63">
        <f t="shared" si="70"/>
        <v>-0.24609248430548469</v>
      </c>
      <c r="FV28" s="63">
        <f t="shared" si="70"/>
        <v>-0.5074170157029243</v>
      </c>
      <c r="FW28" s="63">
        <f t="shared" si="70"/>
        <v>-0.90759856899855151</v>
      </c>
      <c r="FX28" s="63">
        <f t="shared" si="70"/>
        <v>-0.91611952077948944</v>
      </c>
      <c r="FZ28" s="24" t="s">
        <v>37</v>
      </c>
      <c r="GA28" s="63">
        <f t="shared" ref="GA28:GG28" si="71">IFERROR(EZ28/DY28-1,"N/A")</f>
        <v>-9.8096735535542878E-2</v>
      </c>
      <c r="GB28" s="63">
        <f t="shared" si="71"/>
        <v>-0.47278395869105461</v>
      </c>
      <c r="GC28" s="63">
        <f t="shared" si="71"/>
        <v>-0.42040422927763266</v>
      </c>
      <c r="GD28" s="63">
        <f t="shared" si="71"/>
        <v>-1</v>
      </c>
      <c r="GE28" s="63">
        <f t="shared" si="71"/>
        <v>-1</v>
      </c>
      <c r="GF28" s="63">
        <f t="shared" si="71"/>
        <v>-1</v>
      </c>
      <c r="GG28" s="63">
        <f t="shared" si="71"/>
        <v>-1</v>
      </c>
    </row>
    <row r="29" spans="2:189" x14ac:dyDescent="0.2">
      <c r="B29" s="27" t="s">
        <v>38</v>
      </c>
      <c r="C29" s="100"/>
      <c r="D29" s="100"/>
      <c r="E29" s="100"/>
      <c r="F29" s="100"/>
      <c r="G29" s="100"/>
      <c r="H29" s="100"/>
      <c r="I29" s="100"/>
      <c r="K29" s="27" t="s">
        <v>38</v>
      </c>
      <c r="L29" s="100"/>
      <c r="M29" s="100"/>
      <c r="N29" s="100"/>
      <c r="O29" s="100"/>
      <c r="P29" s="100"/>
      <c r="Q29" s="100"/>
      <c r="R29" s="100"/>
      <c r="T29" s="27" t="s">
        <v>38</v>
      </c>
      <c r="U29" s="100"/>
      <c r="V29" s="100"/>
      <c r="W29" s="100"/>
      <c r="X29" s="100"/>
      <c r="Y29" s="100"/>
      <c r="Z29" s="100"/>
      <c r="AA29" s="100"/>
      <c r="AC29" s="27" t="s">
        <v>38</v>
      </c>
      <c r="AD29" s="100"/>
      <c r="AE29" s="100"/>
      <c r="AF29" s="100"/>
      <c r="AG29" s="100"/>
      <c r="AH29" s="100"/>
      <c r="AI29" s="100"/>
      <c r="AJ29" s="100"/>
      <c r="AL29" s="27" t="s">
        <v>38</v>
      </c>
      <c r="AM29" s="91"/>
      <c r="AN29" s="91"/>
      <c r="AO29" s="91"/>
      <c r="AP29" s="91"/>
      <c r="AQ29" s="91"/>
      <c r="AR29" s="91"/>
      <c r="AS29" s="91"/>
      <c r="AU29" s="27" t="s">
        <v>38</v>
      </c>
      <c r="AV29" s="91"/>
      <c r="AW29" s="91"/>
      <c r="AX29" s="91"/>
      <c r="AY29" s="91"/>
      <c r="AZ29" s="91"/>
      <c r="BA29" s="91"/>
      <c r="BB29" s="91"/>
      <c r="BD29" s="27" t="s">
        <v>38</v>
      </c>
      <c r="BE29" s="91"/>
      <c r="BF29" s="91"/>
      <c r="BG29" s="91"/>
      <c r="BH29" s="91"/>
      <c r="BI29" s="91"/>
      <c r="BJ29" s="91"/>
      <c r="BK29" s="91"/>
      <c r="BM29" s="27" t="s">
        <v>38</v>
      </c>
      <c r="BN29" s="100"/>
      <c r="BO29" s="100"/>
      <c r="BP29" s="100"/>
      <c r="BQ29" s="100"/>
      <c r="BR29" s="100"/>
      <c r="BS29" s="100"/>
      <c r="BT29" s="100"/>
      <c r="BV29" s="27" t="s">
        <v>38</v>
      </c>
      <c r="BW29" s="100"/>
      <c r="BX29" s="100"/>
      <c r="BY29" s="100"/>
      <c r="BZ29" s="100"/>
      <c r="CA29" s="100"/>
      <c r="CB29" s="100"/>
      <c r="CC29" s="100"/>
      <c r="CE29" s="27" t="s">
        <v>38</v>
      </c>
      <c r="CF29" s="100"/>
      <c r="CG29" s="100"/>
      <c r="CH29" s="100"/>
      <c r="CI29" s="100"/>
      <c r="CJ29" s="100"/>
      <c r="CK29" s="100"/>
      <c r="CL29" s="100"/>
      <c r="CN29" s="27" t="s">
        <v>38</v>
      </c>
      <c r="CO29" s="100"/>
      <c r="CP29" s="100"/>
      <c r="CQ29" s="100"/>
      <c r="CR29" s="100"/>
      <c r="CS29" s="100"/>
      <c r="CT29" s="100"/>
      <c r="CU29" s="100"/>
      <c r="CW29" s="27" t="s">
        <v>38</v>
      </c>
      <c r="CX29" s="91"/>
      <c r="CY29" s="91"/>
      <c r="CZ29" s="91"/>
      <c r="DA29" s="91"/>
      <c r="DB29" s="91"/>
      <c r="DC29" s="91"/>
      <c r="DD29" s="91"/>
      <c r="DF29" s="27" t="s">
        <v>38</v>
      </c>
      <c r="DG29" s="91"/>
      <c r="DH29" s="91"/>
      <c r="DI29" s="91"/>
      <c r="DJ29" s="91"/>
      <c r="DK29" s="91"/>
      <c r="DL29" s="91"/>
      <c r="DM29" s="91"/>
      <c r="DO29" s="27" t="s">
        <v>38</v>
      </c>
      <c r="DP29" s="91"/>
      <c r="DQ29" s="91"/>
      <c r="DR29" s="91"/>
      <c r="DS29" s="91"/>
      <c r="DT29" s="91"/>
      <c r="DU29" s="91"/>
      <c r="DV29" s="91"/>
      <c r="DX29" s="27" t="s">
        <v>38</v>
      </c>
      <c r="DY29" s="100"/>
      <c r="DZ29" s="100"/>
      <c r="EA29" s="100"/>
      <c r="EB29" s="100"/>
      <c r="EC29" s="100"/>
      <c r="ED29" s="100"/>
      <c r="EE29" s="100"/>
      <c r="EG29" s="27" t="s">
        <v>38</v>
      </c>
      <c r="EH29" s="100"/>
      <c r="EI29" s="100"/>
      <c r="EJ29" s="100"/>
      <c r="EK29" s="100"/>
      <c r="EL29" s="100"/>
      <c r="EM29" s="100"/>
      <c r="EN29" s="100"/>
      <c r="EP29" s="27" t="s">
        <v>38</v>
      </c>
      <c r="EQ29" s="100"/>
      <c r="ER29" s="100"/>
      <c r="ES29" s="100"/>
      <c r="ET29" s="100"/>
      <c r="EU29" s="100"/>
      <c r="EV29" s="100"/>
      <c r="EW29" s="100"/>
      <c r="EY29" s="27" t="s">
        <v>38</v>
      </c>
      <c r="EZ29" s="100"/>
      <c r="FA29" s="100"/>
      <c r="FB29" s="100"/>
      <c r="FC29" s="100"/>
      <c r="FD29" s="100"/>
      <c r="FE29" s="100"/>
      <c r="FF29" s="100"/>
      <c r="FH29" s="27" t="s">
        <v>38</v>
      </c>
      <c r="FI29" s="91"/>
      <c r="FJ29" s="91"/>
      <c r="FK29" s="91"/>
      <c r="FL29" s="91"/>
      <c r="FM29" s="91"/>
      <c r="FN29" s="91"/>
      <c r="FO29" s="91"/>
      <c r="FQ29" s="27" t="s">
        <v>38</v>
      </c>
      <c r="FR29" s="91"/>
      <c r="FS29" s="91"/>
      <c r="FT29" s="91"/>
      <c r="FU29" s="91"/>
      <c r="FV29" s="91"/>
      <c r="FW29" s="91"/>
      <c r="FX29" s="91"/>
      <c r="FZ29" s="27" t="s">
        <v>38</v>
      </c>
      <c r="GA29" s="91"/>
      <c r="GB29" s="91"/>
      <c r="GC29" s="91"/>
      <c r="GD29" s="91"/>
      <c r="GE29" s="91"/>
      <c r="GF29" s="91"/>
      <c r="GG29" s="91"/>
    </row>
    <row r="30" spans="2:189" x14ac:dyDescent="0.2">
      <c r="B30" s="24" t="s">
        <v>39</v>
      </c>
      <c r="C30" s="100">
        <v>21.556285436972583</v>
      </c>
      <c r="D30" s="100">
        <v>26.291620104644284</v>
      </c>
      <c r="E30" s="100">
        <v>27.464235214951763</v>
      </c>
      <c r="F30" s="100">
        <v>27.465064439702282</v>
      </c>
      <c r="G30" s="100">
        <v>33.474243687432853</v>
      </c>
      <c r="H30" s="100">
        <v>33.630034012740992</v>
      </c>
      <c r="I30" s="100">
        <v>29.891863507084715</v>
      </c>
      <c r="K30" s="24" t="s">
        <v>39</v>
      </c>
      <c r="L30" s="100">
        <v>12.496494096389643</v>
      </c>
      <c r="M30" s="100">
        <v>15.827360694313127</v>
      </c>
      <c r="N30" s="100">
        <v>25.532568654077792</v>
      </c>
      <c r="O30" s="100">
        <v>37.103152852937399</v>
      </c>
      <c r="P30" s="100">
        <v>45.871790318168919</v>
      </c>
      <c r="Q30" s="100">
        <v>38.444825036737136</v>
      </c>
      <c r="R30" s="100">
        <v>24.411421934155086</v>
      </c>
      <c r="T30" s="24" t="s">
        <v>39</v>
      </c>
      <c r="U30" s="100">
        <v>10.834288042998949</v>
      </c>
      <c r="V30" s="100">
        <v>21.947748895865182</v>
      </c>
      <c r="W30" s="100">
        <v>30.271235985797198</v>
      </c>
      <c r="X30" s="100">
        <v>28.046223539903171</v>
      </c>
      <c r="Y30" s="100">
        <v>26.23284771399215</v>
      </c>
      <c r="Z30" s="100">
        <v>0.72678709487872251</v>
      </c>
      <c r="AA30" s="100">
        <v>0.6461757864680262</v>
      </c>
      <c r="AC30" s="24" t="s">
        <v>39</v>
      </c>
      <c r="AD30" s="100">
        <v>9.952684610011417</v>
      </c>
      <c r="AE30" s="100">
        <v>17.518077126858763</v>
      </c>
      <c r="AF30" s="100">
        <v>23.831418670442677</v>
      </c>
      <c r="AG30" s="100">
        <v>2.6910611952529835</v>
      </c>
      <c r="AH30" s="100">
        <v>0.64656458385676652</v>
      </c>
      <c r="AI30" s="100">
        <v>0.63374906889165072</v>
      </c>
      <c r="AJ30" s="100">
        <v>0.62118756357645999</v>
      </c>
      <c r="AL30" s="24" t="s">
        <v>39</v>
      </c>
      <c r="AM30" s="63">
        <f t="shared" ref="AM30:AS30" si="72">IFERROR(L30/C30-1,"N/A")</f>
        <v>-0.42028536721099008</v>
      </c>
      <c r="AN30" s="63">
        <f t="shared" si="72"/>
        <v>-0.39800740192814132</v>
      </c>
      <c r="AO30" s="63">
        <f t="shared" si="72"/>
        <v>-7.0333892269549003E-2</v>
      </c>
      <c r="AP30" s="63">
        <f t="shared" si="72"/>
        <v>0.35092174767675854</v>
      </c>
      <c r="AQ30" s="63">
        <f t="shared" si="72"/>
        <v>0.37036076890933445</v>
      </c>
      <c r="AR30" s="63">
        <f t="shared" si="72"/>
        <v>0.1431693771755338</v>
      </c>
      <c r="AS30" s="63">
        <f t="shared" si="72"/>
        <v>-0.18334225203559829</v>
      </c>
      <c r="AU30" s="24" t="s">
        <v>39</v>
      </c>
      <c r="AV30" s="63">
        <f t="shared" ref="AV30:BB30" si="73">IFERROR(U30/C30-1,"N/A")</f>
        <v>-0.49739540818955941</v>
      </c>
      <c r="AW30" s="63">
        <f t="shared" si="73"/>
        <v>-0.16521884887617777</v>
      </c>
      <c r="AX30" s="63">
        <f t="shared" si="73"/>
        <v>0.10220567763406274</v>
      </c>
      <c r="AY30" s="63">
        <f t="shared" si="73"/>
        <v>2.1159939437855213E-2</v>
      </c>
      <c r="AZ30" s="63">
        <f t="shared" si="73"/>
        <v>-0.21632739610362939</v>
      </c>
      <c r="BA30" s="63">
        <f t="shared" si="73"/>
        <v>-0.9783887493362815</v>
      </c>
      <c r="BB30" s="63">
        <f t="shared" si="73"/>
        <v>-0.97838288715874555</v>
      </c>
      <c r="BD30" s="24" t="s">
        <v>39</v>
      </c>
      <c r="BE30" s="63">
        <f t="shared" ref="BE30:BK30" si="74">IFERROR(AD30/C30-1,"N/A")</f>
        <v>-0.53829315170688352</v>
      </c>
      <c r="BF30" s="63">
        <f t="shared" si="74"/>
        <v>-0.33370111628213117</v>
      </c>
      <c r="BG30" s="63">
        <f t="shared" si="74"/>
        <v>-0.13227444769812302</v>
      </c>
      <c r="BH30" s="63">
        <f t="shared" si="74"/>
        <v>-0.90201875545709975</v>
      </c>
      <c r="BI30" s="63">
        <f t="shared" si="74"/>
        <v>-0.98068471419715741</v>
      </c>
      <c r="BJ30" s="63">
        <f t="shared" si="74"/>
        <v>-0.9811552653009048</v>
      </c>
      <c r="BK30" s="63">
        <f t="shared" si="74"/>
        <v>-0.97921884115959412</v>
      </c>
      <c r="BM30" s="24" t="s">
        <v>39</v>
      </c>
      <c r="BN30" s="100">
        <v>17.206291881988232</v>
      </c>
      <c r="BO30" s="100">
        <v>19.276041175537124</v>
      </c>
      <c r="BP30" s="100">
        <v>19.507808138085906</v>
      </c>
      <c r="BQ30" s="100">
        <v>15.455245821201695</v>
      </c>
      <c r="BR30" s="100">
        <v>16.875127180876685</v>
      </c>
      <c r="BS30" s="100">
        <v>17.416066715872702</v>
      </c>
      <c r="BT30" s="100">
        <v>8.1718156975181877</v>
      </c>
      <c r="BV30" s="24" t="s">
        <v>39</v>
      </c>
      <c r="BW30" s="100">
        <v>11.869425775440201</v>
      </c>
      <c r="BX30" s="100">
        <v>14.119318141612387</v>
      </c>
      <c r="BY30" s="100">
        <v>20.487305446325749</v>
      </c>
      <c r="BZ30" s="100">
        <v>29.468547113761858</v>
      </c>
      <c r="CA30" s="100">
        <v>32.820085788386095</v>
      </c>
      <c r="CB30" s="100">
        <v>27.12361575396864</v>
      </c>
      <c r="CC30" s="100">
        <v>7.8886167768548638</v>
      </c>
      <c r="CE30" s="24" t="s">
        <v>39</v>
      </c>
      <c r="CF30" s="100">
        <v>11.512744507416135</v>
      </c>
      <c r="CG30" s="100">
        <v>25.195696025619281</v>
      </c>
      <c r="CH30" s="100">
        <v>34.716746342296666</v>
      </c>
      <c r="CI30" s="100">
        <v>24.473394206114811</v>
      </c>
      <c r="CJ30" s="100">
        <v>19.356603277156527</v>
      </c>
      <c r="CK30" s="100">
        <v>0.65873729178321694</v>
      </c>
      <c r="CL30" s="100">
        <v>0.62118756357645999</v>
      </c>
      <c r="CN30" s="24" t="s">
        <v>39</v>
      </c>
      <c r="CO30" s="100">
        <v>9.952684610011417</v>
      </c>
      <c r="CP30" s="100">
        <v>18.818347656254858</v>
      </c>
      <c r="CQ30" s="100">
        <v>26.115528164488683</v>
      </c>
      <c r="CR30" s="100">
        <v>2.4476211012458515</v>
      </c>
      <c r="CS30" s="100">
        <v>0.64656458385676652</v>
      </c>
      <c r="CT30" s="100">
        <v>0.63374906889165072</v>
      </c>
      <c r="CU30" s="100">
        <v>0.62118756357645999</v>
      </c>
      <c r="CW30" s="24" t="s">
        <v>39</v>
      </c>
      <c r="CX30" s="63">
        <f t="shared" ref="CX30:DD30" si="75">IFERROR(BW30/BN30-1,"N/A")</f>
        <v>-0.31016945098639948</v>
      </c>
      <c r="CY30" s="63">
        <f t="shared" si="75"/>
        <v>-0.26751981835715521</v>
      </c>
      <c r="CZ30" s="63">
        <f t="shared" si="75"/>
        <v>5.0210526026628788E-2</v>
      </c>
      <c r="DA30" s="63">
        <f t="shared" si="75"/>
        <v>0.90670193503726382</v>
      </c>
      <c r="DB30" s="63">
        <f t="shared" si="75"/>
        <v>0.94487931478102483</v>
      </c>
      <c r="DC30" s="63">
        <f t="shared" si="75"/>
        <v>0.5573904370295415</v>
      </c>
      <c r="DD30" s="63">
        <f t="shared" si="75"/>
        <v>-3.4655568743349519E-2</v>
      </c>
      <c r="DF30" s="24" t="s">
        <v>39</v>
      </c>
      <c r="DG30" s="63">
        <f t="shared" ref="DG30:DM30" si="76">IFERROR(CF30/BN30-1,"N/A")</f>
        <v>-0.33089915093978939</v>
      </c>
      <c r="DH30" s="63">
        <f t="shared" si="76"/>
        <v>0.30709909758828924</v>
      </c>
      <c r="DI30" s="63">
        <f t="shared" si="76"/>
        <v>0.77963337021537127</v>
      </c>
      <c r="DJ30" s="63">
        <f t="shared" si="76"/>
        <v>0.58350080543797689</v>
      </c>
      <c r="DK30" s="63">
        <f t="shared" si="76"/>
        <v>0.14704932707659313</v>
      </c>
      <c r="DL30" s="63">
        <f t="shared" si="76"/>
        <v>-0.9621764602461671</v>
      </c>
      <c r="DM30" s="63">
        <f t="shared" si="76"/>
        <v>-0.92398414421349262</v>
      </c>
      <c r="DO30" s="24" t="s">
        <v>39</v>
      </c>
      <c r="DP30" s="63">
        <f t="shared" ref="DP30:DV30" si="77">IFERROR(CO30/BN30-1,"N/A")</f>
        <v>-0.42156714077191637</v>
      </c>
      <c r="DQ30" s="63">
        <f t="shared" si="77"/>
        <v>-2.3744165885218993E-2</v>
      </c>
      <c r="DR30" s="63">
        <f t="shared" si="77"/>
        <v>0.33872180716716449</v>
      </c>
      <c r="DS30" s="63">
        <f t="shared" si="77"/>
        <v>-0.84163169388815706</v>
      </c>
      <c r="DT30" s="63">
        <f t="shared" si="77"/>
        <v>-0.96168535046127124</v>
      </c>
      <c r="DU30" s="63">
        <f t="shared" si="77"/>
        <v>-0.96361124017088984</v>
      </c>
      <c r="DV30" s="63">
        <f t="shared" si="77"/>
        <v>-0.92398414421349262</v>
      </c>
      <c r="DX30" s="24" t="s">
        <v>39</v>
      </c>
      <c r="DY30" s="100">
        <v>17.710491995289772</v>
      </c>
      <c r="DZ30" s="100">
        <v>22.518883372788473</v>
      </c>
      <c r="EA30" s="100">
        <v>25.832480783450521</v>
      </c>
      <c r="EB30" s="100">
        <v>19.421021338591416</v>
      </c>
      <c r="EC30" s="100">
        <v>25.645060268799231</v>
      </c>
      <c r="ED30" s="100">
        <v>23.911654894974209</v>
      </c>
      <c r="EE30" s="100">
        <v>19.623814644207481</v>
      </c>
      <c r="EG30" s="24" t="s">
        <v>39</v>
      </c>
      <c r="EH30" s="100">
        <v>11.869425775440201</v>
      </c>
      <c r="EI30" s="100">
        <v>14.119318141612387</v>
      </c>
      <c r="EJ30" s="100">
        <v>19.967516664056031</v>
      </c>
      <c r="EK30" s="100">
        <v>27.796140374027896</v>
      </c>
      <c r="EL30" s="100">
        <v>31.02260966642703</v>
      </c>
      <c r="EM30" s="100">
        <v>30.206296544004552</v>
      </c>
      <c r="EN30" s="100">
        <v>17.662963808544756</v>
      </c>
      <c r="EP30" s="24" t="s">
        <v>39</v>
      </c>
      <c r="EQ30" s="100">
        <v>11.483723463793424</v>
      </c>
      <c r="ER30" s="100">
        <v>21.736968308880353</v>
      </c>
      <c r="ES30" s="100">
        <v>28.498128801671466</v>
      </c>
      <c r="ET30" s="100">
        <v>22.315179536135279</v>
      </c>
      <c r="EU30" s="100">
        <v>13.226214192382784</v>
      </c>
      <c r="EV30" s="100">
        <v>0.66493262310851819</v>
      </c>
      <c r="EW30" s="100">
        <v>0.62118756357645999</v>
      </c>
      <c r="EY30" s="24" t="s">
        <v>39</v>
      </c>
      <c r="EZ30" s="100">
        <v>10.228585630417557</v>
      </c>
      <c r="FA30" s="100">
        <v>19.946743517225919</v>
      </c>
      <c r="FB30" s="100">
        <v>23.226538212084574</v>
      </c>
      <c r="FC30" s="100">
        <v>2.442078060717316</v>
      </c>
      <c r="FD30" s="100">
        <v>0.64656458385676652</v>
      </c>
      <c r="FE30" s="100">
        <v>0.63374906889165072</v>
      </c>
      <c r="FF30" s="100">
        <v>0.62118756357645999</v>
      </c>
      <c r="FH30" s="24" t="s">
        <v>39</v>
      </c>
      <c r="FI30" s="63">
        <f t="shared" ref="FI30:FO30" si="78">IFERROR(EH30/DY30-1,"N/A")</f>
        <v>-0.32980824143129639</v>
      </c>
      <c r="FJ30" s="63">
        <f t="shared" si="78"/>
        <v>-0.37300096510673397</v>
      </c>
      <c r="FK30" s="63">
        <f t="shared" si="78"/>
        <v>-0.22703836184219117</v>
      </c>
      <c r="FL30" s="63">
        <f t="shared" si="78"/>
        <v>0.43123988637993627</v>
      </c>
      <c r="FM30" s="63">
        <f t="shared" si="78"/>
        <v>0.20969143145942737</v>
      </c>
      <c r="FN30" s="63">
        <f t="shared" si="78"/>
        <v>0.26324575512142245</v>
      </c>
      <c r="FO30" s="63">
        <f t="shared" si="78"/>
        <v>-9.9922001466800747E-2</v>
      </c>
      <c r="FQ30" s="24" t="s">
        <v>39</v>
      </c>
      <c r="FR30" s="63">
        <f t="shared" ref="FR30:FX30" si="79">IFERROR(EQ30/DY30-1,"N/A")</f>
        <v>-0.35158642307353172</v>
      </c>
      <c r="FS30" s="63">
        <f t="shared" si="79"/>
        <v>-3.4722639260744814E-2</v>
      </c>
      <c r="FT30" s="63">
        <f t="shared" si="79"/>
        <v>0.10318978036088122</v>
      </c>
      <c r="FU30" s="63">
        <f t="shared" si="79"/>
        <v>0.14902193592635093</v>
      </c>
      <c r="FV30" s="63">
        <f t="shared" si="79"/>
        <v>-0.48425879862429855</v>
      </c>
      <c r="FW30" s="63">
        <f t="shared" si="79"/>
        <v>-0.97219211192077404</v>
      </c>
      <c r="FX30" s="63">
        <f t="shared" si="79"/>
        <v>-0.96834521856025479</v>
      </c>
      <c r="FZ30" s="24" t="s">
        <v>39</v>
      </c>
      <c r="GA30" s="63">
        <f t="shared" ref="GA30:GG30" si="80">IFERROR(EZ30/DY30-1,"N/A")</f>
        <v>-0.42245615575570006</v>
      </c>
      <c r="GB30" s="63">
        <f t="shared" si="80"/>
        <v>-0.11422146529124511</v>
      </c>
      <c r="GC30" s="63">
        <f t="shared" si="80"/>
        <v>-0.10087852549707244</v>
      </c>
      <c r="GD30" s="63">
        <f t="shared" si="80"/>
        <v>-0.87425594060469547</v>
      </c>
      <c r="GE30" s="63">
        <f t="shared" si="80"/>
        <v>-0.97478794835809368</v>
      </c>
      <c r="GF30" s="63">
        <f t="shared" si="80"/>
        <v>-0.97349622718815443</v>
      </c>
      <c r="GG30" s="63">
        <f t="shared" si="80"/>
        <v>-0.96834521856025479</v>
      </c>
    </row>
    <row r="31" spans="2:189" x14ac:dyDescent="0.2">
      <c r="B31" s="27" t="s">
        <v>40</v>
      </c>
      <c r="C31" s="100"/>
      <c r="D31" s="100"/>
      <c r="E31" s="100"/>
      <c r="F31" s="100"/>
      <c r="G31" s="100"/>
      <c r="H31" s="100"/>
      <c r="I31" s="100"/>
      <c r="K31" s="27" t="s">
        <v>40</v>
      </c>
      <c r="L31" s="100"/>
      <c r="M31" s="100"/>
      <c r="N31" s="100"/>
      <c r="O31" s="100"/>
      <c r="P31" s="100"/>
      <c r="Q31" s="100"/>
      <c r="R31" s="100"/>
      <c r="T31" s="27" t="s">
        <v>40</v>
      </c>
      <c r="U31" s="100"/>
      <c r="V31" s="100"/>
      <c r="W31" s="100"/>
      <c r="X31" s="100"/>
      <c r="Y31" s="100"/>
      <c r="Z31" s="100"/>
      <c r="AA31" s="100"/>
      <c r="AC31" s="27" t="s">
        <v>40</v>
      </c>
      <c r="AD31" s="100"/>
      <c r="AE31" s="100"/>
      <c r="AF31" s="100"/>
      <c r="AG31" s="100"/>
      <c r="AH31" s="100"/>
      <c r="AI31" s="100"/>
      <c r="AJ31" s="100"/>
      <c r="AL31" s="27" t="s">
        <v>40</v>
      </c>
      <c r="AM31" s="91"/>
      <c r="AN31" s="91"/>
      <c r="AO31" s="91"/>
      <c r="AP31" s="91"/>
      <c r="AQ31" s="91"/>
      <c r="AR31" s="91"/>
      <c r="AS31" s="91"/>
      <c r="AU31" s="27" t="s">
        <v>40</v>
      </c>
      <c r="AV31" s="91"/>
      <c r="AW31" s="91"/>
      <c r="AX31" s="91"/>
      <c r="AY31" s="91"/>
      <c r="AZ31" s="91"/>
      <c r="BA31" s="91"/>
      <c r="BB31" s="91"/>
      <c r="BD31" s="27" t="s">
        <v>40</v>
      </c>
      <c r="BE31" s="91"/>
      <c r="BF31" s="91"/>
      <c r="BG31" s="91"/>
      <c r="BH31" s="91"/>
      <c r="BI31" s="91"/>
      <c r="BJ31" s="91"/>
      <c r="BK31" s="91"/>
      <c r="BM31" s="27" t="s">
        <v>40</v>
      </c>
      <c r="BN31" s="100"/>
      <c r="BO31" s="100"/>
      <c r="BP31" s="100"/>
      <c r="BQ31" s="100"/>
      <c r="BR31" s="100"/>
      <c r="BS31" s="100"/>
      <c r="BT31" s="100"/>
      <c r="BV31" s="27" t="s">
        <v>40</v>
      </c>
      <c r="BW31" s="100"/>
      <c r="BX31" s="100"/>
      <c r="BY31" s="100"/>
      <c r="BZ31" s="100"/>
      <c r="CA31" s="100"/>
      <c r="CB31" s="100"/>
      <c r="CC31" s="100"/>
      <c r="CE31" s="27" t="s">
        <v>40</v>
      </c>
      <c r="CF31" s="100"/>
      <c r="CG31" s="100"/>
      <c r="CH31" s="100"/>
      <c r="CI31" s="100"/>
      <c r="CJ31" s="100"/>
      <c r="CK31" s="100"/>
      <c r="CL31" s="100"/>
      <c r="CN31" s="27" t="s">
        <v>40</v>
      </c>
      <c r="CO31" s="100"/>
      <c r="CP31" s="100"/>
      <c r="CQ31" s="100"/>
      <c r="CR31" s="100"/>
      <c r="CS31" s="100"/>
      <c r="CT31" s="100"/>
      <c r="CU31" s="100"/>
      <c r="CW31" s="27" t="s">
        <v>40</v>
      </c>
      <c r="CX31" s="91"/>
      <c r="CY31" s="91"/>
      <c r="CZ31" s="91"/>
      <c r="DA31" s="91"/>
      <c r="DB31" s="91"/>
      <c r="DC31" s="91"/>
      <c r="DD31" s="91"/>
      <c r="DF31" s="27" t="s">
        <v>40</v>
      </c>
      <c r="DG31" s="91"/>
      <c r="DH31" s="91"/>
      <c r="DI31" s="91"/>
      <c r="DJ31" s="91"/>
      <c r="DK31" s="91"/>
      <c r="DL31" s="91"/>
      <c r="DM31" s="91"/>
      <c r="DO31" s="27" t="s">
        <v>40</v>
      </c>
      <c r="DP31" s="91"/>
      <c r="DQ31" s="91"/>
      <c r="DR31" s="91"/>
      <c r="DS31" s="91"/>
      <c r="DT31" s="91"/>
      <c r="DU31" s="91"/>
      <c r="DV31" s="91"/>
      <c r="DX31" s="27" t="s">
        <v>40</v>
      </c>
      <c r="DY31" s="100"/>
      <c r="DZ31" s="100"/>
      <c r="EA31" s="100"/>
      <c r="EB31" s="100"/>
      <c r="EC31" s="100"/>
      <c r="ED31" s="100"/>
      <c r="EE31" s="100"/>
      <c r="EG31" s="27" t="s">
        <v>40</v>
      </c>
      <c r="EH31" s="100"/>
      <c r="EI31" s="100"/>
      <c r="EJ31" s="100"/>
      <c r="EK31" s="100"/>
      <c r="EL31" s="100"/>
      <c r="EM31" s="100"/>
      <c r="EN31" s="100"/>
      <c r="EP31" s="27" t="s">
        <v>40</v>
      </c>
      <c r="EQ31" s="100"/>
      <c r="ER31" s="100"/>
      <c r="ES31" s="100"/>
      <c r="ET31" s="100"/>
      <c r="EU31" s="100"/>
      <c r="EV31" s="100"/>
      <c r="EW31" s="100"/>
      <c r="EY31" s="27" t="s">
        <v>40</v>
      </c>
      <c r="EZ31" s="100"/>
      <c r="FA31" s="100"/>
      <c r="FB31" s="100"/>
      <c r="FC31" s="100"/>
      <c r="FD31" s="100"/>
      <c r="FE31" s="100"/>
      <c r="FF31" s="100"/>
      <c r="FH31" s="27" t="s">
        <v>40</v>
      </c>
      <c r="FI31" s="91"/>
      <c r="FJ31" s="91"/>
      <c r="FK31" s="91"/>
      <c r="FL31" s="91"/>
      <c r="FM31" s="91"/>
      <c r="FN31" s="91"/>
      <c r="FO31" s="91"/>
      <c r="FQ31" s="27" t="s">
        <v>40</v>
      </c>
      <c r="FR31" s="91"/>
      <c r="FS31" s="91"/>
      <c r="FT31" s="91"/>
      <c r="FU31" s="91"/>
      <c r="FV31" s="91"/>
      <c r="FW31" s="91"/>
      <c r="FX31" s="91"/>
      <c r="FZ31" s="27" t="s">
        <v>40</v>
      </c>
      <c r="GA31" s="91"/>
      <c r="GB31" s="91"/>
      <c r="GC31" s="91"/>
      <c r="GD31" s="91"/>
      <c r="GE31" s="91"/>
      <c r="GF31" s="91"/>
      <c r="GG31" s="91"/>
    </row>
    <row r="32" spans="2:189" x14ac:dyDescent="0.2">
      <c r="B32" s="24" t="s">
        <v>41</v>
      </c>
      <c r="C32" s="100">
        <v>0.84126305197040097</v>
      </c>
      <c r="D32" s="100">
        <v>0.73212347063453909</v>
      </c>
      <c r="E32" s="100">
        <v>0.89389482008712073</v>
      </c>
      <c r="F32" s="100">
        <v>0.42937934706215497</v>
      </c>
      <c r="G32" s="100">
        <v>0.61565431433984563</v>
      </c>
      <c r="H32" s="100">
        <v>0.8629056005373037</v>
      </c>
      <c r="I32" s="100">
        <v>1.3361849456689923</v>
      </c>
      <c r="K32" s="24" t="s">
        <v>41</v>
      </c>
      <c r="L32" s="100">
        <v>0.50658668959366415</v>
      </c>
      <c r="M32" s="100">
        <v>6.8702614399559256E-2</v>
      </c>
      <c r="N32" s="100">
        <v>1.1493239014863838E-2</v>
      </c>
      <c r="O32" s="100">
        <v>1.1493239014863838E-2</v>
      </c>
      <c r="P32" s="100">
        <v>1.1493239014863838E-2</v>
      </c>
      <c r="Q32" s="100">
        <v>1.1493239014863838E-2</v>
      </c>
      <c r="R32" s="100">
        <v>1.1493239014863838E-2</v>
      </c>
      <c r="T32" s="24" t="s">
        <v>41</v>
      </c>
      <c r="U32" s="100">
        <v>4.68348697079006E-2</v>
      </c>
      <c r="V32" s="100">
        <v>1.1493239014863838E-2</v>
      </c>
      <c r="W32" s="100">
        <v>1.1493239014863838E-2</v>
      </c>
      <c r="X32" s="100">
        <v>1.1493239014863838E-2</v>
      </c>
      <c r="Y32" s="100">
        <v>1.1493239014863838E-2</v>
      </c>
      <c r="Z32" s="100">
        <v>1.1493239014863838E-2</v>
      </c>
      <c r="AA32" s="100">
        <v>1.1493239014863838E-2</v>
      </c>
      <c r="AC32" s="24" t="s">
        <v>41</v>
      </c>
      <c r="AD32" s="100">
        <v>0.1281159775413816</v>
      </c>
      <c r="AE32" s="100">
        <v>1.1493239014863838E-2</v>
      </c>
      <c r="AF32" s="100">
        <v>1.1493239014863838E-2</v>
      </c>
      <c r="AG32" s="100">
        <v>0</v>
      </c>
      <c r="AH32" s="100">
        <v>0</v>
      </c>
      <c r="AI32" s="100">
        <v>0</v>
      </c>
      <c r="AJ32" s="100">
        <v>0</v>
      </c>
      <c r="AL32" s="24" t="s">
        <v>41</v>
      </c>
      <c r="AM32" s="63">
        <f t="shared" ref="AM32:AS35" si="81">IFERROR(L32/C32-1,"N/A")</f>
        <v>-0.39782605641940405</v>
      </c>
      <c r="AN32" s="63">
        <f t="shared" si="81"/>
        <v>-0.90615979796411394</v>
      </c>
      <c r="AO32" s="63">
        <f t="shared" si="81"/>
        <v>-0.98714251525280827</v>
      </c>
      <c r="AP32" s="63">
        <f t="shared" si="81"/>
        <v>-0.97323290210975111</v>
      </c>
      <c r="AQ32" s="63">
        <f t="shared" si="81"/>
        <v>-0.98133166819891804</v>
      </c>
      <c r="AR32" s="63">
        <f t="shared" si="81"/>
        <v>-0.98668076901145696</v>
      </c>
      <c r="AS32" s="63">
        <f t="shared" si="81"/>
        <v>-0.99139846691723543</v>
      </c>
      <c r="AU32" s="24" t="s">
        <v>41</v>
      </c>
      <c r="AV32" s="63">
        <f t="shared" ref="AV32:BB35" si="82">IFERROR(U32/C32-1,"N/A")</f>
        <v>-0.9443279131322786</v>
      </c>
      <c r="AW32" s="63">
        <f t="shared" si="82"/>
        <v>-0.98430150176048514</v>
      </c>
      <c r="AX32" s="63">
        <f t="shared" si="82"/>
        <v>-0.98714251525280827</v>
      </c>
      <c r="AY32" s="63">
        <f t="shared" si="82"/>
        <v>-0.97323290210975111</v>
      </c>
      <c r="AZ32" s="63">
        <f t="shared" si="82"/>
        <v>-0.98133166819891804</v>
      </c>
      <c r="BA32" s="63">
        <f t="shared" si="82"/>
        <v>-0.98668076901145696</v>
      </c>
      <c r="BB32" s="63">
        <f t="shared" si="82"/>
        <v>-0.99139846691723543</v>
      </c>
      <c r="BD32" s="24" t="s">
        <v>41</v>
      </c>
      <c r="BE32" s="63">
        <f t="shared" ref="BE32:BK35" si="83">IFERROR(AD32/C32-1,"N/A")</f>
        <v>-0.84770996748126626</v>
      </c>
      <c r="BF32" s="63">
        <f t="shared" si="83"/>
        <v>-0.98430150176048514</v>
      </c>
      <c r="BG32" s="63">
        <f t="shared" si="83"/>
        <v>-0.98714251525280827</v>
      </c>
      <c r="BH32" s="63">
        <f t="shared" si="83"/>
        <v>-1</v>
      </c>
      <c r="BI32" s="63">
        <f t="shared" si="83"/>
        <v>-1</v>
      </c>
      <c r="BJ32" s="63">
        <f t="shared" si="83"/>
        <v>-1</v>
      </c>
      <c r="BK32" s="63">
        <f t="shared" si="83"/>
        <v>-1</v>
      </c>
      <c r="BM32" s="24" t="s">
        <v>41</v>
      </c>
      <c r="BN32" s="100">
        <v>0.67134934917154343</v>
      </c>
      <c r="BO32" s="100">
        <v>0.63426177216367308</v>
      </c>
      <c r="BP32" s="100">
        <v>0.63426177216367308</v>
      </c>
      <c r="BQ32" s="100">
        <v>0.32012515145018983</v>
      </c>
      <c r="BR32" s="100">
        <v>0.47740263395460625</v>
      </c>
      <c r="BS32" s="100">
        <v>0.12614165585119413</v>
      </c>
      <c r="BT32" s="100">
        <v>0.6508655073072861</v>
      </c>
      <c r="BV32" s="24" t="s">
        <v>41</v>
      </c>
      <c r="BW32" s="100">
        <v>0.55263538499517717</v>
      </c>
      <c r="BX32" s="100">
        <v>6.8702614399559256E-2</v>
      </c>
      <c r="BY32" s="100">
        <v>1.1493239014863838E-2</v>
      </c>
      <c r="BZ32" s="100">
        <v>1.1493239014863838E-2</v>
      </c>
      <c r="CA32" s="100">
        <v>1.1493239014863838E-2</v>
      </c>
      <c r="CB32" s="100">
        <v>1.1493239014863838E-2</v>
      </c>
      <c r="CC32" s="100">
        <v>1.1493239014863838E-2</v>
      </c>
      <c r="CE32" s="24" t="s">
        <v>41</v>
      </c>
      <c r="CF32" s="100">
        <v>5.9868477342002513E-2</v>
      </c>
      <c r="CG32" s="100">
        <v>1.1493239014863838E-2</v>
      </c>
      <c r="CH32" s="100">
        <v>1.1493239014863838E-2</v>
      </c>
      <c r="CI32" s="100">
        <v>1.1493239014863838E-2</v>
      </c>
      <c r="CJ32" s="100">
        <v>1.1493239014863838E-2</v>
      </c>
      <c r="CK32" s="100">
        <v>0</v>
      </c>
      <c r="CL32" s="100">
        <v>0</v>
      </c>
      <c r="CN32" s="24" t="s">
        <v>41</v>
      </c>
      <c r="CO32" s="100">
        <v>0.1281159775413816</v>
      </c>
      <c r="CP32" s="100">
        <v>1.1493239014863838E-2</v>
      </c>
      <c r="CQ32" s="100">
        <v>1.1493239014863838E-2</v>
      </c>
      <c r="CR32" s="100">
        <v>0</v>
      </c>
      <c r="CS32" s="100">
        <v>0</v>
      </c>
      <c r="CT32" s="100">
        <v>0</v>
      </c>
      <c r="CU32" s="100">
        <v>0</v>
      </c>
      <c r="CW32" s="24" t="s">
        <v>41</v>
      </c>
      <c r="CX32" s="63">
        <f t="shared" ref="CX32:DD35" si="84">IFERROR(BW32/BN32-1,"N/A")</f>
        <v>-0.17682889589877659</v>
      </c>
      <c r="CY32" s="63">
        <f t="shared" si="84"/>
        <v>-0.89168097871452612</v>
      </c>
      <c r="CZ32" s="63">
        <f t="shared" si="84"/>
        <v>-0.98187934458724091</v>
      </c>
      <c r="DA32" s="63">
        <f t="shared" si="84"/>
        <v>-0.96409766941835517</v>
      </c>
      <c r="DB32" s="63">
        <f t="shared" si="84"/>
        <v>-0.97592548051178818</v>
      </c>
      <c r="DC32" s="63">
        <f t="shared" si="84"/>
        <v>-0.90888625222724129</v>
      </c>
      <c r="DD32" s="63">
        <f t="shared" si="84"/>
        <v>-0.98234160685144789</v>
      </c>
      <c r="DF32" s="24" t="s">
        <v>41</v>
      </c>
      <c r="DG32" s="63">
        <f t="shared" ref="DG32:DM35" si="85">IFERROR(CF32/BN32-1,"N/A")</f>
        <v>-0.91082366071274035</v>
      </c>
      <c r="DH32" s="63">
        <f t="shared" si="85"/>
        <v>-0.98187934458724091</v>
      </c>
      <c r="DI32" s="63">
        <f t="shared" si="85"/>
        <v>-0.98187934458724091</v>
      </c>
      <c r="DJ32" s="63">
        <f t="shared" si="85"/>
        <v>-0.96409766941835517</v>
      </c>
      <c r="DK32" s="63">
        <f t="shared" si="85"/>
        <v>-0.97592548051178818</v>
      </c>
      <c r="DL32" s="63">
        <f t="shared" si="85"/>
        <v>-1</v>
      </c>
      <c r="DM32" s="63">
        <f t="shared" si="85"/>
        <v>-1</v>
      </c>
      <c r="DO32" s="24" t="s">
        <v>41</v>
      </c>
      <c r="DP32" s="63">
        <f t="shared" ref="DP32:DV35" si="86">IFERROR(CO32/BN32-1,"N/A")</f>
        <v>-0.8091664530553595</v>
      </c>
      <c r="DQ32" s="63">
        <f t="shared" si="86"/>
        <v>-0.98187934458724091</v>
      </c>
      <c r="DR32" s="63">
        <f t="shared" si="86"/>
        <v>-0.98187934458724091</v>
      </c>
      <c r="DS32" s="63">
        <f t="shared" si="86"/>
        <v>-1</v>
      </c>
      <c r="DT32" s="63">
        <f t="shared" si="86"/>
        <v>-1</v>
      </c>
      <c r="DU32" s="63">
        <f t="shared" si="86"/>
        <v>-1</v>
      </c>
      <c r="DV32" s="63">
        <f t="shared" si="86"/>
        <v>-1</v>
      </c>
      <c r="DX32" s="24" t="s">
        <v>41</v>
      </c>
      <c r="DY32" s="100">
        <v>0.85729507202916677</v>
      </c>
      <c r="DZ32" s="100">
        <v>0.7852039246933129</v>
      </c>
      <c r="EA32" s="100">
        <v>0.63426177216367308</v>
      </c>
      <c r="EB32" s="100">
        <v>1.1493239014863838E-2</v>
      </c>
      <c r="EC32" s="100">
        <v>3.686247244640823E-2</v>
      </c>
      <c r="ED32" s="100">
        <v>0.47500837104029398</v>
      </c>
      <c r="EE32" s="100">
        <v>1.1930682764637026</v>
      </c>
      <c r="EG32" s="24" t="s">
        <v>41</v>
      </c>
      <c r="EH32" s="100">
        <v>0.61170801895520188</v>
      </c>
      <c r="EI32" s="100">
        <v>6.8702614399559256E-2</v>
      </c>
      <c r="EJ32" s="100">
        <v>1.1493239014863838E-2</v>
      </c>
      <c r="EK32" s="100">
        <v>1.1493239014863838E-2</v>
      </c>
      <c r="EL32" s="100">
        <v>1.1493239014863838E-2</v>
      </c>
      <c r="EM32" s="100">
        <v>1.1493239014863838E-2</v>
      </c>
      <c r="EN32" s="100">
        <v>1.1493239014863838E-2</v>
      </c>
      <c r="EP32" s="24" t="s">
        <v>41</v>
      </c>
      <c r="EQ32" s="100">
        <v>2.9730501039656985E-2</v>
      </c>
      <c r="ER32" s="100">
        <v>3.3859932799433418E-2</v>
      </c>
      <c r="ES32" s="100">
        <v>1.1493239014863838E-2</v>
      </c>
      <c r="ET32" s="100">
        <v>1.1493239014863838E-2</v>
      </c>
      <c r="EU32" s="100">
        <v>1.1493239014863838E-2</v>
      </c>
      <c r="EV32" s="100">
        <v>0</v>
      </c>
      <c r="EW32" s="100">
        <v>0</v>
      </c>
      <c r="EY32" s="24" t="s">
        <v>41</v>
      </c>
      <c r="EZ32" s="100">
        <v>5.4559702744904306E-2</v>
      </c>
      <c r="FA32" s="100">
        <v>6.4311169650283842E-2</v>
      </c>
      <c r="FB32" s="100">
        <v>1.1493239014863838E-2</v>
      </c>
      <c r="FC32" s="100">
        <v>0</v>
      </c>
      <c r="FD32" s="100">
        <v>0</v>
      </c>
      <c r="FE32" s="100">
        <v>0</v>
      </c>
      <c r="FF32" s="100">
        <v>0</v>
      </c>
      <c r="FH32" s="24" t="s">
        <v>41</v>
      </c>
      <c r="FI32" s="63">
        <f t="shared" ref="FI32:FO35" si="87">IFERROR(EH32/DY32-1,"N/A")</f>
        <v>-0.28646735655749755</v>
      </c>
      <c r="FJ32" s="63">
        <f t="shared" si="87"/>
        <v>-0.91250347554440292</v>
      </c>
      <c r="FK32" s="63">
        <f t="shared" si="87"/>
        <v>-0.98187934458724091</v>
      </c>
      <c r="FL32" s="63">
        <f t="shared" si="87"/>
        <v>0</v>
      </c>
      <c r="FM32" s="63">
        <f t="shared" si="87"/>
        <v>-0.6882130184953531</v>
      </c>
      <c r="FN32" s="63">
        <f t="shared" si="87"/>
        <v>-0.97580413374675268</v>
      </c>
      <c r="FO32" s="63">
        <f t="shared" si="87"/>
        <v>-0.99036665441400373</v>
      </c>
      <c r="FQ32" s="24" t="s">
        <v>41</v>
      </c>
      <c r="FR32" s="63">
        <f t="shared" ref="FR32:FX35" si="88">IFERROR(EQ32/DY32-1,"N/A")</f>
        <v>-0.96532057396610638</v>
      </c>
      <c r="FS32" s="63">
        <f t="shared" si="88"/>
        <v>-0.9568775298561345</v>
      </c>
      <c r="FT32" s="63">
        <f t="shared" si="88"/>
        <v>-0.98187934458724091</v>
      </c>
      <c r="FU32" s="63">
        <f t="shared" si="88"/>
        <v>0</v>
      </c>
      <c r="FV32" s="63">
        <f t="shared" si="88"/>
        <v>-0.6882130184953531</v>
      </c>
      <c r="FW32" s="63">
        <f t="shared" si="88"/>
        <v>-1</v>
      </c>
      <c r="FX32" s="63">
        <f t="shared" si="88"/>
        <v>-1</v>
      </c>
      <c r="FZ32" s="24" t="s">
        <v>41</v>
      </c>
      <c r="GA32" s="63">
        <f t="shared" ref="GA32:GG35" si="89">IFERROR(EZ32/DY32-1,"N/A")</f>
        <v>-0.93635831521139545</v>
      </c>
      <c r="GB32" s="63">
        <f t="shared" si="89"/>
        <v>-0.91809621981270317</v>
      </c>
      <c r="GC32" s="63">
        <f t="shared" si="89"/>
        <v>-0.98187934458724091</v>
      </c>
      <c r="GD32" s="63">
        <f t="shared" si="89"/>
        <v>-1</v>
      </c>
      <c r="GE32" s="63">
        <f t="shared" si="89"/>
        <v>-1</v>
      </c>
      <c r="GF32" s="63">
        <f t="shared" si="89"/>
        <v>-1</v>
      </c>
      <c r="GG32" s="63">
        <f t="shared" si="89"/>
        <v>-1</v>
      </c>
    </row>
    <row r="33" spans="2:189" x14ac:dyDescent="0.2">
      <c r="B33" s="24" t="s">
        <v>42</v>
      </c>
      <c r="C33" s="100">
        <v>4.7553526524388889</v>
      </c>
      <c r="D33" s="100">
        <v>3.1530334883224449</v>
      </c>
      <c r="E33" s="100">
        <v>2.8826687974065406</v>
      </c>
      <c r="F33" s="100">
        <v>3.0475208914126504</v>
      </c>
      <c r="G33" s="100">
        <v>4.7534426101213798</v>
      </c>
      <c r="H33" s="100">
        <v>7.371337389192659</v>
      </c>
      <c r="I33" s="100">
        <v>10.613293798701177</v>
      </c>
      <c r="K33" s="24" t="s">
        <v>42</v>
      </c>
      <c r="L33" s="100">
        <v>4.7342712525730057</v>
      </c>
      <c r="M33" s="100">
        <v>1.8979223650936945</v>
      </c>
      <c r="N33" s="100">
        <v>1.8270104721039506</v>
      </c>
      <c r="O33" s="100">
        <v>5.8297072553056788</v>
      </c>
      <c r="P33" s="100">
        <v>9.0467558415402927</v>
      </c>
      <c r="Q33" s="100">
        <v>7.7795069861260977</v>
      </c>
      <c r="R33" s="100">
        <v>5.5338800113204387</v>
      </c>
      <c r="T33" s="24" t="s">
        <v>42</v>
      </c>
      <c r="U33" s="100">
        <v>2.180475138151444</v>
      </c>
      <c r="V33" s="100">
        <v>1.0625356402223307</v>
      </c>
      <c r="W33" s="100">
        <v>4.6391146609092582</v>
      </c>
      <c r="X33" s="100">
        <v>9.8902509481912642</v>
      </c>
      <c r="Y33" s="100">
        <v>9.6928674798463046</v>
      </c>
      <c r="Z33" s="100">
        <v>4.2666681670961975</v>
      </c>
      <c r="AA33" s="100">
        <v>3.4216150727670911</v>
      </c>
      <c r="AC33" s="24" t="s">
        <v>42</v>
      </c>
      <c r="AD33" s="100">
        <v>1.6902566626657212</v>
      </c>
      <c r="AE33" s="100">
        <v>2.7575311310630646</v>
      </c>
      <c r="AF33" s="100">
        <v>5.6208194953901405</v>
      </c>
      <c r="AG33" s="100">
        <v>0.1887430525273032</v>
      </c>
      <c r="AH33" s="100">
        <v>0.94858906709882385</v>
      </c>
      <c r="AI33" s="100">
        <v>0</v>
      </c>
      <c r="AJ33" s="100">
        <v>0</v>
      </c>
      <c r="AL33" s="24" t="s">
        <v>42</v>
      </c>
      <c r="AM33" s="63">
        <f t="shared" si="81"/>
        <v>-4.4331937937497345E-3</v>
      </c>
      <c r="AN33" s="63">
        <f t="shared" si="81"/>
        <v>-0.39806463454231367</v>
      </c>
      <c r="AO33" s="63">
        <f t="shared" si="81"/>
        <v>-0.36620867657510192</v>
      </c>
      <c r="AP33" s="63">
        <f t="shared" si="81"/>
        <v>0.91293430398876496</v>
      </c>
      <c r="AQ33" s="63">
        <f t="shared" si="81"/>
        <v>0.90320081329629898</v>
      </c>
      <c r="AR33" s="63">
        <f t="shared" si="81"/>
        <v>5.5372529485879785E-2</v>
      </c>
      <c r="AS33" s="63">
        <f t="shared" si="81"/>
        <v>-0.47858976522466024</v>
      </c>
      <c r="AU33" s="24" t="s">
        <v>42</v>
      </c>
      <c r="AV33" s="63">
        <f t="shared" si="82"/>
        <v>-0.54146930889907008</v>
      </c>
      <c r="AW33" s="63">
        <f t="shared" si="82"/>
        <v>-0.66301162224964272</v>
      </c>
      <c r="AX33" s="63">
        <f t="shared" si="82"/>
        <v>0.60931240698998956</v>
      </c>
      <c r="AY33" s="63">
        <f t="shared" si="82"/>
        <v>2.2453431167806461</v>
      </c>
      <c r="AZ33" s="63">
        <f t="shared" si="82"/>
        <v>1.0391258030984822</v>
      </c>
      <c r="BA33" s="63">
        <f t="shared" si="82"/>
        <v>-0.42118126713997805</v>
      </c>
      <c r="BB33" s="63">
        <f t="shared" si="82"/>
        <v>-0.67761044425380756</v>
      </c>
      <c r="BD33" s="24" t="s">
        <v>42</v>
      </c>
      <c r="BE33" s="63">
        <f t="shared" si="83"/>
        <v>-0.6445570315802267</v>
      </c>
      <c r="BF33" s="63">
        <f t="shared" si="83"/>
        <v>-0.12543550797165981</v>
      </c>
      <c r="BG33" s="63">
        <f t="shared" si="83"/>
        <v>0.94986656130840985</v>
      </c>
      <c r="BH33" s="63">
        <f t="shared" si="83"/>
        <v>-0.93806669117211106</v>
      </c>
      <c r="BI33" s="63">
        <f t="shared" si="83"/>
        <v>-0.80044167040556702</v>
      </c>
      <c r="BJ33" s="63">
        <f t="shared" si="83"/>
        <v>-1</v>
      </c>
      <c r="BK33" s="63">
        <f t="shared" si="83"/>
        <v>-1</v>
      </c>
      <c r="BM33" s="24" t="s">
        <v>42</v>
      </c>
      <c r="BN33" s="100">
        <v>4.6754839187889328</v>
      </c>
      <c r="BO33" s="100">
        <v>2.7923735886459298</v>
      </c>
      <c r="BP33" s="100">
        <v>2.7947026551714975</v>
      </c>
      <c r="BQ33" s="100">
        <v>2.9658093690986962</v>
      </c>
      <c r="BR33" s="100">
        <v>4.6446099826460348</v>
      </c>
      <c r="BS33" s="100">
        <v>7.8228767912241279</v>
      </c>
      <c r="BT33" s="100">
        <v>10.226109640819864</v>
      </c>
      <c r="BV33" s="24" t="s">
        <v>42</v>
      </c>
      <c r="BW33" s="100">
        <v>4.2775289092065734</v>
      </c>
      <c r="BX33" s="100">
        <v>1.7137150744926277</v>
      </c>
      <c r="BY33" s="100">
        <v>1.65382755514186</v>
      </c>
      <c r="BZ33" s="100">
        <v>4.9693472655427922</v>
      </c>
      <c r="CA33" s="100">
        <v>8.0988669532343689</v>
      </c>
      <c r="CB33" s="100">
        <v>7.0290118462972524</v>
      </c>
      <c r="CC33" s="100">
        <v>4.7744411182892375</v>
      </c>
      <c r="CE33" s="24" t="s">
        <v>42</v>
      </c>
      <c r="CF33" s="100">
        <v>2.2041067862712116</v>
      </c>
      <c r="CG33" s="100">
        <v>0.89883328512830474</v>
      </c>
      <c r="CH33" s="100">
        <v>4.505993345712894</v>
      </c>
      <c r="CI33" s="100">
        <v>6.2516972518570002</v>
      </c>
      <c r="CJ33" s="100">
        <v>5.6839756301677538</v>
      </c>
      <c r="CK33" s="100">
        <v>3.8598429234587734</v>
      </c>
      <c r="CL33" s="100">
        <v>1.8423978894348403</v>
      </c>
      <c r="CN33" s="24" t="s">
        <v>42</v>
      </c>
      <c r="CO33" s="100">
        <v>1.6869200227589782</v>
      </c>
      <c r="CP33" s="100">
        <v>2.7575311310630646</v>
      </c>
      <c r="CQ33" s="100">
        <v>5.6208194953901405</v>
      </c>
      <c r="CR33" s="100">
        <v>5.4320138605585509E-2</v>
      </c>
      <c r="CS33" s="100">
        <v>0.28431007375733364</v>
      </c>
      <c r="CT33" s="100">
        <v>0</v>
      </c>
      <c r="CU33" s="100">
        <v>0</v>
      </c>
      <c r="CW33" s="24" t="s">
        <v>42</v>
      </c>
      <c r="CX33" s="63">
        <f t="shared" si="84"/>
        <v>-8.5115255767030829E-2</v>
      </c>
      <c r="CY33" s="63">
        <f t="shared" si="84"/>
        <v>-0.38628732148851264</v>
      </c>
      <c r="CZ33" s="63">
        <f t="shared" si="84"/>
        <v>-0.40822772251584216</v>
      </c>
      <c r="DA33" s="63">
        <f t="shared" si="84"/>
        <v>0.67554506952446758</v>
      </c>
      <c r="DB33" s="63">
        <f t="shared" si="84"/>
        <v>0.74371303155586888</v>
      </c>
      <c r="DC33" s="63">
        <f t="shared" si="84"/>
        <v>-0.10147992434413011</v>
      </c>
      <c r="DD33" s="63">
        <f t="shared" si="84"/>
        <v>-0.53311266102301902</v>
      </c>
      <c r="DF33" s="24" t="s">
        <v>42</v>
      </c>
      <c r="DG33" s="63">
        <f t="shared" si="85"/>
        <v>-0.52858210517765392</v>
      </c>
      <c r="DH33" s="63">
        <f t="shared" si="85"/>
        <v>-0.67811137851215508</v>
      </c>
      <c r="DI33" s="63">
        <f t="shared" si="85"/>
        <v>0.61233372622833926</v>
      </c>
      <c r="DJ33" s="63">
        <f t="shared" si="85"/>
        <v>1.1079228209994088</v>
      </c>
      <c r="DK33" s="63">
        <f t="shared" si="85"/>
        <v>0.22377888593556183</v>
      </c>
      <c r="DL33" s="63">
        <f t="shared" si="85"/>
        <v>-0.50659546015235357</v>
      </c>
      <c r="DM33" s="63">
        <f t="shared" si="85"/>
        <v>-0.81983393938194382</v>
      </c>
      <c r="DO33" s="24" t="s">
        <v>42</v>
      </c>
      <c r="DP33" s="63">
        <f t="shared" si="86"/>
        <v>-0.63919883972225644</v>
      </c>
      <c r="DQ33" s="63">
        <f t="shared" si="86"/>
        <v>-1.2477720647601775E-2</v>
      </c>
      <c r="DR33" s="63">
        <f t="shared" si="86"/>
        <v>1.0112406180274722</v>
      </c>
      <c r="DS33" s="63">
        <f t="shared" si="86"/>
        <v>-0.98168454818048767</v>
      </c>
      <c r="DT33" s="63">
        <f t="shared" si="86"/>
        <v>-0.93878709411132033</v>
      </c>
      <c r="DU33" s="63">
        <f t="shared" si="86"/>
        <v>-1</v>
      </c>
      <c r="DV33" s="63">
        <f t="shared" si="86"/>
        <v>-1</v>
      </c>
      <c r="DX33" s="24" t="s">
        <v>42</v>
      </c>
      <c r="DY33" s="100">
        <v>4.6755478353677304</v>
      </c>
      <c r="DZ33" s="100">
        <v>2.8977031257578614</v>
      </c>
      <c r="EA33" s="100">
        <v>2.4699621527804205</v>
      </c>
      <c r="EB33" s="100">
        <v>2.9489899960154871</v>
      </c>
      <c r="EC33" s="100">
        <v>4.5348838276817975</v>
      </c>
      <c r="ED33" s="100">
        <v>7.5751688092160316</v>
      </c>
      <c r="EE33" s="100">
        <v>10.771493436055311</v>
      </c>
      <c r="EG33" s="24" t="s">
        <v>42</v>
      </c>
      <c r="EH33" s="100">
        <v>4.0799984624560492</v>
      </c>
      <c r="EI33" s="100">
        <v>1.6707743025454933</v>
      </c>
      <c r="EJ33" s="100">
        <v>1.6140318387090731</v>
      </c>
      <c r="EK33" s="100">
        <v>4.768827102672037</v>
      </c>
      <c r="EL33" s="100">
        <v>7.8779468308110632</v>
      </c>
      <c r="EM33" s="100">
        <v>6.8574476704131477</v>
      </c>
      <c r="EN33" s="100">
        <v>4.6176749284057701</v>
      </c>
      <c r="EP33" s="24" t="s">
        <v>42</v>
      </c>
      <c r="EQ33" s="100">
        <v>2.1436967466015933</v>
      </c>
      <c r="ER33" s="100">
        <v>0.90600247683984381</v>
      </c>
      <c r="ES33" s="100">
        <v>4.334029794862106</v>
      </c>
      <c r="ET33" s="100">
        <v>7.1817831606991307</v>
      </c>
      <c r="EU33" s="100">
        <v>6.1633749941744238</v>
      </c>
      <c r="EV33" s="100">
        <v>3.7263174223539322</v>
      </c>
      <c r="EW33" s="100">
        <v>2.6657657732529061</v>
      </c>
      <c r="EY33" s="24" t="s">
        <v>42</v>
      </c>
      <c r="EZ33" s="100">
        <v>1.6869200227589782</v>
      </c>
      <c r="FA33" s="100">
        <v>2.7575311310630646</v>
      </c>
      <c r="FB33" s="100">
        <v>5.6208194953901405</v>
      </c>
      <c r="FC33" s="100">
        <v>0</v>
      </c>
      <c r="FD33" s="100">
        <v>0.26493171031389545</v>
      </c>
      <c r="FE33" s="100">
        <v>0</v>
      </c>
      <c r="FF33" s="100">
        <v>0</v>
      </c>
      <c r="FH33" s="24" t="s">
        <v>42</v>
      </c>
      <c r="FI33" s="63">
        <f t="shared" si="87"/>
        <v>-0.12737531384166478</v>
      </c>
      <c r="FJ33" s="63">
        <f t="shared" si="87"/>
        <v>-0.42341425948922173</v>
      </c>
      <c r="FK33" s="63">
        <f t="shared" si="87"/>
        <v>-0.3465358014121116</v>
      </c>
      <c r="FL33" s="63">
        <f t="shared" si="87"/>
        <v>0.61710521538405128</v>
      </c>
      <c r="FM33" s="63">
        <f t="shared" si="87"/>
        <v>0.73718823461861804</v>
      </c>
      <c r="FN33" s="63">
        <f t="shared" si="87"/>
        <v>-9.4746553757283469E-2</v>
      </c>
      <c r="FO33" s="63">
        <f t="shared" si="87"/>
        <v>-0.5713059701685308</v>
      </c>
      <c r="FQ33" s="24" t="s">
        <v>42</v>
      </c>
      <c r="FR33" s="63">
        <f t="shared" si="88"/>
        <v>-0.54150896919804647</v>
      </c>
      <c r="FS33" s="63">
        <f t="shared" si="88"/>
        <v>-0.68733771628075635</v>
      </c>
      <c r="FT33" s="63">
        <f t="shared" si="88"/>
        <v>0.75469481991184217</v>
      </c>
      <c r="FU33" s="63">
        <f t="shared" si="88"/>
        <v>1.4353365628241401</v>
      </c>
      <c r="FV33" s="63">
        <f t="shared" si="88"/>
        <v>0.35910317185018159</v>
      </c>
      <c r="FW33" s="63">
        <f t="shared" si="88"/>
        <v>-0.50808787022403323</v>
      </c>
      <c r="FX33" s="63">
        <f t="shared" si="88"/>
        <v>-0.7525166042129483</v>
      </c>
      <c r="FZ33" s="24" t="s">
        <v>42</v>
      </c>
      <c r="GA33" s="63">
        <f t="shared" si="89"/>
        <v>-0.63920377201609735</v>
      </c>
      <c r="GB33" s="63">
        <f t="shared" si="89"/>
        <v>-4.837348362183802E-2</v>
      </c>
      <c r="GC33" s="63">
        <f t="shared" si="89"/>
        <v>1.2756702927868027</v>
      </c>
      <c r="GD33" s="63">
        <f t="shared" si="89"/>
        <v>-1</v>
      </c>
      <c r="GE33" s="63">
        <f t="shared" si="89"/>
        <v>-0.94157916269062913</v>
      </c>
      <c r="GF33" s="63">
        <f t="shared" si="89"/>
        <v>-1</v>
      </c>
      <c r="GG33" s="63">
        <f t="shared" si="89"/>
        <v>-1</v>
      </c>
    </row>
    <row r="34" spans="2:189" x14ac:dyDescent="0.2">
      <c r="B34" s="29" t="s">
        <v>43</v>
      </c>
      <c r="C34" s="103">
        <v>18.71943168478899</v>
      </c>
      <c r="D34" s="103">
        <v>20.398952564450735</v>
      </c>
      <c r="E34" s="103">
        <v>22.266426775545568</v>
      </c>
      <c r="F34" s="103">
        <v>41.072284124222335</v>
      </c>
      <c r="G34" s="103">
        <v>43.522638169444548</v>
      </c>
      <c r="H34" s="103">
        <v>43.606727578610673</v>
      </c>
      <c r="I34" s="103">
        <v>38.827101587905538</v>
      </c>
      <c r="K34" s="29" t="s">
        <v>43</v>
      </c>
      <c r="L34" s="103">
        <v>17.80464976239109</v>
      </c>
      <c r="M34" s="103">
        <v>18.43533539609691</v>
      </c>
      <c r="N34" s="103">
        <v>17.916249534571271</v>
      </c>
      <c r="O34" s="103">
        <v>33.338671841267882</v>
      </c>
      <c r="P34" s="103">
        <v>37.998570733124367</v>
      </c>
      <c r="Q34" s="103">
        <v>37.103791456027523</v>
      </c>
      <c r="R34" s="103">
        <v>36.827226809926522</v>
      </c>
      <c r="T34" s="29" t="s">
        <v>43</v>
      </c>
      <c r="U34" s="103">
        <v>17.799309127605753</v>
      </c>
      <c r="V34" s="103">
        <v>12.75685923859016</v>
      </c>
      <c r="W34" s="103">
        <v>11.192566952645278</v>
      </c>
      <c r="X34" s="103">
        <v>24.298819159327589</v>
      </c>
      <c r="Y34" s="103">
        <v>29.291328871104913</v>
      </c>
      <c r="Z34" s="103">
        <v>20.443967179700884</v>
      </c>
      <c r="AA34" s="103">
        <v>20</v>
      </c>
      <c r="AC34" s="29" t="s">
        <v>43</v>
      </c>
      <c r="AD34" s="103">
        <v>15.664310846065275</v>
      </c>
      <c r="AE34" s="103">
        <v>6.5366137991919731</v>
      </c>
      <c r="AF34" s="103">
        <v>4.4710016396111119</v>
      </c>
      <c r="AG34" s="103">
        <v>20</v>
      </c>
      <c r="AH34" s="103">
        <v>20</v>
      </c>
      <c r="AI34" s="103">
        <v>20</v>
      </c>
      <c r="AJ34" s="103">
        <v>20</v>
      </c>
      <c r="AL34" s="29" t="s">
        <v>43</v>
      </c>
      <c r="AM34" s="106">
        <f t="shared" si="81"/>
        <v>-4.8868039254697626E-2</v>
      </c>
      <c r="AN34" s="106">
        <f t="shared" si="81"/>
        <v>-9.6260686040116616E-2</v>
      </c>
      <c r="AO34" s="106">
        <f t="shared" si="81"/>
        <v>-0.19536934618319379</v>
      </c>
      <c r="AP34" s="106">
        <f t="shared" si="81"/>
        <v>-0.18829272459170499</v>
      </c>
      <c r="AQ34" s="106">
        <f t="shared" si="81"/>
        <v>-0.12692400251137348</v>
      </c>
      <c r="AR34" s="106">
        <f t="shared" si="81"/>
        <v>-0.14912690045039922</v>
      </c>
      <c r="AS34" s="106">
        <f t="shared" si="81"/>
        <v>-5.1507186892414514E-2</v>
      </c>
      <c r="AU34" s="29" t="s">
        <v>43</v>
      </c>
      <c r="AV34" s="106">
        <f t="shared" si="82"/>
        <v>-4.9153338235738753E-2</v>
      </c>
      <c r="AW34" s="106">
        <f t="shared" si="82"/>
        <v>-0.37463165335157722</v>
      </c>
      <c r="AX34" s="106">
        <f t="shared" si="82"/>
        <v>-0.49733439202118956</v>
      </c>
      <c r="AY34" s="106">
        <f t="shared" si="82"/>
        <v>-0.40838890075272472</v>
      </c>
      <c r="AZ34" s="106">
        <f t="shared" si="82"/>
        <v>-0.32698636610523424</v>
      </c>
      <c r="BA34" s="106">
        <f t="shared" si="82"/>
        <v>-0.53117401110078355</v>
      </c>
      <c r="BB34" s="106">
        <f t="shared" si="82"/>
        <v>-0.48489587988638572</v>
      </c>
      <c r="BD34" s="29" t="s">
        <v>43</v>
      </c>
      <c r="BE34" s="106">
        <f t="shared" si="83"/>
        <v>-0.16320585422506395</v>
      </c>
      <c r="BF34" s="106">
        <f t="shared" si="83"/>
        <v>-0.67956130205511955</v>
      </c>
      <c r="BG34" s="106">
        <f t="shared" si="83"/>
        <v>-0.79920434990847045</v>
      </c>
      <c r="BH34" s="106">
        <f t="shared" si="83"/>
        <v>-0.51305362176813973</v>
      </c>
      <c r="BI34" s="106">
        <f t="shared" si="83"/>
        <v>-0.54046903310100403</v>
      </c>
      <c r="BJ34" s="106">
        <f t="shared" si="83"/>
        <v>-0.54135517360376051</v>
      </c>
      <c r="BK34" s="106">
        <f t="shared" si="83"/>
        <v>-0.48489587988638572</v>
      </c>
      <c r="BM34" s="29" t="s">
        <v>43</v>
      </c>
      <c r="BN34" s="103">
        <v>18.36554171621281</v>
      </c>
      <c r="BO34" s="103">
        <v>18.916712562514274</v>
      </c>
      <c r="BP34" s="103">
        <v>20.033591227063958</v>
      </c>
      <c r="BQ34" s="103">
        <v>39.386592303413806</v>
      </c>
      <c r="BR34" s="103">
        <v>42.349381181818416</v>
      </c>
      <c r="BS34" s="103">
        <v>40.097361904814228</v>
      </c>
      <c r="BT34" s="103">
        <v>34.357264861221488</v>
      </c>
      <c r="BV34" s="29" t="s">
        <v>43</v>
      </c>
      <c r="BW34" s="103">
        <v>17.799309127605753</v>
      </c>
      <c r="BX34" s="103">
        <v>17.547960242364468</v>
      </c>
      <c r="BY34" s="103">
        <v>18.441083943473878</v>
      </c>
      <c r="BZ34" s="103">
        <v>30.859352928915218</v>
      </c>
      <c r="CA34" s="103">
        <v>34.908370420735508</v>
      </c>
      <c r="CB34" s="103">
        <v>34.901834332871132</v>
      </c>
      <c r="CC34" s="103">
        <v>31.518525247141721</v>
      </c>
      <c r="CE34" s="29" t="s">
        <v>43</v>
      </c>
      <c r="CF34" s="103">
        <v>17.799309127605753</v>
      </c>
      <c r="CG34" s="103">
        <v>12.782508902343228</v>
      </c>
      <c r="CH34" s="103">
        <v>11.002996280100632</v>
      </c>
      <c r="CI34" s="103">
        <v>23.716562290160823</v>
      </c>
      <c r="CJ34" s="103">
        <v>23.607120920258019</v>
      </c>
      <c r="CK34" s="103">
        <v>20</v>
      </c>
      <c r="CL34" s="103">
        <v>20</v>
      </c>
      <c r="CN34" s="29" t="s">
        <v>43</v>
      </c>
      <c r="CO34" s="103">
        <v>16.019988056581195</v>
      </c>
      <c r="CP34" s="103">
        <v>6.4606649588864631</v>
      </c>
      <c r="CQ34" s="103">
        <v>4.5786133046832802</v>
      </c>
      <c r="CR34" s="103">
        <v>20</v>
      </c>
      <c r="CS34" s="103">
        <v>20</v>
      </c>
      <c r="CT34" s="103">
        <v>20</v>
      </c>
      <c r="CU34" s="103">
        <v>20</v>
      </c>
      <c r="CW34" s="29" t="s">
        <v>43</v>
      </c>
      <c r="CX34" s="106">
        <f t="shared" si="84"/>
        <v>-3.0831248941989853E-2</v>
      </c>
      <c r="CY34" s="106">
        <f t="shared" si="84"/>
        <v>-7.2356775292032105E-2</v>
      </c>
      <c r="CZ34" s="106">
        <f t="shared" si="84"/>
        <v>-7.9491852735754986E-2</v>
      </c>
      <c r="DA34" s="106">
        <f t="shared" si="84"/>
        <v>-0.21650106992778595</v>
      </c>
      <c r="DB34" s="106">
        <f t="shared" si="84"/>
        <v>-0.17570530084339242</v>
      </c>
      <c r="DC34" s="106">
        <f t="shared" si="84"/>
        <v>-0.12957280292595263</v>
      </c>
      <c r="DD34" s="106">
        <f t="shared" si="84"/>
        <v>-8.2624144429023216E-2</v>
      </c>
      <c r="DF34" s="29" t="s">
        <v>43</v>
      </c>
      <c r="DG34" s="106">
        <f t="shared" si="85"/>
        <v>-3.0831248941989853E-2</v>
      </c>
      <c r="DH34" s="106">
        <f t="shared" si="85"/>
        <v>-0.32427429659880247</v>
      </c>
      <c r="DI34" s="106">
        <f t="shared" si="85"/>
        <v>-0.45077264703113407</v>
      </c>
      <c r="DJ34" s="106">
        <f t="shared" si="85"/>
        <v>-0.39785188554874784</v>
      </c>
      <c r="DK34" s="106">
        <f t="shared" si="85"/>
        <v>-0.44256278931430737</v>
      </c>
      <c r="DL34" s="106">
        <f t="shared" si="85"/>
        <v>-0.50121406870912544</v>
      </c>
      <c r="DM34" s="106">
        <f t="shared" si="85"/>
        <v>-0.41788148501385247</v>
      </c>
      <c r="DO34" s="29" t="s">
        <v>43</v>
      </c>
      <c r="DP34" s="106">
        <f t="shared" si="86"/>
        <v>-0.12771491828966841</v>
      </c>
      <c r="DQ34" s="106">
        <f t="shared" si="86"/>
        <v>-0.65846787926095351</v>
      </c>
      <c r="DR34" s="106">
        <f t="shared" si="86"/>
        <v>-0.77145319315001804</v>
      </c>
      <c r="DS34" s="106">
        <f t="shared" si="86"/>
        <v>-0.49221298847256423</v>
      </c>
      <c r="DT34" s="106">
        <f t="shared" si="86"/>
        <v>-0.52773808159949054</v>
      </c>
      <c r="DU34" s="106">
        <f t="shared" si="86"/>
        <v>-0.50121406870912544</v>
      </c>
      <c r="DV34" s="106">
        <f t="shared" si="86"/>
        <v>-0.41788148501385247</v>
      </c>
      <c r="DX34" s="29" t="s">
        <v>43</v>
      </c>
      <c r="DY34" s="103">
        <v>18.860145714749649</v>
      </c>
      <c r="DZ34" s="103">
        <v>18.974299540143218</v>
      </c>
      <c r="EA34" s="103">
        <v>19.542326602225099</v>
      </c>
      <c r="EB34" s="103">
        <v>40.526636550581529</v>
      </c>
      <c r="EC34" s="103">
        <v>42.035942789564771</v>
      </c>
      <c r="ED34" s="103">
        <v>43.166506013296939</v>
      </c>
      <c r="EE34" s="103">
        <v>38.827101587905538</v>
      </c>
      <c r="EG34" s="29" t="s">
        <v>43</v>
      </c>
      <c r="EH34" s="103">
        <v>17.799309127605753</v>
      </c>
      <c r="EI34" s="103">
        <v>16.706527123775572</v>
      </c>
      <c r="EJ34" s="103">
        <v>16.418503348474179</v>
      </c>
      <c r="EK34" s="103">
        <v>31.511608983843001</v>
      </c>
      <c r="EL34" s="103">
        <v>35.355103914640502</v>
      </c>
      <c r="EM34" s="103">
        <v>35.569137957387142</v>
      </c>
      <c r="EN34" s="103">
        <v>34.9250586691536</v>
      </c>
      <c r="EP34" s="29" t="s">
        <v>43</v>
      </c>
      <c r="EQ34" s="103">
        <v>17.799309127605753</v>
      </c>
      <c r="ER34" s="103">
        <v>13.056156656496444</v>
      </c>
      <c r="ES34" s="103">
        <v>10.388648447108769</v>
      </c>
      <c r="ET34" s="103">
        <v>23.128207687524821</v>
      </c>
      <c r="EU34" s="103">
        <v>24.990526178909441</v>
      </c>
      <c r="EV34" s="103">
        <v>20</v>
      </c>
      <c r="EW34" s="103">
        <v>20</v>
      </c>
      <c r="EY34" s="29" t="s">
        <v>43</v>
      </c>
      <c r="EZ34" s="103">
        <v>15.774174908194688</v>
      </c>
      <c r="FA34" s="103">
        <v>6.03047466059245</v>
      </c>
      <c r="FB34" s="103">
        <v>4.1231182536369246</v>
      </c>
      <c r="FC34" s="103">
        <v>20</v>
      </c>
      <c r="FD34" s="103">
        <v>20</v>
      </c>
      <c r="FE34" s="103">
        <v>20</v>
      </c>
      <c r="FF34" s="103">
        <v>20</v>
      </c>
      <c r="FH34" s="29" t="s">
        <v>43</v>
      </c>
      <c r="FI34" s="106">
        <f t="shared" si="87"/>
        <v>-5.6247528687663584E-2</v>
      </c>
      <c r="FJ34" s="106">
        <f t="shared" si="87"/>
        <v>-0.11951810982902444</v>
      </c>
      <c r="FK34" s="106">
        <f t="shared" si="87"/>
        <v>-0.15984909664723546</v>
      </c>
      <c r="FL34" s="106">
        <f t="shared" si="87"/>
        <v>-0.22244697152419302</v>
      </c>
      <c r="FM34" s="106">
        <f t="shared" si="87"/>
        <v>-0.15893158167925658</v>
      </c>
      <c r="FN34" s="106">
        <f t="shared" si="87"/>
        <v>-0.1760014594085868</v>
      </c>
      <c r="FO34" s="106">
        <f t="shared" si="87"/>
        <v>-0.1004979192154638</v>
      </c>
      <c r="FQ34" s="29" t="s">
        <v>43</v>
      </c>
      <c r="FR34" s="106">
        <f t="shared" si="88"/>
        <v>-5.6247528687663584E-2</v>
      </c>
      <c r="FS34" s="106">
        <f t="shared" si="88"/>
        <v>-0.31190310193670012</v>
      </c>
      <c r="FT34" s="106">
        <f t="shared" si="88"/>
        <v>-0.46840268006134378</v>
      </c>
      <c r="FU34" s="106">
        <f t="shared" si="88"/>
        <v>-0.42930848310941438</v>
      </c>
      <c r="FV34" s="106">
        <f t="shared" si="88"/>
        <v>-0.40549623677970126</v>
      </c>
      <c r="FW34" s="106">
        <f t="shared" si="88"/>
        <v>-0.53667781233349687</v>
      </c>
      <c r="FX34" s="106">
        <f t="shared" si="88"/>
        <v>-0.48489587988638572</v>
      </c>
      <c r="FZ34" s="29" t="s">
        <v>43</v>
      </c>
      <c r="GA34" s="106">
        <f t="shared" si="89"/>
        <v>-0.16362391114197838</v>
      </c>
      <c r="GB34" s="106">
        <f t="shared" si="89"/>
        <v>-0.68217669127474245</v>
      </c>
      <c r="GC34" s="106">
        <f t="shared" si="89"/>
        <v>-0.78901599908951148</v>
      </c>
      <c r="GD34" s="106">
        <f t="shared" si="89"/>
        <v>-0.50649741250947677</v>
      </c>
      <c r="GE34" s="106">
        <f t="shared" si="89"/>
        <v>-0.52421668998548299</v>
      </c>
      <c r="GF34" s="106">
        <f t="shared" si="89"/>
        <v>-0.53667781233349687</v>
      </c>
      <c r="GG34" s="106">
        <f t="shared" si="89"/>
        <v>-0.48489587988638572</v>
      </c>
    </row>
    <row r="35" spans="2:189" x14ac:dyDescent="0.2">
      <c r="B35" s="32" t="s">
        <v>14</v>
      </c>
      <c r="C35" s="100">
        <v>52.176147439373437</v>
      </c>
      <c r="D35" s="100">
        <v>57.917684455898964</v>
      </c>
      <c r="E35" s="100">
        <v>62.829101171978309</v>
      </c>
      <c r="F35" s="100">
        <v>86.641258543865064</v>
      </c>
      <c r="G35" s="100">
        <v>103.86199072177951</v>
      </c>
      <c r="H35" s="100">
        <v>108.91901651848232</v>
      </c>
      <c r="I35" s="100">
        <v>105.99130210834713</v>
      </c>
      <c r="K35" s="32" t="s">
        <v>14</v>
      </c>
      <c r="L35" s="100">
        <v>41.802660229507552</v>
      </c>
      <c r="M35" s="100">
        <v>42.473097423500747</v>
      </c>
      <c r="N35" s="100">
        <v>53.581364961120762</v>
      </c>
      <c r="O35" s="100">
        <v>87.128077339600992</v>
      </c>
      <c r="P35" s="100">
        <v>109.82357022464184</v>
      </c>
      <c r="Q35" s="100">
        <v>101.5318533167359</v>
      </c>
      <c r="R35" s="100">
        <v>85.645631446168863</v>
      </c>
      <c r="T35" s="32" t="s">
        <v>14</v>
      </c>
      <c r="U35" s="100">
        <v>37.191185287739316</v>
      </c>
      <c r="V35" s="100">
        <v>42.01150335094416</v>
      </c>
      <c r="W35" s="100">
        <v>54.309244778594895</v>
      </c>
      <c r="X35" s="100">
        <v>74.548799599631877</v>
      </c>
      <c r="Y35" s="100">
        <v>80.674698187683092</v>
      </c>
      <c r="Z35" s="100">
        <v>43.459744668003651</v>
      </c>
      <c r="AA35" s="100">
        <v>41.661746482288891</v>
      </c>
      <c r="AC35" s="32" t="s">
        <v>14</v>
      </c>
      <c r="AD35" s="100">
        <v>34.054938483364801</v>
      </c>
      <c r="AE35" s="100">
        <v>33.761681747135817</v>
      </c>
      <c r="AF35" s="100">
        <v>41.84778220917638</v>
      </c>
      <c r="AG35" s="100">
        <v>30.2401542513945</v>
      </c>
      <c r="AH35" s="100">
        <v>30.935238792019504</v>
      </c>
      <c r="AI35" s="100">
        <v>34.023578796394425</v>
      </c>
      <c r="AJ35" s="100">
        <v>32.927227962870596</v>
      </c>
      <c r="AL35" s="32" t="s">
        <v>14</v>
      </c>
      <c r="AM35" s="63">
        <f t="shared" si="81"/>
        <v>-0.19881665701591822</v>
      </c>
      <c r="AN35" s="63">
        <f t="shared" si="81"/>
        <v>-0.26666444243223153</v>
      </c>
      <c r="AO35" s="63">
        <f t="shared" si="81"/>
        <v>-0.14718873958652179</v>
      </c>
      <c r="AP35" s="63">
        <f t="shared" si="81"/>
        <v>5.6187872142861028E-3</v>
      </c>
      <c r="AQ35" s="63">
        <f t="shared" si="81"/>
        <v>5.7399049078810105E-2</v>
      </c>
      <c r="AR35" s="63">
        <f t="shared" si="81"/>
        <v>-6.7822529415631494E-2</v>
      </c>
      <c r="AS35" s="63">
        <f t="shared" si="81"/>
        <v>-0.1919560403303695</v>
      </c>
      <c r="AU35" s="32" t="s">
        <v>14</v>
      </c>
      <c r="AV35" s="63">
        <f t="shared" si="82"/>
        <v>-0.28719947499086707</v>
      </c>
      <c r="AW35" s="63">
        <f t="shared" si="82"/>
        <v>-0.2746342719738124</v>
      </c>
      <c r="AX35" s="63">
        <f t="shared" si="82"/>
        <v>-0.13560366509243105</v>
      </c>
      <c r="AY35" s="63">
        <f t="shared" si="82"/>
        <v>-0.13956929005262508</v>
      </c>
      <c r="AZ35" s="63">
        <f t="shared" si="82"/>
        <v>-0.22325099271599191</v>
      </c>
      <c r="BA35" s="63">
        <f t="shared" si="82"/>
        <v>-0.60099029483406119</v>
      </c>
      <c r="BB35" s="63">
        <f t="shared" si="82"/>
        <v>-0.60693240243712498</v>
      </c>
      <c r="BD35" s="32" t="s">
        <v>14</v>
      </c>
      <c r="BE35" s="63">
        <f t="shared" si="83"/>
        <v>-0.34730829785899286</v>
      </c>
      <c r="BF35" s="63">
        <f t="shared" si="83"/>
        <v>-0.41707473176274124</v>
      </c>
      <c r="BG35" s="63">
        <f t="shared" si="83"/>
        <v>-0.33394268852217113</v>
      </c>
      <c r="BH35" s="63">
        <f t="shared" si="83"/>
        <v>-0.65097281872833834</v>
      </c>
      <c r="BI35" s="63">
        <f t="shared" si="83"/>
        <v>-0.70215053093978019</v>
      </c>
      <c r="BJ35" s="63">
        <f t="shared" si="83"/>
        <v>-0.68762499071389427</v>
      </c>
      <c r="BK35" s="63">
        <f t="shared" si="83"/>
        <v>-0.68934028257138014</v>
      </c>
      <c r="BM35" s="32" t="s">
        <v>14</v>
      </c>
      <c r="BN35" s="100">
        <v>47.202095829655306</v>
      </c>
      <c r="BO35" s="100">
        <v>48.074127108189927</v>
      </c>
      <c r="BP35" s="100">
        <v>51.031962904806406</v>
      </c>
      <c r="BQ35" s="100">
        <v>67.577126453475472</v>
      </c>
      <c r="BR35" s="100">
        <v>76.014267475776848</v>
      </c>
      <c r="BS35" s="100">
        <v>80.124262141712336</v>
      </c>
      <c r="BT35" s="100">
        <v>63.053674933302531</v>
      </c>
      <c r="BV35" s="32" t="s">
        <v>14</v>
      </c>
      <c r="BW35" s="100">
        <v>40.760049241444044</v>
      </c>
      <c r="BX35" s="100">
        <v>39.703946914268911</v>
      </c>
      <c r="BY35" s="100">
        <v>48.273090799866971</v>
      </c>
      <c r="BZ35" s="100">
        <v>75.131896280466577</v>
      </c>
      <c r="CA35" s="100">
        <v>88.51264306485227</v>
      </c>
      <c r="CB35" s="100">
        <v>85.47449518896849</v>
      </c>
      <c r="CC35" s="100">
        <v>60.293534556198722</v>
      </c>
      <c r="CE35" s="32" t="s">
        <v>14</v>
      </c>
      <c r="CF35" s="100">
        <v>37.84117458693018</v>
      </c>
      <c r="CG35" s="100">
        <v>44.919649814541941</v>
      </c>
      <c r="CH35" s="100">
        <v>58.44300271749136</v>
      </c>
      <c r="CI35" s="100">
        <v>65.611135219937523</v>
      </c>
      <c r="CJ35" s="100">
        <v>62.896862103972211</v>
      </c>
      <c r="CK35" s="100">
        <v>40.346755326174673</v>
      </c>
      <c r="CL35" s="100">
        <v>34.899290928266389</v>
      </c>
      <c r="CN35" s="32" t="s">
        <v>14</v>
      </c>
      <c r="CO35" s="100">
        <v>34.270927224280129</v>
      </c>
      <c r="CP35" s="100">
        <v>34.37553901672883</v>
      </c>
      <c r="CQ35" s="100">
        <v>44.74555655434586</v>
      </c>
      <c r="CR35" s="100">
        <v>29.973747696134048</v>
      </c>
      <c r="CS35" s="100">
        <v>29.811874658741882</v>
      </c>
      <c r="CT35" s="100">
        <v>34.036944310413112</v>
      </c>
      <c r="CU35" s="100">
        <v>31.574052588825445</v>
      </c>
      <c r="CW35" s="32" t="s">
        <v>14</v>
      </c>
      <c r="CX35" s="63">
        <f t="shared" si="84"/>
        <v>-0.13647797783089044</v>
      </c>
      <c r="CY35" s="63">
        <f t="shared" si="84"/>
        <v>-0.17410987359342134</v>
      </c>
      <c r="CZ35" s="63">
        <f t="shared" si="84"/>
        <v>-5.4061649756364627E-2</v>
      </c>
      <c r="DA35" s="63">
        <f t="shared" si="84"/>
        <v>0.11179477766330148</v>
      </c>
      <c r="DB35" s="63">
        <f t="shared" si="84"/>
        <v>0.16442144355410937</v>
      </c>
      <c r="DC35" s="63">
        <f t="shared" si="84"/>
        <v>6.6774194285788679E-2</v>
      </c>
      <c r="DD35" s="63">
        <f t="shared" si="84"/>
        <v>-4.3774456921400029E-2</v>
      </c>
      <c r="DF35" s="32" t="s">
        <v>14</v>
      </c>
      <c r="DG35" s="63">
        <f t="shared" si="85"/>
        <v>-0.19831579674994027</v>
      </c>
      <c r="DH35" s="63">
        <f t="shared" si="85"/>
        <v>-6.5616943736677591E-2</v>
      </c>
      <c r="DI35" s="63">
        <f t="shared" si="85"/>
        <v>0.14522349113847133</v>
      </c>
      <c r="DJ35" s="63">
        <f t="shared" si="85"/>
        <v>-2.9092554488706512E-2</v>
      </c>
      <c r="DK35" s="63">
        <f t="shared" si="85"/>
        <v>-0.17256504347666979</v>
      </c>
      <c r="DL35" s="63">
        <f t="shared" si="85"/>
        <v>-0.49644771449108505</v>
      </c>
      <c r="DM35" s="63">
        <f t="shared" si="85"/>
        <v>-0.44651456136089662</v>
      </c>
      <c r="DO35" s="32" t="s">
        <v>14</v>
      </c>
      <c r="DP35" s="63">
        <f t="shared" si="86"/>
        <v>-0.27395327216066134</v>
      </c>
      <c r="DQ35" s="63">
        <f t="shared" si="86"/>
        <v>-0.28494720373461346</v>
      </c>
      <c r="DR35" s="63">
        <f t="shared" si="86"/>
        <v>-0.12318566624973903</v>
      </c>
      <c r="DS35" s="63">
        <f t="shared" si="86"/>
        <v>-0.55645128360452056</v>
      </c>
      <c r="DT35" s="63">
        <f t="shared" si="86"/>
        <v>-0.60781211674187463</v>
      </c>
      <c r="DU35" s="63">
        <f t="shared" si="86"/>
        <v>-0.57519803115049672</v>
      </c>
      <c r="DV35" s="63">
        <f t="shared" si="86"/>
        <v>-0.49925119158837095</v>
      </c>
      <c r="DX35" s="32" t="s">
        <v>14</v>
      </c>
      <c r="DY35" s="100">
        <v>48.394331400359675</v>
      </c>
      <c r="DZ35" s="100">
        <v>52.118202892458854</v>
      </c>
      <c r="EA35" s="100">
        <v>56.796475614583983</v>
      </c>
      <c r="EB35" s="100">
        <v>73.42999407439676</v>
      </c>
      <c r="EC35" s="100">
        <v>85.754329170528564</v>
      </c>
      <c r="ED35" s="100">
        <v>92.483907250516594</v>
      </c>
      <c r="EE35" s="100">
        <v>89.556992836548488</v>
      </c>
      <c r="EG35" s="32" t="s">
        <v>14</v>
      </c>
      <c r="EH35" s="100">
        <v>40.621591428653545</v>
      </c>
      <c r="EI35" s="100">
        <v>38.762280955578426</v>
      </c>
      <c r="EJ35" s="100">
        <v>44.580536678183947</v>
      </c>
      <c r="EK35" s="100">
        <v>72.876702106581618</v>
      </c>
      <c r="EL35" s="100">
        <v>86.442092432400415</v>
      </c>
      <c r="EM35" s="100">
        <v>88.655169825310864</v>
      </c>
      <c r="EN35" s="100">
        <v>74.915286105368367</v>
      </c>
      <c r="EP35" s="32" t="s">
        <v>14</v>
      </c>
      <c r="EQ35" s="100">
        <v>37.620913130885285</v>
      </c>
      <c r="ER35" s="100">
        <v>41.725265824203042</v>
      </c>
      <c r="ES35" s="100">
        <v>50.334319231208234</v>
      </c>
      <c r="ET35" s="100">
        <v>63.123210758482337</v>
      </c>
      <c r="EU35" s="100">
        <v>57.203548497645563</v>
      </c>
      <c r="EV35" s="100">
        <v>39.218871263247543</v>
      </c>
      <c r="EW35" s="100">
        <v>36.181013062386882</v>
      </c>
      <c r="EY35" s="32" t="s">
        <v>14</v>
      </c>
      <c r="EZ35" s="100">
        <v>34.182349199194348</v>
      </c>
      <c r="FA35" s="100">
        <v>35.037538517026519</v>
      </c>
      <c r="FB35" s="100">
        <v>40.422177888116252</v>
      </c>
      <c r="FC35" s="100">
        <v>29.644697660581766</v>
      </c>
      <c r="FD35" s="100">
        <v>29.506274778386619</v>
      </c>
      <c r="FE35" s="100">
        <v>34.011785431908443</v>
      </c>
      <c r="FF35" s="100">
        <v>32.866994972216389</v>
      </c>
      <c r="FH35" s="32" t="s">
        <v>14</v>
      </c>
      <c r="FI35" s="63">
        <f t="shared" si="87"/>
        <v>-0.16061261198968357</v>
      </c>
      <c r="FJ35" s="63">
        <f t="shared" si="87"/>
        <v>-0.2562621348329901</v>
      </c>
      <c r="FK35" s="63">
        <f t="shared" si="87"/>
        <v>-0.21508269314624995</v>
      </c>
      <c r="FL35" s="63">
        <f t="shared" si="87"/>
        <v>-7.5349586335873298E-3</v>
      </c>
      <c r="FM35" s="63">
        <f t="shared" si="87"/>
        <v>8.0201579153418301E-3</v>
      </c>
      <c r="FN35" s="63">
        <f t="shared" si="87"/>
        <v>-4.1398958359691762E-2</v>
      </c>
      <c r="FO35" s="63">
        <f t="shared" si="87"/>
        <v>-0.1634903793375786</v>
      </c>
      <c r="FQ35" s="32" t="s">
        <v>14</v>
      </c>
      <c r="FR35" s="63">
        <f t="shared" si="88"/>
        <v>-0.2226173594660783</v>
      </c>
      <c r="FS35" s="63">
        <f t="shared" si="88"/>
        <v>-0.19941088701198484</v>
      </c>
      <c r="FT35" s="63">
        <f t="shared" si="88"/>
        <v>-0.1137774186417374</v>
      </c>
      <c r="FU35" s="63">
        <f t="shared" si="88"/>
        <v>-0.14036203387776314</v>
      </c>
      <c r="FV35" s="63">
        <f t="shared" si="88"/>
        <v>-0.33293690183393243</v>
      </c>
      <c r="FW35" s="63">
        <f t="shared" si="88"/>
        <v>-0.57593842616301794</v>
      </c>
      <c r="FX35" s="63">
        <f t="shared" si="88"/>
        <v>-0.59600013447948985</v>
      </c>
      <c r="FZ35" s="32" t="s">
        <v>14</v>
      </c>
      <c r="GA35" s="63">
        <f t="shared" si="89"/>
        <v>-0.29367039051726007</v>
      </c>
      <c r="GB35" s="63">
        <f t="shared" si="89"/>
        <v>-0.32772934267662157</v>
      </c>
      <c r="GC35" s="63">
        <f t="shared" si="89"/>
        <v>-0.28829777815057245</v>
      </c>
      <c r="GD35" s="63">
        <f t="shared" si="89"/>
        <v>-0.59628625830274795</v>
      </c>
      <c r="GE35" s="63">
        <f t="shared" si="89"/>
        <v>-0.6559208722895925</v>
      </c>
      <c r="GF35" s="63">
        <f t="shared" si="89"/>
        <v>-0.63224104124646552</v>
      </c>
      <c r="GG35" s="63">
        <f t="shared" si="89"/>
        <v>-0.63300470537010634</v>
      </c>
    </row>
    <row r="36" spans="2:189" x14ac:dyDescent="0.2">
      <c r="B36" s="32"/>
      <c r="C36" s="100"/>
      <c r="D36" s="100"/>
      <c r="E36" s="100"/>
      <c r="F36" s="100"/>
      <c r="G36" s="100"/>
      <c r="H36" s="100"/>
      <c r="I36" s="100"/>
      <c r="K36" s="32"/>
      <c r="L36" s="100"/>
      <c r="M36" s="100"/>
      <c r="N36" s="100"/>
      <c r="O36" s="100"/>
      <c r="P36" s="100"/>
      <c r="Q36" s="100"/>
      <c r="R36" s="100"/>
      <c r="T36" s="32"/>
      <c r="U36" s="100"/>
      <c r="V36" s="100"/>
      <c r="W36" s="100"/>
      <c r="X36" s="100"/>
      <c r="Y36" s="100"/>
      <c r="Z36" s="100"/>
      <c r="AA36" s="100"/>
      <c r="AC36" s="32"/>
      <c r="AD36" s="100"/>
      <c r="AE36" s="100"/>
      <c r="AF36" s="100"/>
      <c r="AG36" s="100"/>
      <c r="AH36" s="100"/>
      <c r="AI36" s="100"/>
      <c r="AJ36" s="100"/>
      <c r="AL36" s="32"/>
      <c r="AM36" s="91"/>
      <c r="AN36" s="91"/>
      <c r="AO36" s="91"/>
      <c r="AP36" s="91"/>
      <c r="AQ36" s="91"/>
      <c r="AR36" s="91"/>
      <c r="AS36" s="91"/>
      <c r="AU36" s="32"/>
      <c r="AV36" s="91"/>
      <c r="AW36" s="91"/>
      <c r="AX36" s="91"/>
      <c r="AY36" s="91"/>
      <c r="AZ36" s="91"/>
      <c r="BA36" s="91"/>
      <c r="BB36" s="91"/>
      <c r="BD36" s="32"/>
      <c r="BE36" s="91"/>
      <c r="BF36" s="91"/>
      <c r="BG36" s="91"/>
      <c r="BH36" s="91"/>
      <c r="BI36" s="91"/>
      <c r="BJ36" s="91"/>
      <c r="BK36" s="91"/>
      <c r="BM36" s="32"/>
      <c r="BN36" s="100"/>
      <c r="BO36" s="100"/>
      <c r="BP36" s="100"/>
      <c r="BQ36" s="100"/>
      <c r="BR36" s="100"/>
      <c r="BS36" s="100"/>
      <c r="BT36" s="100"/>
      <c r="BV36" s="32"/>
      <c r="BW36" s="100"/>
      <c r="BX36" s="100"/>
      <c r="BY36" s="100"/>
      <c r="BZ36" s="100"/>
      <c r="CA36" s="100"/>
      <c r="CB36" s="100"/>
      <c r="CC36" s="100"/>
      <c r="CE36" s="32"/>
      <c r="CF36" s="100"/>
      <c r="CG36" s="100"/>
      <c r="CH36" s="100"/>
      <c r="CI36" s="100"/>
      <c r="CJ36" s="100"/>
      <c r="CK36" s="100"/>
      <c r="CL36" s="100"/>
      <c r="CN36" s="32"/>
      <c r="CO36" s="100"/>
      <c r="CP36" s="100"/>
      <c r="CQ36" s="100"/>
      <c r="CR36" s="100"/>
      <c r="CS36" s="100"/>
      <c r="CT36" s="100"/>
      <c r="CU36" s="100"/>
      <c r="CW36" s="32"/>
      <c r="CX36" s="91"/>
      <c r="CY36" s="91"/>
      <c r="CZ36" s="91"/>
      <c r="DA36" s="91"/>
      <c r="DB36" s="91"/>
      <c r="DC36" s="91"/>
      <c r="DD36" s="91"/>
      <c r="DF36" s="32"/>
      <c r="DG36" s="91"/>
      <c r="DH36" s="91"/>
      <c r="DI36" s="91"/>
      <c r="DJ36" s="91"/>
      <c r="DK36" s="91"/>
      <c r="DL36" s="91"/>
      <c r="DM36" s="91"/>
      <c r="DO36" s="32"/>
      <c r="DP36" s="91"/>
      <c r="DQ36" s="91"/>
      <c r="DR36" s="91"/>
      <c r="DS36" s="91"/>
      <c r="DT36" s="91"/>
      <c r="DU36" s="91"/>
      <c r="DV36" s="91"/>
      <c r="DX36" s="32"/>
      <c r="DY36" s="100"/>
      <c r="DZ36" s="100"/>
      <c r="EA36" s="100"/>
      <c r="EB36" s="100"/>
      <c r="EC36" s="100"/>
      <c r="ED36" s="100"/>
      <c r="EE36" s="100"/>
      <c r="EG36" s="32"/>
      <c r="EH36" s="100"/>
      <c r="EI36" s="100"/>
      <c r="EJ36" s="100"/>
      <c r="EK36" s="100"/>
      <c r="EL36" s="100"/>
      <c r="EM36" s="100"/>
      <c r="EN36" s="100"/>
      <c r="EP36" s="32"/>
      <c r="EQ36" s="100"/>
      <c r="ER36" s="100"/>
      <c r="ES36" s="100"/>
      <c r="ET36" s="100"/>
      <c r="EU36" s="100"/>
      <c r="EV36" s="100"/>
      <c r="EW36" s="100"/>
      <c r="EY36" s="32"/>
      <c r="EZ36" s="100"/>
      <c r="FA36" s="100"/>
      <c r="FB36" s="100"/>
      <c r="FC36" s="100"/>
      <c r="FD36" s="100"/>
      <c r="FE36" s="100"/>
      <c r="FF36" s="100"/>
      <c r="FH36" s="32"/>
      <c r="FI36" s="91"/>
      <c r="FJ36" s="91"/>
      <c r="FK36" s="91"/>
      <c r="FL36" s="91"/>
      <c r="FM36" s="91"/>
      <c r="FN36" s="91"/>
      <c r="FO36" s="91"/>
      <c r="FQ36" s="32"/>
      <c r="FR36" s="91"/>
      <c r="FS36" s="91"/>
      <c r="FT36" s="91"/>
      <c r="FU36" s="91"/>
      <c r="FV36" s="91"/>
      <c r="FW36" s="91"/>
      <c r="FX36" s="91"/>
      <c r="FZ36" s="32"/>
      <c r="GA36" s="91"/>
      <c r="GB36" s="91"/>
      <c r="GC36" s="91"/>
      <c r="GD36" s="91"/>
      <c r="GE36" s="91"/>
      <c r="GF36" s="91"/>
      <c r="GG36" s="91"/>
    </row>
    <row r="37" spans="2:189" x14ac:dyDescent="0.2">
      <c r="B37" s="32" t="s">
        <v>45</v>
      </c>
      <c r="C37" s="100">
        <v>414.75134797941172</v>
      </c>
      <c r="D37" s="100">
        <v>408.43993850236052</v>
      </c>
      <c r="E37" s="100">
        <v>413.12078529520778</v>
      </c>
      <c r="F37" s="100">
        <v>390.88975662411247</v>
      </c>
      <c r="G37" s="100">
        <v>374.1106745566118</v>
      </c>
      <c r="H37" s="100">
        <v>369.16568573749259</v>
      </c>
      <c r="I37" s="100">
        <v>365.30353852155997</v>
      </c>
      <c r="K37" s="32" t="s">
        <v>45</v>
      </c>
      <c r="L37" s="100">
        <v>384.37313595697776</v>
      </c>
      <c r="M37" s="100">
        <v>353.17851517972991</v>
      </c>
      <c r="N37" s="100">
        <v>346.04071100686417</v>
      </c>
      <c r="O37" s="100">
        <v>288.29399509463224</v>
      </c>
      <c r="P37" s="100">
        <v>277.97591689310991</v>
      </c>
      <c r="Q37" s="100">
        <v>236.56827069631584</v>
      </c>
      <c r="R37" s="100">
        <v>203.61055122673019</v>
      </c>
      <c r="T37" s="32" t="s">
        <v>45</v>
      </c>
      <c r="U37" s="100">
        <v>344.23630150431308</v>
      </c>
      <c r="V37" s="100">
        <v>279.02046680993357</v>
      </c>
      <c r="W37" s="100">
        <v>239.98609965287639</v>
      </c>
      <c r="X37" s="100">
        <v>136.53778807963425</v>
      </c>
      <c r="Y37" s="100">
        <v>136.00695203193004</v>
      </c>
      <c r="Z37" s="100">
        <v>54.508902283123675</v>
      </c>
      <c r="AA37" s="100">
        <v>51.245305227157893</v>
      </c>
      <c r="AC37" s="32" t="s">
        <v>45</v>
      </c>
      <c r="AD37" s="100">
        <v>310.95436848333713</v>
      </c>
      <c r="AE37" s="100">
        <v>173.3926682843292</v>
      </c>
      <c r="AF37" s="100">
        <v>108.98667727667214</v>
      </c>
      <c r="AG37" s="100">
        <v>34.771534589784267</v>
      </c>
      <c r="AH37" s="100">
        <v>33.130591710373366</v>
      </c>
      <c r="AI37" s="100">
        <v>34.769721843860346</v>
      </c>
      <c r="AJ37" s="100">
        <v>33.658581753333777</v>
      </c>
      <c r="AL37" s="32" t="s">
        <v>45</v>
      </c>
      <c r="AM37" s="63">
        <f t="shared" ref="AM37:AS37" si="90">IFERROR(L37/C37-1,"N/A")</f>
        <v>-7.3244396119339306E-2</v>
      </c>
      <c r="AN37" s="63">
        <f t="shared" si="90"/>
        <v>-0.13529877495638498</v>
      </c>
      <c r="AO37" s="63">
        <f t="shared" si="90"/>
        <v>-0.16237399975024147</v>
      </c>
      <c r="AP37" s="63">
        <f t="shared" si="90"/>
        <v>-0.26246725525769765</v>
      </c>
      <c r="AQ37" s="63">
        <f t="shared" si="90"/>
        <v>-0.25696876406277047</v>
      </c>
      <c r="AR37" s="63">
        <f t="shared" si="90"/>
        <v>-0.35918131116732366</v>
      </c>
      <c r="AS37" s="63">
        <f t="shared" si="90"/>
        <v>-0.44262639214836608</v>
      </c>
      <c r="AU37" s="32" t="s">
        <v>45</v>
      </c>
      <c r="AV37" s="63">
        <f t="shared" ref="AV37:BB37" si="91">IFERROR(U37/C37-1,"N/A")</f>
        <v>-0.17001764266381358</v>
      </c>
      <c r="AW37" s="63">
        <f t="shared" si="91"/>
        <v>-0.31686292032795171</v>
      </c>
      <c r="AX37" s="63">
        <f t="shared" si="91"/>
        <v>-0.41908974761125328</v>
      </c>
      <c r="AY37" s="63">
        <f t="shared" si="91"/>
        <v>-0.65070001000069244</v>
      </c>
      <c r="AZ37" s="63">
        <f t="shared" si="91"/>
        <v>-0.63645262944415404</v>
      </c>
      <c r="BA37" s="63">
        <f t="shared" si="91"/>
        <v>-0.8523456962847733</v>
      </c>
      <c r="BB37" s="63">
        <f t="shared" si="91"/>
        <v>-0.85971856326780849</v>
      </c>
      <c r="BD37" s="32" t="s">
        <v>45</v>
      </c>
      <c r="BE37" s="63">
        <f>IFERROR(AD37/C37-1,"N/A")</f>
        <v>-0.250263151649183</v>
      </c>
      <c r="BF37" s="63">
        <f t="shared" ref="BF37:BK37" si="92">IFERROR(AE37/D37-1,"N/A")</f>
        <v>-0.57547572619829124</v>
      </c>
      <c r="BG37" s="63">
        <f t="shared" si="92"/>
        <v>-0.73618689459356923</v>
      </c>
      <c r="BH37" s="63">
        <f t="shared" si="92"/>
        <v>-0.91104516298895677</v>
      </c>
      <c r="BI37" s="63">
        <f t="shared" si="92"/>
        <v>-0.91144173646036952</v>
      </c>
      <c r="BJ37" s="63">
        <f t="shared" si="92"/>
        <v>-0.90581540162813368</v>
      </c>
      <c r="BK37" s="63">
        <f t="shared" si="92"/>
        <v>-0.90786133118349943</v>
      </c>
      <c r="BM37" s="32" t="s">
        <v>45</v>
      </c>
      <c r="BN37" s="100">
        <v>403.54357146798799</v>
      </c>
      <c r="BO37" s="100">
        <v>380.32189820530004</v>
      </c>
      <c r="BP37" s="100">
        <v>382.31743383810442</v>
      </c>
      <c r="BQ37" s="100">
        <v>325.03581870547623</v>
      </c>
      <c r="BR37" s="100">
        <v>295.00709057563563</v>
      </c>
      <c r="BS37" s="100">
        <v>294.547966383279</v>
      </c>
      <c r="BT37" s="100">
        <v>253.73135847916262</v>
      </c>
      <c r="BV37" s="32" t="s">
        <v>45</v>
      </c>
      <c r="BW37" s="100">
        <v>377.09721550508965</v>
      </c>
      <c r="BX37" s="100">
        <v>331.42397631446744</v>
      </c>
      <c r="BY37" s="100">
        <v>319.65098986136815</v>
      </c>
      <c r="BZ37" s="100">
        <v>239.87551833726971</v>
      </c>
      <c r="CA37" s="100">
        <v>198.74084572798796</v>
      </c>
      <c r="CB37" s="100">
        <v>180.07092829175232</v>
      </c>
      <c r="CC37" s="100">
        <v>109.71077331394896</v>
      </c>
      <c r="CE37" s="32" t="s">
        <v>45</v>
      </c>
      <c r="CF37" s="100">
        <v>346.79117784987307</v>
      </c>
      <c r="CG37" s="100">
        <v>283.65524838843487</v>
      </c>
      <c r="CH37" s="100">
        <v>247.68004324342286</v>
      </c>
      <c r="CI37" s="100">
        <v>116.7947672071285</v>
      </c>
      <c r="CJ37" s="100">
        <v>99.74978440056654</v>
      </c>
      <c r="CK37" s="100">
        <v>48.164394053397857</v>
      </c>
      <c r="CL37" s="100">
        <v>37.920488653668585</v>
      </c>
      <c r="CN37" s="32" t="s">
        <v>45</v>
      </c>
      <c r="CO37" s="100">
        <v>314.79632524496247</v>
      </c>
      <c r="CP37" s="100">
        <v>174.24791077542906</v>
      </c>
      <c r="CQ37" s="100">
        <v>116.90371292184622</v>
      </c>
      <c r="CR37" s="100">
        <v>34.16461149578307</v>
      </c>
      <c r="CS37" s="100">
        <v>31.046030953362916</v>
      </c>
      <c r="CT37" s="100">
        <v>34.783087357879033</v>
      </c>
      <c r="CU37" s="100">
        <v>32.305406379288627</v>
      </c>
      <c r="CW37" s="32" t="s">
        <v>45</v>
      </c>
      <c r="CX37" s="63">
        <f t="shared" ref="CX37:DD37" si="93">IFERROR(BW37/BN37-1,"N/A")</f>
        <v>-6.5535317206747434E-2</v>
      </c>
      <c r="CY37" s="63">
        <f t="shared" si="93"/>
        <v>-0.12856983024531821</v>
      </c>
      <c r="CZ37" s="63">
        <f t="shared" si="93"/>
        <v>-0.16391207522927898</v>
      </c>
      <c r="DA37" s="63">
        <f t="shared" si="93"/>
        <v>-0.26200281774290413</v>
      </c>
      <c r="DB37" s="63">
        <f t="shared" si="93"/>
        <v>-0.32631841038060194</v>
      </c>
      <c r="DC37" s="63">
        <f t="shared" si="93"/>
        <v>-0.38865329642970281</v>
      </c>
      <c r="DD37" s="63">
        <f t="shared" si="93"/>
        <v>-0.5676105075401674</v>
      </c>
      <c r="DF37" s="32" t="s">
        <v>45</v>
      </c>
      <c r="DG37" s="63">
        <f t="shared" ref="DG37:DM37" si="94">IFERROR(CF37/BN37-1,"N/A")</f>
        <v>-0.1406351076580511</v>
      </c>
      <c r="DH37" s="63">
        <f t="shared" si="94"/>
        <v>-0.25417061250752371</v>
      </c>
      <c r="DI37" s="63">
        <f t="shared" si="94"/>
        <v>-0.35216126359462574</v>
      </c>
      <c r="DJ37" s="63">
        <f t="shared" si="94"/>
        <v>-0.64067108765954373</v>
      </c>
      <c r="DK37" s="63">
        <f t="shared" si="94"/>
        <v>-0.66187326478855568</v>
      </c>
      <c r="DL37" s="63">
        <f t="shared" si="94"/>
        <v>-0.83648030354850866</v>
      </c>
      <c r="DM37" s="63">
        <f t="shared" si="94"/>
        <v>-0.85054867131536382</v>
      </c>
      <c r="DO37" s="32" t="s">
        <v>45</v>
      </c>
      <c r="DP37" s="63">
        <f>IFERROR(CO37/BN37-1,"N/A")</f>
        <v>-0.2199198611941352</v>
      </c>
      <c r="DQ37" s="63">
        <f t="shared" ref="DQ37:DV37" si="95">IFERROR(CP37/BO37-1,"N/A")</f>
        <v>-0.54184097313962976</v>
      </c>
      <c r="DR37" s="63">
        <f t="shared" si="95"/>
        <v>-0.69422343169589773</v>
      </c>
      <c r="DS37" s="63">
        <f t="shared" si="95"/>
        <v>-0.89488970282767344</v>
      </c>
      <c r="DT37" s="63">
        <f t="shared" si="95"/>
        <v>-0.89476174659807661</v>
      </c>
      <c r="DU37" s="63">
        <f t="shared" si="95"/>
        <v>-0.88191027836662184</v>
      </c>
      <c r="DV37" s="63">
        <f t="shared" si="95"/>
        <v>-0.87267870013023374</v>
      </c>
      <c r="DX37" s="32" t="s">
        <v>45</v>
      </c>
      <c r="DY37" s="100">
        <v>406.59598573263258</v>
      </c>
      <c r="DZ37" s="100">
        <v>393.19781778018023</v>
      </c>
      <c r="EA37" s="100">
        <v>388.87212401733325</v>
      </c>
      <c r="EB37" s="100">
        <v>352.6652372569996</v>
      </c>
      <c r="EC37" s="100">
        <v>313.53738623605943</v>
      </c>
      <c r="ED37" s="100">
        <v>339.23082678401664</v>
      </c>
      <c r="EE37" s="100">
        <v>330.98723116653258</v>
      </c>
      <c r="EG37" s="32" t="s">
        <v>45</v>
      </c>
      <c r="EH37" s="100">
        <v>375.08258169434782</v>
      </c>
      <c r="EI37" s="100">
        <v>327.79143519530516</v>
      </c>
      <c r="EJ37" s="100">
        <v>304.71442644120515</v>
      </c>
      <c r="EK37" s="100">
        <v>238.46540409425131</v>
      </c>
      <c r="EL37" s="100">
        <v>200.39917863387126</v>
      </c>
      <c r="EM37" s="100">
        <v>193.2341980218288</v>
      </c>
      <c r="EN37" s="100">
        <v>158.98589946211328</v>
      </c>
      <c r="EP37" s="32" t="s">
        <v>45</v>
      </c>
      <c r="EQ37" s="100">
        <v>345.04753294361734</v>
      </c>
      <c r="ER37" s="100">
        <v>279.03745566633881</v>
      </c>
      <c r="ES37" s="100">
        <v>220.3597382269588</v>
      </c>
      <c r="ET37" s="100">
        <v>111.77465684660655</v>
      </c>
      <c r="EU37" s="100">
        <v>85.713393248175493</v>
      </c>
      <c r="EV37" s="100">
        <v>46.110282747982026</v>
      </c>
      <c r="EW37" s="100">
        <v>40.881040716534713</v>
      </c>
      <c r="EY37" s="32" t="s">
        <v>45</v>
      </c>
      <c r="EZ37" s="100">
        <v>311.67125490558755</v>
      </c>
      <c r="FA37" s="100">
        <v>172.05590576061698</v>
      </c>
      <c r="FB37" s="100">
        <v>103.62139457490096</v>
      </c>
      <c r="FC37" s="100">
        <v>33.606878745003534</v>
      </c>
      <c r="FD37" s="100">
        <v>30.583321611121974</v>
      </c>
      <c r="FE37" s="100">
        <v>34.757928479374364</v>
      </c>
      <c r="FF37" s="100">
        <v>33.598348762679571</v>
      </c>
      <c r="FH37" s="32" t="s">
        <v>45</v>
      </c>
      <c r="FI37" s="63">
        <f t="shared" ref="FI37:FO37" si="96">IFERROR(EH37/DY37-1,"N/A")</f>
        <v>-7.7505448022320622E-2</v>
      </c>
      <c r="FJ37" s="63">
        <f t="shared" si="96"/>
        <v>-0.16634472427677849</v>
      </c>
      <c r="FK37" s="63">
        <f t="shared" si="96"/>
        <v>-0.21641483762507219</v>
      </c>
      <c r="FL37" s="63">
        <f t="shared" si="96"/>
        <v>-0.32381936493368313</v>
      </c>
      <c r="FM37" s="63">
        <f t="shared" si="96"/>
        <v>-0.36084439230799559</v>
      </c>
      <c r="FN37" s="63">
        <f t="shared" si="96"/>
        <v>-0.43037547662241726</v>
      </c>
      <c r="FO37" s="63">
        <f t="shared" si="96"/>
        <v>-0.51966153225372835</v>
      </c>
      <c r="FQ37" s="32" t="s">
        <v>45</v>
      </c>
      <c r="FR37" s="63">
        <f t="shared" ref="FR37:FX37" si="97">IFERROR(EQ37/DY37-1,"N/A")</f>
        <v>-0.15137496421198804</v>
      </c>
      <c r="FS37" s="63">
        <f t="shared" si="97"/>
        <v>-0.29033823930748137</v>
      </c>
      <c r="FT37" s="63">
        <f t="shared" si="97"/>
        <v>-0.43333624444333618</v>
      </c>
      <c r="FU37" s="63">
        <f t="shared" si="97"/>
        <v>-0.68305734436435994</v>
      </c>
      <c r="FV37" s="63">
        <f t="shared" si="97"/>
        <v>-0.72662464825281581</v>
      </c>
      <c r="FW37" s="63">
        <f t="shared" si="97"/>
        <v>-0.86407401949546359</v>
      </c>
      <c r="FX37" s="63">
        <f t="shared" si="97"/>
        <v>-0.87648755943710144</v>
      </c>
      <c r="FZ37" s="32" t="s">
        <v>45</v>
      </c>
      <c r="GA37" s="63">
        <f>IFERROR(EZ37/DY37-1,"N/A")</f>
        <v>-0.23346204625213685</v>
      </c>
      <c r="GB37" s="63">
        <f t="shared" ref="GB37:GG37" si="98">IFERROR(FA37/DZ37-1,"N/A")</f>
        <v>-0.56241897085805814</v>
      </c>
      <c r="GC37" s="63">
        <f t="shared" si="98"/>
        <v>-0.73353349809593904</v>
      </c>
      <c r="GD37" s="63">
        <f t="shared" si="98"/>
        <v>-0.90470600673206414</v>
      </c>
      <c r="GE37" s="63">
        <f t="shared" si="98"/>
        <v>-0.90245717750515386</v>
      </c>
      <c r="GF37" s="63">
        <f t="shared" si="98"/>
        <v>-0.89753900372531814</v>
      </c>
      <c r="GG37" s="63">
        <f t="shared" si="98"/>
        <v>-0.89849049872931519</v>
      </c>
    </row>
    <row r="38" spans="2:189" x14ac:dyDescent="0.2">
      <c r="BN38" s="33"/>
      <c r="BO38" s="33"/>
      <c r="BP38" s="33"/>
      <c r="BQ38" s="33"/>
      <c r="BR38" s="33"/>
      <c r="BS38" s="33"/>
      <c r="BT38" s="33"/>
      <c r="DY38" s="33"/>
      <c r="DZ38" s="33"/>
      <c r="EA38" s="33"/>
      <c r="EB38" s="33"/>
      <c r="EC38" s="33"/>
      <c r="ED38" s="33"/>
      <c r="EE38" s="33"/>
    </row>
  </sheetData>
  <sheetProtection algorithmName="SHA-512" hashValue="YvS366e6QIxzzDxLeTz6nZ9UQeKBiFgV8Nz7PF5HYFaV1HHB29guQjXtMrZveetZOrrapch2KEVndl9iclBujg==" saltValue="VgtINzoVZ07K+iAWUSmCnA==" spinCount="100000"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sheetPr>
  <dimension ref="B2:GG14"/>
  <sheetViews>
    <sheetView showGridLines="0" zoomScaleNormal="100" workbookViewId="0"/>
  </sheetViews>
  <sheetFormatPr baseColWidth="10" defaultColWidth="8.83203125" defaultRowHeight="15" x14ac:dyDescent="0.2"/>
  <cols>
    <col min="2" max="2" width="44.5" bestFit="1" customWidth="1"/>
    <col min="11" max="11" width="32.33203125" bestFit="1" customWidth="1"/>
    <col min="20" max="20" width="26.1640625" bestFit="1" customWidth="1"/>
    <col min="29" max="29" width="26.1640625" bestFit="1" customWidth="1"/>
    <col min="38" max="38" width="26.1640625" bestFit="1" customWidth="1"/>
    <col min="47" max="47" width="26.1640625" bestFit="1" customWidth="1"/>
    <col min="56" max="56" width="26.1640625" bestFit="1" customWidth="1"/>
    <col min="65" max="65" width="26.1640625" bestFit="1" customWidth="1"/>
    <col min="74" max="74" width="26.1640625" bestFit="1" customWidth="1"/>
    <col min="83" max="83" width="26.1640625" bestFit="1" customWidth="1"/>
    <col min="92" max="92" width="26.1640625" bestFit="1" customWidth="1"/>
    <col min="101" max="101" width="26.1640625" bestFit="1" customWidth="1"/>
    <col min="110" max="110" width="26.1640625" bestFit="1" customWidth="1"/>
    <col min="119" max="119" width="26.1640625" bestFit="1" customWidth="1"/>
    <col min="128" max="128" width="26.1640625" bestFit="1" customWidth="1"/>
    <col min="137" max="137" width="26.1640625" bestFit="1" customWidth="1"/>
    <col min="146" max="146" width="26.1640625" bestFit="1" customWidth="1"/>
    <col min="155" max="155" width="26.1640625" bestFit="1" customWidth="1"/>
    <col min="164" max="164" width="26.1640625" bestFit="1" customWidth="1"/>
    <col min="173" max="173" width="26.1640625" bestFit="1" customWidth="1"/>
    <col min="182" max="182" width="26.1640625" bestFit="1" customWidth="1"/>
  </cols>
  <sheetData>
    <row r="2" spans="2:189" x14ac:dyDescent="0.2">
      <c r="B2" s="1" t="s">
        <v>99</v>
      </c>
    </row>
    <row r="4" spans="2:189" x14ac:dyDescent="0.2">
      <c r="B4" s="2" t="s">
        <v>1</v>
      </c>
      <c r="C4" s="3"/>
      <c r="D4" s="3"/>
      <c r="E4" s="3"/>
      <c r="F4" s="3"/>
      <c r="G4" s="3"/>
      <c r="H4" s="3"/>
      <c r="I4" s="3"/>
      <c r="K4" s="4" t="s">
        <v>2</v>
      </c>
      <c r="L4" s="5"/>
      <c r="M4" s="5"/>
      <c r="N4" s="5"/>
      <c r="O4" s="5"/>
      <c r="P4" s="5"/>
      <c r="Q4" s="5"/>
      <c r="R4" s="5"/>
      <c r="T4" s="4" t="s">
        <v>3</v>
      </c>
      <c r="U4" s="4"/>
      <c r="V4" s="4"/>
      <c r="W4" s="4"/>
      <c r="X4" s="4"/>
      <c r="Y4" s="4"/>
      <c r="Z4" s="4"/>
      <c r="AA4" s="4"/>
      <c r="AC4" s="4" t="s">
        <v>4</v>
      </c>
      <c r="AD4" s="4"/>
      <c r="AE4" s="4"/>
      <c r="AF4" s="4"/>
      <c r="AG4" s="4"/>
      <c r="AH4" s="4"/>
      <c r="AI4" s="4"/>
      <c r="AJ4" s="4"/>
      <c r="AL4" s="6" t="s">
        <v>5</v>
      </c>
      <c r="AM4" s="7"/>
      <c r="AN4" s="7"/>
      <c r="AO4" s="7"/>
      <c r="AP4" s="7"/>
      <c r="AQ4" s="7"/>
      <c r="AR4" s="7"/>
      <c r="AS4" s="7"/>
      <c r="AT4" s="8"/>
      <c r="AU4" s="6" t="s">
        <v>6</v>
      </c>
      <c r="AV4" s="7"/>
      <c r="AW4" s="7"/>
      <c r="AX4" s="7"/>
      <c r="AY4" s="7"/>
      <c r="AZ4" s="7"/>
      <c r="BA4" s="7"/>
      <c r="BB4" s="7"/>
      <c r="BC4" s="8"/>
      <c r="BD4" s="6" t="s">
        <v>7</v>
      </c>
      <c r="BE4" s="7"/>
      <c r="BF4" s="7"/>
      <c r="BG4" s="7"/>
      <c r="BH4" s="7"/>
      <c r="BI4" s="7"/>
      <c r="BJ4" s="7"/>
      <c r="BK4" s="7"/>
      <c r="BM4" s="2" t="s">
        <v>15</v>
      </c>
      <c r="BN4" s="3"/>
      <c r="BO4" s="3"/>
      <c r="BP4" s="3"/>
      <c r="BQ4" s="3"/>
      <c r="BR4" s="3"/>
      <c r="BS4" s="3"/>
      <c r="BT4" s="3"/>
      <c r="BV4" s="4" t="s">
        <v>16</v>
      </c>
      <c r="BW4" s="5"/>
      <c r="BX4" s="5"/>
      <c r="BY4" s="5"/>
      <c r="BZ4" s="5"/>
      <c r="CA4" s="5"/>
      <c r="CB4" s="5"/>
      <c r="CC4" s="5"/>
      <c r="CE4" s="4" t="s">
        <v>17</v>
      </c>
      <c r="CF4" s="4"/>
      <c r="CG4" s="4"/>
      <c r="CH4" s="4"/>
      <c r="CI4" s="4"/>
      <c r="CJ4" s="4"/>
      <c r="CK4" s="4"/>
      <c r="CL4" s="4"/>
      <c r="CN4" s="4" t="s">
        <v>18</v>
      </c>
      <c r="CO4" s="4"/>
      <c r="CP4" s="4"/>
      <c r="CQ4" s="4"/>
      <c r="CR4" s="4"/>
      <c r="CS4" s="4"/>
      <c r="CT4" s="4"/>
      <c r="CU4" s="4"/>
      <c r="CW4" s="6" t="s">
        <v>19</v>
      </c>
      <c r="CX4" s="7"/>
      <c r="CY4" s="7"/>
      <c r="CZ4" s="7"/>
      <c r="DA4" s="7"/>
      <c r="DB4" s="7"/>
      <c r="DC4" s="7"/>
      <c r="DD4" s="7"/>
      <c r="DE4" s="8"/>
      <c r="DF4" s="6" t="s">
        <v>20</v>
      </c>
      <c r="DG4" s="7"/>
      <c r="DH4" s="7"/>
      <c r="DI4" s="7"/>
      <c r="DJ4" s="7"/>
      <c r="DK4" s="7"/>
      <c r="DL4" s="7"/>
      <c r="DM4" s="7"/>
      <c r="DN4" s="8"/>
      <c r="DO4" s="6" t="s">
        <v>21</v>
      </c>
      <c r="DP4" s="7"/>
      <c r="DQ4" s="7"/>
      <c r="DR4" s="7"/>
      <c r="DS4" s="7"/>
      <c r="DT4" s="7"/>
      <c r="DU4" s="7"/>
      <c r="DV4" s="7"/>
      <c r="DX4" s="2" t="s">
        <v>22</v>
      </c>
      <c r="DY4" s="3"/>
      <c r="DZ4" s="3"/>
      <c r="EA4" s="3"/>
      <c r="EB4" s="3"/>
      <c r="EC4" s="3"/>
      <c r="ED4" s="3"/>
      <c r="EE4" s="3"/>
      <c r="EG4" s="4" t="s">
        <v>23</v>
      </c>
      <c r="EH4" s="5"/>
      <c r="EI4" s="5"/>
      <c r="EJ4" s="5"/>
      <c r="EK4" s="5"/>
      <c r="EL4" s="5"/>
      <c r="EM4" s="5"/>
      <c r="EN4" s="5"/>
      <c r="EP4" s="4" t="s">
        <v>24</v>
      </c>
      <c r="EQ4" s="4"/>
      <c r="ER4" s="4"/>
      <c r="ES4" s="4"/>
      <c r="ET4" s="4"/>
      <c r="EU4" s="4"/>
      <c r="EV4" s="4"/>
      <c r="EW4" s="4"/>
      <c r="EY4" s="4" t="s">
        <v>25</v>
      </c>
      <c r="EZ4" s="4"/>
      <c r="FA4" s="4"/>
      <c r="FB4" s="4"/>
      <c r="FC4" s="4"/>
      <c r="FD4" s="4"/>
      <c r="FE4" s="4"/>
      <c r="FF4" s="4"/>
      <c r="FH4" s="6" t="s">
        <v>26</v>
      </c>
      <c r="FI4" s="7"/>
      <c r="FJ4" s="7"/>
      <c r="FK4" s="7"/>
      <c r="FL4" s="7"/>
      <c r="FM4" s="7"/>
      <c r="FN4" s="7"/>
      <c r="FO4" s="7"/>
      <c r="FP4" s="8"/>
      <c r="FQ4" s="6" t="s">
        <v>27</v>
      </c>
      <c r="FR4" s="7"/>
      <c r="FS4" s="7"/>
      <c r="FT4" s="7"/>
      <c r="FU4" s="7"/>
      <c r="FV4" s="7"/>
      <c r="FW4" s="7"/>
      <c r="FX4" s="7"/>
      <c r="FY4" s="8"/>
      <c r="FZ4" s="6" t="s">
        <v>28</v>
      </c>
      <c r="GA4" s="7"/>
      <c r="GB4" s="7"/>
      <c r="GC4" s="7"/>
      <c r="GD4" s="7"/>
      <c r="GE4" s="7"/>
      <c r="GF4" s="7"/>
      <c r="GG4" s="7"/>
    </row>
    <row r="5" spans="2:189" x14ac:dyDescent="0.2">
      <c r="B5" s="21" t="s">
        <v>47</v>
      </c>
      <c r="C5" s="10"/>
      <c r="D5" s="10"/>
      <c r="E5" s="10"/>
      <c r="F5" s="21" t="s">
        <v>31</v>
      </c>
      <c r="G5" s="10"/>
      <c r="H5" s="10"/>
      <c r="I5" s="10"/>
      <c r="K5" s="21" t="s">
        <v>47</v>
      </c>
      <c r="L5" s="10"/>
      <c r="M5" s="10"/>
      <c r="N5" s="10"/>
      <c r="O5" s="21" t="s">
        <v>31</v>
      </c>
      <c r="P5" s="10"/>
      <c r="Q5" s="10"/>
      <c r="R5" s="10"/>
      <c r="T5" s="21" t="s">
        <v>47</v>
      </c>
      <c r="U5" s="10"/>
      <c r="V5" s="10"/>
      <c r="W5" s="10"/>
      <c r="X5" s="21" t="s">
        <v>31</v>
      </c>
      <c r="Y5" s="10"/>
      <c r="Z5" s="10"/>
      <c r="AA5" s="10"/>
      <c r="AC5" s="21" t="s">
        <v>47</v>
      </c>
      <c r="AD5" s="10"/>
      <c r="AE5" s="10"/>
      <c r="AF5" s="10"/>
      <c r="AG5" s="21" t="s">
        <v>31</v>
      </c>
      <c r="AH5" s="10"/>
      <c r="AI5" s="10"/>
      <c r="AJ5" s="10"/>
      <c r="AL5" s="21" t="s">
        <v>47</v>
      </c>
      <c r="AM5" s="10"/>
      <c r="AN5" s="10"/>
      <c r="AO5" s="10"/>
      <c r="AP5" s="21" t="s">
        <v>31</v>
      </c>
      <c r="AQ5" s="10"/>
      <c r="AR5" s="10"/>
      <c r="AS5" s="10"/>
      <c r="AU5" s="21" t="s">
        <v>47</v>
      </c>
      <c r="AV5" s="10"/>
      <c r="AW5" s="10"/>
      <c r="AX5" s="10"/>
      <c r="AY5" s="21" t="s">
        <v>31</v>
      </c>
      <c r="AZ5" s="10"/>
      <c r="BA5" s="10"/>
      <c r="BB5" s="10"/>
      <c r="BD5" s="21" t="s">
        <v>47</v>
      </c>
      <c r="BE5" s="10"/>
      <c r="BF5" s="10"/>
      <c r="BG5" s="10"/>
      <c r="BH5" s="21" t="s">
        <v>31</v>
      </c>
      <c r="BI5" s="10"/>
      <c r="BJ5" s="10"/>
      <c r="BK5" s="10"/>
      <c r="BM5" s="21" t="s">
        <v>47</v>
      </c>
      <c r="BN5" s="10"/>
      <c r="BO5" s="10"/>
      <c r="BP5" s="10"/>
      <c r="BQ5" s="21" t="s">
        <v>31</v>
      </c>
      <c r="BR5" s="10"/>
      <c r="BS5" s="10"/>
      <c r="BT5" s="10"/>
      <c r="BV5" s="21" t="s">
        <v>47</v>
      </c>
      <c r="BW5" s="10"/>
      <c r="BX5" s="10"/>
      <c r="BY5" s="10"/>
      <c r="BZ5" s="21" t="s">
        <v>31</v>
      </c>
      <c r="CA5" s="10"/>
      <c r="CB5" s="10"/>
      <c r="CC5" s="10"/>
      <c r="CE5" s="21" t="s">
        <v>47</v>
      </c>
      <c r="CF5" s="10"/>
      <c r="CG5" s="10"/>
      <c r="CH5" s="10"/>
      <c r="CI5" s="21" t="s">
        <v>31</v>
      </c>
      <c r="CJ5" s="10"/>
      <c r="CK5" s="10"/>
      <c r="CL5" s="10"/>
      <c r="CN5" s="21" t="s">
        <v>47</v>
      </c>
      <c r="CO5" s="10"/>
      <c r="CP5" s="10"/>
      <c r="CQ5" s="10"/>
      <c r="CR5" s="21" t="s">
        <v>31</v>
      </c>
      <c r="CS5" s="10"/>
      <c r="CT5" s="10"/>
      <c r="CU5" s="10"/>
      <c r="CW5" s="21" t="s">
        <v>47</v>
      </c>
      <c r="CX5" s="10"/>
      <c r="CY5" s="10"/>
      <c r="CZ5" s="10"/>
      <c r="DA5" s="21" t="s">
        <v>31</v>
      </c>
      <c r="DB5" s="10"/>
      <c r="DC5" s="10"/>
      <c r="DD5" s="10"/>
      <c r="DF5" s="21" t="s">
        <v>47</v>
      </c>
      <c r="DG5" s="10"/>
      <c r="DH5" s="10"/>
      <c r="DI5" s="10"/>
      <c r="DJ5" s="21" t="s">
        <v>31</v>
      </c>
      <c r="DK5" s="10"/>
      <c r="DL5" s="10"/>
      <c r="DM5" s="10"/>
      <c r="DO5" s="21" t="s">
        <v>47</v>
      </c>
      <c r="DP5" s="10"/>
      <c r="DQ5" s="10"/>
      <c r="DR5" s="10"/>
      <c r="DS5" s="21" t="s">
        <v>31</v>
      </c>
      <c r="DT5" s="10"/>
      <c r="DU5" s="10"/>
      <c r="DV5" s="10"/>
      <c r="DX5" s="21" t="s">
        <v>47</v>
      </c>
      <c r="DY5" s="10"/>
      <c r="DZ5" s="10"/>
      <c r="EA5" s="10"/>
      <c r="EB5" s="21" t="s">
        <v>31</v>
      </c>
      <c r="EC5" s="10"/>
      <c r="ED5" s="10"/>
      <c r="EE5" s="10"/>
      <c r="EG5" s="21" t="s">
        <v>47</v>
      </c>
      <c r="EH5" s="10"/>
      <c r="EI5" s="10"/>
      <c r="EJ5" s="10"/>
      <c r="EK5" s="21" t="s">
        <v>31</v>
      </c>
      <c r="EL5" s="10"/>
      <c r="EM5" s="10"/>
      <c r="EN5" s="10"/>
      <c r="EP5" s="21" t="s">
        <v>47</v>
      </c>
      <c r="EQ5" s="10"/>
      <c r="ER5" s="10"/>
      <c r="ES5" s="10"/>
      <c r="ET5" s="21" t="s">
        <v>31</v>
      </c>
      <c r="EU5" s="10"/>
      <c r="EV5" s="10"/>
      <c r="EW5" s="10"/>
      <c r="EY5" s="21" t="s">
        <v>47</v>
      </c>
      <c r="EZ5" s="10"/>
      <c r="FA5" s="10"/>
      <c r="FB5" s="10"/>
      <c r="FC5" s="21" t="s">
        <v>31</v>
      </c>
      <c r="FD5" s="10"/>
      <c r="FE5" s="10"/>
      <c r="FF5" s="10"/>
      <c r="FH5" s="21" t="s">
        <v>47</v>
      </c>
      <c r="FI5" s="10"/>
      <c r="FJ5" s="10"/>
      <c r="FK5" s="10"/>
      <c r="FL5" s="21" t="s">
        <v>31</v>
      </c>
      <c r="FM5" s="10"/>
      <c r="FN5" s="10"/>
      <c r="FO5" s="10"/>
      <c r="FQ5" s="21" t="s">
        <v>47</v>
      </c>
      <c r="FR5" s="10"/>
      <c r="FS5" s="10"/>
      <c r="FT5" s="10"/>
      <c r="FU5" s="21" t="s">
        <v>31</v>
      </c>
      <c r="FV5" s="10"/>
      <c r="FW5" s="10"/>
      <c r="FX5" s="10"/>
      <c r="FZ5" s="21" t="s">
        <v>47</v>
      </c>
      <c r="GA5" s="10"/>
      <c r="GB5" s="10"/>
      <c r="GC5" s="10"/>
      <c r="GD5" s="21" t="s">
        <v>31</v>
      </c>
      <c r="GE5" s="10"/>
      <c r="GF5" s="10"/>
      <c r="GG5" s="10"/>
    </row>
    <row r="6" spans="2:189" x14ac:dyDescent="0.2">
      <c r="C6" s="22">
        <v>2016</v>
      </c>
      <c r="D6" s="22">
        <v>2018</v>
      </c>
      <c r="E6" s="22">
        <v>2020</v>
      </c>
      <c r="F6" s="22">
        <v>2025</v>
      </c>
      <c r="G6" s="22">
        <v>2030</v>
      </c>
      <c r="H6" s="22">
        <v>2040</v>
      </c>
      <c r="I6" s="22">
        <v>2050</v>
      </c>
      <c r="L6" s="22">
        <v>2016</v>
      </c>
      <c r="M6" s="22">
        <v>2018</v>
      </c>
      <c r="N6" s="22">
        <v>2020</v>
      </c>
      <c r="O6" s="22">
        <v>2025</v>
      </c>
      <c r="P6" s="22">
        <v>2030</v>
      </c>
      <c r="Q6" s="22">
        <v>2040</v>
      </c>
      <c r="R6" s="22">
        <v>2050</v>
      </c>
      <c r="U6" s="22">
        <v>2016</v>
      </c>
      <c r="V6" s="22">
        <v>2018</v>
      </c>
      <c r="W6" s="22">
        <v>2020</v>
      </c>
      <c r="X6" s="22">
        <v>2025</v>
      </c>
      <c r="Y6" s="22">
        <v>2030</v>
      </c>
      <c r="Z6" s="22">
        <v>2040</v>
      </c>
      <c r="AA6" s="22">
        <v>2050</v>
      </c>
      <c r="AD6" s="22">
        <v>2016</v>
      </c>
      <c r="AE6" s="22">
        <v>2018</v>
      </c>
      <c r="AF6" s="22">
        <v>2020</v>
      </c>
      <c r="AG6" s="22">
        <v>2025</v>
      </c>
      <c r="AH6" s="22">
        <v>2030</v>
      </c>
      <c r="AI6" s="22">
        <v>2040</v>
      </c>
      <c r="AJ6" s="22">
        <v>2050</v>
      </c>
      <c r="AM6" s="22">
        <v>2016</v>
      </c>
      <c r="AN6" s="22">
        <v>2018</v>
      </c>
      <c r="AO6" s="22">
        <v>2020</v>
      </c>
      <c r="AP6" s="22">
        <v>2025</v>
      </c>
      <c r="AQ6" s="22">
        <v>2030</v>
      </c>
      <c r="AR6" s="22">
        <v>2040</v>
      </c>
      <c r="AS6" s="22">
        <v>2050</v>
      </c>
      <c r="AV6" s="22">
        <v>2016</v>
      </c>
      <c r="AW6" s="22">
        <v>2018</v>
      </c>
      <c r="AX6" s="22">
        <v>2020</v>
      </c>
      <c r="AY6" s="22">
        <v>2025</v>
      </c>
      <c r="AZ6" s="22">
        <v>2030</v>
      </c>
      <c r="BA6" s="22">
        <v>2040</v>
      </c>
      <c r="BB6" s="22">
        <v>2050</v>
      </c>
      <c r="BE6" s="22">
        <v>2016</v>
      </c>
      <c r="BF6" s="22">
        <v>2018</v>
      </c>
      <c r="BG6" s="22">
        <v>2020</v>
      </c>
      <c r="BH6" s="22">
        <v>2025</v>
      </c>
      <c r="BI6" s="22">
        <v>2030</v>
      </c>
      <c r="BJ6" s="22">
        <v>2040</v>
      </c>
      <c r="BK6" s="22">
        <v>2050</v>
      </c>
      <c r="BN6" s="22">
        <v>2016</v>
      </c>
      <c r="BO6" s="22">
        <v>2018</v>
      </c>
      <c r="BP6" s="22">
        <v>2020</v>
      </c>
      <c r="BQ6" s="22">
        <v>2025</v>
      </c>
      <c r="BR6" s="22">
        <v>2030</v>
      </c>
      <c r="BS6" s="22">
        <v>2040</v>
      </c>
      <c r="BT6" s="22">
        <v>2050</v>
      </c>
      <c r="BW6" s="22">
        <v>2016</v>
      </c>
      <c r="BX6" s="22">
        <v>2018</v>
      </c>
      <c r="BY6" s="22">
        <v>2020</v>
      </c>
      <c r="BZ6" s="22">
        <v>2025</v>
      </c>
      <c r="CA6" s="22">
        <v>2030</v>
      </c>
      <c r="CB6" s="22">
        <v>2040</v>
      </c>
      <c r="CC6" s="22">
        <v>2050</v>
      </c>
      <c r="CF6" s="22">
        <v>2016</v>
      </c>
      <c r="CG6" s="22">
        <v>2018</v>
      </c>
      <c r="CH6" s="22">
        <v>2020</v>
      </c>
      <c r="CI6" s="22">
        <v>2025</v>
      </c>
      <c r="CJ6" s="22">
        <v>2030</v>
      </c>
      <c r="CK6" s="22">
        <v>2040</v>
      </c>
      <c r="CL6" s="22">
        <v>2050</v>
      </c>
      <c r="CO6" s="22">
        <v>2016</v>
      </c>
      <c r="CP6" s="22">
        <v>2018</v>
      </c>
      <c r="CQ6" s="22">
        <v>2020</v>
      </c>
      <c r="CR6" s="22">
        <v>2025</v>
      </c>
      <c r="CS6" s="22">
        <v>2030</v>
      </c>
      <c r="CT6" s="22">
        <v>2040</v>
      </c>
      <c r="CU6" s="22">
        <v>2050</v>
      </c>
      <c r="CX6" s="22">
        <v>2016</v>
      </c>
      <c r="CY6" s="22">
        <v>2018</v>
      </c>
      <c r="CZ6" s="22">
        <v>2020</v>
      </c>
      <c r="DA6" s="22">
        <v>2025</v>
      </c>
      <c r="DB6" s="22">
        <v>2030</v>
      </c>
      <c r="DC6" s="22">
        <v>2040</v>
      </c>
      <c r="DD6" s="22">
        <v>2050</v>
      </c>
      <c r="DG6" s="22">
        <v>2016</v>
      </c>
      <c r="DH6" s="22">
        <v>2018</v>
      </c>
      <c r="DI6" s="22">
        <v>2020</v>
      </c>
      <c r="DJ6" s="22">
        <v>2025</v>
      </c>
      <c r="DK6" s="22">
        <v>2030</v>
      </c>
      <c r="DL6" s="22">
        <v>2040</v>
      </c>
      <c r="DM6" s="22">
        <v>2050</v>
      </c>
      <c r="DP6" s="22">
        <v>2016</v>
      </c>
      <c r="DQ6" s="22">
        <v>2018</v>
      </c>
      <c r="DR6" s="22">
        <v>2020</v>
      </c>
      <c r="DS6" s="22">
        <v>2025</v>
      </c>
      <c r="DT6" s="22">
        <v>2030</v>
      </c>
      <c r="DU6" s="22">
        <v>2040</v>
      </c>
      <c r="DV6" s="22">
        <v>2050</v>
      </c>
      <c r="DY6" s="22">
        <v>2016</v>
      </c>
      <c r="DZ6" s="22">
        <v>2018</v>
      </c>
      <c r="EA6" s="22">
        <v>2020</v>
      </c>
      <c r="EB6" s="22">
        <v>2025</v>
      </c>
      <c r="EC6" s="22">
        <v>2030</v>
      </c>
      <c r="ED6" s="22">
        <v>2040</v>
      </c>
      <c r="EE6" s="22">
        <v>2050</v>
      </c>
      <c r="EH6" s="22">
        <v>2016</v>
      </c>
      <c r="EI6" s="22">
        <v>2018</v>
      </c>
      <c r="EJ6" s="22">
        <v>2020</v>
      </c>
      <c r="EK6" s="22">
        <v>2025</v>
      </c>
      <c r="EL6" s="22">
        <v>2030</v>
      </c>
      <c r="EM6" s="22">
        <v>2040</v>
      </c>
      <c r="EN6" s="22">
        <v>2050</v>
      </c>
      <c r="EQ6" s="22">
        <v>2016</v>
      </c>
      <c r="ER6" s="22">
        <v>2018</v>
      </c>
      <c r="ES6" s="22">
        <v>2020</v>
      </c>
      <c r="ET6" s="22">
        <v>2025</v>
      </c>
      <c r="EU6" s="22">
        <v>2030</v>
      </c>
      <c r="EV6" s="22">
        <v>2040</v>
      </c>
      <c r="EW6" s="22">
        <v>2050</v>
      </c>
      <c r="EZ6" s="22">
        <v>2016</v>
      </c>
      <c r="FA6" s="22">
        <v>2018</v>
      </c>
      <c r="FB6" s="22">
        <v>2020</v>
      </c>
      <c r="FC6" s="22">
        <v>2025</v>
      </c>
      <c r="FD6" s="22">
        <v>2030</v>
      </c>
      <c r="FE6" s="22">
        <v>2040</v>
      </c>
      <c r="FF6" s="22">
        <v>2050</v>
      </c>
      <c r="FI6" s="22">
        <v>2016</v>
      </c>
      <c r="FJ6" s="22">
        <v>2018</v>
      </c>
      <c r="FK6" s="22">
        <v>2020</v>
      </c>
      <c r="FL6" s="22">
        <v>2025</v>
      </c>
      <c r="FM6" s="22">
        <v>2030</v>
      </c>
      <c r="FN6" s="22">
        <v>2040</v>
      </c>
      <c r="FO6" s="22">
        <v>2050</v>
      </c>
      <c r="FR6" s="22">
        <v>2016</v>
      </c>
      <c r="FS6" s="22">
        <v>2018</v>
      </c>
      <c r="FT6" s="22">
        <v>2020</v>
      </c>
      <c r="FU6" s="22">
        <v>2025</v>
      </c>
      <c r="FV6" s="22">
        <v>2030</v>
      </c>
      <c r="FW6" s="22">
        <v>2040</v>
      </c>
      <c r="FX6" s="22">
        <v>2050</v>
      </c>
      <c r="GA6" s="22">
        <v>2016</v>
      </c>
      <c r="GB6" s="22">
        <v>2018</v>
      </c>
      <c r="GC6" s="22">
        <v>2020</v>
      </c>
      <c r="GD6" s="22">
        <v>2025</v>
      </c>
      <c r="GE6" s="22">
        <v>2030</v>
      </c>
      <c r="GF6" s="22">
        <v>2040</v>
      </c>
      <c r="GG6" s="22">
        <v>2050</v>
      </c>
    </row>
    <row r="7" spans="2:189" x14ac:dyDescent="0.2">
      <c r="B7" s="36" t="s">
        <v>48</v>
      </c>
      <c r="C7" s="107">
        <v>73.327750994406145</v>
      </c>
      <c r="D7" s="107">
        <v>67.681284314210743</v>
      </c>
      <c r="E7" s="107">
        <v>60.284728421124719</v>
      </c>
      <c r="F7" s="107">
        <v>39.061477590449535</v>
      </c>
      <c r="G7" s="107">
        <v>30.169552247558471</v>
      </c>
      <c r="H7" s="107">
        <v>12.474983261485884</v>
      </c>
      <c r="I7" s="107">
        <v>20.658301520181237</v>
      </c>
      <c r="J7" s="108"/>
      <c r="K7" s="36" t="s">
        <v>48</v>
      </c>
      <c r="L7" s="107">
        <v>74.865635341332492</v>
      </c>
      <c r="M7" s="107">
        <v>66.089906972704242</v>
      </c>
      <c r="N7" s="107">
        <v>67.598303874410007</v>
      </c>
      <c r="O7" s="107">
        <v>43.964955122255702</v>
      </c>
      <c r="P7" s="107">
        <v>30.986484323920465</v>
      </c>
      <c r="Q7" s="107">
        <v>12.369726606583921</v>
      </c>
      <c r="R7" s="107">
        <v>24.876530535497793</v>
      </c>
      <c r="S7" s="109"/>
      <c r="T7" s="110" t="s">
        <v>48</v>
      </c>
      <c r="U7" s="111">
        <v>80.623435402821045</v>
      </c>
      <c r="V7" s="111">
        <v>71.340520927670838</v>
      </c>
      <c r="W7" s="111">
        <v>75.002060100065378</v>
      </c>
      <c r="X7" s="111">
        <v>49.672260436071717</v>
      </c>
      <c r="Y7" s="111">
        <v>33.082379771546826</v>
      </c>
      <c r="Z7" s="111">
        <v>12.728558277436878</v>
      </c>
      <c r="AA7" s="111">
        <v>24.871435919961613</v>
      </c>
      <c r="AC7" s="110" t="s">
        <v>48</v>
      </c>
      <c r="AD7" s="111">
        <v>79.688085493152315</v>
      </c>
      <c r="AE7" s="111">
        <v>80.708122142910355</v>
      </c>
      <c r="AF7" s="111">
        <v>85.454192665743832</v>
      </c>
      <c r="AG7" s="111">
        <v>53.145534355790716</v>
      </c>
      <c r="AH7" s="111">
        <v>35.076496234308003</v>
      </c>
      <c r="AI7" s="111">
        <v>13.650274202022095</v>
      </c>
      <c r="AJ7" s="111">
        <v>25.673261247372576</v>
      </c>
      <c r="AL7" s="36" t="s">
        <v>48</v>
      </c>
      <c r="AM7" s="63">
        <f>IFERROR(L7/C7-1,"N/A")</f>
        <v>2.0972746689635446E-2</v>
      </c>
      <c r="AN7" s="63">
        <f t="shared" ref="AN7:AS13" si="0">IFERROR(M7/D7-1,"N/A")</f>
        <v>-2.3512812406433103E-2</v>
      </c>
      <c r="AO7" s="63">
        <f t="shared" si="0"/>
        <v>0.12131721656263617</v>
      </c>
      <c r="AP7" s="63">
        <f t="shared" si="0"/>
        <v>0.12553231045732538</v>
      </c>
      <c r="AQ7" s="63">
        <f t="shared" si="0"/>
        <v>2.7078031177214523E-2</v>
      </c>
      <c r="AR7" s="63">
        <f t="shared" si="0"/>
        <v>-8.4374185276001601E-3</v>
      </c>
      <c r="AS7" s="63">
        <f t="shared" si="0"/>
        <v>0.20419050478064427</v>
      </c>
      <c r="AU7" s="36" t="s">
        <v>48</v>
      </c>
      <c r="AV7" s="63">
        <f>IFERROR(U7/C7-1,"N/A")</f>
        <v>9.9494179345162914E-2</v>
      </c>
      <c r="AW7" s="63">
        <f t="shared" ref="AW7:BB13" si="1">IFERROR(V7/D7-1,"N/A")</f>
        <v>5.4065708866753548E-2</v>
      </c>
      <c r="AX7" s="63">
        <f t="shared" si="1"/>
        <v>0.24413034717733706</v>
      </c>
      <c r="AY7" s="63">
        <f t="shared" si="1"/>
        <v>0.27164315075005008</v>
      </c>
      <c r="AZ7" s="63">
        <f t="shared" si="1"/>
        <v>9.6548583157182399E-2</v>
      </c>
      <c r="BA7" s="63">
        <f t="shared" si="1"/>
        <v>2.032668185887343E-2</v>
      </c>
      <c r="BB7" s="63">
        <f t="shared" si="1"/>
        <v>0.2039438913051268</v>
      </c>
      <c r="BD7" s="36" t="s">
        <v>48</v>
      </c>
      <c r="BE7" s="63">
        <f>IFERROR(AD7/C7-1,"N/A")</f>
        <v>8.6738436846800049E-2</v>
      </c>
      <c r="BF7" s="63">
        <f t="shared" ref="BF7:BK13" si="2">IFERROR(AE7/D7-1,"N/A")</f>
        <v>0.19247326584735669</v>
      </c>
      <c r="BG7" s="63">
        <f t="shared" si="2"/>
        <v>0.41750978902642499</v>
      </c>
      <c r="BH7" s="63">
        <f t="shared" si="2"/>
        <v>0.36056129041018936</v>
      </c>
      <c r="BI7" s="63">
        <f t="shared" si="2"/>
        <v>0.16264556883328085</v>
      </c>
      <c r="BJ7" s="63">
        <f t="shared" si="2"/>
        <v>9.4211825050274589E-2</v>
      </c>
      <c r="BK7" s="63">
        <f t="shared" si="2"/>
        <v>0.24275760145586944</v>
      </c>
      <c r="BM7" s="36" t="s">
        <v>48</v>
      </c>
      <c r="BN7" s="111">
        <v>76.010606981437803</v>
      </c>
      <c r="BO7" s="111">
        <v>60.36183238204363</v>
      </c>
      <c r="BP7" s="111">
        <v>58.114210116111458</v>
      </c>
      <c r="BQ7" s="111">
        <v>31.391273703789484</v>
      </c>
      <c r="BR7" s="111">
        <v>17.448597045359207</v>
      </c>
      <c r="BS7" s="111">
        <v>9.8095367976868229</v>
      </c>
      <c r="BT7" s="111">
        <v>24.578572585839826</v>
      </c>
      <c r="BU7" s="108"/>
      <c r="BV7" s="36" t="s">
        <v>48</v>
      </c>
      <c r="BW7" s="107">
        <v>76.355032807404271</v>
      </c>
      <c r="BX7" s="107">
        <v>62.731184156348675</v>
      </c>
      <c r="BY7" s="107">
        <v>65.710602577126394</v>
      </c>
      <c r="BZ7" s="107">
        <v>35.86987235258804</v>
      </c>
      <c r="CA7" s="107">
        <v>18.362916868943834</v>
      </c>
      <c r="CB7" s="107">
        <v>10.954580913699383</v>
      </c>
      <c r="CC7" s="107">
        <v>20.69097072011488</v>
      </c>
      <c r="CD7" s="109"/>
      <c r="CE7" s="110" t="s">
        <v>48</v>
      </c>
      <c r="CF7" s="111">
        <v>78.151430412647656</v>
      </c>
      <c r="CG7" s="111">
        <v>68.43797199931781</v>
      </c>
      <c r="CH7" s="111">
        <v>70.854429485866191</v>
      </c>
      <c r="CI7" s="111">
        <v>43.252836778012814</v>
      </c>
      <c r="CJ7" s="111">
        <v>24.512779654125314</v>
      </c>
      <c r="CK7" s="111">
        <v>11.887204296292209</v>
      </c>
      <c r="CL7" s="111">
        <v>26.583953452511075</v>
      </c>
      <c r="CN7" s="110" t="s">
        <v>48</v>
      </c>
      <c r="CO7" s="111">
        <v>80.409817355434129</v>
      </c>
      <c r="CP7" s="111">
        <v>76.092326005556046</v>
      </c>
      <c r="CQ7" s="111">
        <v>81.836502755104661</v>
      </c>
      <c r="CR7" s="111">
        <v>46.01277727706043</v>
      </c>
      <c r="CS7" s="111">
        <v>28.152047503812209</v>
      </c>
      <c r="CT7" s="111">
        <v>11.887204296292209</v>
      </c>
      <c r="CU7" s="111">
        <v>24.435442785513114</v>
      </c>
      <c r="CW7" s="36" t="s">
        <v>48</v>
      </c>
      <c r="CX7" s="63">
        <f>IFERROR(BW7/BN7-1,"N/A")</f>
        <v>4.5312863512665391E-3</v>
      </c>
      <c r="CY7" s="63">
        <f t="shared" ref="CY7:DD13" si="3">IFERROR(BX7/BO7-1,"N/A")</f>
        <v>3.9252482583843396E-2</v>
      </c>
      <c r="CZ7" s="63">
        <f t="shared" si="3"/>
        <v>0.13071488790499664</v>
      </c>
      <c r="DA7" s="63">
        <f t="shared" si="3"/>
        <v>0.14267017933260573</v>
      </c>
      <c r="DB7" s="63">
        <f t="shared" si="3"/>
        <v>5.2400764440130532E-2</v>
      </c>
      <c r="DC7" s="63">
        <f t="shared" si="3"/>
        <v>0.11672764368268362</v>
      </c>
      <c r="DD7" s="63">
        <f t="shared" si="3"/>
        <v>-0.15817036779282556</v>
      </c>
      <c r="DF7" s="36" t="s">
        <v>48</v>
      </c>
      <c r="DG7" s="63">
        <f>IFERROR(CF7/BN7-1,"N/A")</f>
        <v>2.8164798522562151E-2</v>
      </c>
      <c r="DH7" s="63">
        <f t="shared" ref="DH7:DM13" si="4">IFERROR(CG7/BO7-1,"N/A")</f>
        <v>0.13379546807258058</v>
      </c>
      <c r="DI7" s="63">
        <f t="shared" si="4"/>
        <v>0.21922726548807825</v>
      </c>
      <c r="DJ7" s="63">
        <f t="shared" si="4"/>
        <v>0.37786179643903495</v>
      </c>
      <c r="DK7" s="63">
        <f t="shared" si="4"/>
        <v>0.40485676816320093</v>
      </c>
      <c r="DL7" s="63">
        <f t="shared" si="4"/>
        <v>0.21180077525121455</v>
      </c>
      <c r="DM7" s="63">
        <f t="shared" si="4"/>
        <v>8.1590615552124657E-2</v>
      </c>
      <c r="DO7" s="36" t="s">
        <v>48</v>
      </c>
      <c r="DP7" s="63">
        <f>IFERROR(CO7/BN7-1,"N/A")</f>
        <v>5.7876269493159604E-2</v>
      </c>
      <c r="DQ7" s="63">
        <f t="shared" ref="DQ7:DV13" si="5">IFERROR(CP7/BO7-1,"N/A")</f>
        <v>0.26060331508743118</v>
      </c>
      <c r="DR7" s="63">
        <f t="shared" si="5"/>
        <v>0.40820124013724635</v>
      </c>
      <c r="DS7" s="63">
        <f t="shared" si="5"/>
        <v>0.46578242448014695</v>
      </c>
      <c r="DT7" s="63">
        <f t="shared" si="5"/>
        <v>0.61342756845312052</v>
      </c>
      <c r="DU7" s="63">
        <f t="shared" si="5"/>
        <v>0.21180077525121455</v>
      </c>
      <c r="DV7" s="63">
        <f t="shared" si="5"/>
        <v>-5.8233569027182908E-3</v>
      </c>
      <c r="DX7" s="36" t="s">
        <v>48</v>
      </c>
      <c r="DY7" s="112">
        <v>77.413249128395222</v>
      </c>
      <c r="DZ7" s="112">
        <v>60.999992097662819</v>
      </c>
      <c r="EA7" s="112">
        <v>55.837347604636079</v>
      </c>
      <c r="EB7" s="112">
        <v>34.544042612528052</v>
      </c>
      <c r="EC7" s="112">
        <v>19.176939289259366</v>
      </c>
      <c r="ED7" s="112">
        <v>14.240989094247828</v>
      </c>
      <c r="EE7" s="112">
        <v>23.362552337234408</v>
      </c>
      <c r="EG7" s="36" t="s">
        <v>48</v>
      </c>
      <c r="EH7" s="113">
        <v>79.143683041176274</v>
      </c>
      <c r="EI7" s="113">
        <v>66.359703760417133</v>
      </c>
      <c r="EJ7" s="113">
        <v>61.57594006836829</v>
      </c>
      <c r="EK7" s="113">
        <v>36.700356575061669</v>
      </c>
      <c r="EL7" s="113">
        <v>21.23523385245656</v>
      </c>
      <c r="EM7" s="113">
        <v>14.041789484481972</v>
      </c>
      <c r="EN7" s="113">
        <v>21.698828315699579</v>
      </c>
      <c r="EP7" s="36" t="s">
        <v>48</v>
      </c>
      <c r="EQ7" s="113">
        <v>78.483847014608443</v>
      </c>
      <c r="ER7" s="113">
        <v>69.551808343651899</v>
      </c>
      <c r="ES7" s="113">
        <v>68.628234832060144</v>
      </c>
      <c r="ET7" s="113">
        <v>45.159243209298772</v>
      </c>
      <c r="EU7" s="113">
        <v>26.691375248307565</v>
      </c>
      <c r="EV7" s="113">
        <v>12.348417939917255</v>
      </c>
      <c r="EW7" s="113">
        <v>26.653635652565967</v>
      </c>
      <c r="EY7" s="36" t="s">
        <v>48</v>
      </c>
      <c r="EZ7" s="113">
        <v>78.071197350140295</v>
      </c>
      <c r="FA7" s="113">
        <v>76.327188791353564</v>
      </c>
      <c r="FB7" s="113">
        <v>79.587868983393463</v>
      </c>
      <c r="FC7" s="113">
        <v>51.503635951642281</v>
      </c>
      <c r="FD7" s="113">
        <v>31.633269048673682</v>
      </c>
      <c r="FE7" s="113">
        <v>12.37433179025739</v>
      </c>
      <c r="FF7" s="113">
        <v>22.835938776076055</v>
      </c>
      <c r="FH7" s="36" t="s">
        <v>48</v>
      </c>
      <c r="FI7" s="101">
        <f>IFERROR(EH7/DY7-1,"N/A")</f>
        <v>2.2353200934777995E-2</v>
      </c>
      <c r="FJ7" s="101">
        <f t="shared" ref="FJ7:FO13" si="6">IFERROR(EI7/DZ7-1,"N/A")</f>
        <v>8.7864137001415488E-2</v>
      </c>
      <c r="FK7" s="101">
        <f t="shared" si="6"/>
        <v>0.10277337140662723</v>
      </c>
      <c r="FL7" s="101">
        <f t="shared" si="6"/>
        <v>6.2422166007622737E-2</v>
      </c>
      <c r="FM7" s="101">
        <f t="shared" si="6"/>
        <v>0.10733175571713915</v>
      </c>
      <c r="FN7" s="101">
        <f t="shared" si="6"/>
        <v>-1.3987765066565183E-2</v>
      </c>
      <c r="FO7" s="101">
        <f t="shared" si="6"/>
        <v>-7.1213281730491573E-2</v>
      </c>
      <c r="FQ7" s="36" t="s">
        <v>48</v>
      </c>
      <c r="FR7" s="101">
        <f>IFERROR(EQ7/DY7-1,"N/A")</f>
        <v>1.3829646711218224E-2</v>
      </c>
      <c r="FS7" s="101">
        <f t="shared" ref="FS7:FX13" si="7">IFERROR(ER7/DZ7-1,"N/A")</f>
        <v>0.14019372711224887</v>
      </c>
      <c r="FT7" s="101">
        <f t="shared" si="7"/>
        <v>0.2290740476784765</v>
      </c>
      <c r="FU7" s="101">
        <f t="shared" si="7"/>
        <v>0.30729468220725598</v>
      </c>
      <c r="FV7" s="101">
        <f t="shared" si="7"/>
        <v>0.39184751256197026</v>
      </c>
      <c r="FW7" s="101">
        <f t="shared" si="7"/>
        <v>-0.13289604688307877</v>
      </c>
      <c r="FX7" s="101">
        <f t="shared" si="7"/>
        <v>0.14087002429466344</v>
      </c>
      <c r="FZ7" s="36" t="s">
        <v>48</v>
      </c>
      <c r="GA7" s="101">
        <f>IFERROR(EZ7/DY7-1,"N/A")</f>
        <v>8.4991681547150755E-3</v>
      </c>
      <c r="GB7" s="101">
        <f t="shared" ref="GB7:GG13" si="8">IFERROR(FA7/DZ7-1,"N/A")</f>
        <v>0.25126555211927637</v>
      </c>
      <c r="GC7" s="101">
        <f t="shared" si="8"/>
        <v>0.42535189076182789</v>
      </c>
      <c r="GD7" s="101">
        <f t="shared" si="8"/>
        <v>0.49095566287205505</v>
      </c>
      <c r="GE7" s="101">
        <f t="shared" si="8"/>
        <v>0.64954733242498541</v>
      </c>
      <c r="GF7" s="101">
        <f t="shared" si="8"/>
        <v>-0.1310763804140832</v>
      </c>
      <c r="GG7" s="101">
        <f t="shared" si="8"/>
        <v>-2.2540925903847153E-2</v>
      </c>
    </row>
    <row r="8" spans="2:189" x14ac:dyDescent="0.2">
      <c r="B8" s="36" t="s">
        <v>49</v>
      </c>
      <c r="C8" s="107">
        <v>70.363087286026314</v>
      </c>
      <c r="D8" s="107">
        <v>71.68815640111589</v>
      </c>
      <c r="E8" s="107">
        <v>71.575234103503419</v>
      </c>
      <c r="F8" s="107">
        <v>75.800894020751741</v>
      </c>
      <c r="G8" s="107">
        <v>79.488753665625012</v>
      </c>
      <c r="H8" s="107">
        <v>85.438248917602891</v>
      </c>
      <c r="I8" s="107">
        <v>97.108777859599925</v>
      </c>
      <c r="J8" s="108"/>
      <c r="K8" s="36" t="s">
        <v>49</v>
      </c>
      <c r="L8" s="107">
        <v>75.875722269870195</v>
      </c>
      <c r="M8" s="107">
        <v>78.441225521516444</v>
      </c>
      <c r="N8" s="107">
        <v>79.891841638092941</v>
      </c>
      <c r="O8" s="107">
        <v>83.851739264639107</v>
      </c>
      <c r="P8" s="107">
        <v>91.159326511318312</v>
      </c>
      <c r="Q8" s="107">
        <v>92.637219771037195</v>
      </c>
      <c r="R8" s="107">
        <v>100.50022911950839</v>
      </c>
      <c r="S8" s="109"/>
      <c r="T8" s="110" t="s">
        <v>49</v>
      </c>
      <c r="U8" s="111">
        <v>78.465988928509702</v>
      </c>
      <c r="V8" s="111">
        <v>84.14139728908286</v>
      </c>
      <c r="W8" s="111">
        <v>86.267692643874454</v>
      </c>
      <c r="X8" s="111">
        <v>101.68807324446692</v>
      </c>
      <c r="Y8" s="111">
        <v>99.914884205339888</v>
      </c>
      <c r="Z8" s="111">
        <v>98.84321184460488</v>
      </c>
      <c r="AA8" s="111">
        <v>110.91632612900561</v>
      </c>
      <c r="AC8" s="110" t="s">
        <v>49</v>
      </c>
      <c r="AD8" s="111">
        <v>82.094331406248031</v>
      </c>
      <c r="AE8" s="111">
        <v>86.686574760141895</v>
      </c>
      <c r="AF8" s="111">
        <v>93.756560592543977</v>
      </c>
      <c r="AG8" s="111">
        <v>115.58998112178639</v>
      </c>
      <c r="AH8" s="111">
        <v>110.67715417238534</v>
      </c>
      <c r="AI8" s="111">
        <v>98.742853273275713</v>
      </c>
      <c r="AJ8" s="111">
        <v>112.74121683517666</v>
      </c>
      <c r="AL8" s="36" t="s">
        <v>49</v>
      </c>
      <c r="AM8" s="63">
        <f t="shared" ref="AM8:AM13" si="9">IFERROR(L8/C8-1,"N/A")</f>
        <v>7.8345552994782519E-2</v>
      </c>
      <c r="AN8" s="63">
        <f t="shared" si="0"/>
        <v>9.4200624753344009E-2</v>
      </c>
      <c r="AO8" s="63">
        <f t="shared" si="0"/>
        <v>0.11619392711399379</v>
      </c>
      <c r="AP8" s="63">
        <f t="shared" si="0"/>
        <v>0.10621042598367403</v>
      </c>
      <c r="AQ8" s="63">
        <f t="shared" si="0"/>
        <v>0.14682042814240592</v>
      </c>
      <c r="AR8" s="63">
        <f t="shared" si="0"/>
        <v>8.4259344551607551E-2</v>
      </c>
      <c r="AS8" s="63">
        <f t="shared" si="0"/>
        <v>3.4924250254820821E-2</v>
      </c>
      <c r="AU8" s="36" t="s">
        <v>49</v>
      </c>
      <c r="AV8" s="63">
        <f t="shared" ref="AV8:AV13" si="10">IFERROR(U8/C8-1,"N/A")</f>
        <v>0.11515841551330808</v>
      </c>
      <c r="AW8" s="63">
        <f t="shared" si="1"/>
        <v>0.17371406258918842</v>
      </c>
      <c r="AX8" s="63">
        <f t="shared" si="1"/>
        <v>0.20527293727219376</v>
      </c>
      <c r="AY8" s="63">
        <f t="shared" si="1"/>
        <v>0.34151548683090915</v>
      </c>
      <c r="AZ8" s="63">
        <f t="shared" si="1"/>
        <v>0.25696881128164151</v>
      </c>
      <c r="BA8" s="63">
        <f t="shared" si="1"/>
        <v>0.15689650825978196</v>
      </c>
      <c r="BB8" s="63">
        <f t="shared" si="1"/>
        <v>0.14218640759096646</v>
      </c>
      <c r="BD8" s="36" t="s">
        <v>49</v>
      </c>
      <c r="BE8" s="63">
        <f t="shared" ref="BE8:BE13" si="11">IFERROR(AD8/C8-1,"N/A")</f>
        <v>0.16672440867374316</v>
      </c>
      <c r="BF8" s="63">
        <f t="shared" si="2"/>
        <v>0.20921752088455903</v>
      </c>
      <c r="BG8" s="63">
        <f t="shared" si="2"/>
        <v>0.30990225553387107</v>
      </c>
      <c r="BH8" s="63">
        <f t="shared" si="2"/>
        <v>0.52491580231417512</v>
      </c>
      <c r="BI8" s="63">
        <f t="shared" si="2"/>
        <v>0.39236242950740574</v>
      </c>
      <c r="BJ8" s="63">
        <f t="shared" si="2"/>
        <v>0.15572187543899507</v>
      </c>
      <c r="BK8" s="63">
        <f t="shared" si="2"/>
        <v>0.16097863983190219</v>
      </c>
      <c r="BM8" s="36" t="s">
        <v>49</v>
      </c>
      <c r="BN8" s="111">
        <v>69.300866925794764</v>
      </c>
      <c r="BO8" s="111">
        <v>66.961333510236955</v>
      </c>
      <c r="BP8" s="111">
        <v>67.228877199526551</v>
      </c>
      <c r="BQ8" s="111">
        <v>64.851870315819482</v>
      </c>
      <c r="BR8" s="111">
        <v>62.29642309037699</v>
      </c>
      <c r="BS8" s="111">
        <v>60.33232406076155</v>
      </c>
      <c r="BT8" s="111">
        <v>32.696068738970155</v>
      </c>
      <c r="BU8" s="108"/>
      <c r="BV8" s="36" t="s">
        <v>49</v>
      </c>
      <c r="BW8" s="107">
        <v>73.688139191686943</v>
      </c>
      <c r="BX8" s="107">
        <v>71.525620000462339</v>
      </c>
      <c r="BY8" s="107">
        <v>72.203765037198821</v>
      </c>
      <c r="BZ8" s="107">
        <v>73.09718816923575</v>
      </c>
      <c r="CA8" s="107">
        <v>69.06184670713472</v>
      </c>
      <c r="CB8" s="107">
        <v>69.56055163540546</v>
      </c>
      <c r="CC8" s="107">
        <v>56.277506632246791</v>
      </c>
      <c r="CD8" s="109"/>
      <c r="CE8" s="110" t="s">
        <v>49</v>
      </c>
      <c r="CF8" s="111">
        <v>76.283653902710029</v>
      </c>
      <c r="CG8" s="111">
        <v>77.108573137660386</v>
      </c>
      <c r="CH8" s="111">
        <v>77.866323075578933</v>
      </c>
      <c r="CI8" s="111">
        <v>84.140559500433042</v>
      </c>
      <c r="CJ8" s="111">
        <v>83.19283299835449</v>
      </c>
      <c r="CK8" s="111">
        <v>82.132738014448194</v>
      </c>
      <c r="CL8" s="111">
        <v>79.464359693208436</v>
      </c>
      <c r="CN8" s="110" t="s">
        <v>49</v>
      </c>
      <c r="CO8" s="111">
        <v>78.754531504260044</v>
      </c>
      <c r="CP8" s="111">
        <v>79.34199471256116</v>
      </c>
      <c r="CQ8" s="111">
        <v>85.896759452134674</v>
      </c>
      <c r="CR8" s="111">
        <v>97.712787250850795</v>
      </c>
      <c r="CS8" s="111">
        <v>94.211012443841369</v>
      </c>
      <c r="CT8" s="111">
        <v>88.87935557298465</v>
      </c>
      <c r="CU8" s="111">
        <v>80.749109942255487</v>
      </c>
      <c r="CW8" s="36" t="s">
        <v>49</v>
      </c>
      <c r="CX8" s="63">
        <f t="shared" ref="CX8:CX13" si="12">IFERROR(BW8/BN8-1,"N/A")</f>
        <v>6.3307610142740778E-2</v>
      </c>
      <c r="CY8" s="63">
        <f t="shared" si="3"/>
        <v>6.8163016638962182E-2</v>
      </c>
      <c r="CZ8" s="63">
        <f t="shared" si="3"/>
        <v>7.3999270029565523E-2</v>
      </c>
      <c r="DA8" s="63">
        <f t="shared" si="3"/>
        <v>0.12714078735528722</v>
      </c>
      <c r="DB8" s="63">
        <f t="shared" si="3"/>
        <v>0.10860051478305177</v>
      </c>
      <c r="DC8" s="63">
        <f t="shared" si="3"/>
        <v>0.15295660689865076</v>
      </c>
      <c r="DD8" s="63">
        <f t="shared" si="3"/>
        <v>0.72123159764372913</v>
      </c>
      <c r="DF8" s="36" t="s">
        <v>49</v>
      </c>
      <c r="DG8" s="63">
        <f t="shared" ref="DG8:DG13" si="13">IFERROR(CF8/BN8-1,"N/A")</f>
        <v>0.10076045635031106</v>
      </c>
      <c r="DH8" s="63">
        <f t="shared" si="4"/>
        <v>0.15153879254618086</v>
      </c>
      <c r="DI8" s="63">
        <f t="shared" si="4"/>
        <v>0.15822733205080652</v>
      </c>
      <c r="DJ8" s="63">
        <f t="shared" si="4"/>
        <v>0.29742687590474048</v>
      </c>
      <c r="DK8" s="63">
        <f t="shared" si="4"/>
        <v>0.33543514814103981</v>
      </c>
      <c r="DL8" s="63">
        <f t="shared" si="4"/>
        <v>0.36133887253756591</v>
      </c>
      <c r="DM8" s="63">
        <f t="shared" si="4"/>
        <v>1.4303949299719805</v>
      </c>
      <c r="DO8" s="36" t="s">
        <v>49</v>
      </c>
      <c r="DP8" s="63">
        <f t="shared" ref="DP8:DP13" si="14">IFERROR(CO8/BN8-1,"N/A")</f>
        <v>0.13641480976836795</v>
      </c>
      <c r="DQ8" s="63">
        <f t="shared" si="5"/>
        <v>0.18489269184627966</v>
      </c>
      <c r="DR8" s="63">
        <f t="shared" si="5"/>
        <v>0.27767654362580352</v>
      </c>
      <c r="DS8" s="63">
        <f t="shared" si="5"/>
        <v>0.50670731275757008</v>
      </c>
      <c r="DT8" s="63">
        <f t="shared" si="5"/>
        <v>0.51230211575974516</v>
      </c>
      <c r="DU8" s="63">
        <f t="shared" si="5"/>
        <v>0.4731631336375004</v>
      </c>
      <c r="DV8" s="63">
        <f t="shared" si="5"/>
        <v>1.4696886523856412</v>
      </c>
      <c r="DX8" s="36" t="s">
        <v>49</v>
      </c>
      <c r="DY8" s="112">
        <v>68.82066258742752</v>
      </c>
      <c r="DZ8" s="112">
        <v>66.658932272618301</v>
      </c>
      <c r="EA8" s="112">
        <v>67.1341486156565</v>
      </c>
      <c r="EB8" s="112">
        <v>66.154080559633783</v>
      </c>
      <c r="EC8" s="112">
        <v>61.483397041181206</v>
      </c>
      <c r="ED8" s="112">
        <v>74.179032518011866</v>
      </c>
      <c r="EE8" s="112">
        <v>83.731937221353903</v>
      </c>
      <c r="EG8" s="36" t="s">
        <v>49</v>
      </c>
      <c r="EH8" s="113">
        <v>73.961317944785733</v>
      </c>
      <c r="EI8" s="113">
        <v>73.888555668032282</v>
      </c>
      <c r="EJ8" s="113">
        <v>74.422456648777583</v>
      </c>
      <c r="EK8" s="113">
        <v>75.441038390132903</v>
      </c>
      <c r="EL8" s="113">
        <v>72.958246834769596</v>
      </c>
      <c r="EM8" s="113">
        <v>83.404722559142513</v>
      </c>
      <c r="EN8" s="113">
        <v>97.181130546547777</v>
      </c>
      <c r="EP8" s="36" t="s">
        <v>49</v>
      </c>
      <c r="EQ8" s="113">
        <v>77.177431338612024</v>
      </c>
      <c r="ER8" s="113">
        <v>78.626496463469707</v>
      </c>
      <c r="ES8" s="113">
        <v>80.646864371280742</v>
      </c>
      <c r="ET8" s="113">
        <v>86.333478023340533</v>
      </c>
      <c r="EU8" s="113">
        <v>89.748930230800624</v>
      </c>
      <c r="EV8" s="113">
        <v>94.102572911987679</v>
      </c>
      <c r="EW8" s="113">
        <v>102.47488890235007</v>
      </c>
      <c r="EY8" s="36" t="s">
        <v>49</v>
      </c>
      <c r="EZ8" s="113">
        <v>79.33260249453825</v>
      </c>
      <c r="FA8" s="113">
        <v>83.698606820290877</v>
      </c>
      <c r="FB8" s="113">
        <v>85.447569661460136</v>
      </c>
      <c r="FC8" s="113">
        <v>100.88825575096658</v>
      </c>
      <c r="FD8" s="113">
        <v>99.05313977363349</v>
      </c>
      <c r="FE8" s="113">
        <v>93.612105581141876</v>
      </c>
      <c r="FF8" s="113">
        <v>105.48475254090926</v>
      </c>
      <c r="FH8" s="36" t="s">
        <v>49</v>
      </c>
      <c r="FI8" s="101">
        <f t="shared" ref="FI8:FI13" si="15">IFERROR(EH8/DY8-1,"N/A")</f>
        <v>7.4696394427003598E-2</v>
      </c>
      <c r="FJ8" s="101">
        <f t="shared" si="6"/>
        <v>0.10845693366114295</v>
      </c>
      <c r="FK8" s="101">
        <f t="shared" si="6"/>
        <v>0.10856334940429058</v>
      </c>
      <c r="FL8" s="101">
        <f t="shared" si="6"/>
        <v>0.14038374884717064</v>
      </c>
      <c r="FM8" s="101">
        <f t="shared" si="6"/>
        <v>0.18663330827186742</v>
      </c>
      <c r="FN8" s="101">
        <f t="shared" si="6"/>
        <v>0.12437059001666673</v>
      </c>
      <c r="FO8" s="101">
        <f t="shared" si="6"/>
        <v>0.1606220251376671</v>
      </c>
      <c r="FQ8" s="36" t="s">
        <v>49</v>
      </c>
      <c r="FR8" s="101">
        <f t="shared" ref="FR8:FR13" si="16">IFERROR(EQ8/DY8-1,"N/A")</f>
        <v>0.12142819375748282</v>
      </c>
      <c r="FS8" s="101">
        <f t="shared" si="7"/>
        <v>0.17953429169712876</v>
      </c>
      <c r="FT8" s="101">
        <f t="shared" si="7"/>
        <v>0.20127931960505885</v>
      </c>
      <c r="FU8" s="101">
        <f t="shared" si="7"/>
        <v>0.30503632267273795</v>
      </c>
      <c r="FV8" s="101">
        <f t="shared" si="7"/>
        <v>0.45972627652124265</v>
      </c>
      <c r="FW8" s="101">
        <f t="shared" si="7"/>
        <v>0.26858722360847809</v>
      </c>
      <c r="FX8" s="101">
        <f t="shared" si="7"/>
        <v>0.22384471568413944</v>
      </c>
      <c r="FZ8" s="36" t="s">
        <v>49</v>
      </c>
      <c r="GA8" s="101">
        <f t="shared" ref="GA8:GA13" si="17">IFERROR(EZ8/DY8-1,"N/A")</f>
        <v>0.15274395089929138</v>
      </c>
      <c r="GB8" s="101">
        <f t="shared" si="8"/>
        <v>0.25562477475613599</v>
      </c>
      <c r="GC8" s="101">
        <f t="shared" si="8"/>
        <v>0.27278846046962046</v>
      </c>
      <c r="GD8" s="101">
        <f t="shared" si="8"/>
        <v>0.52504962501930774</v>
      </c>
      <c r="GE8" s="101">
        <f t="shared" si="8"/>
        <v>0.61105509032443828</v>
      </c>
      <c r="GF8" s="101">
        <f t="shared" si="8"/>
        <v>0.26197528335802089</v>
      </c>
      <c r="GG8" s="101">
        <f t="shared" si="8"/>
        <v>0.25979113873896842</v>
      </c>
    </row>
    <row r="9" spans="2:189" x14ac:dyDescent="0.2">
      <c r="B9" s="36" t="s">
        <v>50</v>
      </c>
      <c r="C9" s="107">
        <v>75.278186620758021</v>
      </c>
      <c r="D9" s="107">
        <v>74.273352221346229</v>
      </c>
      <c r="E9" s="107">
        <v>85.938749625825139</v>
      </c>
      <c r="F9" s="107">
        <v>87.180584919930965</v>
      </c>
      <c r="G9" s="107">
        <v>90.339685103956114</v>
      </c>
      <c r="H9" s="107">
        <v>102.28750339187378</v>
      </c>
      <c r="I9" s="107">
        <v>113.95942170686081</v>
      </c>
      <c r="J9" s="108"/>
      <c r="K9" s="36" t="s">
        <v>50</v>
      </c>
      <c r="L9" s="107">
        <v>77.231729300561739</v>
      </c>
      <c r="M9" s="107">
        <v>79.916615637283897</v>
      </c>
      <c r="N9" s="107">
        <v>88.480333890946795</v>
      </c>
      <c r="O9" s="107">
        <v>102.71114736982759</v>
      </c>
      <c r="P9" s="107">
        <v>104.89730606070468</v>
      </c>
      <c r="Q9" s="107">
        <v>119.3581385656651</v>
      </c>
      <c r="R9" s="107">
        <v>140.35058280861693</v>
      </c>
      <c r="S9" s="109"/>
      <c r="T9" s="110" t="s">
        <v>50</v>
      </c>
      <c r="U9" s="111">
        <v>78.611224032593697</v>
      </c>
      <c r="V9" s="111">
        <v>81.502457282217463</v>
      </c>
      <c r="W9" s="111">
        <v>89.722333234122502</v>
      </c>
      <c r="X9" s="111">
        <v>105.94512537543278</v>
      </c>
      <c r="Y9" s="111">
        <v>125.72276489616301</v>
      </c>
      <c r="Z9" s="111">
        <v>137.04390327032166</v>
      </c>
      <c r="AA9" s="111">
        <v>157.6470326179373</v>
      </c>
      <c r="AC9" s="110" t="s">
        <v>50</v>
      </c>
      <c r="AD9" s="111">
        <v>77.691705736155896</v>
      </c>
      <c r="AE9" s="111">
        <v>87.665399422011205</v>
      </c>
      <c r="AF9" s="111">
        <v>96.590940152552861</v>
      </c>
      <c r="AG9" s="111">
        <v>113.53283648786253</v>
      </c>
      <c r="AH9" s="111">
        <v>140.32934648248414</v>
      </c>
      <c r="AI9" s="111">
        <v>156.131623725162</v>
      </c>
      <c r="AJ9" s="111">
        <v>178.53928136528361</v>
      </c>
      <c r="AL9" s="36" t="s">
        <v>50</v>
      </c>
      <c r="AM9" s="63">
        <f t="shared" si="9"/>
        <v>2.5950979526717655E-2</v>
      </c>
      <c r="AN9" s="63">
        <f t="shared" si="0"/>
        <v>7.5979651478768062E-2</v>
      </c>
      <c r="AO9" s="63">
        <f t="shared" si="0"/>
        <v>2.9574368677548257E-2</v>
      </c>
      <c r="AP9" s="63">
        <f t="shared" si="0"/>
        <v>0.1781424438039767</v>
      </c>
      <c r="AQ9" s="63">
        <f t="shared" si="0"/>
        <v>0.16114314478732972</v>
      </c>
      <c r="AR9" s="63">
        <f t="shared" si="0"/>
        <v>0.16688876556495846</v>
      </c>
      <c r="AS9" s="63">
        <f t="shared" si="0"/>
        <v>0.23158384542914257</v>
      </c>
      <c r="AU9" s="36" t="s">
        <v>50</v>
      </c>
      <c r="AV9" s="63">
        <f t="shared" si="10"/>
        <v>4.4276271274002577E-2</v>
      </c>
      <c r="AW9" s="63">
        <f t="shared" si="1"/>
        <v>9.7331072917341555E-2</v>
      </c>
      <c r="AX9" s="63">
        <f t="shared" si="1"/>
        <v>4.4026514520760118E-2</v>
      </c>
      <c r="AY9" s="63">
        <f t="shared" si="1"/>
        <v>0.21523760677604642</v>
      </c>
      <c r="AZ9" s="63">
        <f t="shared" si="1"/>
        <v>0.3916670702525773</v>
      </c>
      <c r="BA9" s="63">
        <f t="shared" si="1"/>
        <v>0.3397912621377861</v>
      </c>
      <c r="BB9" s="63">
        <f t="shared" si="1"/>
        <v>0.38336111448033372</v>
      </c>
      <c r="BD9" s="36" t="s">
        <v>50</v>
      </c>
      <c r="BE9" s="63">
        <f t="shared" si="11"/>
        <v>3.2061334414933196E-2</v>
      </c>
      <c r="BF9" s="63">
        <f t="shared" si="2"/>
        <v>0.1803075638858278</v>
      </c>
      <c r="BG9" s="63">
        <f t="shared" si="2"/>
        <v>0.12395096010946238</v>
      </c>
      <c r="BH9" s="63">
        <f t="shared" si="2"/>
        <v>0.30227202068137293</v>
      </c>
      <c r="BI9" s="63">
        <f t="shared" si="2"/>
        <v>0.55335217652135582</v>
      </c>
      <c r="BJ9" s="63">
        <f t="shared" si="2"/>
        <v>0.52639979027551331</v>
      </c>
      <c r="BK9" s="63">
        <f t="shared" si="2"/>
        <v>0.56669171088409298</v>
      </c>
      <c r="BM9" s="36" t="s">
        <v>50</v>
      </c>
      <c r="BN9" s="111">
        <v>71.767457178803681</v>
      </c>
      <c r="BO9" s="111">
        <v>68.501753171654457</v>
      </c>
      <c r="BP9" s="111">
        <v>76.30339651689988</v>
      </c>
      <c r="BQ9" s="111">
        <v>72.539903495479194</v>
      </c>
      <c r="BR9" s="111">
        <v>74.345317398272414</v>
      </c>
      <c r="BS9" s="111">
        <v>70.987201039531527</v>
      </c>
      <c r="BT9" s="111">
        <v>62.08604818429351</v>
      </c>
      <c r="BU9" s="108"/>
      <c r="BV9" s="36" t="s">
        <v>50</v>
      </c>
      <c r="BW9" s="107">
        <v>75.517216233871238</v>
      </c>
      <c r="BX9" s="107">
        <v>78.896108090999959</v>
      </c>
      <c r="BY9" s="107">
        <v>85.990445153145984</v>
      </c>
      <c r="BZ9" s="107">
        <v>90.622853341044546</v>
      </c>
      <c r="CA9" s="107">
        <v>97.246762452793277</v>
      </c>
      <c r="CB9" s="107">
        <v>94.00212405037027</v>
      </c>
      <c r="CC9" s="107">
        <v>92.311614118324684</v>
      </c>
      <c r="CD9" s="109"/>
      <c r="CE9" s="110" t="s">
        <v>50</v>
      </c>
      <c r="CF9" s="111">
        <v>77.766563523981432</v>
      </c>
      <c r="CG9" s="111">
        <v>81.206790586503431</v>
      </c>
      <c r="CH9" s="111">
        <v>89.335904689451525</v>
      </c>
      <c r="CI9" s="111">
        <v>103.59664635251157</v>
      </c>
      <c r="CJ9" s="111">
        <v>110.02155656080757</v>
      </c>
      <c r="CK9" s="111">
        <v>117.59480635758129</v>
      </c>
      <c r="CL9" s="111">
        <v>111.74658739729787</v>
      </c>
      <c r="CN9" s="110" t="s">
        <v>50</v>
      </c>
      <c r="CO9" s="111">
        <v>78.525836374182077</v>
      </c>
      <c r="CP9" s="111">
        <v>85.615899802311276</v>
      </c>
      <c r="CQ9" s="111">
        <v>93.693142787803055</v>
      </c>
      <c r="CR9" s="111">
        <v>109.16136347016342</v>
      </c>
      <c r="CS9" s="111">
        <v>119.71244037372746</v>
      </c>
      <c r="CT9" s="111">
        <v>126.26099317523115</v>
      </c>
      <c r="CU9" s="111">
        <v>116.34985112271288</v>
      </c>
      <c r="CW9" s="36" t="s">
        <v>50</v>
      </c>
      <c r="CX9" s="63">
        <f t="shared" si="12"/>
        <v>5.2248737832877312E-2</v>
      </c>
      <c r="CY9" s="63">
        <f t="shared" si="3"/>
        <v>0.15173852402432542</v>
      </c>
      <c r="CZ9" s="63">
        <f t="shared" si="3"/>
        <v>0.12695435692827362</v>
      </c>
      <c r="DA9" s="63">
        <f t="shared" si="3"/>
        <v>0.24928279435459011</v>
      </c>
      <c r="DB9" s="63">
        <f t="shared" si="3"/>
        <v>0.30804152643314997</v>
      </c>
      <c r="DC9" s="63">
        <f t="shared" si="3"/>
        <v>0.32421229001580354</v>
      </c>
      <c r="DD9" s="63">
        <f t="shared" si="3"/>
        <v>0.48683346448965348</v>
      </c>
      <c r="DF9" s="36" t="s">
        <v>50</v>
      </c>
      <c r="DG9" s="63">
        <f t="shared" si="13"/>
        <v>8.3590900123873491E-2</v>
      </c>
      <c r="DH9" s="63">
        <f t="shared" si="4"/>
        <v>0.18547025187825739</v>
      </c>
      <c r="DI9" s="63">
        <f t="shared" si="4"/>
        <v>0.17079853279749058</v>
      </c>
      <c r="DJ9" s="63">
        <f t="shared" si="4"/>
        <v>0.42813322544560428</v>
      </c>
      <c r="DK9" s="63">
        <f t="shared" si="4"/>
        <v>0.47987204051353172</v>
      </c>
      <c r="DL9" s="63">
        <f t="shared" si="4"/>
        <v>0.65656350208954994</v>
      </c>
      <c r="DM9" s="63">
        <f t="shared" si="4"/>
        <v>0.79986632529089619</v>
      </c>
      <c r="DO9" s="36" t="s">
        <v>50</v>
      </c>
      <c r="DP9" s="63">
        <f t="shared" si="14"/>
        <v>9.4170526044142333E-2</v>
      </c>
      <c r="DQ9" s="63">
        <f t="shared" si="5"/>
        <v>0.24983516243404025</v>
      </c>
      <c r="DR9" s="63">
        <f t="shared" si="5"/>
        <v>0.22790265000918608</v>
      </c>
      <c r="DS9" s="63">
        <f t="shared" si="5"/>
        <v>0.50484572228534241</v>
      </c>
      <c r="DT9" s="63">
        <f t="shared" si="5"/>
        <v>0.61022165972364606</v>
      </c>
      <c r="DU9" s="63">
        <f t="shared" si="5"/>
        <v>0.77864447852956786</v>
      </c>
      <c r="DV9" s="63">
        <f t="shared" si="5"/>
        <v>0.87400961287381462</v>
      </c>
      <c r="DX9" s="36" t="s">
        <v>50</v>
      </c>
      <c r="DY9" s="112">
        <v>71.816011514094953</v>
      </c>
      <c r="DZ9" s="112">
        <v>69.707091581068042</v>
      </c>
      <c r="EA9" s="112">
        <v>76.071749976476909</v>
      </c>
      <c r="EB9" s="112">
        <v>74.986811623162097</v>
      </c>
      <c r="EC9" s="112">
        <v>76.587232374051624</v>
      </c>
      <c r="ED9" s="112">
        <v>89.45089150149451</v>
      </c>
      <c r="EE9" s="112">
        <v>102.04389411234179</v>
      </c>
      <c r="EG9" s="36" t="s">
        <v>50</v>
      </c>
      <c r="EH9" s="113">
        <v>76.312587410749529</v>
      </c>
      <c r="EI9" s="113">
        <v>78.798843046032701</v>
      </c>
      <c r="EJ9" s="113">
        <v>86.224735153145986</v>
      </c>
      <c r="EK9" s="113">
        <v>95.41699399220731</v>
      </c>
      <c r="EL9" s="113">
        <v>98.570802080700275</v>
      </c>
      <c r="EM9" s="113">
        <v>107.83963781293635</v>
      </c>
      <c r="EN9" s="113">
        <v>121.12596258383007</v>
      </c>
      <c r="EP9" s="36" t="s">
        <v>50</v>
      </c>
      <c r="EQ9" s="113">
        <v>77.811357958232193</v>
      </c>
      <c r="ER9" s="113">
        <v>81.281855946867296</v>
      </c>
      <c r="ES9" s="113">
        <v>89.087012689451512</v>
      </c>
      <c r="ET9" s="113">
        <v>104.7961073570126</v>
      </c>
      <c r="EU9" s="113">
        <v>110.09679004917966</v>
      </c>
      <c r="EV9" s="113">
        <v>123.6903753722881</v>
      </c>
      <c r="EW9" s="113">
        <v>139.73960600730081</v>
      </c>
      <c r="EY9" s="36" t="s">
        <v>50</v>
      </c>
      <c r="EZ9" s="113">
        <v>78.393318934114887</v>
      </c>
      <c r="FA9" s="113">
        <v>85.87933847449456</v>
      </c>
      <c r="FB9" s="113">
        <v>93.693142787803055</v>
      </c>
      <c r="FC9" s="113">
        <v>108.75947653683009</v>
      </c>
      <c r="FD9" s="113">
        <v>125.93282387187364</v>
      </c>
      <c r="FE9" s="113">
        <v>139.53640318556705</v>
      </c>
      <c r="FF9" s="113">
        <v>155.46022154438944</v>
      </c>
      <c r="FH9" s="36" t="s">
        <v>50</v>
      </c>
      <c r="FI9" s="101">
        <f t="shared" si="15"/>
        <v>6.2612442571696736E-2</v>
      </c>
      <c r="FJ9" s="101">
        <f t="shared" si="6"/>
        <v>0.13042792718429697</v>
      </c>
      <c r="FK9" s="101">
        <f t="shared" si="6"/>
        <v>0.13346590790679347</v>
      </c>
      <c r="FL9" s="101">
        <f t="shared" si="6"/>
        <v>0.27245034062409301</v>
      </c>
      <c r="FM9" s="101">
        <f t="shared" si="6"/>
        <v>0.2870396151577983</v>
      </c>
      <c r="FN9" s="101">
        <f t="shared" si="6"/>
        <v>0.20557365055589871</v>
      </c>
      <c r="FO9" s="101">
        <f t="shared" si="6"/>
        <v>0.18699863071160849</v>
      </c>
      <c r="FQ9" s="36" t="s">
        <v>50</v>
      </c>
      <c r="FR9" s="101">
        <f t="shared" si="16"/>
        <v>8.3482030228879678E-2</v>
      </c>
      <c r="FS9" s="101">
        <f t="shared" si="7"/>
        <v>0.16604859137377748</v>
      </c>
      <c r="FT9" s="101">
        <f t="shared" si="7"/>
        <v>0.17109193251107291</v>
      </c>
      <c r="FU9" s="101">
        <f t="shared" si="7"/>
        <v>0.39752717962798334</v>
      </c>
      <c r="FV9" s="101">
        <f t="shared" si="7"/>
        <v>0.43753451634689622</v>
      </c>
      <c r="FW9" s="101">
        <f t="shared" si="7"/>
        <v>0.38277409309242638</v>
      </c>
      <c r="FX9" s="101">
        <f t="shared" si="7"/>
        <v>0.36940683441048616</v>
      </c>
      <c r="FZ9" s="36" t="s">
        <v>50</v>
      </c>
      <c r="GA9" s="101">
        <f t="shared" si="17"/>
        <v>9.1585529206520189E-2</v>
      </c>
      <c r="GB9" s="101">
        <f t="shared" si="8"/>
        <v>0.23200289277050801</v>
      </c>
      <c r="GC9" s="101">
        <f t="shared" si="8"/>
        <v>0.23164174370610735</v>
      </c>
      <c r="GD9" s="101">
        <f t="shared" si="8"/>
        <v>0.45038139617655393</v>
      </c>
      <c r="GE9" s="101">
        <f t="shared" si="8"/>
        <v>0.6443057147804796</v>
      </c>
      <c r="GF9" s="101">
        <f t="shared" si="8"/>
        <v>0.55992188387787878</v>
      </c>
      <c r="GG9" s="101">
        <f t="shared" si="8"/>
        <v>0.52346421994872849</v>
      </c>
    </row>
    <row r="10" spans="2:189" x14ac:dyDescent="0.2">
      <c r="B10" s="36" t="s">
        <v>51</v>
      </c>
      <c r="C10" s="107">
        <v>362.50742211628517</v>
      </c>
      <c r="D10" s="107">
        <v>354.93296291829421</v>
      </c>
      <c r="E10" s="107">
        <v>358.22166644779242</v>
      </c>
      <c r="F10" s="107">
        <v>337.98906885921593</v>
      </c>
      <c r="G10" s="107">
        <v>318.15064491772443</v>
      </c>
      <c r="H10" s="107">
        <v>313.5779490980604</v>
      </c>
      <c r="I10" s="107">
        <v>303.84739354185359</v>
      </c>
      <c r="J10" s="108"/>
      <c r="K10" s="36" t="s">
        <v>51</v>
      </c>
      <c r="L10" s="107">
        <v>334.904980302897</v>
      </c>
      <c r="M10" s="107">
        <v>308.58991781967973</v>
      </c>
      <c r="N10" s="107">
        <v>301.94646419568568</v>
      </c>
      <c r="O10" s="107">
        <v>252.26877112177144</v>
      </c>
      <c r="P10" s="107">
        <v>241.66563271457883</v>
      </c>
      <c r="Q10" s="107">
        <v>203.66013338036254</v>
      </c>
      <c r="R10" s="107">
        <v>170.90370665100355</v>
      </c>
      <c r="S10" s="109"/>
      <c r="T10" s="110" t="s">
        <v>51</v>
      </c>
      <c r="U10" s="111">
        <v>298.13044360089566</v>
      </c>
      <c r="V10" s="111">
        <v>236.83296500370739</v>
      </c>
      <c r="W10" s="111">
        <v>201.90269517917221</v>
      </c>
      <c r="X10" s="111">
        <v>105.4561232785364</v>
      </c>
      <c r="Y10" s="111">
        <v>110.01238670470713</v>
      </c>
      <c r="Z10" s="111">
        <v>19.196162003830878</v>
      </c>
      <c r="AA10" s="111">
        <v>14.978467893189933</v>
      </c>
      <c r="AC10" s="110" t="s">
        <v>51</v>
      </c>
      <c r="AD10" s="111">
        <v>263.95176201008002</v>
      </c>
      <c r="AE10" s="111">
        <v>137.67566632838896</v>
      </c>
      <c r="AF10" s="111">
        <v>81.656734433825193</v>
      </c>
      <c r="AG10" s="111">
        <v>10.323211139871091</v>
      </c>
      <c r="AH10" s="111">
        <v>10.514314269379529</v>
      </c>
      <c r="AI10" s="111">
        <v>8.4110229734313204</v>
      </c>
      <c r="AJ10" s="111">
        <v>7.2774350409422901</v>
      </c>
      <c r="AL10" s="36" t="s">
        <v>51</v>
      </c>
      <c r="AM10" s="63">
        <f t="shared" si="9"/>
        <v>-7.6143108056236808E-2</v>
      </c>
      <c r="AN10" s="63">
        <f t="shared" si="0"/>
        <v>-0.13056844514405574</v>
      </c>
      <c r="AO10" s="63">
        <f t="shared" si="0"/>
        <v>-0.15709603165588626</v>
      </c>
      <c r="AP10" s="63">
        <f t="shared" si="0"/>
        <v>-0.25361855052522408</v>
      </c>
      <c r="AQ10" s="101">
        <f t="shared" si="0"/>
        <v>-0.24040502015303178</v>
      </c>
      <c r="AR10" s="63">
        <f t="shared" si="0"/>
        <v>-0.35052788639587973</v>
      </c>
      <c r="AS10" s="63">
        <f t="shared" si="0"/>
        <v>-0.43753439955882878</v>
      </c>
      <c r="AU10" s="36" t="s">
        <v>51</v>
      </c>
      <c r="AV10" s="63">
        <f t="shared" si="10"/>
        <v>-0.17758802879003854</v>
      </c>
      <c r="AW10" s="63">
        <f t="shared" si="1"/>
        <v>-0.3327388838262777</v>
      </c>
      <c r="AX10" s="63">
        <f t="shared" si="1"/>
        <v>-0.43637497647396573</v>
      </c>
      <c r="AY10" s="63">
        <f t="shared" si="1"/>
        <v>-0.68798954464866879</v>
      </c>
      <c r="AZ10" s="63">
        <f t="shared" si="1"/>
        <v>-0.65421290680345168</v>
      </c>
      <c r="BA10" s="63">
        <f t="shared" si="1"/>
        <v>-0.93878344424713367</v>
      </c>
      <c r="BB10" s="63">
        <f t="shared" si="1"/>
        <v>-0.9507039776823798</v>
      </c>
      <c r="BD10" s="36" t="s">
        <v>51</v>
      </c>
      <c r="BE10" s="63">
        <f t="shared" si="11"/>
        <v>-0.27187211652342513</v>
      </c>
      <c r="BF10" s="63">
        <f t="shared" si="2"/>
        <v>-0.61210797330175848</v>
      </c>
      <c r="BG10" s="63">
        <f t="shared" si="2"/>
        <v>-0.77204970530244033</v>
      </c>
      <c r="BH10" s="63">
        <f t="shared" si="2"/>
        <v>-0.96945696742585763</v>
      </c>
      <c r="BI10" s="63">
        <f t="shared" si="2"/>
        <v>-0.96695177445861036</v>
      </c>
      <c r="BJ10" s="63">
        <f t="shared" si="2"/>
        <v>-0.9731772498747957</v>
      </c>
      <c r="BK10" s="63">
        <f t="shared" si="2"/>
        <v>-0.97604904568668005</v>
      </c>
      <c r="BM10" s="36" t="s">
        <v>51</v>
      </c>
      <c r="BN10" s="111">
        <v>352.61169047690356</v>
      </c>
      <c r="BO10" s="111">
        <v>331.46621919038722</v>
      </c>
      <c r="BP10" s="111">
        <v>334.24648716350816</v>
      </c>
      <c r="BQ10" s="111">
        <v>287.95972981765397</v>
      </c>
      <c r="BR10" s="111">
        <v>263.72651050495028</v>
      </c>
      <c r="BS10" s="111">
        <v>264.74116085404</v>
      </c>
      <c r="BT10" s="111">
        <v>227.69904010886373</v>
      </c>
      <c r="BU10" s="108"/>
      <c r="BV10" s="36" t="s">
        <v>51</v>
      </c>
      <c r="BW10" s="107">
        <v>327.28343896610107</v>
      </c>
      <c r="BX10" s="107">
        <v>287.31312814103666</v>
      </c>
      <c r="BY10" s="107">
        <v>278.67897940823218</v>
      </c>
      <c r="BZ10" s="107">
        <v>205.70288937443505</v>
      </c>
      <c r="CA10" s="107">
        <v>171.51353910191523</v>
      </c>
      <c r="CB10" s="107">
        <v>151.1707466570702</v>
      </c>
      <c r="CC10" s="107">
        <v>82.086529830752482</v>
      </c>
      <c r="CD10" s="109"/>
      <c r="CE10" s="110" t="s">
        <v>51</v>
      </c>
      <c r="CF10" s="111">
        <v>300.83704036279937</v>
      </c>
      <c r="CG10" s="111">
        <v>242.11232227334995</v>
      </c>
      <c r="CH10" s="111">
        <v>209.03326889864749</v>
      </c>
      <c r="CI10" s="111">
        <v>86.930840304152611</v>
      </c>
      <c r="CJ10" s="111">
        <v>70.86818033646982</v>
      </c>
      <c r="CK10" s="111">
        <v>16.913406323976353</v>
      </c>
      <c r="CL10" s="111">
        <v>11.470271387882988</v>
      </c>
      <c r="CN10" s="110" t="s">
        <v>51</v>
      </c>
      <c r="CO10" s="111">
        <v>268.34429821399408</v>
      </c>
      <c r="CP10" s="111">
        <v>139.51893178759062</v>
      </c>
      <c r="CQ10" s="111">
        <v>87.582951174130642</v>
      </c>
      <c r="CR10" s="111">
        <v>9.4697328012759847</v>
      </c>
      <c r="CS10" s="111">
        <v>9.05965498366524</v>
      </c>
      <c r="CT10" s="111">
        <v>8.4110229734313204</v>
      </c>
      <c r="CU10" s="111">
        <v>7.2774350409422901</v>
      </c>
      <c r="CW10" s="36" t="s">
        <v>51</v>
      </c>
      <c r="CX10" s="63">
        <f t="shared" si="12"/>
        <v>-7.1830436128042963E-2</v>
      </c>
      <c r="CY10" s="63">
        <f t="shared" si="3"/>
        <v>-0.13320540221925292</v>
      </c>
      <c r="CZ10" s="63">
        <f t="shared" si="3"/>
        <v>-0.16624709574911167</v>
      </c>
      <c r="DA10" s="63">
        <f t="shared" si="3"/>
        <v>-0.28565397146089422</v>
      </c>
      <c r="DB10" s="63">
        <f t="shared" si="3"/>
        <v>-0.34965378045035089</v>
      </c>
      <c r="DC10" s="63">
        <f t="shared" si="3"/>
        <v>-0.42898661405955185</v>
      </c>
      <c r="DD10" s="63">
        <f t="shared" si="3"/>
        <v>-0.63949549461646127</v>
      </c>
      <c r="DF10" s="36" t="s">
        <v>51</v>
      </c>
      <c r="DG10" s="63">
        <f t="shared" si="13"/>
        <v>-0.14683191599257395</v>
      </c>
      <c r="DH10" s="63">
        <f t="shared" si="4"/>
        <v>-0.26957165389367865</v>
      </c>
      <c r="DI10" s="63">
        <f t="shared" si="4"/>
        <v>-0.37461341576825102</v>
      </c>
      <c r="DJ10" s="63">
        <f t="shared" si="4"/>
        <v>-0.69811459276198029</v>
      </c>
      <c r="DK10" s="63">
        <f t="shared" si="4"/>
        <v>-0.7312815454131617</v>
      </c>
      <c r="DL10" s="63">
        <f t="shared" si="4"/>
        <v>-0.93611342388386198</v>
      </c>
      <c r="DM10" s="63">
        <f t="shared" si="4"/>
        <v>-0.94962529757525982</v>
      </c>
      <c r="DO10" s="36" t="s">
        <v>51</v>
      </c>
      <c r="DP10" s="63">
        <f t="shared" si="14"/>
        <v>-0.2389807103358903</v>
      </c>
      <c r="DQ10" s="63">
        <f t="shared" si="5"/>
        <v>-0.57908551849305079</v>
      </c>
      <c r="DR10" s="63">
        <f t="shared" si="5"/>
        <v>-0.73796897039254017</v>
      </c>
      <c r="DS10" s="63">
        <f t="shared" si="5"/>
        <v>-0.96711438503129399</v>
      </c>
      <c r="DT10" s="63">
        <f t="shared" si="5"/>
        <v>-0.96564753779846035</v>
      </c>
      <c r="DU10" s="63">
        <f t="shared" si="5"/>
        <v>-0.96822925854711128</v>
      </c>
      <c r="DV10" s="63">
        <f t="shared" si="5"/>
        <v>-0.96803923706721418</v>
      </c>
      <c r="DX10" s="36" t="s">
        <v>51</v>
      </c>
      <c r="DY10" s="112">
        <v>354.2428522937538</v>
      </c>
      <c r="DZ10" s="112">
        <v>341.22959306660107</v>
      </c>
      <c r="EA10" s="112">
        <v>339.77498165016942</v>
      </c>
      <c r="EB10" s="112">
        <v>314.51563847459528</v>
      </c>
      <c r="EC10" s="112">
        <v>280.76094247176349</v>
      </c>
      <c r="ED10" s="112">
        <v>300.65598068690178</v>
      </c>
      <c r="EE10" s="112">
        <v>283.43919110554998</v>
      </c>
      <c r="EG10" s="36" t="s">
        <v>51</v>
      </c>
      <c r="EH10" s="113">
        <v>324.82900510107044</v>
      </c>
      <c r="EI10" s="113">
        <v>283.87285139932993</v>
      </c>
      <c r="EJ10" s="113">
        <v>266.61021141077413</v>
      </c>
      <c r="EK10" s="113">
        <v>207.89437650539099</v>
      </c>
      <c r="EL10" s="113">
        <v>173.3400627914969</v>
      </c>
      <c r="EM10" s="113">
        <v>165.22172027228186</v>
      </c>
      <c r="EN10" s="113">
        <v>128.70046916924815</v>
      </c>
      <c r="EP10" s="36" t="s">
        <v>51</v>
      </c>
      <c r="EQ10" s="113">
        <v>299.99511868072887</v>
      </c>
      <c r="ER10" s="113">
        <v>238.18919064828651</v>
      </c>
      <c r="ES10" s="113">
        <v>189.01352610021078</v>
      </c>
      <c r="ET10" s="113">
        <v>82.488740659904209</v>
      </c>
      <c r="EU10" s="113">
        <v>62.74115588055782</v>
      </c>
      <c r="EV10" s="113">
        <v>16.633398593769815</v>
      </c>
      <c r="EW10" s="113">
        <v>13.273308590263939</v>
      </c>
      <c r="EY10" s="36" t="s">
        <v>51</v>
      </c>
      <c r="EZ10" s="113">
        <v>266.06897427744406</v>
      </c>
      <c r="FA10" s="113">
        <v>136.57743013646561</v>
      </c>
      <c r="FB10" s="113">
        <v>77.887118825543553</v>
      </c>
      <c r="FC10" s="113">
        <v>9.3266302795711695</v>
      </c>
      <c r="FD10" s="113">
        <v>9.0172196265223832</v>
      </c>
      <c r="FE10" s="113">
        <v>8.4110229734313204</v>
      </c>
      <c r="FF10" s="113">
        <v>7.2774350409422901</v>
      </c>
      <c r="FH10" s="36" t="s">
        <v>51</v>
      </c>
      <c r="FI10" s="101">
        <f t="shared" si="15"/>
        <v>-8.3033001236937021E-2</v>
      </c>
      <c r="FJ10" s="101">
        <f t="shared" si="6"/>
        <v>-0.16808841563772658</v>
      </c>
      <c r="FK10" s="101">
        <f t="shared" si="6"/>
        <v>-0.21533301211307365</v>
      </c>
      <c r="FL10" s="101">
        <f t="shared" si="6"/>
        <v>-0.33900146423980293</v>
      </c>
      <c r="FM10" s="101">
        <f t="shared" si="6"/>
        <v>-0.38260620845105631</v>
      </c>
      <c r="FN10" s="101">
        <f t="shared" si="6"/>
        <v>-0.45046255226720056</v>
      </c>
      <c r="FO10" s="101">
        <f t="shared" si="6"/>
        <v>-0.54593269664913291</v>
      </c>
      <c r="FQ10" s="36" t="s">
        <v>51</v>
      </c>
      <c r="FR10" s="101">
        <f t="shared" si="16"/>
        <v>-0.15313712968876025</v>
      </c>
      <c r="FS10" s="101">
        <f t="shared" si="7"/>
        <v>-0.30196795504252516</v>
      </c>
      <c r="FT10" s="101">
        <f t="shared" si="7"/>
        <v>-0.44370970110207186</v>
      </c>
      <c r="FU10" s="101">
        <f t="shared" si="7"/>
        <v>-0.73772769754796419</v>
      </c>
      <c r="FV10" s="101">
        <f t="shared" si="7"/>
        <v>-0.7765317521440227</v>
      </c>
      <c r="FW10" s="101">
        <f t="shared" si="7"/>
        <v>-0.94467630893033339</v>
      </c>
      <c r="FX10" s="101">
        <f t="shared" si="7"/>
        <v>-0.95317052473057229</v>
      </c>
      <c r="FZ10" s="36" t="s">
        <v>51</v>
      </c>
      <c r="GA10" s="101">
        <f t="shared" si="17"/>
        <v>-0.24890799474252223</v>
      </c>
      <c r="GB10" s="101">
        <f t="shared" si="8"/>
        <v>-0.59974916328605632</v>
      </c>
      <c r="GC10" s="101">
        <f t="shared" si="8"/>
        <v>-0.77076852907982574</v>
      </c>
      <c r="GD10" s="101">
        <f t="shared" si="8"/>
        <v>-0.97034605234637794</v>
      </c>
      <c r="GE10" s="101">
        <f t="shared" si="8"/>
        <v>-0.96788292720797786</v>
      </c>
      <c r="GF10" s="101">
        <f t="shared" si="8"/>
        <v>-0.97202442820457169</v>
      </c>
      <c r="GG10" s="101">
        <f t="shared" si="8"/>
        <v>-0.97432452790823754</v>
      </c>
    </row>
    <row r="11" spans="2:189" x14ac:dyDescent="0.2">
      <c r="B11" s="36" t="s">
        <v>52</v>
      </c>
      <c r="C11" s="107">
        <v>52.24392586312657</v>
      </c>
      <c r="D11" s="107">
        <v>53.506975584066197</v>
      </c>
      <c r="E11" s="107">
        <v>54.899118847415295</v>
      </c>
      <c r="F11" s="107">
        <v>52.900687764896468</v>
      </c>
      <c r="G11" s="107">
        <v>55.960029638887349</v>
      </c>
      <c r="H11" s="107">
        <v>55.587736639432237</v>
      </c>
      <c r="I11" s="107">
        <v>61.456144979706316</v>
      </c>
      <c r="J11" s="108"/>
      <c r="K11" s="36" t="s">
        <v>52</v>
      </c>
      <c r="L11" s="107">
        <v>49.639155654080781</v>
      </c>
      <c r="M11" s="107">
        <v>44.930594360050044</v>
      </c>
      <c r="N11" s="107">
        <v>45.181437750264713</v>
      </c>
      <c r="O11" s="107">
        <v>39.265194094688262</v>
      </c>
      <c r="P11" s="107">
        <v>41.350238208987932</v>
      </c>
      <c r="Q11" s="107">
        <v>41.908051407323839</v>
      </c>
      <c r="R11" s="107">
        <v>41.706758667097219</v>
      </c>
      <c r="S11" s="109"/>
      <c r="T11" s="110" t="s">
        <v>52</v>
      </c>
      <c r="U11" s="111">
        <v>46.276857903417415</v>
      </c>
      <c r="V11" s="111">
        <v>42.907495806226102</v>
      </c>
      <c r="W11" s="111">
        <v>40.711382306191489</v>
      </c>
      <c r="X11" s="111">
        <v>33.198104908145652</v>
      </c>
      <c r="Y11" s="111">
        <v>36.074473388136632</v>
      </c>
      <c r="Z11" s="111">
        <v>41.239107885781806</v>
      </c>
      <c r="AA11" s="111">
        <v>40.440159976856073</v>
      </c>
      <c r="AC11" s="110" t="s">
        <v>52</v>
      </c>
      <c r="AD11" s="111">
        <v>47.362606473257188</v>
      </c>
      <c r="AE11" s="111">
        <v>37.156989955940247</v>
      </c>
      <c r="AF11" s="111">
        <v>30.209918660105817</v>
      </c>
      <c r="AG11" s="111">
        <v>15.202221692437424</v>
      </c>
      <c r="AH11" s="111">
        <v>19.819448475338859</v>
      </c>
      <c r="AI11" s="111">
        <v>29.90680501644918</v>
      </c>
      <c r="AJ11" s="111">
        <v>28.821189545805652</v>
      </c>
      <c r="AL11" s="36" t="s">
        <v>52</v>
      </c>
      <c r="AM11" s="63">
        <f t="shared" si="9"/>
        <v>-4.9857857464042921E-2</v>
      </c>
      <c r="AN11" s="63">
        <f t="shared" si="0"/>
        <v>-0.1602852923455107</v>
      </c>
      <c r="AO11" s="63">
        <f t="shared" si="0"/>
        <v>-0.17700978269176904</v>
      </c>
      <c r="AP11" s="63">
        <f t="shared" si="0"/>
        <v>-0.25775645357972765</v>
      </c>
      <c r="AQ11" s="63">
        <f t="shared" si="0"/>
        <v>-0.26107547698200084</v>
      </c>
      <c r="AR11" s="63">
        <f t="shared" si="0"/>
        <v>-0.24609178317226987</v>
      </c>
      <c r="AS11" s="63">
        <f t="shared" si="0"/>
        <v>-0.32135738938930558</v>
      </c>
      <c r="AU11" s="36" t="s">
        <v>52</v>
      </c>
      <c r="AV11" s="63">
        <f t="shared" si="10"/>
        <v>-0.11421553532064621</v>
      </c>
      <c r="AW11" s="63">
        <f t="shared" si="1"/>
        <v>-0.19809528873832494</v>
      </c>
      <c r="AX11" s="63">
        <f t="shared" si="1"/>
        <v>-0.25843286448106229</v>
      </c>
      <c r="AY11" s="63">
        <f t="shared" si="1"/>
        <v>-0.37244473917454324</v>
      </c>
      <c r="AZ11" s="63">
        <f t="shared" si="1"/>
        <v>-0.35535285415453011</v>
      </c>
      <c r="BA11" s="63">
        <f t="shared" si="1"/>
        <v>-0.25812579574380357</v>
      </c>
      <c r="BB11" s="63">
        <f t="shared" si="1"/>
        <v>-0.34196718667905412</v>
      </c>
      <c r="BD11" s="36" t="s">
        <v>52</v>
      </c>
      <c r="BE11" s="63">
        <f t="shared" si="11"/>
        <v>-9.343324241478157E-2</v>
      </c>
      <c r="BF11" s="63">
        <f t="shared" si="2"/>
        <v>-0.30556736667797757</v>
      </c>
      <c r="BG11" s="63">
        <f t="shared" si="2"/>
        <v>-0.44971942547802601</v>
      </c>
      <c r="BH11" s="63">
        <f t="shared" si="2"/>
        <v>-0.71262714466020183</v>
      </c>
      <c r="BI11" s="63">
        <f t="shared" si="2"/>
        <v>-0.64582848502342349</v>
      </c>
      <c r="BJ11" s="63">
        <f t="shared" si="2"/>
        <v>-0.46198915760073944</v>
      </c>
      <c r="BK11" s="63">
        <f t="shared" si="2"/>
        <v>-0.53102835273311055</v>
      </c>
      <c r="BM11" s="36" t="s">
        <v>52</v>
      </c>
      <c r="BN11" s="111">
        <v>50.931880991084419</v>
      </c>
      <c r="BO11" s="111">
        <v>48.85567901491266</v>
      </c>
      <c r="BP11" s="111">
        <v>48.070946674596144</v>
      </c>
      <c r="BQ11" s="111">
        <v>37.076088887822245</v>
      </c>
      <c r="BR11" s="111">
        <v>31.280580070685325</v>
      </c>
      <c r="BS11" s="111">
        <v>29.806805529238957</v>
      </c>
      <c r="BT11" s="111">
        <v>26.032318370298817</v>
      </c>
      <c r="BU11" s="108"/>
      <c r="BV11" s="36" t="s">
        <v>52</v>
      </c>
      <c r="BW11" s="107">
        <v>49.905576538988484</v>
      </c>
      <c r="BX11" s="107">
        <v>44.452845173430731</v>
      </c>
      <c r="BY11" s="107">
        <v>42.311199376993827</v>
      </c>
      <c r="BZ11" s="107">
        <v>37.41259908466207</v>
      </c>
      <c r="CA11" s="107">
        <v>32.267260656529601</v>
      </c>
      <c r="CB11" s="107">
        <v>37.900095726052697</v>
      </c>
      <c r="CC11" s="107">
        <v>36.624157574567043</v>
      </c>
      <c r="CD11" s="109"/>
      <c r="CE11" s="110" t="s">
        <v>52</v>
      </c>
      <c r="CF11" s="111">
        <v>46.103537487073666</v>
      </c>
      <c r="CG11" s="111">
        <v>42.262920115084867</v>
      </c>
      <c r="CH11" s="111">
        <v>41.274752177262663</v>
      </c>
      <c r="CI11" s="111">
        <v>30.441358783204329</v>
      </c>
      <c r="CJ11" s="111">
        <v>32.611192863465838</v>
      </c>
      <c r="CK11" s="111">
        <v>35.744084875441665</v>
      </c>
      <c r="CL11" s="111">
        <v>26.318916132023947</v>
      </c>
      <c r="CN11" s="110" t="s">
        <v>52</v>
      </c>
      <c r="CO11" s="111">
        <v>46.78682703096846</v>
      </c>
      <c r="CP11" s="111">
        <v>36.168966987838424</v>
      </c>
      <c r="CQ11" s="111">
        <v>32.200737564974482</v>
      </c>
      <c r="CR11" s="111">
        <v>15.448776937031331</v>
      </c>
      <c r="CS11" s="111">
        <v>19.189547004042705</v>
      </c>
      <c r="CT11" s="111">
        <v>27.701255977168383</v>
      </c>
      <c r="CU11" s="111">
        <v>20.819323490542232</v>
      </c>
      <c r="CW11" s="36" t="s">
        <v>52</v>
      </c>
      <c r="CX11" s="63">
        <f t="shared" si="12"/>
        <v>-2.0150531103997338E-2</v>
      </c>
      <c r="CY11" s="63">
        <f t="shared" si="3"/>
        <v>-9.0119182257972774E-2</v>
      </c>
      <c r="CZ11" s="63">
        <f t="shared" si="3"/>
        <v>-0.11981763822109515</v>
      </c>
      <c r="DA11" s="63">
        <f t="shared" si="3"/>
        <v>9.0762053640007778E-3</v>
      </c>
      <c r="DB11" s="63">
        <f t="shared" si="3"/>
        <v>3.1542912043659443E-2</v>
      </c>
      <c r="DC11" s="63">
        <f t="shared" si="3"/>
        <v>0.27152491027173764</v>
      </c>
      <c r="DD11" s="63">
        <f t="shared" si="3"/>
        <v>0.40687268239438956</v>
      </c>
      <c r="DF11" s="36" t="s">
        <v>52</v>
      </c>
      <c r="DG11" s="63">
        <f t="shared" si="13"/>
        <v>-9.4800023287102797E-2</v>
      </c>
      <c r="DH11" s="63">
        <f t="shared" si="4"/>
        <v>-0.13494355278155945</v>
      </c>
      <c r="DI11" s="63">
        <f t="shared" si="4"/>
        <v>-0.14137842017837854</v>
      </c>
      <c r="DJ11" s="63">
        <f t="shared" si="4"/>
        <v>-0.17894902897368747</v>
      </c>
      <c r="DK11" s="63">
        <f t="shared" si="4"/>
        <v>4.253798330381664E-2</v>
      </c>
      <c r="DL11" s="63">
        <f t="shared" si="4"/>
        <v>0.19919207176960096</v>
      </c>
      <c r="DM11" s="63">
        <f t="shared" si="4"/>
        <v>1.1009306111288142E-2</v>
      </c>
      <c r="DO11" s="36" t="s">
        <v>52</v>
      </c>
      <c r="DP11" s="63">
        <f t="shared" si="14"/>
        <v>-8.1384270116423685E-2</v>
      </c>
      <c r="DQ11" s="63">
        <f t="shared" si="5"/>
        <v>-0.25967732478350691</v>
      </c>
      <c r="DR11" s="63">
        <f t="shared" si="5"/>
        <v>-0.3301413890816618</v>
      </c>
      <c r="DS11" s="63">
        <f t="shared" si="5"/>
        <v>-0.58332236758377365</v>
      </c>
      <c r="DT11" s="63">
        <f t="shared" si="5"/>
        <v>-0.38653480975481536</v>
      </c>
      <c r="DU11" s="63">
        <f t="shared" si="5"/>
        <v>-7.06398929601878E-2</v>
      </c>
      <c r="DV11" s="63">
        <f t="shared" si="5"/>
        <v>-0.20025088836130223</v>
      </c>
      <c r="DX11" s="36" t="s">
        <v>52</v>
      </c>
      <c r="DY11" s="112">
        <v>52.353133438878778</v>
      </c>
      <c r="DZ11" s="112">
        <v>51.968224713579048</v>
      </c>
      <c r="EA11" s="112">
        <v>49.097142367163713</v>
      </c>
      <c r="EB11" s="112">
        <v>38.149598782404304</v>
      </c>
      <c r="EC11" s="112">
        <v>32.776443764295983</v>
      </c>
      <c r="ED11" s="112">
        <v>38.574846097114843</v>
      </c>
      <c r="EE11" s="112">
        <v>47.548040060982579</v>
      </c>
      <c r="EG11" s="36" t="s">
        <v>52</v>
      </c>
      <c r="EH11" s="113">
        <v>50.402976593277295</v>
      </c>
      <c r="EI11" s="113">
        <v>44.26058079597523</v>
      </c>
      <c r="EJ11" s="113">
        <v>39.191405969517298</v>
      </c>
      <c r="EK11" s="113">
        <v>33.810997710687737</v>
      </c>
      <c r="EL11" s="113">
        <v>32.09906987283118</v>
      </c>
      <c r="EM11" s="113">
        <v>37.012391840917495</v>
      </c>
      <c r="EN11" s="113">
        <v>39.2853443842357</v>
      </c>
      <c r="EP11" s="36" t="s">
        <v>52</v>
      </c>
      <c r="EQ11" s="113">
        <v>45.201814262888391</v>
      </c>
      <c r="ER11" s="113">
        <v>41.568259018052238</v>
      </c>
      <c r="ES11" s="113">
        <v>33.930433664819084</v>
      </c>
      <c r="ET11" s="113">
        <v>28.308222448508069</v>
      </c>
      <c r="EU11" s="113">
        <v>29.204841967090449</v>
      </c>
      <c r="EV11" s="113">
        <v>33.024990300232368</v>
      </c>
      <c r="EW11" s="113">
        <v>30.206069759006589</v>
      </c>
      <c r="EY11" s="36" t="s">
        <v>52</v>
      </c>
      <c r="EZ11" s="113">
        <v>45.937080628143512</v>
      </c>
      <c r="FA11" s="113">
        <v>36.918463624151329</v>
      </c>
      <c r="FB11" s="113">
        <v>28.6142515666163</v>
      </c>
      <c r="FC11" s="113">
        <v>15.034146707956609</v>
      </c>
      <c r="FD11" s="113">
        <v>18.76927301894462</v>
      </c>
      <c r="FE11" s="113">
        <v>27.690032631658632</v>
      </c>
      <c r="FF11" s="113">
        <v>25.070991509466172</v>
      </c>
      <c r="FH11" s="36" t="s">
        <v>52</v>
      </c>
      <c r="FI11" s="101">
        <f t="shared" si="15"/>
        <v>-3.725005014032734E-2</v>
      </c>
      <c r="FJ11" s="101">
        <f t="shared" si="6"/>
        <v>-0.14831455105661606</v>
      </c>
      <c r="FK11" s="101">
        <f t="shared" si="6"/>
        <v>-0.20175790117413017</v>
      </c>
      <c r="FL11" s="101">
        <f t="shared" si="6"/>
        <v>-0.11372599477291634</v>
      </c>
      <c r="FM11" s="101">
        <f t="shared" si="6"/>
        <v>-2.0666485245805721E-2</v>
      </c>
      <c r="FN11" s="101">
        <f t="shared" si="6"/>
        <v>-4.0504484509510719E-2</v>
      </c>
      <c r="FO11" s="101">
        <f t="shared" si="6"/>
        <v>-0.17377573641625577</v>
      </c>
      <c r="FQ11" s="36" t="s">
        <v>52</v>
      </c>
      <c r="FR11" s="101">
        <f t="shared" si="16"/>
        <v>-0.13659772980617113</v>
      </c>
      <c r="FS11" s="101">
        <f t="shared" si="7"/>
        <v>-0.20012162726061622</v>
      </c>
      <c r="FT11" s="101">
        <f t="shared" si="7"/>
        <v>-0.30891224969720765</v>
      </c>
      <c r="FU11" s="101">
        <f t="shared" si="7"/>
        <v>-0.257968016650161</v>
      </c>
      <c r="FV11" s="101">
        <f t="shared" si="7"/>
        <v>-0.10896855750702739</v>
      </c>
      <c r="FW11" s="101">
        <f t="shared" si="7"/>
        <v>-0.14387240283241387</v>
      </c>
      <c r="FX11" s="101">
        <f t="shared" si="7"/>
        <v>-0.36472523956264247</v>
      </c>
      <c r="FZ11" s="36" t="s">
        <v>52</v>
      </c>
      <c r="GA11" s="101">
        <f t="shared" si="17"/>
        <v>-0.12255336766472402</v>
      </c>
      <c r="GB11" s="101">
        <f t="shared" si="8"/>
        <v>-0.2895954436075876</v>
      </c>
      <c r="GC11" s="101">
        <f t="shared" si="8"/>
        <v>-0.41719109937947063</v>
      </c>
      <c r="GD11" s="101">
        <f t="shared" si="8"/>
        <v>-0.60591599419675179</v>
      </c>
      <c r="GE11" s="101">
        <f t="shared" si="8"/>
        <v>-0.42735480536206449</v>
      </c>
      <c r="GF11" s="101">
        <f t="shared" si="8"/>
        <v>-0.28217386630792873</v>
      </c>
      <c r="GG11" s="101">
        <f t="shared" si="8"/>
        <v>-0.47272292449254572</v>
      </c>
    </row>
    <row r="12" spans="2:189" x14ac:dyDescent="0.2">
      <c r="B12" s="36" t="s">
        <v>53</v>
      </c>
      <c r="C12" s="107">
        <v>108.99864140617086</v>
      </c>
      <c r="D12" s="107">
        <v>122.11973652142824</v>
      </c>
      <c r="E12" s="107">
        <v>146.09270852906783</v>
      </c>
      <c r="F12" s="107">
        <v>166.07242160431721</v>
      </c>
      <c r="G12" s="107">
        <v>191.02269723523386</v>
      </c>
      <c r="H12" s="107">
        <v>190.60207422288022</v>
      </c>
      <c r="I12" s="107">
        <v>197.99381963552693</v>
      </c>
      <c r="J12" s="108"/>
      <c r="K12" s="36" t="s">
        <v>53</v>
      </c>
      <c r="L12" s="107">
        <v>105.50239971262874</v>
      </c>
      <c r="M12" s="107">
        <v>121.14237327287556</v>
      </c>
      <c r="N12" s="107">
        <v>143.54765709818469</v>
      </c>
      <c r="O12" s="107">
        <v>181.01467840624096</v>
      </c>
      <c r="P12" s="107">
        <v>201.06142187594463</v>
      </c>
      <c r="Q12" s="107">
        <v>204.68792061963202</v>
      </c>
      <c r="R12" s="107">
        <v>217.22974865938227</v>
      </c>
      <c r="S12" s="109"/>
      <c r="T12" s="110" t="s">
        <v>53</v>
      </c>
      <c r="U12" s="111">
        <v>106.31044898645288</v>
      </c>
      <c r="V12" s="111">
        <v>121.09648872601844</v>
      </c>
      <c r="W12" s="111">
        <v>146.49018508485125</v>
      </c>
      <c r="X12" s="111">
        <v>192.42459786617184</v>
      </c>
      <c r="Y12" s="111">
        <v>203.79606578873668</v>
      </c>
      <c r="Z12" s="111">
        <v>191.40650931726694</v>
      </c>
      <c r="AA12" s="111">
        <v>187.24902600021298</v>
      </c>
      <c r="AC12" s="110" t="s">
        <v>53</v>
      </c>
      <c r="AD12" s="111">
        <v>107.56881303187851</v>
      </c>
      <c r="AE12" s="111">
        <v>123.63090867431242</v>
      </c>
      <c r="AF12" s="111">
        <v>149.07317492927274</v>
      </c>
      <c r="AG12" s="111">
        <v>172.39260885542706</v>
      </c>
      <c r="AH12" s="111">
        <v>183.37852361249045</v>
      </c>
      <c r="AI12" s="111">
        <v>180.61516398805034</v>
      </c>
      <c r="AJ12" s="111">
        <v>178.82987219593517</v>
      </c>
      <c r="AL12" s="36" t="s">
        <v>53</v>
      </c>
      <c r="AM12" s="63">
        <f t="shared" si="9"/>
        <v>-3.2076011668014992E-2</v>
      </c>
      <c r="AN12" s="63">
        <f t="shared" si="0"/>
        <v>-8.0033193355374399E-3</v>
      </c>
      <c r="AO12" s="63">
        <f t="shared" si="0"/>
        <v>-1.7420797085001438E-2</v>
      </c>
      <c r="AP12" s="63">
        <f t="shared" si="0"/>
        <v>8.9974341661164248E-2</v>
      </c>
      <c r="AQ12" s="63">
        <f t="shared" si="0"/>
        <v>5.2552522742093988E-2</v>
      </c>
      <c r="AR12" s="63">
        <f t="shared" si="0"/>
        <v>7.3901852611952812E-2</v>
      </c>
      <c r="AS12" s="63">
        <f t="shared" si="0"/>
        <v>9.7154189253308099E-2</v>
      </c>
      <c r="AU12" s="36" t="s">
        <v>53</v>
      </c>
      <c r="AV12" s="63">
        <f t="shared" si="10"/>
        <v>-2.4662623176198495E-2</v>
      </c>
      <c r="AW12" s="63">
        <f t="shared" si="1"/>
        <v>-8.3790534155816498E-3</v>
      </c>
      <c r="AX12" s="63">
        <f t="shared" si="1"/>
        <v>2.7207145365801821E-3</v>
      </c>
      <c r="AY12" s="63">
        <f t="shared" si="1"/>
        <v>0.15867882221071672</v>
      </c>
      <c r="AZ12" s="63">
        <f t="shared" si="1"/>
        <v>6.6868328938802124E-2</v>
      </c>
      <c r="BA12" s="63">
        <f t="shared" si="1"/>
        <v>4.2204949640056721E-3</v>
      </c>
      <c r="BB12" s="63">
        <f t="shared" si="1"/>
        <v>-5.4268328451328895E-2</v>
      </c>
      <c r="BD12" s="36" t="s">
        <v>53</v>
      </c>
      <c r="BE12" s="63">
        <f t="shared" si="11"/>
        <v>-1.3117855010359891E-2</v>
      </c>
      <c r="BF12" s="63">
        <f t="shared" si="2"/>
        <v>1.2374512064387E-2</v>
      </c>
      <c r="BG12" s="63">
        <f t="shared" si="2"/>
        <v>2.0401198870317883E-2</v>
      </c>
      <c r="BH12" s="63">
        <f t="shared" si="2"/>
        <v>3.8056813949327806E-2</v>
      </c>
      <c r="BI12" s="63">
        <f t="shared" si="2"/>
        <v>-4.001709604869641E-2</v>
      </c>
      <c r="BJ12" s="63">
        <f t="shared" si="2"/>
        <v>-5.2396650327906191E-2</v>
      </c>
      <c r="BK12" s="63">
        <f t="shared" si="2"/>
        <v>-9.6790634550458887E-2</v>
      </c>
      <c r="BM12" s="36" t="s">
        <v>53</v>
      </c>
      <c r="BN12" s="111">
        <v>105.64463148919792</v>
      </c>
      <c r="BO12" s="111">
        <v>118.65047473563523</v>
      </c>
      <c r="BP12" s="111">
        <v>131.03381463577185</v>
      </c>
      <c r="BQ12" s="111">
        <v>142.14730072551779</v>
      </c>
      <c r="BR12" s="111">
        <v>134.02689125803641</v>
      </c>
      <c r="BS12" s="111">
        <v>144.90493605117638</v>
      </c>
      <c r="BT12" s="111">
        <v>122.83597685809517</v>
      </c>
      <c r="BU12" s="108"/>
      <c r="BV12" s="36" t="s">
        <v>53</v>
      </c>
      <c r="BW12" s="107">
        <v>104.94087488909933</v>
      </c>
      <c r="BX12" s="107">
        <v>120.42230795444384</v>
      </c>
      <c r="BY12" s="107">
        <v>143.04740714539523</v>
      </c>
      <c r="BZ12" s="107">
        <v>159.91281752854422</v>
      </c>
      <c r="CA12" s="107">
        <v>160.38503157945968</v>
      </c>
      <c r="CB12" s="107">
        <v>170.28180079835042</v>
      </c>
      <c r="CC12" s="107">
        <v>168.76391815900368</v>
      </c>
      <c r="CD12" s="109"/>
      <c r="CE12" s="110" t="s">
        <v>53</v>
      </c>
      <c r="CF12" s="111">
        <v>105.81072527666912</v>
      </c>
      <c r="CG12" s="111">
        <v>116.43238017912115</v>
      </c>
      <c r="CH12" s="111">
        <v>144.80571296542152</v>
      </c>
      <c r="CI12" s="111">
        <v>177.01493207512135</v>
      </c>
      <c r="CJ12" s="111">
        <v>178.71975617709907</v>
      </c>
      <c r="CK12" s="111">
        <v>178.90434643801902</v>
      </c>
      <c r="CL12" s="111">
        <v>167.53863732308011</v>
      </c>
      <c r="CN12" s="110" t="s">
        <v>53</v>
      </c>
      <c r="CO12" s="111">
        <v>107.03866912680878</v>
      </c>
      <c r="CP12" s="111">
        <v>122.95222533525967</v>
      </c>
      <c r="CQ12" s="111">
        <v>148.39693358398515</v>
      </c>
      <c r="CR12" s="111">
        <v>171.22241404173062</v>
      </c>
      <c r="CS12" s="111">
        <v>179.54749770110686</v>
      </c>
      <c r="CT12" s="111">
        <v>174.00507416978812</v>
      </c>
      <c r="CU12" s="111">
        <v>169.27805128911177</v>
      </c>
      <c r="CW12" s="36" t="s">
        <v>53</v>
      </c>
      <c r="CX12" s="63">
        <f t="shared" si="12"/>
        <v>-6.6615462629593392E-3</v>
      </c>
      <c r="CY12" s="63">
        <f t="shared" si="3"/>
        <v>1.4933216430498275E-2</v>
      </c>
      <c r="CZ12" s="63">
        <f t="shared" si="3"/>
        <v>9.1683147155693812E-2</v>
      </c>
      <c r="DA12" s="63">
        <f t="shared" si="3"/>
        <v>0.12497962826132802</v>
      </c>
      <c r="DB12" s="63">
        <f t="shared" si="3"/>
        <v>0.19666307316400422</v>
      </c>
      <c r="DC12" s="63">
        <f t="shared" si="3"/>
        <v>0.17512767638371995</v>
      </c>
      <c r="DD12" s="63">
        <f t="shared" si="3"/>
        <v>0.37389649576333994</v>
      </c>
      <c r="DF12" s="36" t="s">
        <v>53</v>
      </c>
      <c r="DG12" s="63">
        <f t="shared" si="13"/>
        <v>1.5721933536034793E-3</v>
      </c>
      <c r="DH12" s="63">
        <f t="shared" si="4"/>
        <v>-1.8694358884414064E-2</v>
      </c>
      <c r="DI12" s="63">
        <f t="shared" si="4"/>
        <v>0.10510186525463472</v>
      </c>
      <c r="DJ12" s="63">
        <f t="shared" si="4"/>
        <v>0.24529225086680984</v>
      </c>
      <c r="DK12" s="63">
        <f t="shared" si="4"/>
        <v>0.33346192319731816</v>
      </c>
      <c r="DL12" s="63">
        <f t="shared" si="4"/>
        <v>0.23463252055702921</v>
      </c>
      <c r="DM12" s="63">
        <f t="shared" si="4"/>
        <v>0.36392156116141106</v>
      </c>
      <c r="DO12" s="36" t="s">
        <v>53</v>
      </c>
      <c r="DP12" s="63">
        <f t="shared" si="14"/>
        <v>1.3195536942673725E-2</v>
      </c>
      <c r="DQ12" s="63">
        <f t="shared" si="5"/>
        <v>3.625565434280098E-2</v>
      </c>
      <c r="DR12" s="63">
        <f t="shared" si="5"/>
        <v>0.13250868866541587</v>
      </c>
      <c r="DS12" s="63">
        <f t="shared" si="5"/>
        <v>0.20454214162220352</v>
      </c>
      <c r="DT12" s="63">
        <f t="shared" si="5"/>
        <v>0.33963785935638469</v>
      </c>
      <c r="DU12" s="63">
        <f t="shared" si="5"/>
        <v>0.20082226949352777</v>
      </c>
      <c r="DV12" s="63">
        <f t="shared" si="5"/>
        <v>0.3780820213988958</v>
      </c>
      <c r="DX12" s="36" t="s">
        <v>53</v>
      </c>
      <c r="DY12" s="112">
        <v>104.82169018150559</v>
      </c>
      <c r="DZ12" s="112">
        <v>117.40371673787286</v>
      </c>
      <c r="EA12" s="112">
        <v>131.48524732412855</v>
      </c>
      <c r="EB12" s="112">
        <v>156.97188480141941</v>
      </c>
      <c r="EC12" s="112">
        <v>150.7813305102876</v>
      </c>
      <c r="ED12" s="112">
        <v>169.61981944697584</v>
      </c>
      <c r="EE12" s="112">
        <v>183.3044262853704</v>
      </c>
      <c r="EG12" s="36" t="s">
        <v>53</v>
      </c>
      <c r="EH12" s="113">
        <v>104.82321556783238</v>
      </c>
      <c r="EI12" s="113">
        <v>119.39547192759611</v>
      </c>
      <c r="EJ12" s="113">
        <v>141.74525364858121</v>
      </c>
      <c r="EK12" s="113">
        <v>165.56903205673063</v>
      </c>
      <c r="EL12" s="113">
        <v>170.09354385368289</v>
      </c>
      <c r="EM12" s="113">
        <v>187.79242256018813</v>
      </c>
      <c r="EN12" s="113">
        <v>198.8424807391755</v>
      </c>
      <c r="EP12" s="36" t="s">
        <v>53</v>
      </c>
      <c r="EQ12" s="113">
        <v>105.07394140517381</v>
      </c>
      <c r="ER12" s="113">
        <v>116.67976115439855</v>
      </c>
      <c r="ES12" s="113">
        <v>142.72696598693773</v>
      </c>
      <c r="ET12" s="113">
        <v>172.76470801609045</v>
      </c>
      <c r="EU12" s="113">
        <v>173.03480039257801</v>
      </c>
      <c r="EV12" s="113">
        <v>176.58392579412046</v>
      </c>
      <c r="EW12" s="113">
        <v>178.32558511169586</v>
      </c>
      <c r="EY12" s="36" t="s">
        <v>53</v>
      </c>
      <c r="EZ12" s="113">
        <v>105.352757995159</v>
      </c>
      <c r="FA12" s="113">
        <v>121.55172259522945</v>
      </c>
      <c r="FB12" s="113">
        <v>145.00892676809855</v>
      </c>
      <c r="FC12" s="113">
        <v>167.95535908882331</v>
      </c>
      <c r="FD12" s="113">
        <v>176.45054240909863</v>
      </c>
      <c r="FE12" s="113">
        <v>172.28724007938749</v>
      </c>
      <c r="FF12" s="113">
        <v>175.04239630848764</v>
      </c>
      <c r="FH12" s="36" t="s">
        <v>53</v>
      </c>
      <c r="FI12" s="101">
        <f t="shared" si="15"/>
        <v>1.455220121093781E-5</v>
      </c>
      <c r="FJ12" s="101">
        <f t="shared" si="6"/>
        <v>1.696500966975556E-2</v>
      </c>
      <c r="FK12" s="101">
        <f t="shared" si="6"/>
        <v>7.803161596646957E-2</v>
      </c>
      <c r="FL12" s="101">
        <f t="shared" si="6"/>
        <v>5.4768707569430308E-2</v>
      </c>
      <c r="FM12" s="101">
        <f t="shared" si="6"/>
        <v>0.12808093202279869</v>
      </c>
      <c r="FN12" s="101">
        <f t="shared" si="6"/>
        <v>0.10713726245235833</v>
      </c>
      <c r="FO12" s="101">
        <f t="shared" si="6"/>
        <v>8.4766389817642951E-2</v>
      </c>
      <c r="FQ12" s="36" t="s">
        <v>53</v>
      </c>
      <c r="FR12" s="101">
        <f t="shared" si="16"/>
        <v>2.4064792623685882E-3</v>
      </c>
      <c r="FS12" s="101">
        <f t="shared" si="7"/>
        <v>-6.1663770414583929E-3</v>
      </c>
      <c r="FT12" s="101">
        <f t="shared" si="7"/>
        <v>8.5497946663908531E-2</v>
      </c>
      <c r="FU12" s="101">
        <f t="shared" si="7"/>
        <v>0.10060924753913802</v>
      </c>
      <c r="FV12" s="101">
        <f t="shared" si="7"/>
        <v>0.14758770072513783</v>
      </c>
      <c r="FW12" s="101">
        <f t="shared" si="7"/>
        <v>4.1057149865211695E-2</v>
      </c>
      <c r="FX12" s="101">
        <f t="shared" si="7"/>
        <v>-2.7161598192524949E-2</v>
      </c>
      <c r="FZ12" s="36" t="s">
        <v>53</v>
      </c>
      <c r="GA12" s="101">
        <f t="shared" si="17"/>
        <v>5.066392392011787E-3</v>
      </c>
      <c r="GB12" s="101">
        <f t="shared" si="8"/>
        <v>3.5331128967729608E-2</v>
      </c>
      <c r="GC12" s="101">
        <f t="shared" si="8"/>
        <v>0.10285320763501571</v>
      </c>
      <c r="GD12" s="101">
        <f t="shared" si="8"/>
        <v>6.997096519098811E-2</v>
      </c>
      <c r="GE12" s="101">
        <f t="shared" si="8"/>
        <v>0.17024131443819335</v>
      </c>
      <c r="GF12" s="101">
        <f t="shared" si="8"/>
        <v>1.572587826769567E-2</v>
      </c>
      <c r="GG12" s="101">
        <f t="shared" si="8"/>
        <v>-4.5072724888925109E-2</v>
      </c>
    </row>
    <row r="13" spans="2:189" x14ac:dyDescent="0.2">
      <c r="B13" s="40" t="s">
        <v>14</v>
      </c>
      <c r="C13" s="114">
        <v>742.71901428677302</v>
      </c>
      <c r="D13" s="114">
        <v>744.20246796046149</v>
      </c>
      <c r="E13" s="114">
        <v>777.01220597472889</v>
      </c>
      <c r="F13" s="114">
        <v>759.00513475956188</v>
      </c>
      <c r="G13" s="114">
        <v>765.13136280898527</v>
      </c>
      <c r="H13" s="114">
        <v>759.96849553133541</v>
      </c>
      <c r="I13" s="114">
        <v>795.02385924372879</v>
      </c>
      <c r="J13" s="108"/>
      <c r="K13" s="40" t="s">
        <v>14</v>
      </c>
      <c r="L13" s="114">
        <v>718.01962258137098</v>
      </c>
      <c r="M13" s="114">
        <v>699.11063358410991</v>
      </c>
      <c r="N13" s="114">
        <v>726.64603844758494</v>
      </c>
      <c r="O13" s="114">
        <v>703.07648537942305</v>
      </c>
      <c r="P13" s="114">
        <v>711.1204096954549</v>
      </c>
      <c r="Q13" s="114">
        <v>674.62119035060459</v>
      </c>
      <c r="R13" s="114">
        <v>695.56755644110615</v>
      </c>
      <c r="S13" s="109"/>
      <c r="T13" s="115" t="s">
        <v>14</v>
      </c>
      <c r="U13" s="114">
        <v>688.41839885469039</v>
      </c>
      <c r="V13" s="114">
        <v>637.82132503492312</v>
      </c>
      <c r="W13" s="114">
        <v>640.09634854827732</v>
      </c>
      <c r="X13" s="114">
        <v>588.38428510882522</v>
      </c>
      <c r="Y13" s="114">
        <v>608.60295475463022</v>
      </c>
      <c r="Z13" s="114">
        <v>500.45745259924297</v>
      </c>
      <c r="AA13" s="114">
        <v>536.10244853716347</v>
      </c>
      <c r="AC13" s="115" t="s">
        <v>14</v>
      </c>
      <c r="AD13" s="114">
        <v>658.35730415077205</v>
      </c>
      <c r="AE13" s="114">
        <v>553.52366128370511</v>
      </c>
      <c r="AF13" s="114">
        <v>536.74152143404444</v>
      </c>
      <c r="AG13" s="114">
        <v>480.18639365317523</v>
      </c>
      <c r="AH13" s="114">
        <v>499.79528324638636</v>
      </c>
      <c r="AI13" s="114">
        <v>487.45774317839073</v>
      </c>
      <c r="AJ13" s="114">
        <v>531.88225623051596</v>
      </c>
      <c r="AL13" s="40" t="s">
        <v>14</v>
      </c>
      <c r="AM13" s="116">
        <f t="shared" si="9"/>
        <v>-3.3255364721099356E-2</v>
      </c>
      <c r="AN13" s="116">
        <f t="shared" si="0"/>
        <v>-6.0590815426786904E-2</v>
      </c>
      <c r="AO13" s="116">
        <f t="shared" si="0"/>
        <v>-6.4820304159780462E-2</v>
      </c>
      <c r="AP13" s="116">
        <f t="shared" si="0"/>
        <v>-7.3686786582617736E-2</v>
      </c>
      <c r="AQ13" s="116">
        <f t="shared" si="0"/>
        <v>-7.0590431576668E-2</v>
      </c>
      <c r="AR13" s="116">
        <f t="shared" si="0"/>
        <v>-0.11230374111897867</v>
      </c>
      <c r="AS13" s="116">
        <f t="shared" si="0"/>
        <v>-0.12509851326629495</v>
      </c>
      <c r="AU13" s="40" t="s">
        <v>14</v>
      </c>
      <c r="AV13" s="116">
        <f t="shared" si="10"/>
        <v>-7.3110576661655879E-2</v>
      </c>
      <c r="AW13" s="116">
        <f t="shared" si="1"/>
        <v>-0.14294650650256946</v>
      </c>
      <c r="AX13" s="116">
        <f t="shared" si="1"/>
        <v>-0.17620811664688896</v>
      </c>
      <c r="AY13" s="116">
        <f t="shared" si="1"/>
        <v>-0.22479538258299936</v>
      </c>
      <c r="AZ13" s="116">
        <f t="shared" si="1"/>
        <v>-0.20457716891868194</v>
      </c>
      <c r="BA13" s="116">
        <f t="shared" si="1"/>
        <v>-0.34147605388648927</v>
      </c>
      <c r="BB13" s="116">
        <f t="shared" si="1"/>
        <v>-0.32567753495205276</v>
      </c>
      <c r="BD13" s="40" t="s">
        <v>14</v>
      </c>
      <c r="BE13" s="116">
        <f t="shared" si="11"/>
        <v>-0.11358496081726521</v>
      </c>
      <c r="BF13" s="116">
        <f t="shared" si="2"/>
        <v>-0.25621899266113013</v>
      </c>
      <c r="BG13" s="116">
        <f t="shared" si="2"/>
        <v>-0.30922382260298609</v>
      </c>
      <c r="BH13" s="116">
        <f t="shared" si="2"/>
        <v>-0.36734763486772859</v>
      </c>
      <c r="BI13" s="116">
        <f t="shared" si="2"/>
        <v>-0.34678499988352973</v>
      </c>
      <c r="BJ13" s="116">
        <f t="shared" si="2"/>
        <v>-0.35858164378566448</v>
      </c>
      <c r="BK13" s="116">
        <f t="shared" si="2"/>
        <v>-0.33098579363835423</v>
      </c>
      <c r="BM13" s="40" t="s">
        <v>14</v>
      </c>
      <c r="BN13" s="114">
        <v>726.26713404322209</v>
      </c>
      <c r="BO13" s="114">
        <v>694.7972920048702</v>
      </c>
      <c r="BP13" s="114">
        <v>714.99773230641404</v>
      </c>
      <c r="BQ13" s="114">
        <v>635.96616694608213</v>
      </c>
      <c r="BR13" s="114">
        <v>583.12431936768064</v>
      </c>
      <c r="BS13" s="114">
        <v>580.58196433243529</v>
      </c>
      <c r="BT13" s="114">
        <v>495.92802484636115</v>
      </c>
      <c r="BU13" s="108"/>
      <c r="BV13" s="40" t="s">
        <v>14</v>
      </c>
      <c r="BW13" s="114">
        <v>707.69027862715132</v>
      </c>
      <c r="BX13" s="114">
        <v>665.34119351672223</v>
      </c>
      <c r="BY13" s="114">
        <v>687.94239869809246</v>
      </c>
      <c r="BZ13" s="114">
        <v>602.6182198505096</v>
      </c>
      <c r="CA13" s="114">
        <v>548.83735736677636</v>
      </c>
      <c r="CB13" s="114">
        <v>533.86989978094846</v>
      </c>
      <c r="CC13" s="114">
        <v>456.7546970350096</v>
      </c>
      <c r="CD13" s="109"/>
      <c r="CE13" s="115" t="s">
        <v>14</v>
      </c>
      <c r="CF13" s="114">
        <v>684.95295096588131</v>
      </c>
      <c r="CG13" s="114">
        <v>627.56095829103754</v>
      </c>
      <c r="CH13" s="114">
        <v>633.17039129222826</v>
      </c>
      <c r="CI13" s="114">
        <v>525.37717379343576</v>
      </c>
      <c r="CJ13" s="114">
        <v>499.92629859032206</v>
      </c>
      <c r="CK13" s="114">
        <v>443.17658630575875</v>
      </c>
      <c r="CL13" s="114">
        <v>423.12272538600439</v>
      </c>
      <c r="CN13" s="115" t="s">
        <v>14</v>
      </c>
      <c r="CO13" s="114">
        <v>659.8599796056476</v>
      </c>
      <c r="CP13" s="114">
        <v>539.69034463111711</v>
      </c>
      <c r="CQ13" s="114">
        <v>529.60702731813262</v>
      </c>
      <c r="CR13" s="114">
        <v>449.02785177811256</v>
      </c>
      <c r="CS13" s="114">
        <v>449.87220001019585</v>
      </c>
      <c r="CT13" s="114">
        <v>437.14490616489581</v>
      </c>
      <c r="CU13" s="114">
        <v>418.90921367107779</v>
      </c>
      <c r="CW13" s="40" t="s">
        <v>14</v>
      </c>
      <c r="CX13" s="116">
        <f t="shared" si="12"/>
        <v>-2.5578543410950005E-2</v>
      </c>
      <c r="CY13" s="116">
        <f t="shared" si="3"/>
        <v>-4.2395240780445542E-2</v>
      </c>
      <c r="CZ13" s="116">
        <f t="shared" si="3"/>
        <v>-3.7839747436747007E-2</v>
      </c>
      <c r="DA13" s="116">
        <f t="shared" si="3"/>
        <v>-5.2436668534915576E-2</v>
      </c>
      <c r="DB13" s="116">
        <f t="shared" si="3"/>
        <v>-5.8798717292538716E-2</v>
      </c>
      <c r="DC13" s="116">
        <f t="shared" si="3"/>
        <v>-8.0457312526401537E-2</v>
      </c>
      <c r="DD13" s="116">
        <f t="shared" si="3"/>
        <v>-7.8989945816204887E-2</v>
      </c>
      <c r="DF13" s="40" t="s">
        <v>14</v>
      </c>
      <c r="DG13" s="116">
        <f t="shared" si="13"/>
        <v>-5.6885656999703937E-2</v>
      </c>
      <c r="DH13" s="116">
        <f t="shared" si="4"/>
        <v>-9.6771151078926976E-2</v>
      </c>
      <c r="DI13" s="116">
        <f t="shared" si="4"/>
        <v>-0.11444419655742133</v>
      </c>
      <c r="DJ13" s="116">
        <f t="shared" si="4"/>
        <v>-0.17389131513661515</v>
      </c>
      <c r="DK13" s="116">
        <f t="shared" si="4"/>
        <v>-0.14267630077163573</v>
      </c>
      <c r="DL13" s="116">
        <f t="shared" si="4"/>
        <v>-0.23666835428597577</v>
      </c>
      <c r="DM13" s="116">
        <f t="shared" si="4"/>
        <v>-0.14680618116492183</v>
      </c>
      <c r="DO13" s="40" t="s">
        <v>14</v>
      </c>
      <c r="DP13" s="116">
        <f t="shared" si="14"/>
        <v>-9.1436265424648E-2</v>
      </c>
      <c r="DQ13" s="116">
        <f t="shared" si="5"/>
        <v>-0.22324057557303467</v>
      </c>
      <c r="DR13" s="116">
        <f t="shared" si="5"/>
        <v>-0.25928852164363481</v>
      </c>
      <c r="DS13" s="116">
        <f t="shared" si="5"/>
        <v>-0.29394380532167275</v>
      </c>
      <c r="DT13" s="116">
        <f t="shared" si="5"/>
        <v>-0.22851408341531476</v>
      </c>
      <c r="DU13" s="116">
        <f t="shared" si="5"/>
        <v>-0.2470573785950555</v>
      </c>
      <c r="DV13" s="116">
        <f t="shared" si="5"/>
        <v>-0.15530239735724527</v>
      </c>
      <c r="DX13" s="40" t="s">
        <v>14</v>
      </c>
      <c r="DY13" s="114">
        <v>729.46759914405584</v>
      </c>
      <c r="DZ13" s="114">
        <v>707.96755046940211</v>
      </c>
      <c r="EA13" s="114">
        <v>719.40061753823124</v>
      </c>
      <c r="EB13" s="114">
        <v>685.32205685374288</v>
      </c>
      <c r="EC13" s="114">
        <v>621.56628545083936</v>
      </c>
      <c r="ED13" s="114">
        <v>686.72155934474665</v>
      </c>
      <c r="EE13" s="114">
        <v>723.43004112283302</v>
      </c>
      <c r="EG13" s="40" t="s">
        <v>14</v>
      </c>
      <c r="EH13" s="117">
        <v>709.47278565889167</v>
      </c>
      <c r="EI13" s="117">
        <v>666.57600659738341</v>
      </c>
      <c r="EJ13" s="117">
        <v>669.77000289916452</v>
      </c>
      <c r="EK13" s="117">
        <v>614.83279523021122</v>
      </c>
      <c r="EL13" s="117">
        <v>568.29695928593742</v>
      </c>
      <c r="EM13" s="117">
        <v>595.31268452994823</v>
      </c>
      <c r="EN13" s="117">
        <v>606.83421573873682</v>
      </c>
      <c r="EP13" s="40" t="s">
        <v>14</v>
      </c>
      <c r="EQ13" s="117">
        <v>683.74351066024383</v>
      </c>
      <c r="ER13" s="117">
        <v>625.89737157472621</v>
      </c>
      <c r="ES13" s="117">
        <v>604.03303764476004</v>
      </c>
      <c r="ET13" s="117">
        <v>519.85049971415458</v>
      </c>
      <c r="EU13" s="117">
        <v>491.51789376851411</v>
      </c>
      <c r="EV13" s="117">
        <v>456.38368091231564</v>
      </c>
      <c r="EW13" s="117">
        <v>490.67309402318324</v>
      </c>
      <c r="EY13" s="40" t="s">
        <v>14</v>
      </c>
      <c r="EZ13" s="117">
        <v>653.15593167953989</v>
      </c>
      <c r="FA13" s="117">
        <v>540.95275044198547</v>
      </c>
      <c r="FB13" s="117">
        <v>510.23887859291506</v>
      </c>
      <c r="FC13" s="117">
        <v>453.46750431579005</v>
      </c>
      <c r="FD13" s="117">
        <v>460.8562677487464</v>
      </c>
      <c r="FE13" s="117">
        <v>453.91113624144373</v>
      </c>
      <c r="FF13" s="117">
        <v>491.17173572027087</v>
      </c>
      <c r="FH13" s="40" t="s">
        <v>14</v>
      </c>
      <c r="FI13" s="118">
        <f t="shared" si="15"/>
        <v>-2.7410146123865831E-2</v>
      </c>
      <c r="FJ13" s="118">
        <f t="shared" si="6"/>
        <v>-5.8465312208977549E-2</v>
      </c>
      <c r="FK13" s="118">
        <f t="shared" si="6"/>
        <v>-6.8988840750375369E-2</v>
      </c>
      <c r="FL13" s="118">
        <f t="shared" si="6"/>
        <v>-0.10285567335617662</v>
      </c>
      <c r="FM13" s="118">
        <f t="shared" si="6"/>
        <v>-8.5701762485821176E-2</v>
      </c>
      <c r="FN13" s="118">
        <f t="shared" si="6"/>
        <v>-0.13310907975864128</v>
      </c>
      <c r="FO13" s="118">
        <f t="shared" si="6"/>
        <v>-0.16117083720096592</v>
      </c>
      <c r="FQ13" s="40" t="s">
        <v>14</v>
      </c>
      <c r="FR13" s="118">
        <f t="shared" si="16"/>
        <v>-6.2681452250194281E-2</v>
      </c>
      <c r="FS13" s="118">
        <f t="shared" si="7"/>
        <v>-0.11592364486234019</v>
      </c>
      <c r="FT13" s="118">
        <f t="shared" si="7"/>
        <v>-0.16036625084956946</v>
      </c>
      <c r="FU13" s="118">
        <f t="shared" si="7"/>
        <v>-0.24145079745317788</v>
      </c>
      <c r="FV13" s="118">
        <f t="shared" si="7"/>
        <v>-0.20922690745363948</v>
      </c>
      <c r="FW13" s="118">
        <f t="shared" si="7"/>
        <v>-0.3354166988032441</v>
      </c>
      <c r="FX13" s="118">
        <f t="shared" si="7"/>
        <v>-0.32174078192604305</v>
      </c>
      <c r="FZ13" s="40" t="s">
        <v>14</v>
      </c>
      <c r="GA13" s="118">
        <f t="shared" si="17"/>
        <v>-0.10461282660677274</v>
      </c>
      <c r="GB13" s="118">
        <f t="shared" si="8"/>
        <v>-0.23590742247533969</v>
      </c>
      <c r="GC13" s="118">
        <f t="shared" si="8"/>
        <v>-0.29074445287670425</v>
      </c>
      <c r="GD13" s="118">
        <f t="shared" si="8"/>
        <v>-0.33831473862431627</v>
      </c>
      <c r="GE13" s="118">
        <f t="shared" si="8"/>
        <v>-0.258556523196115</v>
      </c>
      <c r="GF13" s="118">
        <f t="shared" si="8"/>
        <v>-0.33901720418599512</v>
      </c>
      <c r="GG13" s="118">
        <f t="shared" si="8"/>
        <v>-0.32105150767871748</v>
      </c>
    </row>
    <row r="14" spans="2:189" x14ac:dyDescent="0.2">
      <c r="G14" s="108"/>
    </row>
  </sheetData>
  <sheetProtection algorithmName="SHA-512" hashValue="DvgmotuhBvxeI9UK5XVugxyesbA+ruHws+03yCpLBg8EKaKhMmjjtviM2eCjFqezdF7tYEbabU/gSp5tZbIiQQ==" saltValue="DnDfPjjtmZAwLXexOM/dYQ==" spinCount="100000" sheet="1" objects="1" scenario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sheetPr>
  <dimension ref="B2:GG12"/>
  <sheetViews>
    <sheetView showGridLines="0" workbookViewId="0"/>
  </sheetViews>
  <sheetFormatPr baseColWidth="10" defaultColWidth="8.83203125" defaultRowHeight="15" x14ac:dyDescent="0.2"/>
  <cols>
    <col min="2" max="2" width="35" bestFit="1" customWidth="1"/>
    <col min="11" max="11" width="33.5" customWidth="1"/>
    <col min="20" max="20" width="33.5" customWidth="1"/>
    <col min="29" max="29" width="34" customWidth="1"/>
    <col min="38" max="38" width="34.6640625" customWidth="1"/>
    <col min="47" max="47" width="35.83203125" customWidth="1"/>
    <col min="56" max="56" width="37.1640625" customWidth="1"/>
    <col min="65" max="65" width="34" customWidth="1"/>
    <col min="74" max="74" width="34.5" customWidth="1"/>
    <col min="83" max="83" width="34.5" customWidth="1"/>
    <col min="92" max="92" width="34.33203125" customWidth="1"/>
    <col min="101" max="101" width="33.6640625" customWidth="1"/>
    <col min="110" max="110" width="34.5" customWidth="1"/>
    <col min="119" max="119" width="33.83203125" customWidth="1"/>
    <col min="128" max="128" width="34" customWidth="1"/>
    <col min="137" max="137" width="34.5" customWidth="1"/>
    <col min="146" max="146" width="34.5" customWidth="1"/>
    <col min="155" max="155" width="34.33203125" customWidth="1"/>
    <col min="164" max="164" width="33.6640625" customWidth="1"/>
    <col min="173" max="173" width="34.5" customWidth="1"/>
    <col min="182" max="182" width="33.83203125" customWidth="1"/>
  </cols>
  <sheetData>
    <row r="2" spans="2:189" x14ac:dyDescent="0.2">
      <c r="B2" s="1" t="s">
        <v>100</v>
      </c>
    </row>
    <row r="3" spans="2:189" ht="16" thickBot="1" x14ac:dyDescent="0.25"/>
    <row r="4" spans="2:189" ht="16" thickBot="1" x14ac:dyDescent="0.25">
      <c r="B4" s="119" t="s">
        <v>55</v>
      </c>
      <c r="C4" s="120"/>
      <c r="D4" s="120"/>
      <c r="E4" s="120"/>
      <c r="F4" s="120"/>
      <c r="G4" s="120"/>
      <c r="H4" s="120"/>
      <c r="I4" s="121"/>
      <c r="K4" s="122" t="s">
        <v>2</v>
      </c>
      <c r="L4" s="123"/>
      <c r="M4" s="123"/>
      <c r="N4" s="123"/>
      <c r="O4" s="123"/>
      <c r="P4" s="123"/>
      <c r="Q4" s="123"/>
      <c r="R4" s="124"/>
      <c r="T4" s="122" t="s">
        <v>3</v>
      </c>
      <c r="U4" s="125"/>
      <c r="V4" s="125"/>
      <c r="W4" s="125"/>
      <c r="X4" s="125"/>
      <c r="Y4" s="125"/>
      <c r="Z4" s="125"/>
      <c r="AA4" s="126"/>
      <c r="AC4" s="122" t="s">
        <v>4</v>
      </c>
      <c r="AD4" s="125"/>
      <c r="AE4" s="125"/>
      <c r="AF4" s="125"/>
      <c r="AG4" s="125"/>
      <c r="AH4" s="125"/>
      <c r="AI4" s="125"/>
      <c r="AJ4" s="126"/>
      <c r="AL4" s="127" t="s">
        <v>5</v>
      </c>
      <c r="AM4" s="128"/>
      <c r="AN4" s="128"/>
      <c r="AO4" s="128"/>
      <c r="AP4" s="128"/>
      <c r="AQ4" s="128"/>
      <c r="AR4" s="128"/>
      <c r="AS4" s="129"/>
      <c r="AT4" s="8"/>
      <c r="AU4" s="127" t="s">
        <v>6</v>
      </c>
      <c r="AV4" s="130"/>
      <c r="AW4" s="130"/>
      <c r="AX4" s="130"/>
      <c r="AY4" s="130"/>
      <c r="AZ4" s="130"/>
      <c r="BA4" s="130"/>
      <c r="BB4" s="131"/>
      <c r="BC4" s="8"/>
      <c r="BD4" s="127" t="s">
        <v>7</v>
      </c>
      <c r="BE4" s="130"/>
      <c r="BF4" s="130"/>
      <c r="BG4" s="130"/>
      <c r="BH4" s="130"/>
      <c r="BI4" s="130"/>
      <c r="BJ4" s="130"/>
      <c r="BK4" s="131"/>
      <c r="BM4" s="119" t="s">
        <v>15</v>
      </c>
      <c r="BN4" s="120"/>
      <c r="BO4" s="120"/>
      <c r="BP4" s="120"/>
      <c r="BQ4" s="120"/>
      <c r="BR4" s="120"/>
      <c r="BS4" s="120"/>
      <c r="BT4" s="121"/>
      <c r="BV4" s="122" t="s">
        <v>16</v>
      </c>
      <c r="BW4" s="123"/>
      <c r="BX4" s="123"/>
      <c r="BY4" s="123"/>
      <c r="BZ4" s="123"/>
      <c r="CA4" s="123"/>
      <c r="CB4" s="123"/>
      <c r="CC4" s="124"/>
      <c r="CE4" s="122" t="s">
        <v>17</v>
      </c>
      <c r="CF4" s="125"/>
      <c r="CG4" s="125"/>
      <c r="CH4" s="125"/>
      <c r="CI4" s="125"/>
      <c r="CJ4" s="125"/>
      <c r="CK4" s="125"/>
      <c r="CL4" s="126"/>
      <c r="CN4" s="122" t="s">
        <v>18</v>
      </c>
      <c r="CO4" s="125"/>
      <c r="CP4" s="125"/>
      <c r="CQ4" s="125"/>
      <c r="CR4" s="125"/>
      <c r="CS4" s="125"/>
      <c r="CT4" s="125"/>
      <c r="CU4" s="126"/>
      <c r="CW4" s="127" t="s">
        <v>19</v>
      </c>
      <c r="CX4" s="128"/>
      <c r="CY4" s="128"/>
      <c r="CZ4" s="128"/>
      <c r="DA4" s="128"/>
      <c r="DB4" s="128"/>
      <c r="DC4" s="128"/>
      <c r="DD4" s="129"/>
      <c r="DE4" s="8"/>
      <c r="DF4" s="127" t="s">
        <v>20</v>
      </c>
      <c r="DG4" s="130"/>
      <c r="DH4" s="130"/>
      <c r="DI4" s="130"/>
      <c r="DJ4" s="130"/>
      <c r="DK4" s="130"/>
      <c r="DL4" s="130"/>
      <c r="DM4" s="131"/>
      <c r="DN4" s="8"/>
      <c r="DO4" s="127" t="s">
        <v>21</v>
      </c>
      <c r="DP4" s="130"/>
      <c r="DQ4" s="130"/>
      <c r="DR4" s="130"/>
      <c r="DS4" s="130"/>
      <c r="DT4" s="130"/>
      <c r="DU4" s="130"/>
      <c r="DV4" s="131"/>
      <c r="DX4" s="119" t="s">
        <v>22</v>
      </c>
      <c r="DY4" s="120"/>
      <c r="DZ4" s="120"/>
      <c r="EA4" s="120"/>
      <c r="EB4" s="120"/>
      <c r="EC4" s="120"/>
      <c r="ED4" s="120"/>
      <c r="EE4" s="121"/>
      <c r="EG4" s="122" t="s">
        <v>23</v>
      </c>
      <c r="EH4" s="123"/>
      <c r="EI4" s="123"/>
      <c r="EJ4" s="123"/>
      <c r="EK4" s="123"/>
      <c r="EL4" s="123"/>
      <c r="EM4" s="123"/>
      <c r="EN4" s="124"/>
      <c r="EP4" s="122" t="s">
        <v>24</v>
      </c>
      <c r="EQ4" s="125"/>
      <c r="ER4" s="125"/>
      <c r="ES4" s="125"/>
      <c r="ET4" s="125"/>
      <c r="EU4" s="125"/>
      <c r="EV4" s="125"/>
      <c r="EW4" s="126"/>
      <c r="EY4" s="122" t="s">
        <v>25</v>
      </c>
      <c r="EZ4" s="125"/>
      <c r="FA4" s="125"/>
      <c r="FB4" s="125"/>
      <c r="FC4" s="125"/>
      <c r="FD4" s="125"/>
      <c r="FE4" s="125"/>
      <c r="FF4" s="126"/>
      <c r="FH4" s="127" t="s">
        <v>26</v>
      </c>
      <c r="FI4" s="128"/>
      <c r="FJ4" s="128"/>
      <c r="FK4" s="128"/>
      <c r="FL4" s="128"/>
      <c r="FM4" s="128"/>
      <c r="FN4" s="128"/>
      <c r="FO4" s="129"/>
      <c r="FP4" s="8"/>
      <c r="FQ4" s="127" t="s">
        <v>27</v>
      </c>
      <c r="FR4" s="130"/>
      <c r="FS4" s="130"/>
      <c r="FT4" s="130"/>
      <c r="FU4" s="130"/>
      <c r="FV4" s="130"/>
      <c r="FW4" s="130"/>
      <c r="FX4" s="131"/>
      <c r="FY4" s="8"/>
      <c r="FZ4" s="127" t="s">
        <v>28</v>
      </c>
      <c r="GA4" s="130"/>
      <c r="GB4" s="130"/>
      <c r="GC4" s="130"/>
      <c r="GD4" s="130"/>
      <c r="GE4" s="130"/>
      <c r="GF4" s="130"/>
      <c r="GG4" s="131"/>
    </row>
    <row r="5" spans="2:189" x14ac:dyDescent="0.2">
      <c r="B5" s="44"/>
      <c r="C5" s="45">
        <v>2016</v>
      </c>
      <c r="D5" s="45">
        <v>2018</v>
      </c>
      <c r="E5" s="45">
        <v>2020</v>
      </c>
      <c r="F5" s="45">
        <v>2025</v>
      </c>
      <c r="G5" s="45">
        <v>2030</v>
      </c>
      <c r="H5" s="45">
        <v>2040</v>
      </c>
      <c r="I5" s="46">
        <v>2050</v>
      </c>
      <c r="K5" s="44"/>
      <c r="L5" s="45">
        <v>2016</v>
      </c>
      <c r="M5" s="45">
        <v>2018</v>
      </c>
      <c r="N5" s="45">
        <v>2020</v>
      </c>
      <c r="O5" s="45">
        <v>2025</v>
      </c>
      <c r="P5" s="45">
        <v>2030</v>
      </c>
      <c r="Q5" s="45">
        <v>2040</v>
      </c>
      <c r="R5" s="46">
        <v>2050</v>
      </c>
      <c r="T5" s="44"/>
      <c r="U5" s="45">
        <v>2016</v>
      </c>
      <c r="V5" s="45">
        <v>2018</v>
      </c>
      <c r="W5" s="45">
        <v>2020</v>
      </c>
      <c r="X5" s="45">
        <v>2025</v>
      </c>
      <c r="Y5" s="45">
        <v>2030</v>
      </c>
      <c r="Z5" s="45">
        <v>2040</v>
      </c>
      <c r="AA5" s="46">
        <v>2050</v>
      </c>
      <c r="AC5" s="44"/>
      <c r="AD5" s="45">
        <v>2016</v>
      </c>
      <c r="AE5" s="45">
        <v>2018</v>
      </c>
      <c r="AF5" s="45">
        <v>2020</v>
      </c>
      <c r="AG5" s="45">
        <v>2025</v>
      </c>
      <c r="AH5" s="45">
        <v>2030</v>
      </c>
      <c r="AI5" s="45">
        <v>2040</v>
      </c>
      <c r="AJ5" s="46">
        <v>2050</v>
      </c>
      <c r="AL5" s="44"/>
      <c r="AM5" s="45">
        <v>2016</v>
      </c>
      <c r="AN5" s="45">
        <v>2018</v>
      </c>
      <c r="AO5" s="45">
        <v>2020</v>
      </c>
      <c r="AP5" s="45">
        <v>2025</v>
      </c>
      <c r="AQ5" s="45">
        <v>2030</v>
      </c>
      <c r="AR5" s="45">
        <v>2040</v>
      </c>
      <c r="AS5" s="46">
        <v>2050</v>
      </c>
      <c r="AU5" s="44"/>
      <c r="AV5" s="45">
        <v>2016</v>
      </c>
      <c r="AW5" s="45">
        <v>2018</v>
      </c>
      <c r="AX5" s="45">
        <v>2020</v>
      </c>
      <c r="AY5" s="45">
        <v>2025</v>
      </c>
      <c r="AZ5" s="45">
        <v>2030</v>
      </c>
      <c r="BA5" s="45">
        <v>2040</v>
      </c>
      <c r="BB5" s="46">
        <v>2050</v>
      </c>
      <c r="BD5" s="44"/>
      <c r="BE5" s="45">
        <v>2016</v>
      </c>
      <c r="BF5" s="45">
        <v>2018</v>
      </c>
      <c r="BG5" s="45">
        <v>2020</v>
      </c>
      <c r="BH5" s="45">
        <v>2025</v>
      </c>
      <c r="BI5" s="45">
        <v>2030</v>
      </c>
      <c r="BJ5" s="45">
        <v>2040</v>
      </c>
      <c r="BK5" s="46">
        <v>2050</v>
      </c>
      <c r="BM5" s="44"/>
      <c r="BN5" s="45">
        <v>2016</v>
      </c>
      <c r="BO5" s="45">
        <v>2018</v>
      </c>
      <c r="BP5" s="45">
        <v>2020</v>
      </c>
      <c r="BQ5" s="45">
        <v>2025</v>
      </c>
      <c r="BR5" s="45">
        <v>2030</v>
      </c>
      <c r="BS5" s="45">
        <v>2040</v>
      </c>
      <c r="BT5" s="46">
        <v>2050</v>
      </c>
      <c r="BV5" s="44"/>
      <c r="BW5" s="45">
        <v>2016</v>
      </c>
      <c r="BX5" s="45">
        <v>2018</v>
      </c>
      <c r="BY5" s="45">
        <v>2020</v>
      </c>
      <c r="BZ5" s="45">
        <v>2025</v>
      </c>
      <c r="CA5" s="45">
        <v>2030</v>
      </c>
      <c r="CB5" s="45">
        <v>2040</v>
      </c>
      <c r="CC5" s="46">
        <v>2050</v>
      </c>
      <c r="CE5" s="44"/>
      <c r="CF5" s="45">
        <v>2016</v>
      </c>
      <c r="CG5" s="45">
        <v>2018</v>
      </c>
      <c r="CH5" s="45">
        <v>2020</v>
      </c>
      <c r="CI5" s="45">
        <v>2025</v>
      </c>
      <c r="CJ5" s="45">
        <v>2030</v>
      </c>
      <c r="CK5" s="45">
        <v>2040</v>
      </c>
      <c r="CL5" s="46">
        <v>2050</v>
      </c>
      <c r="CN5" s="44"/>
      <c r="CO5" s="45">
        <v>2016</v>
      </c>
      <c r="CP5" s="45">
        <v>2018</v>
      </c>
      <c r="CQ5" s="45">
        <v>2020</v>
      </c>
      <c r="CR5" s="45">
        <v>2025</v>
      </c>
      <c r="CS5" s="45">
        <v>2030</v>
      </c>
      <c r="CT5" s="45">
        <v>2040</v>
      </c>
      <c r="CU5" s="46">
        <v>2050</v>
      </c>
      <c r="CW5" s="44"/>
      <c r="CX5" s="45">
        <v>2016</v>
      </c>
      <c r="CY5" s="45">
        <v>2018</v>
      </c>
      <c r="CZ5" s="45">
        <v>2020</v>
      </c>
      <c r="DA5" s="45">
        <v>2025</v>
      </c>
      <c r="DB5" s="45">
        <v>2030</v>
      </c>
      <c r="DC5" s="45">
        <v>2040</v>
      </c>
      <c r="DD5" s="46">
        <v>2050</v>
      </c>
      <c r="DF5" s="44"/>
      <c r="DG5" s="45">
        <v>2016</v>
      </c>
      <c r="DH5" s="45">
        <v>2018</v>
      </c>
      <c r="DI5" s="45">
        <v>2020</v>
      </c>
      <c r="DJ5" s="45">
        <v>2025</v>
      </c>
      <c r="DK5" s="45">
        <v>2030</v>
      </c>
      <c r="DL5" s="45">
        <v>2040</v>
      </c>
      <c r="DM5" s="46">
        <v>2050</v>
      </c>
      <c r="DO5" s="44"/>
      <c r="DP5" s="45">
        <v>2016</v>
      </c>
      <c r="DQ5" s="45">
        <v>2018</v>
      </c>
      <c r="DR5" s="45">
        <v>2020</v>
      </c>
      <c r="DS5" s="45">
        <v>2025</v>
      </c>
      <c r="DT5" s="45">
        <v>2030</v>
      </c>
      <c r="DU5" s="45">
        <v>2040</v>
      </c>
      <c r="DV5" s="46">
        <v>2050</v>
      </c>
      <c r="DX5" s="44"/>
      <c r="DY5" s="45">
        <v>2016</v>
      </c>
      <c r="DZ5" s="45">
        <v>2018</v>
      </c>
      <c r="EA5" s="45">
        <v>2020</v>
      </c>
      <c r="EB5" s="45">
        <v>2025</v>
      </c>
      <c r="EC5" s="45">
        <v>2030</v>
      </c>
      <c r="ED5" s="45">
        <v>2040</v>
      </c>
      <c r="EE5" s="46">
        <v>2050</v>
      </c>
      <c r="EG5" s="44"/>
      <c r="EH5" s="45">
        <v>2016</v>
      </c>
      <c r="EI5" s="45">
        <v>2018</v>
      </c>
      <c r="EJ5" s="45">
        <v>2020</v>
      </c>
      <c r="EK5" s="45">
        <v>2025</v>
      </c>
      <c r="EL5" s="45">
        <v>2030</v>
      </c>
      <c r="EM5" s="45">
        <v>2040</v>
      </c>
      <c r="EN5" s="46">
        <v>2050</v>
      </c>
      <c r="EP5" s="44"/>
      <c r="EQ5" s="45">
        <v>2016</v>
      </c>
      <c r="ER5" s="45">
        <v>2018</v>
      </c>
      <c r="ES5" s="45">
        <v>2020</v>
      </c>
      <c r="ET5" s="45">
        <v>2025</v>
      </c>
      <c r="EU5" s="45">
        <v>2030</v>
      </c>
      <c r="EV5" s="45">
        <v>2040</v>
      </c>
      <c r="EW5" s="46">
        <v>2050</v>
      </c>
      <c r="EY5" s="44"/>
      <c r="EZ5" s="45">
        <v>2016</v>
      </c>
      <c r="FA5" s="45">
        <v>2018</v>
      </c>
      <c r="FB5" s="45">
        <v>2020</v>
      </c>
      <c r="FC5" s="45">
        <v>2025</v>
      </c>
      <c r="FD5" s="45">
        <v>2030</v>
      </c>
      <c r="FE5" s="45">
        <v>2040</v>
      </c>
      <c r="FF5" s="46">
        <v>2050</v>
      </c>
      <c r="FH5" s="44"/>
      <c r="FI5" s="45">
        <v>2016</v>
      </c>
      <c r="FJ5" s="45">
        <v>2018</v>
      </c>
      <c r="FK5" s="45">
        <v>2020</v>
      </c>
      <c r="FL5" s="45">
        <v>2025</v>
      </c>
      <c r="FM5" s="45">
        <v>2030</v>
      </c>
      <c r="FN5" s="45">
        <v>2040</v>
      </c>
      <c r="FO5" s="46">
        <v>2050</v>
      </c>
      <c r="FQ5" s="44"/>
      <c r="FR5" s="45">
        <v>2016</v>
      </c>
      <c r="FS5" s="45">
        <v>2018</v>
      </c>
      <c r="FT5" s="45">
        <v>2020</v>
      </c>
      <c r="FU5" s="45">
        <v>2025</v>
      </c>
      <c r="FV5" s="45">
        <v>2030</v>
      </c>
      <c r="FW5" s="45">
        <v>2040</v>
      </c>
      <c r="FX5" s="46">
        <v>2050</v>
      </c>
      <c r="FZ5" s="44"/>
      <c r="GA5" s="45">
        <v>2016</v>
      </c>
      <c r="GB5" s="45">
        <v>2018</v>
      </c>
      <c r="GC5" s="45">
        <v>2020</v>
      </c>
      <c r="GD5" s="45">
        <v>2025</v>
      </c>
      <c r="GE5" s="45">
        <v>2030</v>
      </c>
      <c r="GF5" s="45">
        <v>2040</v>
      </c>
      <c r="GG5" s="46">
        <v>2050</v>
      </c>
    </row>
    <row r="6" spans="2:189" x14ac:dyDescent="0.2">
      <c r="B6" s="47" t="s">
        <v>56</v>
      </c>
      <c r="C6" s="50">
        <v>38.155840641886797</v>
      </c>
      <c r="D6" s="50">
        <v>38.176882393320497</v>
      </c>
      <c r="E6" s="50">
        <v>40.183144020157798</v>
      </c>
      <c r="F6" s="50">
        <v>40.689270228390697</v>
      </c>
      <c r="G6" s="50">
        <v>44.502486115979004</v>
      </c>
      <c r="H6" s="50">
        <v>50.871030407244497</v>
      </c>
      <c r="I6" s="51">
        <v>61.8737296385791</v>
      </c>
      <c r="J6" s="132"/>
      <c r="K6" s="47" t="s">
        <v>56</v>
      </c>
      <c r="L6" s="50">
        <v>38.221456489896099</v>
      </c>
      <c r="M6" s="50">
        <v>39.2786957600009</v>
      </c>
      <c r="N6" s="50">
        <v>43.168915463027297</v>
      </c>
      <c r="O6" s="50">
        <v>50.749461037211297</v>
      </c>
      <c r="P6" s="50">
        <v>55.539868426332802</v>
      </c>
      <c r="Q6" s="50">
        <v>63.927448041025698</v>
      </c>
      <c r="R6" s="51">
        <v>75.232710353455403</v>
      </c>
      <c r="T6" s="47" t="s">
        <v>56</v>
      </c>
      <c r="U6" s="50">
        <v>39.858329796191903</v>
      </c>
      <c r="V6" s="50">
        <v>43.521506278578499</v>
      </c>
      <c r="W6" s="50">
        <v>51.823546847293599</v>
      </c>
      <c r="X6" s="50">
        <v>65.235224835457402</v>
      </c>
      <c r="Y6" s="50">
        <v>72.646806363988802</v>
      </c>
      <c r="Z6" s="50" t="s">
        <v>57</v>
      </c>
      <c r="AA6" s="51" t="s">
        <v>57</v>
      </c>
      <c r="AC6" s="47" t="s">
        <v>56</v>
      </c>
      <c r="AD6" s="50">
        <v>42.769683496913302</v>
      </c>
      <c r="AE6" s="50">
        <v>52.387192307050398</v>
      </c>
      <c r="AF6" s="50">
        <v>63.361957580090397</v>
      </c>
      <c r="AG6" s="50" t="s">
        <v>57</v>
      </c>
      <c r="AH6" s="50" t="s">
        <v>57</v>
      </c>
      <c r="AI6" s="50" t="s">
        <v>57</v>
      </c>
      <c r="AJ6" s="51" t="s">
        <v>57</v>
      </c>
      <c r="AL6" s="47" t="s">
        <v>56</v>
      </c>
      <c r="AM6" s="133">
        <f>IFERROR(L6/C6-1,"N/A")</f>
        <v>1.7196803138250782E-3</v>
      </c>
      <c r="AN6" s="133">
        <f t="shared" ref="AN6:AS10" si="0">IFERROR(M6/D6-1,"N/A")</f>
        <v>2.8860747594025016E-2</v>
      </c>
      <c r="AO6" s="133">
        <f t="shared" si="0"/>
        <v>7.4304077385574763E-2</v>
      </c>
      <c r="AP6" s="133">
        <f t="shared" si="0"/>
        <v>0.24724431655697687</v>
      </c>
      <c r="AQ6" s="133">
        <f t="shared" si="0"/>
        <v>0.24801720698454943</v>
      </c>
      <c r="AR6" s="133">
        <f t="shared" si="0"/>
        <v>0.25665722768457711</v>
      </c>
      <c r="AS6" s="134">
        <f t="shared" si="0"/>
        <v>0.21590715143421391</v>
      </c>
      <c r="AU6" s="47" t="s">
        <v>56</v>
      </c>
      <c r="AV6" s="133">
        <f>IFERROR(U6/C6-1,"N/A")</f>
        <v>4.461935907228165E-2</v>
      </c>
      <c r="AW6" s="133">
        <f t="shared" ref="AW6:BB10" si="1">IFERROR(V6/D6-1,"N/A")</f>
        <v>0.13999634203219036</v>
      </c>
      <c r="AX6" s="133">
        <f t="shared" si="1"/>
        <v>0.28968372463081571</v>
      </c>
      <c r="AY6" s="133">
        <f t="shared" si="1"/>
        <v>0.6032537440285648</v>
      </c>
      <c r="AZ6" s="133">
        <f t="shared" si="1"/>
        <v>0.63242130281580677</v>
      </c>
      <c r="BA6" s="133" t="str">
        <f t="shared" si="1"/>
        <v>N/A</v>
      </c>
      <c r="BB6" s="134" t="str">
        <f t="shared" si="1"/>
        <v>N/A</v>
      </c>
      <c r="BD6" s="47" t="s">
        <v>56</v>
      </c>
      <c r="BE6" s="133">
        <f>IFERROR(AD6/C6-1,"N/A")</f>
        <v>0.12092101176147363</v>
      </c>
      <c r="BF6" s="133">
        <f t="shared" ref="BF6:BK10" si="2">IFERROR(AE6/D6-1,"N/A")</f>
        <v>0.37222290095160226</v>
      </c>
      <c r="BG6" s="133">
        <f t="shared" si="2"/>
        <v>0.57682926822015212</v>
      </c>
      <c r="BH6" s="133" t="str">
        <f t="shared" si="2"/>
        <v>N/A</v>
      </c>
      <c r="BI6" s="133" t="str">
        <f t="shared" si="2"/>
        <v>N/A</v>
      </c>
      <c r="BJ6" s="133" t="str">
        <f t="shared" si="2"/>
        <v>N/A</v>
      </c>
      <c r="BK6" s="134" t="str">
        <f t="shared" si="2"/>
        <v>N/A</v>
      </c>
      <c r="BM6" s="47" t="s">
        <v>56</v>
      </c>
      <c r="BN6" s="50">
        <v>37.1689012748012</v>
      </c>
      <c r="BO6" s="50">
        <v>36.662122577620401</v>
      </c>
      <c r="BP6" s="50">
        <v>38.7436933055845</v>
      </c>
      <c r="BQ6" s="50">
        <v>40.176985785002501</v>
      </c>
      <c r="BR6" s="50">
        <v>43.282024110852497</v>
      </c>
      <c r="BS6" s="50">
        <v>50.230555967443998</v>
      </c>
      <c r="BT6" s="51">
        <v>0</v>
      </c>
      <c r="BV6" s="47" t="s">
        <v>56</v>
      </c>
      <c r="BW6" s="50">
        <v>37.8904903779138</v>
      </c>
      <c r="BX6" s="50">
        <v>39.576101732898202</v>
      </c>
      <c r="BY6" s="50">
        <v>43.818135617814001</v>
      </c>
      <c r="BZ6" s="50">
        <v>49.313598757817601</v>
      </c>
      <c r="CA6" s="50">
        <v>53.731861399335401</v>
      </c>
      <c r="CB6" s="50" t="s">
        <v>57</v>
      </c>
      <c r="CC6" s="51">
        <v>74.201549146500795</v>
      </c>
      <c r="CE6" s="47" t="s">
        <v>56</v>
      </c>
      <c r="CF6" s="50">
        <v>39.720618734675</v>
      </c>
      <c r="CG6" s="50">
        <v>43.217989387629999</v>
      </c>
      <c r="CH6" s="50">
        <v>51.823546847293599</v>
      </c>
      <c r="CI6" s="50">
        <v>63.265988479857597</v>
      </c>
      <c r="CJ6" s="50" t="s">
        <v>57</v>
      </c>
      <c r="CK6" s="50" t="s">
        <v>57</v>
      </c>
      <c r="CL6" s="51" t="s">
        <v>57</v>
      </c>
      <c r="CN6" s="47" t="s">
        <v>56</v>
      </c>
      <c r="CO6" s="50">
        <v>42.048235683132198</v>
      </c>
      <c r="CP6" s="50">
        <v>52.304113420697803</v>
      </c>
      <c r="CQ6" s="50">
        <v>63.550494013405</v>
      </c>
      <c r="CR6" s="50" t="s">
        <v>57</v>
      </c>
      <c r="CS6" s="50" t="s">
        <v>57</v>
      </c>
      <c r="CT6" s="50" t="s">
        <v>57</v>
      </c>
      <c r="CU6" s="51" t="s">
        <v>57</v>
      </c>
      <c r="CW6" s="47" t="s">
        <v>56</v>
      </c>
      <c r="CX6" s="133">
        <f>IFERROR(BW6/BN6-1,"N/A")</f>
        <v>1.9413786212771456E-2</v>
      </c>
      <c r="CY6" s="133">
        <f t="shared" ref="CY6:DD10" si="3">IFERROR(BX6/BO6-1,"N/A")</f>
        <v>7.9482008961929917E-2</v>
      </c>
      <c r="CZ6" s="133">
        <f t="shared" si="3"/>
        <v>0.1309746665658762</v>
      </c>
      <c r="DA6" s="133">
        <f t="shared" si="3"/>
        <v>0.22740911978084899</v>
      </c>
      <c r="DB6" s="133">
        <f t="shared" si="3"/>
        <v>0.24143596569603876</v>
      </c>
      <c r="DC6" s="133" t="str">
        <f t="shared" si="3"/>
        <v>N/A</v>
      </c>
      <c r="DD6" s="134" t="str">
        <f t="shared" si="3"/>
        <v>N/A</v>
      </c>
      <c r="DF6" s="47" t="s">
        <v>56</v>
      </c>
      <c r="DG6" s="133">
        <f>IFERROR(CF6/BN6-1,"N/A")</f>
        <v>6.8651947524845047E-2</v>
      </c>
      <c r="DH6" s="133">
        <f t="shared" ref="DH6:DM10" si="4">IFERROR(CG6/BO6-1,"N/A")</f>
        <v>0.17881852847252988</v>
      </c>
      <c r="DI6" s="133">
        <f t="shared" si="4"/>
        <v>0.33759955300450861</v>
      </c>
      <c r="DJ6" s="133">
        <f t="shared" si="4"/>
        <v>0.57468230241089646</v>
      </c>
      <c r="DK6" s="133" t="str">
        <f t="shared" si="4"/>
        <v>N/A</v>
      </c>
      <c r="DL6" s="133" t="str">
        <f t="shared" si="4"/>
        <v>N/A</v>
      </c>
      <c r="DM6" s="134" t="str">
        <f t="shared" si="4"/>
        <v>N/A</v>
      </c>
      <c r="DO6" s="47" t="s">
        <v>56</v>
      </c>
      <c r="DP6" s="133">
        <f>IFERROR(CO6/BN6-1,"N/A")</f>
        <v>0.13127464737944683</v>
      </c>
      <c r="DQ6" s="133">
        <f t="shared" ref="DQ6:DV10" si="5">IFERROR(CP6/BO6-1,"N/A")</f>
        <v>0.42665262519813063</v>
      </c>
      <c r="DR6" s="133">
        <f t="shared" si="5"/>
        <v>0.64027970983976523</v>
      </c>
      <c r="DS6" s="133" t="str">
        <f t="shared" si="5"/>
        <v>N/A</v>
      </c>
      <c r="DT6" s="133" t="str">
        <f t="shared" si="5"/>
        <v>N/A</v>
      </c>
      <c r="DU6" s="133" t="str">
        <f t="shared" si="5"/>
        <v>N/A</v>
      </c>
      <c r="DV6" s="134" t="str">
        <f t="shared" si="5"/>
        <v>N/A</v>
      </c>
      <c r="DX6" s="47" t="s">
        <v>56</v>
      </c>
      <c r="DY6" s="50">
        <v>37.400779541710797</v>
      </c>
      <c r="DZ6" s="50">
        <v>36.842868324306401</v>
      </c>
      <c r="EA6" s="50">
        <v>38.566556010814601</v>
      </c>
      <c r="EB6" s="50">
        <v>40.689270228390697</v>
      </c>
      <c r="EC6" s="50">
        <v>43.833899946092401</v>
      </c>
      <c r="ED6" s="50">
        <v>50.530153244289899</v>
      </c>
      <c r="EE6" s="51">
        <v>58.682811058023297</v>
      </c>
      <c r="EG6" s="47" t="s">
        <v>56</v>
      </c>
      <c r="EH6" s="50">
        <v>38.051785878387903</v>
      </c>
      <c r="EI6" s="50">
        <v>39.483703246347197</v>
      </c>
      <c r="EJ6" s="50">
        <v>43.168915463027297</v>
      </c>
      <c r="EK6" s="50">
        <v>49.276523133620501</v>
      </c>
      <c r="EL6" s="50">
        <v>53.684002803781802</v>
      </c>
      <c r="EM6" s="50" t="s">
        <v>57</v>
      </c>
      <c r="EN6" s="51">
        <v>74.083295100570197</v>
      </c>
      <c r="EP6" s="47" t="s">
        <v>56</v>
      </c>
      <c r="EQ6" s="50">
        <v>39.746655771180698</v>
      </c>
      <c r="ER6" s="50">
        <v>43.216411065577098</v>
      </c>
      <c r="ES6" s="50">
        <v>51.266935824087</v>
      </c>
      <c r="ET6" s="50">
        <v>63.265988479857597</v>
      </c>
      <c r="EU6" s="50" t="s">
        <v>57</v>
      </c>
      <c r="EV6" s="50" t="s">
        <v>57</v>
      </c>
      <c r="EW6" s="51" t="s">
        <v>57</v>
      </c>
      <c r="EY6" s="47" t="s">
        <v>56</v>
      </c>
      <c r="EZ6" s="50">
        <v>41.933415825413199</v>
      </c>
      <c r="FA6" s="50">
        <v>52.1122266951675</v>
      </c>
      <c r="FB6" s="50">
        <v>62.486740504148997</v>
      </c>
      <c r="FC6" s="50" t="s">
        <v>57</v>
      </c>
      <c r="FD6" s="50" t="s">
        <v>57</v>
      </c>
      <c r="FE6" s="50" t="s">
        <v>57</v>
      </c>
      <c r="FF6" s="51" t="s">
        <v>57</v>
      </c>
      <c r="FH6" s="47" t="s">
        <v>56</v>
      </c>
      <c r="FI6" s="133">
        <f>IFERROR(EH6/DY6-1,"N/A")</f>
        <v>1.7406223737959303E-2</v>
      </c>
      <c r="FJ6" s="133">
        <f t="shared" ref="FJ6:FO10" si="6">IFERROR(EI6/DZ6-1,"N/A")</f>
        <v>7.1678320449837241E-2</v>
      </c>
      <c r="FK6" s="133">
        <f t="shared" si="6"/>
        <v>0.11933550537730486</v>
      </c>
      <c r="FL6" s="133">
        <f t="shared" si="6"/>
        <v>0.21104465273103123</v>
      </c>
      <c r="FM6" s="133">
        <f t="shared" si="6"/>
        <v>0.22471427068554717</v>
      </c>
      <c r="FN6" s="133" t="str">
        <f t="shared" si="6"/>
        <v>N/A</v>
      </c>
      <c r="FO6" s="134">
        <f t="shared" si="6"/>
        <v>0.26243603135029603</v>
      </c>
      <c r="FQ6" s="47" t="s">
        <v>56</v>
      </c>
      <c r="FR6" s="133">
        <f>IFERROR(EQ6/DY6-1,"N/A")</f>
        <v>6.2722656003832533E-2</v>
      </c>
      <c r="FS6" s="133">
        <f t="shared" ref="FS6:FX10" si="7">IFERROR(ER6/DZ6-1,"N/A")</f>
        <v>0.17299257715680816</v>
      </c>
      <c r="FT6" s="133">
        <f t="shared" si="7"/>
        <v>0.32931070665762929</v>
      </c>
      <c r="FU6" s="133">
        <f t="shared" si="7"/>
        <v>0.55485679946439848</v>
      </c>
      <c r="FV6" s="133" t="str">
        <f t="shared" si="7"/>
        <v>N/A</v>
      </c>
      <c r="FW6" s="133" t="str">
        <f t="shared" si="7"/>
        <v>N/A</v>
      </c>
      <c r="FX6" s="134" t="str">
        <f t="shared" si="7"/>
        <v>N/A</v>
      </c>
      <c r="FZ6" s="47" t="s">
        <v>56</v>
      </c>
      <c r="GA6" s="133">
        <f>IFERROR(EZ6/DY6-1,"N/A")</f>
        <v>0.12119095749454711</v>
      </c>
      <c r="GB6" s="133">
        <f t="shared" ref="GB6:GG10" si="8">IFERROR(FA6/DZ6-1,"N/A")</f>
        <v>0.41444542907066273</v>
      </c>
      <c r="GC6" s="133">
        <f t="shared" si="8"/>
        <v>0.62023128242581071</v>
      </c>
      <c r="GD6" s="133" t="str">
        <f t="shared" si="8"/>
        <v>N/A</v>
      </c>
      <c r="GE6" s="133" t="str">
        <f t="shared" si="8"/>
        <v>N/A</v>
      </c>
      <c r="GF6" s="133" t="str">
        <f t="shared" si="8"/>
        <v>N/A</v>
      </c>
      <c r="GG6" s="134" t="str">
        <f t="shared" si="8"/>
        <v>N/A</v>
      </c>
    </row>
    <row r="7" spans="2:189" x14ac:dyDescent="0.2">
      <c r="B7" s="47" t="s">
        <v>58</v>
      </c>
      <c r="C7" s="50">
        <v>38.2566291186751</v>
      </c>
      <c r="D7" s="50">
        <v>37.0428638568916</v>
      </c>
      <c r="E7" s="50">
        <v>38.661984820632803</v>
      </c>
      <c r="F7" s="50">
        <v>41.336702606398397</v>
      </c>
      <c r="G7" s="50">
        <v>44.227125641258198</v>
      </c>
      <c r="H7" s="50">
        <v>52.595182338397301</v>
      </c>
      <c r="I7" s="51">
        <v>61.038856301164998</v>
      </c>
      <c r="J7" s="132"/>
      <c r="K7" s="47" t="s">
        <v>58</v>
      </c>
      <c r="L7" s="50">
        <v>39.941208026164297</v>
      </c>
      <c r="M7" s="50">
        <v>40.763004201081998</v>
      </c>
      <c r="N7" s="50">
        <v>44.261474307128601</v>
      </c>
      <c r="O7" s="50">
        <v>53.360279019624599</v>
      </c>
      <c r="P7" s="50">
        <v>56.461895859821901</v>
      </c>
      <c r="Q7" s="50">
        <v>65.629301720776894</v>
      </c>
      <c r="R7" s="51">
        <v>76.209038189178798</v>
      </c>
      <c r="T7" s="47" t="s">
        <v>58</v>
      </c>
      <c r="U7" s="50">
        <v>40.577939382128598</v>
      </c>
      <c r="V7" s="50">
        <v>46.420993086339202</v>
      </c>
      <c r="W7" s="50">
        <v>53.022945467752599</v>
      </c>
      <c r="X7" s="50">
        <v>71.819268490506502</v>
      </c>
      <c r="Y7" s="50">
        <v>74.814051179935603</v>
      </c>
      <c r="Z7" s="50">
        <v>84.880628312521495</v>
      </c>
      <c r="AA7" s="51">
        <v>98.616319952854596</v>
      </c>
      <c r="AC7" s="47" t="s">
        <v>58</v>
      </c>
      <c r="AD7" s="50">
        <v>43.784878330978799</v>
      </c>
      <c r="AE7" s="50">
        <v>53.482913961638303</v>
      </c>
      <c r="AF7" s="50">
        <v>68.871111844413093</v>
      </c>
      <c r="AG7" s="50" t="s">
        <v>57</v>
      </c>
      <c r="AH7" s="50" t="s">
        <v>57</v>
      </c>
      <c r="AI7" s="50" t="s">
        <v>57</v>
      </c>
      <c r="AJ7" s="51" t="s">
        <v>57</v>
      </c>
      <c r="AL7" s="47" t="s">
        <v>58</v>
      </c>
      <c r="AM7" s="133">
        <f t="shared" ref="AM7:AM10" si="9">IFERROR(L7/C7-1,"N/A")</f>
        <v>4.4033647142917465E-2</v>
      </c>
      <c r="AN7" s="133">
        <f t="shared" si="0"/>
        <v>0.10042798954644772</v>
      </c>
      <c r="AO7" s="133">
        <f t="shared" si="0"/>
        <v>0.1448319198425505</v>
      </c>
      <c r="AP7" s="133">
        <f t="shared" si="0"/>
        <v>0.29086926762670973</v>
      </c>
      <c r="AQ7" s="133">
        <f t="shared" si="0"/>
        <v>0.27663498455233637</v>
      </c>
      <c r="AR7" s="133">
        <f t="shared" si="0"/>
        <v>0.24781964436434678</v>
      </c>
      <c r="AS7" s="134">
        <f t="shared" si="0"/>
        <v>0.2485331935638555</v>
      </c>
      <c r="AU7" s="47" t="s">
        <v>58</v>
      </c>
      <c r="AV7" s="133">
        <f t="shared" ref="AV7:AV10" si="10">IFERROR(U7/C7-1,"N/A")</f>
        <v>6.0677334018441886E-2</v>
      </c>
      <c r="AW7" s="133">
        <f t="shared" si="1"/>
        <v>0.25316965949712489</v>
      </c>
      <c r="AX7" s="133">
        <f t="shared" si="1"/>
        <v>0.37144913055409812</v>
      </c>
      <c r="AY7" s="133">
        <f t="shared" si="1"/>
        <v>0.73742132202363408</v>
      </c>
      <c r="AZ7" s="133">
        <f t="shared" si="1"/>
        <v>0.69158746120601955</v>
      </c>
      <c r="BA7" s="133">
        <f t="shared" si="1"/>
        <v>0.61384797121530443</v>
      </c>
      <c r="BB7" s="134">
        <f t="shared" si="1"/>
        <v>0.61563184385832592</v>
      </c>
      <c r="BD7" s="47" t="s">
        <v>58</v>
      </c>
      <c r="BE7" s="133">
        <f t="shared" ref="BE7:BE10" si="11">IFERROR(AD7/C7-1,"N/A")</f>
        <v>0.14450434708072768</v>
      </c>
      <c r="BF7" s="133">
        <f t="shared" si="2"/>
        <v>0.44381153056253586</v>
      </c>
      <c r="BG7" s="133">
        <f t="shared" si="2"/>
        <v>0.78136513590628009</v>
      </c>
      <c r="BH7" s="133" t="str">
        <f t="shared" si="2"/>
        <v>N/A</v>
      </c>
      <c r="BI7" s="133" t="str">
        <f t="shared" si="2"/>
        <v>N/A</v>
      </c>
      <c r="BJ7" s="133" t="str">
        <f t="shared" si="2"/>
        <v>N/A</v>
      </c>
      <c r="BK7" s="134" t="str">
        <f t="shared" si="2"/>
        <v>N/A</v>
      </c>
      <c r="BM7" s="47" t="s">
        <v>58</v>
      </c>
      <c r="BN7" s="50">
        <v>37.862304424654702</v>
      </c>
      <c r="BO7" s="50">
        <v>36.991011584917601</v>
      </c>
      <c r="BP7" s="50">
        <v>38.109064924630196</v>
      </c>
      <c r="BQ7" s="50">
        <v>41.054286043828597</v>
      </c>
      <c r="BR7" s="50">
        <v>44.227125641258198</v>
      </c>
      <c r="BS7" s="50">
        <v>52.595182338397301</v>
      </c>
      <c r="BT7" s="51">
        <v>61.038856301164998</v>
      </c>
      <c r="BV7" s="47" t="s">
        <v>58</v>
      </c>
      <c r="BW7" s="50">
        <v>38.657059306594597</v>
      </c>
      <c r="BX7" s="50">
        <v>40.763004201081998</v>
      </c>
      <c r="BY7" s="50">
        <v>44.261474307128601</v>
      </c>
      <c r="BZ7" s="50">
        <v>53.360279019624599</v>
      </c>
      <c r="CA7" s="50">
        <v>56.461895859821901</v>
      </c>
      <c r="CB7" s="50">
        <v>65.629301720776894</v>
      </c>
      <c r="CC7" s="51">
        <v>76.209038189178798</v>
      </c>
      <c r="CE7" s="47" t="s">
        <v>58</v>
      </c>
      <c r="CF7" s="50">
        <v>39.872336902041198</v>
      </c>
      <c r="CG7" s="50">
        <v>45.566167823837297</v>
      </c>
      <c r="CH7" s="50">
        <v>53.022945467752599</v>
      </c>
      <c r="CI7" s="50">
        <v>71.819268490506502</v>
      </c>
      <c r="CJ7" s="50">
        <v>74.814051179935603</v>
      </c>
      <c r="CK7" s="50">
        <v>84.880628312521495</v>
      </c>
      <c r="CL7" s="51" t="s">
        <v>57</v>
      </c>
      <c r="CN7" s="47" t="s">
        <v>58</v>
      </c>
      <c r="CO7" s="50">
        <v>42.952033814400899</v>
      </c>
      <c r="CP7" s="50">
        <v>53.5674255965884</v>
      </c>
      <c r="CQ7" s="50">
        <v>68.871111844413093</v>
      </c>
      <c r="CR7" s="50" t="s">
        <v>57</v>
      </c>
      <c r="CS7" s="50" t="s">
        <v>57</v>
      </c>
      <c r="CT7" s="50" t="s">
        <v>57</v>
      </c>
      <c r="CU7" s="51" t="s">
        <v>57</v>
      </c>
      <c r="CW7" s="47" t="s">
        <v>58</v>
      </c>
      <c r="CX7" s="133">
        <f t="shared" ref="CX7:CX10" si="12">IFERROR(BW7/BN7-1,"N/A")</f>
        <v>2.0990663247173469E-2</v>
      </c>
      <c r="CY7" s="133">
        <f t="shared" si="3"/>
        <v>0.10197051809478919</v>
      </c>
      <c r="CZ7" s="133">
        <f t="shared" si="3"/>
        <v>0.16144215017257091</v>
      </c>
      <c r="DA7" s="133">
        <f t="shared" si="3"/>
        <v>0.29974928714284332</v>
      </c>
      <c r="DB7" s="133">
        <f t="shared" si="3"/>
        <v>0.27663498455233637</v>
      </c>
      <c r="DC7" s="133">
        <f t="shared" si="3"/>
        <v>0.24781964436434678</v>
      </c>
      <c r="DD7" s="134">
        <f t="shared" si="3"/>
        <v>0.2485331935638555</v>
      </c>
      <c r="DF7" s="47" t="s">
        <v>58</v>
      </c>
      <c r="DG7" s="133">
        <f t="shared" ref="DG7:DG10" si="13">IFERROR(CF7/BN7-1,"N/A")</f>
        <v>5.3087959328688594E-2</v>
      </c>
      <c r="DH7" s="133">
        <f t="shared" si="4"/>
        <v>0.23181729483753988</v>
      </c>
      <c r="DI7" s="133">
        <f t="shared" si="4"/>
        <v>0.39134732307439646</v>
      </c>
      <c r="DJ7" s="133">
        <f t="shared" si="4"/>
        <v>0.74937321803219104</v>
      </c>
      <c r="DK7" s="133">
        <f t="shared" si="4"/>
        <v>0.69158746120601955</v>
      </c>
      <c r="DL7" s="133">
        <f t="shared" si="4"/>
        <v>0.61384797121530443</v>
      </c>
      <c r="DM7" s="134" t="str">
        <f t="shared" si="4"/>
        <v>N/A</v>
      </c>
      <c r="DO7" s="47" t="s">
        <v>58</v>
      </c>
      <c r="DP7" s="133">
        <f t="shared" ref="DP7:DP10" si="14">IFERROR(CO7/BN7-1,"N/A")</f>
        <v>0.13442735372525116</v>
      </c>
      <c r="DQ7" s="133">
        <f t="shared" si="5"/>
        <v>0.44812005137025035</v>
      </c>
      <c r="DR7" s="133">
        <f t="shared" si="5"/>
        <v>0.80721075105417084</v>
      </c>
      <c r="DS7" s="133" t="str">
        <f t="shared" si="5"/>
        <v>N/A</v>
      </c>
      <c r="DT7" s="133" t="str">
        <f t="shared" si="5"/>
        <v>N/A</v>
      </c>
      <c r="DU7" s="133" t="str">
        <f t="shared" si="5"/>
        <v>N/A</v>
      </c>
      <c r="DV7" s="134" t="str">
        <f t="shared" si="5"/>
        <v>N/A</v>
      </c>
      <c r="DX7" s="47" t="s">
        <v>58</v>
      </c>
      <c r="DY7" s="50">
        <v>38.117694069325402</v>
      </c>
      <c r="DZ7" s="50">
        <v>36.991011584917601</v>
      </c>
      <c r="EA7" s="50">
        <v>38.109064924630196</v>
      </c>
      <c r="EB7" s="50">
        <v>41.054286043828597</v>
      </c>
      <c r="EC7" s="50">
        <v>44.227125641258198</v>
      </c>
      <c r="ED7" s="50">
        <v>52.595182338397301</v>
      </c>
      <c r="EE7" s="51">
        <v>61.038856301164998</v>
      </c>
      <c r="EG7" s="47" t="s">
        <v>58</v>
      </c>
      <c r="EH7" s="50">
        <v>38.834709420605101</v>
      </c>
      <c r="EI7" s="50">
        <v>40.763004201081998</v>
      </c>
      <c r="EJ7" s="50">
        <v>44.249375697616898</v>
      </c>
      <c r="EK7" s="50">
        <v>53.360279019624599</v>
      </c>
      <c r="EL7" s="50">
        <v>56.461895859821901</v>
      </c>
      <c r="EM7" s="50">
        <v>65.629301720776894</v>
      </c>
      <c r="EN7" s="51">
        <v>76.209038189178798</v>
      </c>
      <c r="EP7" s="47" t="s">
        <v>58</v>
      </c>
      <c r="EQ7" s="50">
        <v>39.513112861196298</v>
      </c>
      <c r="ER7" s="50">
        <v>43.350537685478201</v>
      </c>
      <c r="ES7" s="50">
        <v>52.234501445423597</v>
      </c>
      <c r="ET7" s="50">
        <v>71.819268490506502</v>
      </c>
      <c r="EU7" s="50">
        <v>74.491065182406999</v>
      </c>
      <c r="EV7" s="50">
        <v>84.880628312521495</v>
      </c>
      <c r="EW7" s="51">
        <v>98.616319952854596</v>
      </c>
      <c r="EY7" s="47" t="s">
        <v>58</v>
      </c>
      <c r="EZ7" s="50">
        <v>42.7044123035746</v>
      </c>
      <c r="FA7" s="50">
        <v>53.5674255965884</v>
      </c>
      <c r="FB7" s="50">
        <v>67.907151827748294</v>
      </c>
      <c r="FC7" s="50" t="s">
        <v>57</v>
      </c>
      <c r="FD7" s="50" t="s">
        <v>57</v>
      </c>
      <c r="FE7" s="50" t="s">
        <v>57</v>
      </c>
      <c r="FF7" s="51" t="s">
        <v>57</v>
      </c>
      <c r="FH7" s="47" t="s">
        <v>58</v>
      </c>
      <c r="FI7" s="133">
        <f t="shared" ref="FI7:FI10" si="15">IFERROR(EH7/DY7-1,"N/A")</f>
        <v>1.8810564720301404E-2</v>
      </c>
      <c r="FJ7" s="133">
        <f t="shared" si="6"/>
        <v>0.10197051809478919</v>
      </c>
      <c r="FK7" s="133">
        <f t="shared" si="6"/>
        <v>0.16112467690116872</v>
      </c>
      <c r="FL7" s="133">
        <f t="shared" si="6"/>
        <v>0.29974928714284332</v>
      </c>
      <c r="FM7" s="133">
        <f t="shared" si="6"/>
        <v>0.27663498455233637</v>
      </c>
      <c r="FN7" s="133">
        <f t="shared" si="6"/>
        <v>0.24781964436434678</v>
      </c>
      <c r="FO7" s="134">
        <f t="shared" si="6"/>
        <v>0.2485331935638555</v>
      </c>
      <c r="FQ7" s="47" t="s">
        <v>58</v>
      </c>
      <c r="FR7" s="133">
        <f t="shared" ref="FR7:FR10" si="16">IFERROR(EQ7/DY7-1,"N/A")</f>
        <v>3.6608163897139834E-2</v>
      </c>
      <c r="FS7" s="133">
        <f t="shared" si="7"/>
        <v>0.1719208485542898</v>
      </c>
      <c r="FT7" s="133">
        <f t="shared" si="7"/>
        <v>0.37065817670231049</v>
      </c>
      <c r="FU7" s="133">
        <f t="shared" si="7"/>
        <v>0.74937321803219104</v>
      </c>
      <c r="FV7" s="133">
        <f t="shared" si="7"/>
        <v>0.68428456749892086</v>
      </c>
      <c r="FW7" s="133">
        <f t="shared" si="7"/>
        <v>0.61384797121530443</v>
      </c>
      <c r="FX7" s="134">
        <f t="shared" si="7"/>
        <v>0.61563184385832592</v>
      </c>
      <c r="FZ7" s="47" t="s">
        <v>58</v>
      </c>
      <c r="GA7" s="133">
        <f t="shared" ref="GA7:GA10" si="17">IFERROR(EZ7/DY7-1,"N/A")</f>
        <v>0.12033042255670656</v>
      </c>
      <c r="GB7" s="133">
        <f t="shared" si="8"/>
        <v>0.44812005137025035</v>
      </c>
      <c r="GC7" s="133">
        <f t="shared" si="8"/>
        <v>0.78191598146139119</v>
      </c>
      <c r="GD7" s="133" t="str">
        <f t="shared" si="8"/>
        <v>N/A</v>
      </c>
      <c r="GE7" s="133" t="str">
        <f t="shared" si="8"/>
        <v>N/A</v>
      </c>
      <c r="GF7" s="133" t="str">
        <f t="shared" si="8"/>
        <v>N/A</v>
      </c>
      <c r="GG7" s="134" t="str">
        <f t="shared" si="8"/>
        <v>N/A</v>
      </c>
    </row>
    <row r="8" spans="2:189" x14ac:dyDescent="0.2">
      <c r="B8" s="47" t="s">
        <v>59</v>
      </c>
      <c r="C8" s="50">
        <v>18.613765818762701</v>
      </c>
      <c r="D8" s="50">
        <v>18.755749372551101</v>
      </c>
      <c r="E8" s="50">
        <v>19.453644551782599</v>
      </c>
      <c r="F8" s="50">
        <v>21.252380615879101</v>
      </c>
      <c r="G8" s="50">
        <v>24.141942534081402</v>
      </c>
      <c r="H8" s="50">
        <v>30.934624287763601</v>
      </c>
      <c r="I8" s="51">
        <v>39.598934431931902</v>
      </c>
      <c r="J8" s="132"/>
      <c r="K8" s="47" t="s">
        <v>59</v>
      </c>
      <c r="L8" s="50">
        <v>18.685509446263701</v>
      </c>
      <c r="M8" s="50">
        <v>20.868363234308202</v>
      </c>
      <c r="N8" s="50">
        <v>23.8227198059278</v>
      </c>
      <c r="O8" s="50">
        <v>31.695189286900799</v>
      </c>
      <c r="P8" s="50">
        <v>34.864481318806902</v>
      </c>
      <c r="Q8" s="50">
        <v>43.484673117862897</v>
      </c>
      <c r="R8" s="51">
        <v>0</v>
      </c>
      <c r="T8" s="47" t="s">
        <v>59</v>
      </c>
      <c r="U8" s="50">
        <v>19.702185803402799</v>
      </c>
      <c r="V8" s="50">
        <v>25.116381450690699</v>
      </c>
      <c r="W8" s="50">
        <v>30.745790269419</v>
      </c>
      <c r="X8" s="50">
        <v>0</v>
      </c>
      <c r="Y8" s="50">
        <v>0</v>
      </c>
      <c r="Z8" s="50">
        <v>0</v>
      </c>
      <c r="AA8" s="51">
        <v>0</v>
      </c>
      <c r="AC8" s="47" t="s">
        <v>59</v>
      </c>
      <c r="AD8" s="50">
        <v>21.678786543219001</v>
      </c>
      <c r="AE8" s="50">
        <v>31.2831562659497</v>
      </c>
      <c r="AF8" s="50">
        <v>0</v>
      </c>
      <c r="AG8" s="50">
        <v>0</v>
      </c>
      <c r="AH8" s="50">
        <v>0</v>
      </c>
      <c r="AI8" s="50">
        <v>0</v>
      </c>
      <c r="AJ8" s="51">
        <v>0</v>
      </c>
      <c r="AL8" s="47" t="s">
        <v>59</v>
      </c>
      <c r="AM8" s="133">
        <f t="shared" si="9"/>
        <v>3.8543316919075199E-3</v>
      </c>
      <c r="AN8" s="133">
        <f t="shared" si="0"/>
        <v>0.11263820068148789</v>
      </c>
      <c r="AO8" s="133">
        <f t="shared" si="0"/>
        <v>0.22458903484719261</v>
      </c>
      <c r="AP8" s="133">
        <f t="shared" si="0"/>
        <v>0.49137124258066245</v>
      </c>
      <c r="AQ8" s="133">
        <f t="shared" si="0"/>
        <v>0.44414565106301596</v>
      </c>
      <c r="AR8" s="133">
        <f t="shared" si="0"/>
        <v>0.40569585437194244</v>
      </c>
      <c r="AS8" s="134">
        <f t="shared" si="0"/>
        <v>-1</v>
      </c>
      <c r="AU8" s="47" t="s">
        <v>59</v>
      </c>
      <c r="AV8" s="133">
        <f t="shared" si="10"/>
        <v>5.8473927051503338E-2</v>
      </c>
      <c r="AW8" s="133">
        <f t="shared" si="1"/>
        <v>0.33912972240119266</v>
      </c>
      <c r="AX8" s="133">
        <f t="shared" si="1"/>
        <v>0.58046427689055657</v>
      </c>
      <c r="AY8" s="133">
        <f t="shared" si="1"/>
        <v>-1</v>
      </c>
      <c r="AZ8" s="133">
        <f t="shared" si="1"/>
        <v>-1</v>
      </c>
      <c r="BA8" s="133">
        <f t="shared" si="1"/>
        <v>-1</v>
      </c>
      <c r="BB8" s="134">
        <f t="shared" si="1"/>
        <v>-1</v>
      </c>
      <c r="BD8" s="47" t="s">
        <v>59</v>
      </c>
      <c r="BE8" s="133">
        <f t="shared" si="11"/>
        <v>0.1646641928505812</v>
      </c>
      <c r="BF8" s="133">
        <f t="shared" si="2"/>
        <v>0.66792356010751375</v>
      </c>
      <c r="BG8" s="133">
        <f t="shared" si="2"/>
        <v>-1</v>
      </c>
      <c r="BH8" s="133">
        <f t="shared" si="2"/>
        <v>-1</v>
      </c>
      <c r="BI8" s="133">
        <f t="shared" si="2"/>
        <v>-1</v>
      </c>
      <c r="BJ8" s="133">
        <f t="shared" si="2"/>
        <v>-1</v>
      </c>
      <c r="BK8" s="134">
        <f t="shared" si="2"/>
        <v>-1</v>
      </c>
      <c r="BM8" s="47" t="s">
        <v>59</v>
      </c>
      <c r="BN8" s="50">
        <v>17.944077706902299</v>
      </c>
      <c r="BO8" s="50">
        <v>17.9688302951628</v>
      </c>
      <c r="BP8" s="50">
        <v>18.878502333535</v>
      </c>
      <c r="BQ8" s="50">
        <v>20.258349578879301</v>
      </c>
      <c r="BR8" s="50">
        <v>23.233679161484801</v>
      </c>
      <c r="BS8" s="50">
        <v>0</v>
      </c>
      <c r="BT8" s="51">
        <v>0</v>
      </c>
      <c r="BV8" s="47" t="s">
        <v>59</v>
      </c>
      <c r="BW8" s="50">
        <v>18.456172740687599</v>
      </c>
      <c r="BX8" s="50">
        <v>20.724578373983402</v>
      </c>
      <c r="BY8" s="50">
        <v>23.8227198059278</v>
      </c>
      <c r="BZ8" s="50">
        <v>31.6947347915258</v>
      </c>
      <c r="CA8" s="50">
        <v>34.242991798842098</v>
      </c>
      <c r="CB8" s="50">
        <v>42.9461001027734</v>
      </c>
      <c r="CC8" s="51">
        <v>0</v>
      </c>
      <c r="CE8" s="47" t="s">
        <v>59</v>
      </c>
      <c r="CF8" s="50">
        <v>19.713272649224599</v>
      </c>
      <c r="CG8" s="50">
        <v>25.147040722836302</v>
      </c>
      <c r="CH8" s="50">
        <v>30.8407515638992</v>
      </c>
      <c r="CI8" s="50">
        <v>0</v>
      </c>
      <c r="CJ8" s="50">
        <v>0</v>
      </c>
      <c r="CK8" s="50">
        <v>0</v>
      </c>
      <c r="CL8" s="51">
        <v>0</v>
      </c>
      <c r="CN8" s="47" t="s">
        <v>59</v>
      </c>
      <c r="CO8" s="50">
        <v>21.978698082498699</v>
      </c>
      <c r="CP8" s="50">
        <v>31.2831562659497</v>
      </c>
      <c r="CQ8" s="50">
        <v>0</v>
      </c>
      <c r="CR8" s="50">
        <v>0</v>
      </c>
      <c r="CS8" s="50">
        <v>0</v>
      </c>
      <c r="CT8" s="50">
        <v>0</v>
      </c>
      <c r="CU8" s="51">
        <v>0</v>
      </c>
      <c r="CW8" s="47" t="s">
        <v>59</v>
      </c>
      <c r="CX8" s="133">
        <f t="shared" si="12"/>
        <v>2.8538386990395237E-2</v>
      </c>
      <c r="CY8" s="133">
        <f t="shared" si="3"/>
        <v>0.15336268602650494</v>
      </c>
      <c r="CZ8" s="133">
        <f t="shared" si="3"/>
        <v>0.26189670054547154</v>
      </c>
      <c r="DA8" s="133">
        <f t="shared" si="3"/>
        <v>0.56452699506033333</v>
      </c>
      <c r="DB8" s="133">
        <f t="shared" si="3"/>
        <v>0.47385145335086576</v>
      </c>
      <c r="DC8" s="133" t="str">
        <f t="shared" si="3"/>
        <v>N/A</v>
      </c>
      <c r="DD8" s="134" t="str">
        <f t="shared" si="3"/>
        <v>N/A</v>
      </c>
      <c r="DF8" s="47" t="s">
        <v>59</v>
      </c>
      <c r="DG8" s="133">
        <f t="shared" si="13"/>
        <v>9.8594922024984877E-2</v>
      </c>
      <c r="DH8" s="133">
        <f t="shared" si="4"/>
        <v>0.39948122998333813</v>
      </c>
      <c r="DI8" s="133">
        <f t="shared" si="4"/>
        <v>0.63364397339480427</v>
      </c>
      <c r="DJ8" s="133">
        <f t="shared" si="4"/>
        <v>-1</v>
      </c>
      <c r="DK8" s="133">
        <f t="shared" si="4"/>
        <v>-1</v>
      </c>
      <c r="DL8" s="133" t="str">
        <f t="shared" si="4"/>
        <v>N/A</v>
      </c>
      <c r="DM8" s="134" t="str">
        <f t="shared" si="4"/>
        <v>N/A</v>
      </c>
      <c r="DO8" s="47" t="s">
        <v>59</v>
      </c>
      <c r="DP8" s="133">
        <f t="shared" si="14"/>
        <v>0.22484412080117444</v>
      </c>
      <c r="DQ8" s="133">
        <f t="shared" si="5"/>
        <v>0.74096787337187497</v>
      </c>
      <c r="DR8" s="133">
        <f t="shared" si="5"/>
        <v>-1</v>
      </c>
      <c r="DS8" s="133">
        <f t="shared" si="5"/>
        <v>-1</v>
      </c>
      <c r="DT8" s="133">
        <f t="shared" si="5"/>
        <v>-1</v>
      </c>
      <c r="DU8" s="133" t="str">
        <f t="shared" si="5"/>
        <v>N/A</v>
      </c>
      <c r="DV8" s="134" t="str">
        <f t="shared" si="5"/>
        <v>N/A</v>
      </c>
      <c r="DX8" s="47" t="s">
        <v>59</v>
      </c>
      <c r="DY8" s="50">
        <v>18.334323236286799</v>
      </c>
      <c r="DZ8" s="50">
        <v>18.599996049217999</v>
      </c>
      <c r="EA8" s="50">
        <v>18.878502333535</v>
      </c>
      <c r="EB8" s="50">
        <v>20.949290662114802</v>
      </c>
      <c r="EC8" s="50">
        <v>23.638150517116699</v>
      </c>
      <c r="ED8" s="50">
        <v>30.934624287763601</v>
      </c>
      <c r="EE8" s="51">
        <v>39.598934431931902</v>
      </c>
      <c r="EG8" s="47" t="s">
        <v>59</v>
      </c>
      <c r="EH8" s="50">
        <v>18.450911457651198</v>
      </c>
      <c r="EI8" s="50">
        <v>20.5953473532308</v>
      </c>
      <c r="EJ8" s="50">
        <v>23.8227198059278</v>
      </c>
      <c r="EK8" s="50">
        <v>31.6828504805904</v>
      </c>
      <c r="EL8" s="50">
        <v>34.242991798842098</v>
      </c>
      <c r="EM8" s="50">
        <v>42.9072525398811</v>
      </c>
      <c r="EN8" s="51">
        <v>0</v>
      </c>
      <c r="EP8" s="47" t="s">
        <v>59</v>
      </c>
      <c r="EQ8" s="50">
        <v>19.702185803402799</v>
      </c>
      <c r="ER8" s="50">
        <v>25.116381450690699</v>
      </c>
      <c r="ES8" s="50">
        <v>30.745790269419</v>
      </c>
      <c r="ET8" s="50">
        <v>0</v>
      </c>
      <c r="EU8" s="50">
        <v>0</v>
      </c>
      <c r="EV8" s="50">
        <v>0</v>
      </c>
      <c r="EW8" s="51">
        <v>0</v>
      </c>
      <c r="EY8" s="47" t="s">
        <v>59</v>
      </c>
      <c r="EZ8" s="50">
        <v>22.108299461332301</v>
      </c>
      <c r="FA8" s="50">
        <v>31.30150450907</v>
      </c>
      <c r="FB8" s="50">
        <v>0</v>
      </c>
      <c r="FC8" s="50">
        <v>0</v>
      </c>
      <c r="FD8" s="50">
        <v>0</v>
      </c>
      <c r="FE8" s="50">
        <v>0</v>
      </c>
      <c r="FF8" s="51">
        <v>0</v>
      </c>
      <c r="FH8" s="47" t="s">
        <v>59</v>
      </c>
      <c r="FI8" s="133">
        <f t="shared" si="15"/>
        <v>6.3590141758629315E-3</v>
      </c>
      <c r="FJ8" s="133">
        <f t="shared" si="6"/>
        <v>0.10727697461509367</v>
      </c>
      <c r="FK8" s="133">
        <f t="shared" si="6"/>
        <v>0.26189670054547154</v>
      </c>
      <c r="FL8" s="133">
        <f t="shared" si="6"/>
        <v>0.51235910521239858</v>
      </c>
      <c r="FM8" s="133">
        <f t="shared" si="6"/>
        <v>0.4486324458441151</v>
      </c>
      <c r="FN8" s="133">
        <f t="shared" si="6"/>
        <v>0.3870300198490968</v>
      </c>
      <c r="FO8" s="134">
        <f t="shared" si="6"/>
        <v>-1</v>
      </c>
      <c r="FQ8" s="47" t="s">
        <v>59</v>
      </c>
      <c r="FR8" s="133">
        <f t="shared" si="16"/>
        <v>7.4606657114496766E-2</v>
      </c>
      <c r="FS8" s="133">
        <f t="shared" si="7"/>
        <v>0.35034337557005379</v>
      </c>
      <c r="FT8" s="133">
        <f t="shared" si="7"/>
        <v>0.62861384479654592</v>
      </c>
      <c r="FU8" s="133">
        <f t="shared" si="7"/>
        <v>-1</v>
      </c>
      <c r="FV8" s="133">
        <f t="shared" si="7"/>
        <v>-1</v>
      </c>
      <c r="FW8" s="133">
        <f t="shared" si="7"/>
        <v>-1</v>
      </c>
      <c r="FX8" s="134">
        <f t="shared" si="7"/>
        <v>-1</v>
      </c>
      <c r="FZ8" s="47" t="s">
        <v>59</v>
      </c>
      <c r="GA8" s="133">
        <f t="shared" si="17"/>
        <v>0.20584213425321041</v>
      </c>
      <c r="GB8" s="133">
        <f t="shared" si="8"/>
        <v>0.68287694396505061</v>
      </c>
      <c r="GC8" s="133">
        <f t="shared" si="8"/>
        <v>-1</v>
      </c>
      <c r="GD8" s="133">
        <f t="shared" si="8"/>
        <v>-1</v>
      </c>
      <c r="GE8" s="133">
        <f t="shared" si="8"/>
        <v>-1</v>
      </c>
      <c r="GF8" s="133">
        <f t="shared" si="8"/>
        <v>-1</v>
      </c>
      <c r="GG8" s="134">
        <f t="shared" si="8"/>
        <v>-1</v>
      </c>
    </row>
    <row r="9" spans="2:189" x14ac:dyDescent="0.2">
      <c r="B9" s="47" t="s">
        <v>60</v>
      </c>
      <c r="C9" s="50">
        <v>10.3894784525621</v>
      </c>
      <c r="D9" s="50">
        <v>10.936541048271099</v>
      </c>
      <c r="E9" s="50">
        <v>11.591401026618</v>
      </c>
      <c r="F9" s="50">
        <v>13.3126916651578</v>
      </c>
      <c r="G9" s="50">
        <v>15.4443017216567</v>
      </c>
      <c r="H9" s="50">
        <v>20.469973601687499</v>
      </c>
      <c r="I9" s="51">
        <v>27.848448718468301</v>
      </c>
      <c r="J9" s="132"/>
      <c r="K9" s="47" t="s">
        <v>60</v>
      </c>
      <c r="L9" s="50">
        <v>10.224683093072301</v>
      </c>
      <c r="M9" s="50">
        <v>13.375223554189301</v>
      </c>
      <c r="N9" s="50">
        <v>17.159204229610602</v>
      </c>
      <c r="O9" s="50">
        <v>27.336155233884998</v>
      </c>
      <c r="P9" s="50">
        <v>0</v>
      </c>
      <c r="Q9" s="50">
        <v>0</v>
      </c>
      <c r="R9" s="51">
        <v>45.042330195329001</v>
      </c>
      <c r="T9" s="47" t="s">
        <v>60</v>
      </c>
      <c r="U9" s="50">
        <v>12.059301714440799</v>
      </c>
      <c r="V9" s="50">
        <v>19.664060189681699</v>
      </c>
      <c r="W9" s="50">
        <v>0</v>
      </c>
      <c r="X9" s="50">
        <v>0</v>
      </c>
      <c r="Y9" s="50">
        <v>0</v>
      </c>
      <c r="Z9" s="50">
        <v>0</v>
      </c>
      <c r="AA9" s="51">
        <v>0</v>
      </c>
      <c r="AC9" s="47" t="s">
        <v>60</v>
      </c>
      <c r="AD9" s="50">
        <v>15.378409945624201</v>
      </c>
      <c r="AE9" s="50">
        <v>0</v>
      </c>
      <c r="AF9" s="50">
        <v>0</v>
      </c>
      <c r="AG9" s="50">
        <v>0</v>
      </c>
      <c r="AH9" s="50">
        <v>0</v>
      </c>
      <c r="AI9" s="50" t="s">
        <v>57</v>
      </c>
      <c r="AJ9" s="51" t="s">
        <v>57</v>
      </c>
      <c r="AL9" s="47" t="s">
        <v>60</v>
      </c>
      <c r="AM9" s="133">
        <f t="shared" si="9"/>
        <v>-1.58617547783797E-2</v>
      </c>
      <c r="AN9" s="133">
        <f t="shared" si="0"/>
        <v>0.22298480800780429</v>
      </c>
      <c r="AO9" s="133">
        <f t="shared" si="0"/>
        <v>0.48033910570490446</v>
      </c>
      <c r="AP9" s="133">
        <f t="shared" si="0"/>
        <v>1.0533905480158938</v>
      </c>
      <c r="AQ9" s="133">
        <f t="shared" si="0"/>
        <v>-1</v>
      </c>
      <c r="AR9" s="133">
        <f t="shared" si="0"/>
        <v>-1</v>
      </c>
      <c r="AS9" s="134">
        <f t="shared" si="0"/>
        <v>0.61740894980115013</v>
      </c>
      <c r="AU9" s="47" t="s">
        <v>60</v>
      </c>
      <c r="AV9" s="133">
        <f t="shared" si="10"/>
        <v>0.16072252996173364</v>
      </c>
      <c r="AW9" s="133">
        <f t="shared" si="1"/>
        <v>0.79801457361057393</v>
      </c>
      <c r="AX9" s="133">
        <f t="shared" si="1"/>
        <v>-1</v>
      </c>
      <c r="AY9" s="133">
        <f t="shared" si="1"/>
        <v>-1</v>
      </c>
      <c r="AZ9" s="133">
        <f t="shared" si="1"/>
        <v>-1</v>
      </c>
      <c r="BA9" s="133">
        <f t="shared" si="1"/>
        <v>-1</v>
      </c>
      <c r="BB9" s="134">
        <f t="shared" si="1"/>
        <v>-1</v>
      </c>
      <c r="BD9" s="47" t="s">
        <v>60</v>
      </c>
      <c r="BE9" s="133">
        <f t="shared" si="11"/>
        <v>0.48019075412123335</v>
      </c>
      <c r="BF9" s="133">
        <f t="shared" si="2"/>
        <v>-1</v>
      </c>
      <c r="BG9" s="133">
        <f t="shared" si="2"/>
        <v>-1</v>
      </c>
      <c r="BH9" s="133">
        <f t="shared" si="2"/>
        <v>-1</v>
      </c>
      <c r="BI9" s="133">
        <f t="shared" si="2"/>
        <v>-1</v>
      </c>
      <c r="BJ9" s="133" t="str">
        <f t="shared" si="2"/>
        <v>N/A</v>
      </c>
      <c r="BK9" s="134" t="str">
        <f t="shared" si="2"/>
        <v>N/A</v>
      </c>
      <c r="BM9" s="47" t="s">
        <v>60</v>
      </c>
      <c r="BN9" s="50">
        <v>9.6085935070972894</v>
      </c>
      <c r="BO9" s="50">
        <v>10.094596903081801</v>
      </c>
      <c r="BP9" s="50">
        <v>10.651540303374899</v>
      </c>
      <c r="BQ9" s="50">
        <v>12.1545107806486</v>
      </c>
      <c r="BR9" s="50">
        <v>13.9528283316002</v>
      </c>
      <c r="BS9" s="50">
        <v>18.223412096433599</v>
      </c>
      <c r="BT9" s="51">
        <v>24.081503301559799</v>
      </c>
      <c r="BV9" s="47" t="s">
        <v>60</v>
      </c>
      <c r="BW9" s="50">
        <v>10.1380998603719</v>
      </c>
      <c r="BX9" s="50">
        <v>13.375223554189301</v>
      </c>
      <c r="BY9" s="50">
        <v>17.159204229610602</v>
      </c>
      <c r="BZ9" s="50">
        <v>27.336155233884998</v>
      </c>
      <c r="CA9" s="50">
        <v>0</v>
      </c>
      <c r="CB9" s="50">
        <v>0</v>
      </c>
      <c r="CC9" s="51">
        <v>45.042330195329001</v>
      </c>
      <c r="CE9" s="47" t="s">
        <v>60</v>
      </c>
      <c r="CF9" s="50">
        <v>12.059301714440799</v>
      </c>
      <c r="CG9" s="50">
        <v>19.664060189681699</v>
      </c>
      <c r="CH9" s="50">
        <v>0</v>
      </c>
      <c r="CI9" s="50">
        <v>0</v>
      </c>
      <c r="CJ9" s="50">
        <v>0</v>
      </c>
      <c r="CK9" s="50">
        <v>0</v>
      </c>
      <c r="CL9" s="51">
        <v>0</v>
      </c>
      <c r="CN9" s="47" t="s">
        <v>60</v>
      </c>
      <c r="CO9" s="50">
        <v>15.378409945624201</v>
      </c>
      <c r="CP9" s="50">
        <v>0</v>
      </c>
      <c r="CQ9" s="50">
        <v>0</v>
      </c>
      <c r="CR9" s="50">
        <v>0</v>
      </c>
      <c r="CS9" s="50">
        <v>0</v>
      </c>
      <c r="CT9" s="50" t="s">
        <v>57</v>
      </c>
      <c r="CU9" s="51" t="s">
        <v>57</v>
      </c>
      <c r="CW9" s="47" t="s">
        <v>60</v>
      </c>
      <c r="CX9" s="133">
        <f t="shared" si="12"/>
        <v>5.5107581862370969E-2</v>
      </c>
      <c r="CY9" s="133">
        <f t="shared" si="3"/>
        <v>0.32498837572265526</v>
      </c>
      <c r="CZ9" s="133">
        <f t="shared" si="3"/>
        <v>0.61095989320659805</v>
      </c>
      <c r="DA9" s="133">
        <f t="shared" si="3"/>
        <v>1.2490543409947317</v>
      </c>
      <c r="DB9" s="133">
        <f t="shared" si="3"/>
        <v>-1</v>
      </c>
      <c r="DC9" s="133">
        <f t="shared" si="3"/>
        <v>-1</v>
      </c>
      <c r="DD9" s="134">
        <f t="shared" si="3"/>
        <v>0.87041189377955219</v>
      </c>
      <c r="DF9" s="47" t="s">
        <v>60</v>
      </c>
      <c r="DG9" s="133">
        <f t="shared" si="13"/>
        <v>0.25505379174728526</v>
      </c>
      <c r="DH9" s="133">
        <f t="shared" si="4"/>
        <v>0.9479787433293565</v>
      </c>
      <c r="DI9" s="133">
        <f t="shared" si="4"/>
        <v>-1</v>
      </c>
      <c r="DJ9" s="133">
        <f t="shared" si="4"/>
        <v>-1</v>
      </c>
      <c r="DK9" s="133">
        <f t="shared" si="4"/>
        <v>-1</v>
      </c>
      <c r="DL9" s="133">
        <f t="shared" si="4"/>
        <v>-1</v>
      </c>
      <c r="DM9" s="134">
        <f t="shared" si="4"/>
        <v>-1</v>
      </c>
      <c r="DO9" s="47" t="s">
        <v>60</v>
      </c>
      <c r="DP9" s="133">
        <f t="shared" si="14"/>
        <v>0.60048501731966231</v>
      </c>
      <c r="DQ9" s="133">
        <f t="shared" si="5"/>
        <v>-1</v>
      </c>
      <c r="DR9" s="133">
        <f t="shared" si="5"/>
        <v>-1</v>
      </c>
      <c r="DS9" s="133">
        <f t="shared" si="5"/>
        <v>-1</v>
      </c>
      <c r="DT9" s="133">
        <f t="shared" si="5"/>
        <v>-1</v>
      </c>
      <c r="DU9" s="133" t="str">
        <f t="shared" si="5"/>
        <v>N/A</v>
      </c>
      <c r="DV9" s="134" t="str">
        <f t="shared" si="5"/>
        <v>N/A</v>
      </c>
      <c r="DX9" s="47" t="s">
        <v>60</v>
      </c>
      <c r="DY9" s="50">
        <v>10.127537490294699</v>
      </c>
      <c r="DZ9" s="50">
        <v>10.6575489930653</v>
      </c>
      <c r="EA9" s="50">
        <v>11.2761330461699</v>
      </c>
      <c r="EB9" s="50">
        <v>12.9241901080429</v>
      </c>
      <c r="EC9" s="50">
        <v>14.946359026432701</v>
      </c>
      <c r="ED9" s="50">
        <v>19.7199374962462</v>
      </c>
      <c r="EE9" s="51">
        <v>26.6460838616591</v>
      </c>
      <c r="EG9" s="47" t="s">
        <v>60</v>
      </c>
      <c r="EH9" s="50">
        <v>10.1333766631006</v>
      </c>
      <c r="EI9" s="50">
        <v>13.375223554189301</v>
      </c>
      <c r="EJ9" s="50">
        <v>17.159204229610602</v>
      </c>
      <c r="EK9" s="50">
        <v>27.336155233884998</v>
      </c>
      <c r="EL9" s="50">
        <v>0</v>
      </c>
      <c r="EM9" s="50">
        <v>0</v>
      </c>
      <c r="EN9" s="51">
        <v>45.042330195329001</v>
      </c>
      <c r="EP9" s="47" t="s">
        <v>60</v>
      </c>
      <c r="EQ9" s="50">
        <v>12.059301714440799</v>
      </c>
      <c r="ER9" s="50">
        <v>19.664060189681699</v>
      </c>
      <c r="ES9" s="50">
        <v>0</v>
      </c>
      <c r="ET9" s="50">
        <v>0</v>
      </c>
      <c r="EU9" s="50">
        <v>0</v>
      </c>
      <c r="EV9" s="50">
        <v>0</v>
      </c>
      <c r="EW9" s="51">
        <v>0</v>
      </c>
      <c r="EY9" s="47" t="s">
        <v>60</v>
      </c>
      <c r="EZ9" s="50">
        <v>15.378409945624201</v>
      </c>
      <c r="FA9" s="50">
        <v>0</v>
      </c>
      <c r="FB9" s="50">
        <v>0</v>
      </c>
      <c r="FC9" s="50" t="s">
        <v>57</v>
      </c>
      <c r="FD9" s="50">
        <v>0</v>
      </c>
      <c r="FE9" s="50" t="s">
        <v>57</v>
      </c>
      <c r="FF9" s="51" t="s">
        <v>57</v>
      </c>
      <c r="FH9" s="47" t="s">
        <v>60</v>
      </c>
      <c r="FI9" s="133">
        <f t="shared" si="15"/>
        <v>5.7656392894100961E-4</v>
      </c>
      <c r="FJ9" s="133">
        <f t="shared" si="6"/>
        <v>0.25499995945525078</v>
      </c>
      <c r="FK9" s="133">
        <f t="shared" si="6"/>
        <v>0.52172771989764444</v>
      </c>
      <c r="FL9" s="133">
        <f t="shared" si="6"/>
        <v>1.1151155318330805</v>
      </c>
      <c r="FM9" s="133">
        <f t="shared" si="6"/>
        <v>-1</v>
      </c>
      <c r="FN9" s="133">
        <f t="shared" si="6"/>
        <v>-1</v>
      </c>
      <c r="FO9" s="134">
        <f t="shared" si="6"/>
        <v>0.69039212025224295</v>
      </c>
      <c r="FQ9" s="47" t="s">
        <v>60</v>
      </c>
      <c r="FR9" s="133">
        <f t="shared" si="16"/>
        <v>0.19074372481931823</v>
      </c>
      <c r="FS9" s="133">
        <f t="shared" si="7"/>
        <v>0.84508278615250054</v>
      </c>
      <c r="FT9" s="133">
        <f t="shared" si="7"/>
        <v>-1</v>
      </c>
      <c r="FU9" s="133">
        <f t="shared" si="7"/>
        <v>-1</v>
      </c>
      <c r="FV9" s="133">
        <f t="shared" si="7"/>
        <v>-1</v>
      </c>
      <c r="FW9" s="133">
        <f t="shared" si="7"/>
        <v>-1</v>
      </c>
      <c r="FX9" s="134">
        <f t="shared" si="7"/>
        <v>-1</v>
      </c>
      <c r="FZ9" s="47" t="s">
        <v>60</v>
      </c>
      <c r="GA9" s="133">
        <f t="shared" si="17"/>
        <v>0.51847474870978805</v>
      </c>
      <c r="GB9" s="133">
        <f t="shared" si="8"/>
        <v>-1</v>
      </c>
      <c r="GC9" s="133">
        <f t="shared" si="8"/>
        <v>-1</v>
      </c>
      <c r="GD9" s="133" t="str">
        <f t="shared" si="8"/>
        <v>N/A</v>
      </c>
      <c r="GE9" s="133">
        <f t="shared" si="8"/>
        <v>-1</v>
      </c>
      <c r="GF9" s="133" t="str">
        <f t="shared" si="8"/>
        <v>N/A</v>
      </c>
      <c r="GG9" s="134" t="str">
        <f t="shared" si="8"/>
        <v>N/A</v>
      </c>
    </row>
    <row r="10" spans="2:189" ht="16" thickBot="1" x14ac:dyDescent="0.25">
      <c r="B10" s="54" t="s">
        <v>61</v>
      </c>
      <c r="C10" s="57">
        <v>14.296219565721</v>
      </c>
      <c r="D10" s="57">
        <v>14.7795437254182</v>
      </c>
      <c r="E10" s="57">
        <v>15.298754004928799</v>
      </c>
      <c r="F10" s="57">
        <v>17.004778875652299</v>
      </c>
      <c r="G10" s="57">
        <v>19.781657174002401</v>
      </c>
      <c r="H10" s="57">
        <v>25.980608914492699</v>
      </c>
      <c r="I10" s="58">
        <v>34.122711933429102</v>
      </c>
      <c r="J10" s="132"/>
      <c r="K10" s="54" t="s">
        <v>61</v>
      </c>
      <c r="L10" s="57">
        <v>14.1271756488792</v>
      </c>
      <c r="M10" s="57">
        <v>16.239031042642001</v>
      </c>
      <c r="N10" s="57">
        <v>19.622730593006501</v>
      </c>
      <c r="O10" s="57">
        <v>29.085895854843098</v>
      </c>
      <c r="P10" s="57">
        <v>32.7040222666433</v>
      </c>
      <c r="Q10" s="57">
        <v>0</v>
      </c>
      <c r="R10" s="58">
        <v>0</v>
      </c>
      <c r="T10" s="54" t="s">
        <v>61</v>
      </c>
      <c r="U10" s="57">
        <v>15.2713486386382</v>
      </c>
      <c r="V10" s="57">
        <v>21.6611268906276</v>
      </c>
      <c r="W10" s="57">
        <v>29.747418594777699</v>
      </c>
      <c r="X10" s="57">
        <v>0</v>
      </c>
      <c r="Y10" s="57">
        <v>0</v>
      </c>
      <c r="Z10" s="57">
        <v>0</v>
      </c>
      <c r="AA10" s="58">
        <v>0</v>
      </c>
      <c r="AC10" s="54" t="s">
        <v>61</v>
      </c>
      <c r="AD10" s="57">
        <v>17.571063025332801</v>
      </c>
      <c r="AE10" s="57">
        <v>30.731687223613701</v>
      </c>
      <c r="AF10" s="57">
        <v>0</v>
      </c>
      <c r="AG10" s="57">
        <v>0</v>
      </c>
      <c r="AH10" s="57">
        <v>0</v>
      </c>
      <c r="AI10" s="57">
        <v>0</v>
      </c>
      <c r="AJ10" s="58">
        <v>0</v>
      </c>
      <c r="AL10" s="54" t="s">
        <v>61</v>
      </c>
      <c r="AM10" s="135">
        <f t="shared" si="9"/>
        <v>-1.1824378890145648E-2</v>
      </c>
      <c r="AN10" s="135">
        <f t="shared" si="0"/>
        <v>9.8750498955779031E-2</v>
      </c>
      <c r="AO10" s="135">
        <f t="shared" si="0"/>
        <v>0.28263586607671742</v>
      </c>
      <c r="AP10" s="135">
        <f t="shared" si="0"/>
        <v>0.71045422392929347</v>
      </c>
      <c r="AQ10" s="135">
        <f t="shared" si="0"/>
        <v>0.65324987583061689</v>
      </c>
      <c r="AR10" s="135">
        <f t="shared" si="0"/>
        <v>-1</v>
      </c>
      <c r="AS10" s="136">
        <f t="shared" si="0"/>
        <v>-1</v>
      </c>
      <c r="AU10" s="54" t="s">
        <v>61</v>
      </c>
      <c r="AV10" s="135">
        <f t="shared" si="10"/>
        <v>6.8208876370039251E-2</v>
      </c>
      <c r="AW10" s="135">
        <f t="shared" si="1"/>
        <v>0.46561540011375957</v>
      </c>
      <c r="AX10" s="135">
        <f t="shared" si="1"/>
        <v>0.94443407516677325</v>
      </c>
      <c r="AY10" s="135">
        <f t="shared" si="1"/>
        <v>-1</v>
      </c>
      <c r="AZ10" s="135">
        <f t="shared" si="1"/>
        <v>-1</v>
      </c>
      <c r="BA10" s="135">
        <f t="shared" si="1"/>
        <v>-1</v>
      </c>
      <c r="BB10" s="136">
        <f t="shared" si="1"/>
        <v>-1</v>
      </c>
      <c r="BD10" s="54" t="s">
        <v>61</v>
      </c>
      <c r="BE10" s="135">
        <f t="shared" si="11"/>
        <v>0.2290705906241195</v>
      </c>
      <c r="BF10" s="135">
        <f t="shared" si="2"/>
        <v>1.0793393757319203</v>
      </c>
      <c r="BG10" s="135">
        <f t="shared" si="2"/>
        <v>-1</v>
      </c>
      <c r="BH10" s="135">
        <f t="shared" si="2"/>
        <v>-1</v>
      </c>
      <c r="BI10" s="135">
        <f t="shared" si="2"/>
        <v>-1</v>
      </c>
      <c r="BJ10" s="135">
        <f t="shared" si="2"/>
        <v>-1</v>
      </c>
      <c r="BK10" s="136">
        <f t="shared" si="2"/>
        <v>-1</v>
      </c>
      <c r="BM10" s="54" t="s">
        <v>61</v>
      </c>
      <c r="BN10" s="57">
        <v>13.490443296533201</v>
      </c>
      <c r="BO10" s="57">
        <v>13.587526426996099</v>
      </c>
      <c r="BP10" s="57">
        <v>14.367879805815299</v>
      </c>
      <c r="BQ10" s="57">
        <v>15.725450479192199</v>
      </c>
      <c r="BR10" s="57">
        <v>18.187350085439299</v>
      </c>
      <c r="BS10" s="57">
        <v>23.5060207211374</v>
      </c>
      <c r="BT10" s="58">
        <v>30.0708331836749</v>
      </c>
      <c r="BV10" s="54" t="s">
        <v>61</v>
      </c>
      <c r="BW10" s="57">
        <v>13.909696693420999</v>
      </c>
      <c r="BX10" s="57">
        <v>16.0698637760091</v>
      </c>
      <c r="BY10" s="57">
        <v>19.518873008716501</v>
      </c>
      <c r="BZ10" s="57">
        <v>28.9690377565917</v>
      </c>
      <c r="CA10" s="57">
        <v>32.235618140873598</v>
      </c>
      <c r="CB10" s="57">
        <v>0</v>
      </c>
      <c r="CC10" s="58">
        <v>0</v>
      </c>
      <c r="CE10" s="54" t="s">
        <v>61</v>
      </c>
      <c r="CF10" s="57">
        <v>15.2831049049996</v>
      </c>
      <c r="CG10" s="57">
        <v>21.6611268906276</v>
      </c>
      <c r="CH10" s="57">
        <v>29.7036156563947</v>
      </c>
      <c r="CI10" s="57">
        <v>0</v>
      </c>
      <c r="CJ10" s="57">
        <v>0</v>
      </c>
      <c r="CK10" s="57">
        <v>0</v>
      </c>
      <c r="CL10" s="58">
        <v>0</v>
      </c>
      <c r="CN10" s="54" t="s">
        <v>61</v>
      </c>
      <c r="CO10" s="57">
        <v>17.571063025332801</v>
      </c>
      <c r="CP10" s="57">
        <v>30.731687223613701</v>
      </c>
      <c r="CQ10" s="57">
        <v>0</v>
      </c>
      <c r="CR10" s="57">
        <v>0</v>
      </c>
      <c r="CS10" s="57">
        <v>0</v>
      </c>
      <c r="CT10" s="57">
        <v>0</v>
      </c>
      <c r="CU10" s="58">
        <v>0</v>
      </c>
      <c r="CW10" s="54" t="s">
        <v>61</v>
      </c>
      <c r="CX10" s="135">
        <f t="shared" si="12"/>
        <v>3.1077807279731084E-2</v>
      </c>
      <c r="CY10" s="135">
        <f t="shared" si="3"/>
        <v>0.18269236585115456</v>
      </c>
      <c r="CZ10" s="135">
        <f t="shared" si="3"/>
        <v>0.35850753712571937</v>
      </c>
      <c r="DA10" s="135">
        <f t="shared" si="3"/>
        <v>0.84217538282437876</v>
      </c>
      <c r="DB10" s="135">
        <f t="shared" si="3"/>
        <v>0.77241973071609116</v>
      </c>
      <c r="DC10" s="135">
        <f t="shared" si="3"/>
        <v>-1</v>
      </c>
      <c r="DD10" s="136">
        <f t="shared" si="3"/>
        <v>-1</v>
      </c>
      <c r="DF10" s="54" t="s">
        <v>61</v>
      </c>
      <c r="DG10" s="135">
        <f t="shared" si="13"/>
        <v>0.13288381775616531</v>
      </c>
      <c r="DH10" s="135">
        <f t="shared" si="4"/>
        <v>0.59419207072088054</v>
      </c>
      <c r="DI10" s="135">
        <f t="shared" si="4"/>
        <v>1.0673624819976828</v>
      </c>
      <c r="DJ10" s="135">
        <f t="shared" si="4"/>
        <v>-1</v>
      </c>
      <c r="DK10" s="135">
        <f t="shared" si="4"/>
        <v>-1</v>
      </c>
      <c r="DL10" s="135">
        <f t="shared" si="4"/>
        <v>-1</v>
      </c>
      <c r="DM10" s="136">
        <f t="shared" si="4"/>
        <v>-1</v>
      </c>
      <c r="DO10" s="54" t="s">
        <v>61</v>
      </c>
      <c r="DP10" s="135">
        <f t="shared" si="14"/>
        <v>0.30248225644655036</v>
      </c>
      <c r="DQ10" s="135">
        <f t="shared" si="5"/>
        <v>1.2617573101867223</v>
      </c>
      <c r="DR10" s="135">
        <f t="shared" si="5"/>
        <v>-1</v>
      </c>
      <c r="DS10" s="135">
        <f t="shared" si="5"/>
        <v>-1</v>
      </c>
      <c r="DT10" s="135">
        <f t="shared" si="5"/>
        <v>-1</v>
      </c>
      <c r="DU10" s="135">
        <f t="shared" si="5"/>
        <v>-1</v>
      </c>
      <c r="DV10" s="136">
        <f t="shared" si="5"/>
        <v>-1</v>
      </c>
      <c r="DX10" s="54" t="s">
        <v>61</v>
      </c>
      <c r="DY10" s="57">
        <v>14.031225434952701</v>
      </c>
      <c r="DZ10" s="57">
        <v>14.363734291310299</v>
      </c>
      <c r="EA10" s="57">
        <v>14.7534660411603</v>
      </c>
      <c r="EB10" s="57">
        <v>16.6117489670551</v>
      </c>
      <c r="EC10" s="57">
        <v>19.194081159838198</v>
      </c>
      <c r="ED10" s="57">
        <v>25.2774339351542</v>
      </c>
      <c r="EE10" s="58">
        <v>32.965092854621901</v>
      </c>
      <c r="EG10" s="54" t="s">
        <v>61</v>
      </c>
      <c r="EH10" s="57">
        <v>13.9047074426324</v>
      </c>
      <c r="EI10" s="57">
        <v>16.0698637760091</v>
      </c>
      <c r="EJ10" s="57">
        <v>19.518873008716501</v>
      </c>
      <c r="EK10" s="57">
        <v>28.993979811530199</v>
      </c>
      <c r="EL10" s="57">
        <v>32.313119095810201</v>
      </c>
      <c r="EM10" s="57">
        <v>0</v>
      </c>
      <c r="EN10" s="58">
        <v>0</v>
      </c>
      <c r="EP10" s="54" t="s">
        <v>61</v>
      </c>
      <c r="EQ10" s="57">
        <v>15.298944887943</v>
      </c>
      <c r="ER10" s="57">
        <v>21.6611268906276</v>
      </c>
      <c r="ES10" s="57">
        <v>29.292767823616298</v>
      </c>
      <c r="ET10" s="57">
        <v>0</v>
      </c>
      <c r="EU10" s="57">
        <v>0</v>
      </c>
      <c r="EV10" s="57">
        <v>0</v>
      </c>
      <c r="EW10" s="58">
        <v>0</v>
      </c>
      <c r="EY10" s="54" t="s">
        <v>61</v>
      </c>
      <c r="EZ10" s="57">
        <v>17.6036875675264</v>
      </c>
      <c r="FA10" s="57">
        <v>30.731687223613701</v>
      </c>
      <c r="FB10" s="57">
        <v>0</v>
      </c>
      <c r="FC10" s="57">
        <v>0</v>
      </c>
      <c r="FD10" s="57">
        <v>0</v>
      </c>
      <c r="FE10" s="57">
        <v>0</v>
      </c>
      <c r="FF10" s="58">
        <v>0</v>
      </c>
      <c r="FH10" s="54" t="s">
        <v>61</v>
      </c>
      <c r="FI10" s="135">
        <f t="shared" si="15"/>
        <v>-9.0168882901087155E-3</v>
      </c>
      <c r="FJ10" s="135">
        <f t="shared" si="6"/>
        <v>0.11878035684153287</v>
      </c>
      <c r="FK10" s="135">
        <f t="shared" si="6"/>
        <v>0.32300253745535601</v>
      </c>
      <c r="FL10" s="135">
        <f t="shared" si="6"/>
        <v>0.74538995677287789</v>
      </c>
      <c r="FM10" s="135">
        <f t="shared" si="6"/>
        <v>0.68349392850449919</v>
      </c>
      <c r="FN10" s="135">
        <f t="shared" si="6"/>
        <v>-1</v>
      </c>
      <c r="FO10" s="136">
        <f t="shared" si="6"/>
        <v>-1</v>
      </c>
      <c r="FQ10" s="54" t="s">
        <v>61</v>
      </c>
      <c r="FR10" s="135">
        <f t="shared" si="16"/>
        <v>9.0349874205023273E-2</v>
      </c>
      <c r="FS10" s="135">
        <f t="shared" si="7"/>
        <v>0.50804285649672876</v>
      </c>
      <c r="FT10" s="135">
        <f t="shared" si="7"/>
        <v>0.98548380034177674</v>
      </c>
      <c r="FU10" s="135">
        <f t="shared" si="7"/>
        <v>-1</v>
      </c>
      <c r="FV10" s="135">
        <f t="shared" si="7"/>
        <v>-1</v>
      </c>
      <c r="FW10" s="135">
        <f t="shared" si="7"/>
        <v>-1</v>
      </c>
      <c r="FX10" s="136">
        <f t="shared" si="7"/>
        <v>-1</v>
      </c>
      <c r="FZ10" s="54" t="s">
        <v>61</v>
      </c>
      <c r="GA10" s="135">
        <f t="shared" si="17"/>
        <v>0.25460799194876182</v>
      </c>
      <c r="GB10" s="135">
        <f t="shared" si="8"/>
        <v>1.1395332578802719</v>
      </c>
      <c r="GC10" s="135">
        <f t="shared" si="8"/>
        <v>-1</v>
      </c>
      <c r="GD10" s="135">
        <f t="shared" si="8"/>
        <v>-1</v>
      </c>
      <c r="GE10" s="135">
        <f t="shared" si="8"/>
        <v>-1</v>
      </c>
      <c r="GF10" s="135">
        <f t="shared" si="8"/>
        <v>-1</v>
      </c>
      <c r="GG10" s="136">
        <f t="shared" si="8"/>
        <v>-1</v>
      </c>
    </row>
    <row r="12" spans="2:189" x14ac:dyDescent="0.2">
      <c r="B12" t="s">
        <v>101</v>
      </c>
    </row>
  </sheetData>
  <sheetProtection algorithmName="SHA-512" hashValue="c+6J+5OVLakMMPSxKLWUccRPrtn9a8ij8k7VTaTeQ41UWdXoYd3XZcN9+INZo2qEgXRe8ISxcXvL+uXpnG9J5Q==" saltValue="sCIjRC+MrfZa481ufzL0/Q==" spinCount="100000" sheet="1" objects="1" scenario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sheetPr>
  <dimension ref="B2:GG21"/>
  <sheetViews>
    <sheetView showGridLines="0" workbookViewId="0"/>
  </sheetViews>
  <sheetFormatPr baseColWidth="10" defaultColWidth="8.83203125" defaultRowHeight="15" x14ac:dyDescent="0.2"/>
  <cols>
    <col min="2" max="2" width="23.5" customWidth="1"/>
    <col min="3" max="9" width="9.83203125" bestFit="1" customWidth="1"/>
    <col min="11" max="11" width="23.5" bestFit="1" customWidth="1"/>
    <col min="12" max="18" width="9.83203125" bestFit="1" customWidth="1"/>
    <col min="20" max="20" width="23.5" bestFit="1" customWidth="1"/>
    <col min="21" max="27" width="9.83203125" bestFit="1" customWidth="1"/>
    <col min="29" max="29" width="23.5" bestFit="1" customWidth="1"/>
    <col min="30" max="36" width="9.83203125" bestFit="1" customWidth="1"/>
    <col min="38" max="38" width="25.33203125" customWidth="1"/>
    <col min="39" max="45" width="8.5" customWidth="1"/>
    <col min="47" max="47" width="23.5" customWidth="1"/>
    <col min="48" max="54" width="8.1640625" customWidth="1"/>
    <col min="56" max="56" width="24" customWidth="1"/>
    <col min="57" max="63" width="8.33203125" customWidth="1"/>
    <col min="65" max="65" width="23.5" bestFit="1" customWidth="1"/>
    <col min="66" max="72" width="9.83203125" bestFit="1" customWidth="1"/>
    <col min="74" max="74" width="26.5" bestFit="1" customWidth="1"/>
    <col min="75" max="81" width="9.83203125" bestFit="1" customWidth="1"/>
    <col min="83" max="83" width="26.5" bestFit="1" customWidth="1"/>
    <col min="84" max="90" width="9.83203125" bestFit="1" customWidth="1"/>
    <col min="92" max="92" width="24.5" customWidth="1"/>
    <col min="93" max="99" width="9.83203125" bestFit="1" customWidth="1"/>
    <col min="101" max="101" width="24.5" customWidth="1"/>
    <col min="102" max="108" width="8.33203125" customWidth="1"/>
    <col min="110" max="110" width="23.83203125" customWidth="1"/>
    <col min="111" max="117" width="8.6640625" customWidth="1"/>
    <col min="119" max="119" width="24.83203125" customWidth="1"/>
    <col min="120" max="126" width="8.5" customWidth="1"/>
    <col min="128" max="128" width="23.5" bestFit="1" customWidth="1"/>
    <col min="129" max="135" width="9.83203125" bestFit="1" customWidth="1"/>
    <col min="137" max="137" width="26" bestFit="1" customWidth="1"/>
    <col min="138" max="144" width="9.83203125" bestFit="1" customWidth="1"/>
    <col min="146" max="146" width="26" bestFit="1" customWidth="1"/>
    <col min="147" max="153" width="9.83203125" bestFit="1" customWidth="1"/>
    <col min="155" max="155" width="27" bestFit="1" customWidth="1"/>
    <col min="156" max="162" width="9.83203125" bestFit="1" customWidth="1"/>
    <col min="164" max="164" width="23.5" customWidth="1"/>
    <col min="165" max="171" width="9.1640625" customWidth="1"/>
    <col min="173" max="173" width="23.83203125" customWidth="1"/>
    <col min="174" max="180" width="8.6640625" customWidth="1"/>
    <col min="182" max="182" width="23.6640625" customWidth="1"/>
    <col min="183" max="189" width="8.5" customWidth="1"/>
  </cols>
  <sheetData>
    <row r="2" spans="2:189" x14ac:dyDescent="0.2">
      <c r="B2" s="1" t="s">
        <v>62</v>
      </c>
    </row>
    <row r="3" spans="2:189" ht="16" thickBot="1" x14ac:dyDescent="0.25"/>
    <row r="4" spans="2:189" ht="16" thickBot="1" x14ac:dyDescent="0.25">
      <c r="B4" s="119" t="s">
        <v>1</v>
      </c>
      <c r="C4" s="120"/>
      <c r="D4" s="120"/>
      <c r="E4" s="120"/>
      <c r="F4" s="120"/>
      <c r="G4" s="120"/>
      <c r="H4" s="120"/>
      <c r="I4" s="121"/>
      <c r="K4" s="122" t="s">
        <v>2</v>
      </c>
      <c r="L4" s="123"/>
      <c r="M4" s="123"/>
      <c r="N4" s="123"/>
      <c r="O4" s="123"/>
      <c r="P4" s="123"/>
      <c r="Q4" s="123"/>
      <c r="R4" s="124"/>
      <c r="T4" s="122" t="s">
        <v>3</v>
      </c>
      <c r="U4" s="125"/>
      <c r="V4" s="125"/>
      <c r="W4" s="125"/>
      <c r="X4" s="125"/>
      <c r="Y4" s="125"/>
      <c r="Z4" s="125"/>
      <c r="AA4" s="126"/>
      <c r="AC4" s="122" t="s">
        <v>4</v>
      </c>
      <c r="AD4" s="125"/>
      <c r="AE4" s="125"/>
      <c r="AF4" s="125"/>
      <c r="AG4" s="125"/>
      <c r="AH4" s="125"/>
      <c r="AI4" s="125"/>
      <c r="AJ4" s="126"/>
      <c r="AL4" s="127" t="s">
        <v>5</v>
      </c>
      <c r="AM4" s="128"/>
      <c r="AN4" s="128"/>
      <c r="AO4" s="128"/>
      <c r="AP4" s="128"/>
      <c r="AQ4" s="128"/>
      <c r="AR4" s="128"/>
      <c r="AS4" s="129"/>
      <c r="AT4" s="8"/>
      <c r="AU4" s="127" t="s">
        <v>6</v>
      </c>
      <c r="AV4" s="130"/>
      <c r="AW4" s="130"/>
      <c r="AX4" s="130"/>
      <c r="AY4" s="130"/>
      <c r="AZ4" s="130"/>
      <c r="BA4" s="130"/>
      <c r="BB4" s="131"/>
      <c r="BC4" s="8"/>
      <c r="BD4" s="127" t="s">
        <v>7</v>
      </c>
      <c r="BE4" s="130"/>
      <c r="BF4" s="130"/>
      <c r="BG4" s="130"/>
      <c r="BH4" s="130"/>
      <c r="BI4" s="130"/>
      <c r="BJ4" s="130"/>
      <c r="BK4" s="131"/>
      <c r="BM4" s="119" t="s">
        <v>15</v>
      </c>
      <c r="BN4" s="120"/>
      <c r="BO4" s="120"/>
      <c r="BP4" s="120"/>
      <c r="BQ4" s="120"/>
      <c r="BR4" s="120"/>
      <c r="BS4" s="120"/>
      <c r="BT4" s="121"/>
      <c r="BV4" s="122" t="s">
        <v>16</v>
      </c>
      <c r="BW4" s="123"/>
      <c r="BX4" s="123"/>
      <c r="BY4" s="123"/>
      <c r="BZ4" s="123"/>
      <c r="CA4" s="123"/>
      <c r="CB4" s="123"/>
      <c r="CC4" s="124"/>
      <c r="CE4" s="122" t="s">
        <v>17</v>
      </c>
      <c r="CF4" s="125"/>
      <c r="CG4" s="125"/>
      <c r="CH4" s="125"/>
      <c r="CI4" s="125"/>
      <c r="CJ4" s="125"/>
      <c r="CK4" s="125"/>
      <c r="CL4" s="126"/>
      <c r="CN4" s="122" t="s">
        <v>18</v>
      </c>
      <c r="CO4" s="125"/>
      <c r="CP4" s="125"/>
      <c r="CQ4" s="125"/>
      <c r="CR4" s="125"/>
      <c r="CS4" s="125"/>
      <c r="CT4" s="125"/>
      <c r="CU4" s="126"/>
      <c r="CW4" s="127" t="s">
        <v>19</v>
      </c>
      <c r="CX4" s="128"/>
      <c r="CY4" s="128"/>
      <c r="CZ4" s="128"/>
      <c r="DA4" s="128"/>
      <c r="DB4" s="128"/>
      <c r="DC4" s="128"/>
      <c r="DD4" s="129"/>
      <c r="DE4" s="8"/>
      <c r="DF4" s="127" t="s">
        <v>20</v>
      </c>
      <c r="DG4" s="130"/>
      <c r="DH4" s="130"/>
      <c r="DI4" s="130"/>
      <c r="DJ4" s="130"/>
      <c r="DK4" s="130"/>
      <c r="DL4" s="130"/>
      <c r="DM4" s="131"/>
      <c r="DN4" s="8"/>
      <c r="DO4" s="127" t="s">
        <v>21</v>
      </c>
      <c r="DP4" s="130"/>
      <c r="DQ4" s="130"/>
      <c r="DR4" s="130"/>
      <c r="DS4" s="130"/>
      <c r="DT4" s="130"/>
      <c r="DU4" s="130"/>
      <c r="DV4" s="131"/>
      <c r="DX4" s="119" t="s">
        <v>22</v>
      </c>
      <c r="DY4" s="120"/>
      <c r="DZ4" s="120"/>
      <c r="EA4" s="120"/>
      <c r="EB4" s="120"/>
      <c r="EC4" s="120"/>
      <c r="ED4" s="120"/>
      <c r="EE4" s="121"/>
      <c r="EG4" s="122" t="s">
        <v>23</v>
      </c>
      <c r="EH4" s="123"/>
      <c r="EI4" s="123"/>
      <c r="EJ4" s="123"/>
      <c r="EK4" s="123"/>
      <c r="EL4" s="123"/>
      <c r="EM4" s="123"/>
      <c r="EN4" s="124"/>
      <c r="EP4" s="122" t="s">
        <v>24</v>
      </c>
      <c r="EQ4" s="125"/>
      <c r="ER4" s="125"/>
      <c r="ES4" s="125"/>
      <c r="ET4" s="125"/>
      <c r="EU4" s="125"/>
      <c r="EV4" s="125"/>
      <c r="EW4" s="126"/>
      <c r="EY4" s="122" t="s">
        <v>25</v>
      </c>
      <c r="EZ4" s="125"/>
      <c r="FA4" s="125"/>
      <c r="FB4" s="125"/>
      <c r="FC4" s="125"/>
      <c r="FD4" s="125"/>
      <c r="FE4" s="125"/>
      <c r="FF4" s="126"/>
      <c r="FH4" s="127" t="s">
        <v>26</v>
      </c>
      <c r="FI4" s="128"/>
      <c r="FJ4" s="128"/>
      <c r="FK4" s="128"/>
      <c r="FL4" s="128"/>
      <c r="FM4" s="128"/>
      <c r="FN4" s="128"/>
      <c r="FO4" s="129"/>
      <c r="FP4" s="8"/>
      <c r="FQ4" s="127" t="s">
        <v>27</v>
      </c>
      <c r="FR4" s="130"/>
      <c r="FS4" s="130"/>
      <c r="FT4" s="130"/>
      <c r="FU4" s="130"/>
      <c r="FV4" s="130"/>
      <c r="FW4" s="130"/>
      <c r="FX4" s="131"/>
      <c r="FY4" s="8"/>
      <c r="FZ4" s="127" t="s">
        <v>28</v>
      </c>
      <c r="GA4" s="130"/>
      <c r="GB4" s="130"/>
      <c r="GC4" s="130"/>
      <c r="GD4" s="130"/>
      <c r="GE4" s="130"/>
      <c r="GF4" s="130"/>
      <c r="GG4" s="131"/>
    </row>
    <row r="5" spans="2:189" s="65" customFormat="1" x14ac:dyDescent="0.2">
      <c r="B5" s="137"/>
      <c r="C5" s="64">
        <v>2016</v>
      </c>
      <c r="D5" s="64">
        <v>2018</v>
      </c>
      <c r="E5" s="64">
        <v>2020</v>
      </c>
      <c r="F5" s="64">
        <v>2025</v>
      </c>
      <c r="G5" s="64">
        <v>2030</v>
      </c>
      <c r="H5" s="64">
        <v>2040</v>
      </c>
      <c r="I5" s="138">
        <v>2050</v>
      </c>
      <c r="K5" s="137"/>
      <c r="L5" s="64">
        <v>2016</v>
      </c>
      <c r="M5" s="64">
        <v>2018</v>
      </c>
      <c r="N5" s="64">
        <v>2020</v>
      </c>
      <c r="O5" s="64">
        <v>2025</v>
      </c>
      <c r="P5" s="64">
        <v>2030</v>
      </c>
      <c r="Q5" s="64">
        <v>2040</v>
      </c>
      <c r="R5" s="138">
        <v>2050</v>
      </c>
      <c r="T5" s="137"/>
      <c r="U5" s="64">
        <v>2016</v>
      </c>
      <c r="V5" s="64">
        <v>2018</v>
      </c>
      <c r="W5" s="64">
        <v>2020</v>
      </c>
      <c r="X5" s="64">
        <v>2025</v>
      </c>
      <c r="Y5" s="64">
        <v>2030</v>
      </c>
      <c r="Z5" s="64">
        <v>2040</v>
      </c>
      <c r="AA5" s="138">
        <v>2050</v>
      </c>
      <c r="AC5" s="137"/>
      <c r="AD5" s="64">
        <v>2016</v>
      </c>
      <c r="AE5" s="64">
        <v>2018</v>
      </c>
      <c r="AF5" s="64">
        <v>2020</v>
      </c>
      <c r="AG5" s="64">
        <v>2025</v>
      </c>
      <c r="AH5" s="64">
        <v>2030</v>
      </c>
      <c r="AI5" s="64">
        <v>2040</v>
      </c>
      <c r="AJ5" s="138">
        <v>2050</v>
      </c>
      <c r="AL5" s="137"/>
      <c r="AM5" s="139">
        <v>2016</v>
      </c>
      <c r="AN5" s="139">
        <v>2018</v>
      </c>
      <c r="AO5" s="139">
        <v>2020</v>
      </c>
      <c r="AP5" s="139">
        <v>2025</v>
      </c>
      <c r="AQ5" s="139">
        <v>2030</v>
      </c>
      <c r="AR5" s="139">
        <v>2040</v>
      </c>
      <c r="AS5" s="140">
        <v>2050</v>
      </c>
      <c r="AU5" s="137"/>
      <c r="AV5" s="139">
        <v>2016</v>
      </c>
      <c r="AW5" s="139">
        <v>2018</v>
      </c>
      <c r="AX5" s="139">
        <v>2020</v>
      </c>
      <c r="AY5" s="139">
        <v>2025</v>
      </c>
      <c r="AZ5" s="139">
        <v>2030</v>
      </c>
      <c r="BA5" s="139">
        <v>2040</v>
      </c>
      <c r="BB5" s="140">
        <v>2050</v>
      </c>
      <c r="BD5" s="137"/>
      <c r="BE5" s="64">
        <v>2016</v>
      </c>
      <c r="BF5" s="64">
        <v>2018</v>
      </c>
      <c r="BG5" s="64">
        <v>2020</v>
      </c>
      <c r="BH5" s="64">
        <v>2025</v>
      </c>
      <c r="BI5" s="64">
        <v>2030</v>
      </c>
      <c r="BJ5" s="64">
        <v>2040</v>
      </c>
      <c r="BK5" s="138">
        <v>2050</v>
      </c>
      <c r="BM5" s="137"/>
      <c r="BN5" s="64">
        <v>2016</v>
      </c>
      <c r="BO5" s="64">
        <v>2018</v>
      </c>
      <c r="BP5" s="64">
        <v>2020</v>
      </c>
      <c r="BQ5" s="64">
        <v>2025</v>
      </c>
      <c r="BR5" s="64">
        <v>2030</v>
      </c>
      <c r="BS5" s="64">
        <v>2040</v>
      </c>
      <c r="BT5" s="138">
        <v>2050</v>
      </c>
      <c r="BV5" s="137"/>
      <c r="BW5" s="64">
        <v>2016</v>
      </c>
      <c r="BX5" s="64">
        <v>2018</v>
      </c>
      <c r="BY5" s="64">
        <v>2020</v>
      </c>
      <c r="BZ5" s="64">
        <v>2025</v>
      </c>
      <c r="CA5" s="64">
        <v>2030</v>
      </c>
      <c r="CB5" s="64">
        <v>2040</v>
      </c>
      <c r="CC5" s="138">
        <v>2050</v>
      </c>
      <c r="CE5" s="137"/>
      <c r="CF5" s="64">
        <v>2016</v>
      </c>
      <c r="CG5" s="64">
        <v>2018</v>
      </c>
      <c r="CH5" s="64">
        <v>2020</v>
      </c>
      <c r="CI5" s="64">
        <v>2025</v>
      </c>
      <c r="CJ5" s="64">
        <v>2030</v>
      </c>
      <c r="CK5" s="64">
        <v>2040</v>
      </c>
      <c r="CL5" s="138">
        <v>2050</v>
      </c>
      <c r="CN5" s="137"/>
      <c r="CO5" s="64">
        <v>2016</v>
      </c>
      <c r="CP5" s="64">
        <v>2018</v>
      </c>
      <c r="CQ5" s="64">
        <v>2020</v>
      </c>
      <c r="CR5" s="64">
        <v>2025</v>
      </c>
      <c r="CS5" s="64">
        <v>2030</v>
      </c>
      <c r="CT5" s="64">
        <v>2040</v>
      </c>
      <c r="CU5" s="138">
        <v>2050</v>
      </c>
      <c r="CW5" s="137"/>
      <c r="CX5" s="139">
        <v>2016</v>
      </c>
      <c r="CY5" s="139">
        <v>2018</v>
      </c>
      <c r="CZ5" s="139">
        <v>2020</v>
      </c>
      <c r="DA5" s="139">
        <v>2025</v>
      </c>
      <c r="DB5" s="139">
        <v>2030</v>
      </c>
      <c r="DC5" s="139">
        <v>2040</v>
      </c>
      <c r="DD5" s="140">
        <v>2050</v>
      </c>
      <c r="DF5" s="137"/>
      <c r="DG5" s="139">
        <v>2016</v>
      </c>
      <c r="DH5" s="139">
        <v>2018</v>
      </c>
      <c r="DI5" s="139">
        <v>2020</v>
      </c>
      <c r="DJ5" s="139">
        <v>2025</v>
      </c>
      <c r="DK5" s="139">
        <v>2030</v>
      </c>
      <c r="DL5" s="139">
        <v>2040</v>
      </c>
      <c r="DM5" s="140">
        <v>2050</v>
      </c>
      <c r="DO5" s="137"/>
      <c r="DP5" s="64">
        <v>2016</v>
      </c>
      <c r="DQ5" s="64">
        <v>2018</v>
      </c>
      <c r="DR5" s="64">
        <v>2020</v>
      </c>
      <c r="DS5" s="64">
        <v>2025</v>
      </c>
      <c r="DT5" s="64">
        <v>2030</v>
      </c>
      <c r="DU5" s="64">
        <v>2040</v>
      </c>
      <c r="DV5" s="138">
        <v>2050</v>
      </c>
      <c r="DX5" s="137"/>
      <c r="DY5" s="64">
        <v>2016</v>
      </c>
      <c r="DZ5" s="64">
        <v>2018</v>
      </c>
      <c r="EA5" s="64">
        <v>2020</v>
      </c>
      <c r="EB5" s="64">
        <v>2025</v>
      </c>
      <c r="EC5" s="64">
        <v>2030</v>
      </c>
      <c r="ED5" s="64">
        <v>2040</v>
      </c>
      <c r="EE5" s="138">
        <v>2050</v>
      </c>
      <c r="EG5" s="137"/>
      <c r="EH5" s="64">
        <v>2016</v>
      </c>
      <c r="EI5" s="64">
        <v>2018</v>
      </c>
      <c r="EJ5" s="64">
        <v>2020</v>
      </c>
      <c r="EK5" s="64">
        <v>2025</v>
      </c>
      <c r="EL5" s="64">
        <v>2030</v>
      </c>
      <c r="EM5" s="64">
        <v>2040</v>
      </c>
      <c r="EN5" s="138">
        <v>2050</v>
      </c>
      <c r="EP5" s="137"/>
      <c r="EQ5" s="64">
        <v>2016</v>
      </c>
      <c r="ER5" s="64">
        <v>2018</v>
      </c>
      <c r="ES5" s="64">
        <v>2020</v>
      </c>
      <c r="ET5" s="64">
        <v>2025</v>
      </c>
      <c r="EU5" s="64">
        <v>2030</v>
      </c>
      <c r="EV5" s="64">
        <v>2040</v>
      </c>
      <c r="EW5" s="138">
        <v>2050</v>
      </c>
      <c r="EY5" s="137"/>
      <c r="EZ5" s="64">
        <v>2016</v>
      </c>
      <c r="FA5" s="64">
        <v>2018</v>
      </c>
      <c r="FB5" s="64">
        <v>2020</v>
      </c>
      <c r="FC5" s="64">
        <v>2025</v>
      </c>
      <c r="FD5" s="64">
        <v>2030</v>
      </c>
      <c r="FE5" s="64">
        <v>2040</v>
      </c>
      <c r="FF5" s="138">
        <v>2050</v>
      </c>
      <c r="FH5" s="137"/>
      <c r="FI5" s="139">
        <v>2016</v>
      </c>
      <c r="FJ5" s="139">
        <v>2018</v>
      </c>
      <c r="FK5" s="139">
        <v>2020</v>
      </c>
      <c r="FL5" s="139">
        <v>2025</v>
      </c>
      <c r="FM5" s="139">
        <v>2030</v>
      </c>
      <c r="FN5" s="139">
        <v>2040</v>
      </c>
      <c r="FO5" s="140">
        <v>2050</v>
      </c>
      <c r="FQ5" s="137"/>
      <c r="FR5" s="139">
        <v>2016</v>
      </c>
      <c r="FS5" s="139">
        <v>2018</v>
      </c>
      <c r="FT5" s="139">
        <v>2020</v>
      </c>
      <c r="FU5" s="139">
        <v>2025</v>
      </c>
      <c r="FV5" s="139">
        <v>2030</v>
      </c>
      <c r="FW5" s="139">
        <v>2040</v>
      </c>
      <c r="FX5" s="140">
        <v>2050</v>
      </c>
      <c r="FZ5" s="137"/>
      <c r="GA5" s="64">
        <v>2016</v>
      </c>
      <c r="GB5" s="64">
        <v>2018</v>
      </c>
      <c r="GC5" s="64">
        <v>2020</v>
      </c>
      <c r="GD5" s="64">
        <v>2025</v>
      </c>
      <c r="GE5" s="64">
        <v>2030</v>
      </c>
      <c r="GF5" s="64">
        <v>2040</v>
      </c>
      <c r="GG5" s="138">
        <v>2050</v>
      </c>
    </row>
    <row r="6" spans="2:189" x14ac:dyDescent="0.2">
      <c r="B6" s="66" t="s">
        <v>8</v>
      </c>
      <c r="C6" s="67">
        <v>32004.593581222012</v>
      </c>
      <c r="D6" s="67">
        <v>27766.986193338991</v>
      </c>
      <c r="E6" s="67">
        <v>30908.123004730005</v>
      </c>
      <c r="F6" s="67">
        <v>32041.334839195995</v>
      </c>
      <c r="G6" s="67">
        <v>34518.258205658989</v>
      </c>
      <c r="H6" s="67">
        <v>31414.813695807003</v>
      </c>
      <c r="I6" s="68">
        <v>33863.820250709992</v>
      </c>
      <c r="K6" s="66" t="s">
        <v>8</v>
      </c>
      <c r="L6" s="67">
        <v>32733.095716077005</v>
      </c>
      <c r="M6" s="67">
        <v>28207.555304598998</v>
      </c>
      <c r="N6" s="67">
        <v>31146.119983097</v>
      </c>
      <c r="O6" s="67">
        <v>32221.145853249996</v>
      </c>
      <c r="P6" s="67">
        <v>34570.531147648988</v>
      </c>
      <c r="Q6" s="67">
        <v>32100.672018321005</v>
      </c>
      <c r="R6" s="68">
        <v>33622.654412118995</v>
      </c>
      <c r="T6" s="66" t="s">
        <v>8</v>
      </c>
      <c r="U6" s="67">
        <v>32971.347149586007</v>
      </c>
      <c r="V6" s="67">
        <v>28873.960501034999</v>
      </c>
      <c r="W6" s="67">
        <v>30762.281069623001</v>
      </c>
      <c r="X6" s="67">
        <v>32805.105389069999</v>
      </c>
      <c r="Y6" s="67">
        <v>34911.727589074988</v>
      </c>
      <c r="Z6" s="67">
        <v>31821.907034664997</v>
      </c>
      <c r="AA6" s="68">
        <v>33348.015025110995</v>
      </c>
      <c r="AC6" s="66" t="s">
        <v>8</v>
      </c>
      <c r="AD6" s="67">
        <v>33006.457439991013</v>
      </c>
      <c r="AE6" s="67">
        <v>29571.745701591</v>
      </c>
      <c r="AF6" s="67">
        <v>30630.442655733001</v>
      </c>
      <c r="AG6" s="67">
        <v>33217.700655648005</v>
      </c>
      <c r="AH6" s="67">
        <v>34557.150815328976</v>
      </c>
      <c r="AI6" s="67">
        <v>31835.833351134999</v>
      </c>
      <c r="AJ6" s="68">
        <v>33916.268738182989</v>
      </c>
      <c r="AL6" s="66" t="s">
        <v>8</v>
      </c>
      <c r="AM6" s="141">
        <f>IFERROR(L6/C6-1,"N/A")</f>
        <v>2.2762424181584473E-2</v>
      </c>
      <c r="AN6" s="141">
        <f t="shared" ref="AN6:AS21" si="0">IFERROR(M6/D6-1,"N/A")</f>
        <v>1.5866652152753069E-2</v>
      </c>
      <c r="AO6" s="141">
        <f t="shared" si="0"/>
        <v>7.7001433678316467E-3</v>
      </c>
      <c r="AP6" s="141">
        <f t="shared" si="0"/>
        <v>5.6118452916025241E-3</v>
      </c>
      <c r="AQ6" s="141">
        <f t="shared" si="0"/>
        <v>1.5143563061195131E-3</v>
      </c>
      <c r="AR6" s="141">
        <f t="shared" si="0"/>
        <v>2.1832321819738931E-2</v>
      </c>
      <c r="AS6" s="142">
        <f t="shared" si="0"/>
        <v>-7.1216370983997468E-3</v>
      </c>
      <c r="AU6" s="66" t="s">
        <v>8</v>
      </c>
      <c r="AV6" s="141">
        <f>IFERROR(U6/C6-1,"N/A")</f>
        <v>3.0206712855470164E-2</v>
      </c>
      <c r="AW6" s="141">
        <f t="shared" ref="AW6:BB21" si="1">IFERROR(V6/D6-1,"N/A")</f>
        <v>3.9866563118814868E-2</v>
      </c>
      <c r="AX6" s="141">
        <f t="shared" si="1"/>
        <v>-4.7185633072795996E-3</v>
      </c>
      <c r="AY6" s="141">
        <f t="shared" si="1"/>
        <v>2.3837039053057341E-2</v>
      </c>
      <c r="AZ6" s="141">
        <f t="shared" si="1"/>
        <v>1.139887711227261E-2</v>
      </c>
      <c r="BA6" s="141">
        <f t="shared" si="1"/>
        <v>1.2958642467210568E-2</v>
      </c>
      <c r="BB6" s="142">
        <f t="shared" si="1"/>
        <v>-1.5231749453553878E-2</v>
      </c>
      <c r="BD6" s="66" t="s">
        <v>8</v>
      </c>
      <c r="BE6" s="141">
        <f>IFERROR(AD6/C6-1,"N/A")</f>
        <v>3.1303751951307968E-2</v>
      </c>
      <c r="BF6" s="141">
        <f t="shared" ref="BF6:BK21" si="2">IFERROR(AE6/D6-1,"N/A")</f>
        <v>6.4996593281158921E-2</v>
      </c>
      <c r="BG6" s="141">
        <f t="shared" si="2"/>
        <v>-8.9840573287000014E-3</v>
      </c>
      <c r="BH6" s="141">
        <f t="shared" si="2"/>
        <v>3.6714007776385449E-2</v>
      </c>
      <c r="BI6" s="141">
        <f t="shared" si="2"/>
        <v>1.1267257298519517E-3</v>
      </c>
      <c r="BJ6" s="141">
        <f t="shared" si="2"/>
        <v>1.3401946591336644E-2</v>
      </c>
      <c r="BK6" s="142">
        <f t="shared" si="2"/>
        <v>1.5488059848149938E-3</v>
      </c>
      <c r="BM6" s="66" t="s">
        <v>8</v>
      </c>
      <c r="BN6" s="67">
        <v>32417.260155444004</v>
      </c>
      <c r="BO6" s="67">
        <v>28503.436794454996</v>
      </c>
      <c r="BP6" s="67">
        <v>31275.341577672007</v>
      </c>
      <c r="BQ6" s="67">
        <v>32091.163272821999</v>
      </c>
      <c r="BR6" s="67">
        <v>36342.002365482971</v>
      </c>
      <c r="BS6" s="67">
        <v>32946.520458606996</v>
      </c>
      <c r="BT6" s="68">
        <v>36792.967188742972</v>
      </c>
      <c r="BV6" s="66" t="s">
        <v>8</v>
      </c>
      <c r="BW6" s="67">
        <v>32447.401518041002</v>
      </c>
      <c r="BX6" s="67">
        <v>28615.926874053002</v>
      </c>
      <c r="BY6" s="67">
        <v>31517.750794613006</v>
      </c>
      <c r="BZ6" s="67">
        <v>31950.763438552</v>
      </c>
      <c r="CA6" s="67">
        <v>36009.888736592984</v>
      </c>
      <c r="CB6" s="67">
        <v>32595.123019831</v>
      </c>
      <c r="CC6" s="68">
        <v>36506.089339217986</v>
      </c>
      <c r="CE6" s="66" t="s">
        <v>8</v>
      </c>
      <c r="CF6" s="67">
        <v>32704.738622415007</v>
      </c>
      <c r="CG6" s="67">
        <v>28834.880659823</v>
      </c>
      <c r="CH6" s="67">
        <v>30950.415397014</v>
      </c>
      <c r="CI6" s="67">
        <v>32462.324908928997</v>
      </c>
      <c r="CJ6" s="67">
        <v>35401.280092368987</v>
      </c>
      <c r="CK6" s="67">
        <v>32412.27653261699</v>
      </c>
      <c r="CL6" s="68">
        <v>36125.151289167974</v>
      </c>
      <c r="CN6" s="66" t="s">
        <v>8</v>
      </c>
      <c r="CO6" s="67">
        <v>32731.987155757004</v>
      </c>
      <c r="CP6" s="67">
        <v>29729.488187200994</v>
      </c>
      <c r="CQ6" s="67">
        <v>30795.485676228007</v>
      </c>
      <c r="CR6" s="67">
        <v>32677.840551248999</v>
      </c>
      <c r="CS6" s="67">
        <v>35334.323212116979</v>
      </c>
      <c r="CT6" s="67">
        <v>32389.090911225001</v>
      </c>
      <c r="CU6" s="68">
        <v>36179.034688321983</v>
      </c>
      <c r="CW6" s="66" t="s">
        <v>8</v>
      </c>
      <c r="CX6" s="141">
        <f>IFERROR(BW6/BN6-1,"N/A")</f>
        <v>9.2979364858303271E-4</v>
      </c>
      <c r="CY6" s="141">
        <f t="shared" ref="CY6:DD21" si="3">IFERROR(BX6/BO6-1,"N/A")</f>
        <v>3.9465444258248716E-3</v>
      </c>
      <c r="CZ6" s="141">
        <f t="shared" si="3"/>
        <v>7.7508095743408223E-3</v>
      </c>
      <c r="DA6" s="141">
        <f t="shared" si="3"/>
        <v>-4.3750310039057938E-3</v>
      </c>
      <c r="DB6" s="141">
        <f t="shared" si="3"/>
        <v>-9.1385616441823636E-3</v>
      </c>
      <c r="DC6" s="141">
        <f t="shared" si="3"/>
        <v>-1.0665691972464253E-2</v>
      </c>
      <c r="DD6" s="142">
        <f t="shared" si="3"/>
        <v>-7.7970838299977752E-3</v>
      </c>
      <c r="DF6" s="66" t="s">
        <v>8</v>
      </c>
      <c r="DG6" s="141">
        <f>IFERROR(CF6/BN6-1,"N/A")</f>
        <v>8.8680679857739975E-3</v>
      </c>
      <c r="DH6" s="141">
        <f t="shared" ref="DH6:DM21" si="4">IFERROR(CG6/BO6-1,"N/A")</f>
        <v>1.1628207074049435E-2</v>
      </c>
      <c r="DI6" s="141">
        <f t="shared" si="4"/>
        <v>-1.0389212851634411E-2</v>
      </c>
      <c r="DJ6" s="141">
        <f t="shared" si="4"/>
        <v>1.1565851725335641E-2</v>
      </c>
      <c r="DK6" s="141">
        <f t="shared" si="4"/>
        <v>-2.5885262558000055E-2</v>
      </c>
      <c r="DL6" s="141">
        <f t="shared" si="4"/>
        <v>-1.6215488572191239E-2</v>
      </c>
      <c r="DM6" s="142">
        <f t="shared" si="4"/>
        <v>-1.8150639934778612E-2</v>
      </c>
      <c r="DO6" s="66" t="s">
        <v>8</v>
      </c>
      <c r="DP6" s="141">
        <f>IFERROR(CO6/BN6-1,"N/A")</f>
        <v>9.7086243193857946E-3</v>
      </c>
      <c r="DQ6" s="141">
        <f t="shared" ref="DQ6:DV21" si="5">IFERROR(CP6/BO6-1,"N/A")</f>
        <v>4.3014160067340157E-2</v>
      </c>
      <c r="DR6" s="141">
        <f t="shared" si="5"/>
        <v>-1.5342946782924249E-2</v>
      </c>
      <c r="DS6" s="141">
        <f t="shared" si="5"/>
        <v>1.8281583420313607E-2</v>
      </c>
      <c r="DT6" s="141">
        <f t="shared" si="5"/>
        <v>-2.7727672879221177E-2</v>
      </c>
      <c r="DU6" s="141">
        <f t="shared" si="5"/>
        <v>-1.6919223627342772E-2</v>
      </c>
      <c r="DV6" s="142">
        <f t="shared" si="5"/>
        <v>-1.668613725203516E-2</v>
      </c>
      <c r="DX6" s="66" t="s">
        <v>8</v>
      </c>
      <c r="DY6" s="67">
        <v>30944.035438070008</v>
      </c>
      <c r="DZ6" s="67">
        <v>25911.719060175994</v>
      </c>
      <c r="EA6" s="67">
        <v>28484.306520007012</v>
      </c>
      <c r="EB6" s="67">
        <v>26842.573569427012</v>
      </c>
      <c r="EC6" s="67">
        <v>30883.692744925</v>
      </c>
      <c r="ED6" s="67">
        <v>27774.051041520004</v>
      </c>
      <c r="EE6" s="68">
        <v>31380.691133354994</v>
      </c>
      <c r="EG6" s="66" t="s">
        <v>8</v>
      </c>
      <c r="EH6" s="67">
        <v>30923.047132793999</v>
      </c>
      <c r="EI6" s="67">
        <v>26302.142500032991</v>
      </c>
      <c r="EJ6" s="67">
        <v>28405.666727530006</v>
      </c>
      <c r="EK6" s="67">
        <v>27268.617536662008</v>
      </c>
      <c r="EL6" s="67">
        <v>30815.105267471008</v>
      </c>
      <c r="EM6" s="67">
        <v>28803.786278382002</v>
      </c>
      <c r="EN6" s="68">
        <v>31454.761098759991</v>
      </c>
      <c r="EP6" s="66" t="s">
        <v>8</v>
      </c>
      <c r="EQ6" s="67">
        <v>31193.815577079004</v>
      </c>
      <c r="ER6" s="67">
        <v>26812.514383174999</v>
      </c>
      <c r="ES6" s="67">
        <v>28512.617020759</v>
      </c>
      <c r="ET6" s="67">
        <v>28840.125111953002</v>
      </c>
      <c r="EU6" s="67">
        <v>31201.231142402008</v>
      </c>
      <c r="EV6" s="67">
        <v>28700.823562783</v>
      </c>
      <c r="EW6" s="68">
        <v>31473.234665777003</v>
      </c>
      <c r="EY6" s="66" t="s">
        <v>8</v>
      </c>
      <c r="EZ6" s="67">
        <v>31310.386011762006</v>
      </c>
      <c r="FA6" s="67">
        <v>27624.353583760996</v>
      </c>
      <c r="FB6" s="67">
        <v>28708.378437865002</v>
      </c>
      <c r="FC6" s="67">
        <v>29599.79783559301</v>
      </c>
      <c r="FD6" s="67">
        <v>31239.719652747008</v>
      </c>
      <c r="FE6" s="67">
        <v>28659.413939421</v>
      </c>
      <c r="FF6" s="68">
        <v>31330.315374921003</v>
      </c>
      <c r="FH6" s="66" t="s">
        <v>8</v>
      </c>
      <c r="FI6" s="141">
        <f>IFERROR(EH6/DY6-1,"N/A")</f>
        <v>-6.7826658607650359E-4</v>
      </c>
      <c r="FJ6" s="141">
        <f t="shared" ref="FJ6:FO21" si="6">IFERROR(EI6/DZ6-1,"N/A")</f>
        <v>1.5067446468923995E-2</v>
      </c>
      <c r="FK6" s="141">
        <f t="shared" si="6"/>
        <v>-2.7608112004331442E-3</v>
      </c>
      <c r="FL6" s="141">
        <f t="shared" si="6"/>
        <v>1.5871949317119549E-2</v>
      </c>
      <c r="FM6" s="141">
        <f t="shared" si="6"/>
        <v>-2.2208314925442618E-3</v>
      </c>
      <c r="FN6" s="141">
        <f t="shared" si="6"/>
        <v>3.7075442661303804E-2</v>
      </c>
      <c r="FO6" s="142">
        <f t="shared" si="6"/>
        <v>2.3603675613845798E-3</v>
      </c>
      <c r="FQ6" s="66" t="s">
        <v>8</v>
      </c>
      <c r="FR6" s="141">
        <f>IFERROR(EQ6/DY6-1,"N/A")</f>
        <v>8.0719962820909874E-3</v>
      </c>
      <c r="FS6" s="141">
        <f t="shared" ref="FS6:FX21" si="7">IFERROR(ER6/DZ6-1,"N/A")</f>
        <v>3.4764012411027112E-2</v>
      </c>
      <c r="FT6" s="141">
        <f t="shared" si="7"/>
        <v>9.9389819204831475E-4</v>
      </c>
      <c r="FU6" s="141">
        <f t="shared" si="7"/>
        <v>7.4417288542002913E-2</v>
      </c>
      <c r="FV6" s="141">
        <f t="shared" si="7"/>
        <v>1.028174966315154E-2</v>
      </c>
      <c r="FW6" s="141">
        <f t="shared" si="7"/>
        <v>3.3368287538520836E-2</v>
      </c>
      <c r="FX6" s="142">
        <f t="shared" si="7"/>
        <v>2.9490597268471141E-3</v>
      </c>
      <c r="FZ6" s="66" t="s">
        <v>8</v>
      </c>
      <c r="GA6" s="141">
        <f>IFERROR(EZ6/DY6-1,"N/A")</f>
        <v>1.1839133729832918E-2</v>
      </c>
      <c r="GB6" s="141">
        <f t="shared" ref="GB6:GG21" si="8">IFERROR(FA6/DZ6-1,"N/A")</f>
        <v>6.6094978862948794E-2</v>
      </c>
      <c r="GC6" s="141">
        <f t="shared" si="8"/>
        <v>7.8665042345547054E-3</v>
      </c>
      <c r="GD6" s="141">
        <f t="shared" si="8"/>
        <v>0.10271832762363764</v>
      </c>
      <c r="GE6" s="141">
        <f t="shared" si="8"/>
        <v>1.1527990216795292E-2</v>
      </c>
      <c r="GF6" s="141">
        <f t="shared" si="8"/>
        <v>3.1877341068375253E-2</v>
      </c>
      <c r="GG6" s="142">
        <f t="shared" si="8"/>
        <v>-1.6053106740038237E-3</v>
      </c>
    </row>
    <row r="7" spans="2:189" x14ac:dyDescent="0.2">
      <c r="B7" s="66" t="s">
        <v>63</v>
      </c>
      <c r="C7" s="67">
        <v>1209533.6852825447</v>
      </c>
      <c r="D7" s="67">
        <v>1183714.6666029389</v>
      </c>
      <c r="E7" s="67">
        <v>1089740.628306465</v>
      </c>
      <c r="F7" s="67">
        <v>1094065.551389616</v>
      </c>
      <c r="G7" s="67">
        <v>997633.95800454146</v>
      </c>
      <c r="H7" s="67">
        <v>892987.74034884165</v>
      </c>
      <c r="I7" s="68">
        <v>825891.62602703494</v>
      </c>
      <c r="K7" s="66" t="s">
        <v>63</v>
      </c>
      <c r="L7" s="67">
        <v>1216354.5464451932</v>
      </c>
      <c r="M7" s="67">
        <v>1212189.9690448449</v>
      </c>
      <c r="N7" s="67">
        <v>1126202.2306661408</v>
      </c>
      <c r="O7" s="67">
        <v>1127998.888503941</v>
      </c>
      <c r="P7" s="67">
        <v>1006156.6709346507</v>
      </c>
      <c r="Q7" s="67">
        <v>896845.88767763041</v>
      </c>
      <c r="R7" s="68">
        <v>824377.76541850169</v>
      </c>
      <c r="T7" s="66" t="s">
        <v>63</v>
      </c>
      <c r="U7" s="67">
        <v>1243998.0125488767</v>
      </c>
      <c r="V7" s="67">
        <v>1242941.9965634777</v>
      </c>
      <c r="W7" s="67">
        <v>1189633.3520595729</v>
      </c>
      <c r="X7" s="67">
        <v>1173943.8574893046</v>
      </c>
      <c r="Y7" s="67">
        <v>1020915.072049719</v>
      </c>
      <c r="Z7" s="67">
        <v>903677.03736476053</v>
      </c>
      <c r="AA7" s="68">
        <v>815439.89663130627</v>
      </c>
      <c r="AC7" s="66" t="s">
        <v>63</v>
      </c>
      <c r="AD7" s="67">
        <v>1270998.9190201636</v>
      </c>
      <c r="AE7" s="67">
        <v>1267424.3272811826</v>
      </c>
      <c r="AF7" s="67">
        <v>1239548.4069621803</v>
      </c>
      <c r="AG7" s="67">
        <v>1179808.9729501926</v>
      </c>
      <c r="AH7" s="67">
        <v>1022336.1698298228</v>
      </c>
      <c r="AI7" s="67">
        <v>910398.91453501501</v>
      </c>
      <c r="AJ7" s="68">
        <v>813642.55083848932</v>
      </c>
      <c r="AL7" s="66" t="s">
        <v>63</v>
      </c>
      <c r="AM7" s="141">
        <f t="shared" ref="AM7:AM21" si="9">IFERROR(L7/C7-1,"N/A")</f>
        <v>5.6392486175820267E-3</v>
      </c>
      <c r="AN7" s="141">
        <f t="shared" si="0"/>
        <v>2.4055883774444675E-2</v>
      </c>
      <c r="AO7" s="141">
        <f t="shared" si="0"/>
        <v>3.3458973091917921E-2</v>
      </c>
      <c r="AP7" s="141">
        <f t="shared" si="0"/>
        <v>3.1015817170392479E-2</v>
      </c>
      <c r="AQ7" s="141">
        <f t="shared" si="0"/>
        <v>8.5429258514377882E-3</v>
      </c>
      <c r="AR7" s="141">
        <f t="shared" si="0"/>
        <v>4.3204930532210195E-3</v>
      </c>
      <c r="AS7" s="142">
        <f t="shared" si="0"/>
        <v>-1.8330015232334018E-3</v>
      </c>
      <c r="AU7" s="66" t="s">
        <v>63</v>
      </c>
      <c r="AV7" s="141">
        <f t="shared" ref="AV7:AV21" si="10">IFERROR(U7/C7-1,"N/A")</f>
        <v>2.8493896189655255E-2</v>
      </c>
      <c r="AW7" s="141">
        <f t="shared" si="1"/>
        <v>5.0035140757790142E-2</v>
      </c>
      <c r="AX7" s="141">
        <f t="shared" si="1"/>
        <v>9.1666513258616744E-2</v>
      </c>
      <c r="AY7" s="141">
        <f t="shared" si="1"/>
        <v>7.3010530308930788E-2</v>
      </c>
      <c r="AZ7" s="141">
        <f t="shared" si="1"/>
        <v>2.3336328779088644E-2</v>
      </c>
      <c r="BA7" s="141">
        <f t="shared" si="1"/>
        <v>1.1970261777326519E-2</v>
      </c>
      <c r="BB7" s="142">
        <f t="shared" si="1"/>
        <v>-1.2655085808300215E-2</v>
      </c>
      <c r="BD7" s="66" t="s">
        <v>63</v>
      </c>
      <c r="BE7" s="141">
        <f t="shared" ref="BE7:BE21" si="11">IFERROR(AD7/C7-1,"N/A")</f>
        <v>5.0817298009572021E-2</v>
      </c>
      <c r="BF7" s="141">
        <f t="shared" si="2"/>
        <v>7.0717769273296538E-2</v>
      </c>
      <c r="BG7" s="141">
        <f t="shared" si="2"/>
        <v>0.13747104105729013</v>
      </c>
      <c r="BH7" s="141">
        <f t="shared" si="2"/>
        <v>7.8371374961647033E-2</v>
      </c>
      <c r="BI7" s="141">
        <f t="shared" si="2"/>
        <v>2.4760796910612948E-2</v>
      </c>
      <c r="BJ7" s="141">
        <f t="shared" si="2"/>
        <v>1.9497663181100133E-2</v>
      </c>
      <c r="BK7" s="142">
        <f t="shared" si="2"/>
        <v>-1.4831334769030202E-2</v>
      </c>
      <c r="BM7" s="66" t="s">
        <v>63</v>
      </c>
      <c r="BN7" s="67">
        <v>1210584.5294858445</v>
      </c>
      <c r="BO7" s="67">
        <v>1198803.6053368631</v>
      </c>
      <c r="BP7" s="67">
        <v>1093966.7901100493</v>
      </c>
      <c r="BQ7" s="67">
        <v>1118120.1812877564</v>
      </c>
      <c r="BR7" s="67">
        <v>1037057.808289888</v>
      </c>
      <c r="BS7" s="67">
        <v>922948.55571023573</v>
      </c>
      <c r="BT7" s="68">
        <v>821106.94736959576</v>
      </c>
      <c r="BV7" s="66" t="s">
        <v>63</v>
      </c>
      <c r="BW7" s="67">
        <v>1219353.2902286591</v>
      </c>
      <c r="BX7" s="67">
        <v>1222358.8926435546</v>
      </c>
      <c r="BY7" s="67">
        <v>1121162.3291272453</v>
      </c>
      <c r="BZ7" s="67">
        <v>1141208.1574226355</v>
      </c>
      <c r="CA7" s="67">
        <v>1049871.7518219133</v>
      </c>
      <c r="CB7" s="67">
        <v>935101.1400285397</v>
      </c>
      <c r="CC7" s="68">
        <v>839953.17567500228</v>
      </c>
      <c r="CE7" s="66" t="s">
        <v>63</v>
      </c>
      <c r="CF7" s="67">
        <v>1245635.9113129387</v>
      </c>
      <c r="CG7" s="67">
        <v>1247926.8644009971</v>
      </c>
      <c r="CH7" s="67">
        <v>1165106.3553989579</v>
      </c>
      <c r="CI7" s="67">
        <v>1185309.2623065256</v>
      </c>
      <c r="CJ7" s="67">
        <v>1058825.5421438406</v>
      </c>
      <c r="CK7" s="67">
        <v>938406.720382164</v>
      </c>
      <c r="CL7" s="68">
        <v>840705.49431879562</v>
      </c>
      <c r="CN7" s="66" t="s">
        <v>63</v>
      </c>
      <c r="CO7" s="67">
        <v>1269364.3269588854</v>
      </c>
      <c r="CP7" s="67">
        <v>1260651.2840641791</v>
      </c>
      <c r="CQ7" s="67">
        <v>1200858.2904879907</v>
      </c>
      <c r="CR7" s="67">
        <v>1187617.5830129064</v>
      </c>
      <c r="CS7" s="67">
        <v>1054150.6070209907</v>
      </c>
      <c r="CT7" s="67">
        <v>930694.84298120043</v>
      </c>
      <c r="CU7" s="68">
        <v>837898.99085462163</v>
      </c>
      <c r="CW7" s="66" t="s">
        <v>63</v>
      </c>
      <c r="CX7" s="141">
        <f t="shared" ref="CX7:CX21" si="12">IFERROR(BW7/BN7-1,"N/A")</f>
        <v>7.2434105419625361E-3</v>
      </c>
      <c r="CY7" s="141">
        <f t="shared" si="3"/>
        <v>1.9648996050585454E-2</v>
      </c>
      <c r="CZ7" s="141">
        <f t="shared" si="3"/>
        <v>2.4859565448472454E-2</v>
      </c>
      <c r="DA7" s="141">
        <f t="shared" si="3"/>
        <v>2.0648921753910532E-2</v>
      </c>
      <c r="DB7" s="141">
        <f t="shared" si="3"/>
        <v>1.2356055206947048E-2</v>
      </c>
      <c r="DC7" s="141">
        <f t="shared" si="3"/>
        <v>1.3167130760556978E-2</v>
      </c>
      <c r="DD7" s="142">
        <f t="shared" si="3"/>
        <v>2.2952221224993963E-2</v>
      </c>
      <c r="DF7" s="66" t="s">
        <v>63</v>
      </c>
      <c r="DG7" s="141">
        <f t="shared" ref="DG7:DG21" si="13">IFERROR(CF7/BN7-1,"N/A")</f>
        <v>2.8954096945201346E-2</v>
      </c>
      <c r="DH7" s="141">
        <f t="shared" si="4"/>
        <v>4.097690301017276E-2</v>
      </c>
      <c r="DI7" s="141">
        <f t="shared" si="4"/>
        <v>6.5028998989770104E-2</v>
      </c>
      <c r="DJ7" s="141">
        <f t="shared" si="4"/>
        <v>6.0091108400696758E-2</v>
      </c>
      <c r="DK7" s="141">
        <f t="shared" si="4"/>
        <v>2.0989894372279716E-2</v>
      </c>
      <c r="DL7" s="141">
        <f t="shared" si="4"/>
        <v>1.6748674209726477E-2</v>
      </c>
      <c r="DM7" s="142">
        <f t="shared" si="4"/>
        <v>2.3868446140887567E-2</v>
      </c>
      <c r="DO7" s="66" t="s">
        <v>63</v>
      </c>
      <c r="DP7" s="141">
        <f t="shared" ref="DP7:DP21" si="14">IFERROR(CO7/BN7-1,"N/A")</f>
        <v>4.8554889015478775E-2</v>
      </c>
      <c r="DQ7" s="141">
        <f t="shared" si="5"/>
        <v>5.1591168438250401E-2</v>
      </c>
      <c r="DR7" s="141">
        <f t="shared" si="5"/>
        <v>9.7710004859643318E-2</v>
      </c>
      <c r="DS7" s="141">
        <f t="shared" si="5"/>
        <v>6.2155574050285711E-2</v>
      </c>
      <c r="DT7" s="141">
        <f t="shared" si="5"/>
        <v>1.6482011508393013E-2</v>
      </c>
      <c r="DU7" s="141">
        <f t="shared" si="5"/>
        <v>8.3929783767890953E-3</v>
      </c>
      <c r="DV7" s="142">
        <f t="shared" si="5"/>
        <v>2.0450494955400078E-2</v>
      </c>
      <c r="DX7" s="66" t="s">
        <v>63</v>
      </c>
      <c r="DY7" s="67">
        <v>1229760.9181735308</v>
      </c>
      <c r="DZ7" s="67">
        <v>1167330.5030944222</v>
      </c>
      <c r="EA7" s="67">
        <v>1015522.2963795754</v>
      </c>
      <c r="EB7" s="67">
        <v>1031709.4783300949</v>
      </c>
      <c r="EC7" s="67">
        <v>1070954.0822688676</v>
      </c>
      <c r="ED7" s="67">
        <v>902636.0011800261</v>
      </c>
      <c r="EE7" s="68">
        <v>852651.58722285938</v>
      </c>
      <c r="EG7" s="66" t="s">
        <v>63</v>
      </c>
      <c r="EH7" s="67">
        <v>1233841.3068671892</v>
      </c>
      <c r="EI7" s="67">
        <v>1186923.341263514</v>
      </c>
      <c r="EJ7" s="67">
        <v>1042318.9370443968</v>
      </c>
      <c r="EK7" s="67">
        <v>1065719.2148474806</v>
      </c>
      <c r="EL7" s="67">
        <v>1060136.5998369192</v>
      </c>
      <c r="EM7" s="67">
        <v>903980.10904328688</v>
      </c>
      <c r="EN7" s="68">
        <v>859610.05029682093</v>
      </c>
      <c r="EP7" s="66" t="s">
        <v>63</v>
      </c>
      <c r="EQ7" s="67">
        <v>1252405.1586708936</v>
      </c>
      <c r="ER7" s="67">
        <v>1198290.6879312899</v>
      </c>
      <c r="ES7" s="67">
        <v>1081800.4702226431</v>
      </c>
      <c r="ET7" s="67">
        <v>1095458.7650113511</v>
      </c>
      <c r="EU7" s="67">
        <v>1024314.6294444858</v>
      </c>
      <c r="EV7" s="67">
        <v>926372.39188271342</v>
      </c>
      <c r="EW7" s="68">
        <v>838755.13891778374</v>
      </c>
      <c r="EY7" s="66" t="s">
        <v>63</v>
      </c>
      <c r="EZ7" s="67">
        <v>1283435.7200933627</v>
      </c>
      <c r="FA7" s="67">
        <v>1231683.42348327</v>
      </c>
      <c r="FB7" s="67">
        <v>1126214.0961900272</v>
      </c>
      <c r="FC7" s="67">
        <v>1105935.4121859649</v>
      </c>
      <c r="FD7" s="67">
        <v>995105.1593153245</v>
      </c>
      <c r="FE7" s="67">
        <v>913706.17468092486</v>
      </c>
      <c r="FF7" s="68">
        <v>832773.30625685025</v>
      </c>
      <c r="FH7" s="66" t="s">
        <v>63</v>
      </c>
      <c r="FI7" s="141">
        <f t="shared" ref="FI7:FI21" si="15">IFERROR(EH7/DY7-1,"N/A")</f>
        <v>3.3180341262744051E-3</v>
      </c>
      <c r="FJ7" s="141">
        <f t="shared" si="6"/>
        <v>1.6784310970332728E-2</v>
      </c>
      <c r="FK7" s="141">
        <f t="shared" si="6"/>
        <v>2.638705300745614E-2</v>
      </c>
      <c r="FL7" s="141">
        <f t="shared" si="6"/>
        <v>3.2964450973575588E-2</v>
      </c>
      <c r="FM7" s="141">
        <f t="shared" si="6"/>
        <v>-1.0100790137548277E-2</v>
      </c>
      <c r="FN7" s="141">
        <f t="shared" si="6"/>
        <v>1.4890917950354243E-3</v>
      </c>
      <c r="FO7" s="142">
        <f t="shared" si="6"/>
        <v>8.1609688860437846E-3</v>
      </c>
      <c r="FQ7" s="66" t="s">
        <v>63</v>
      </c>
      <c r="FR7" s="141">
        <f t="shared" ref="FR7:FR21" si="16">IFERROR(EQ7/DY7-1,"N/A")</f>
        <v>1.841353076254415E-2</v>
      </c>
      <c r="FS7" s="141">
        <f t="shared" si="7"/>
        <v>2.6522210080861308E-2</v>
      </c>
      <c r="FT7" s="141">
        <f t="shared" si="7"/>
        <v>6.5265109470619365E-2</v>
      </c>
      <c r="FU7" s="141">
        <f t="shared" si="7"/>
        <v>6.1789959305636577E-2</v>
      </c>
      <c r="FV7" s="141">
        <f t="shared" si="7"/>
        <v>-4.3549442125075943E-2</v>
      </c>
      <c r="FW7" s="141">
        <f t="shared" si="7"/>
        <v>2.6296747162373846E-2</v>
      </c>
      <c r="FX7" s="142">
        <f t="shared" si="7"/>
        <v>-1.6297921112581548E-2</v>
      </c>
      <c r="FZ7" s="66" t="s">
        <v>63</v>
      </c>
      <c r="GA7" s="141">
        <f t="shared" ref="GA7:GA21" si="17">IFERROR(EZ7/DY7-1,"N/A")</f>
        <v>4.3646534156859484E-2</v>
      </c>
      <c r="GB7" s="141">
        <f t="shared" si="8"/>
        <v>5.5128277911232315E-2</v>
      </c>
      <c r="GC7" s="141">
        <f t="shared" si="8"/>
        <v>0.10899987149969781</v>
      </c>
      <c r="GD7" s="141">
        <f t="shared" si="8"/>
        <v>7.1944607871598398E-2</v>
      </c>
      <c r="GE7" s="141">
        <f t="shared" si="8"/>
        <v>-7.082369282617007E-2</v>
      </c>
      <c r="GF7" s="141">
        <f t="shared" si="8"/>
        <v>1.226427207249281E-2</v>
      </c>
      <c r="GG7" s="142">
        <f t="shared" si="8"/>
        <v>-2.3313486145911E-2</v>
      </c>
    </row>
    <row r="8" spans="2:189" x14ac:dyDescent="0.2">
      <c r="B8" s="66" t="s">
        <v>64</v>
      </c>
      <c r="C8" s="67">
        <v>0</v>
      </c>
      <c r="D8" s="67">
        <v>20135.170699680002</v>
      </c>
      <c r="E8" s="67">
        <v>20784.645377879999</v>
      </c>
      <c r="F8" s="67">
        <v>131624.18685971698</v>
      </c>
      <c r="G8" s="67">
        <v>334281.81400995399</v>
      </c>
      <c r="H8" s="67">
        <v>721378.71915325709</v>
      </c>
      <c r="I8" s="68">
        <v>1348146.2986371801</v>
      </c>
      <c r="K8" s="66" t="s">
        <v>64</v>
      </c>
      <c r="L8" s="67">
        <v>0</v>
      </c>
      <c r="M8" s="67">
        <v>27509.179898399998</v>
      </c>
      <c r="N8" s="67">
        <v>28158.654576599998</v>
      </c>
      <c r="O8" s="67">
        <v>157729.83221502701</v>
      </c>
      <c r="P8" s="67">
        <v>382912.02003468497</v>
      </c>
      <c r="Q8" s="67">
        <v>810081.12398719683</v>
      </c>
      <c r="R8" s="68">
        <v>1486739.341424684</v>
      </c>
      <c r="T8" s="66" t="s">
        <v>64</v>
      </c>
      <c r="U8" s="67">
        <v>0</v>
      </c>
      <c r="V8" s="67">
        <v>61182.010675440004</v>
      </c>
      <c r="W8" s="67">
        <v>61182.010675440004</v>
      </c>
      <c r="X8" s="67">
        <v>243175.92187749801</v>
      </c>
      <c r="Y8" s="67">
        <v>495493.98626413586</v>
      </c>
      <c r="Z8" s="67">
        <v>1000279.213744074</v>
      </c>
      <c r="AA8" s="68">
        <v>1724149.7583886068</v>
      </c>
      <c r="AC8" s="66" t="s">
        <v>64</v>
      </c>
      <c r="AD8" s="67">
        <v>0</v>
      </c>
      <c r="AE8" s="67">
        <v>111846.13334315999</v>
      </c>
      <c r="AF8" s="67">
        <v>122035.22389631999</v>
      </c>
      <c r="AG8" s="67">
        <v>381369.79333101801</v>
      </c>
      <c r="AH8" s="67">
        <v>638495.60612463707</v>
      </c>
      <c r="AI8" s="67">
        <v>1019403.3432476982</v>
      </c>
      <c r="AJ8" s="68">
        <v>1722944.20625039</v>
      </c>
      <c r="AL8" s="66" t="s">
        <v>64</v>
      </c>
      <c r="AM8" s="141" t="str">
        <f t="shared" si="9"/>
        <v>N/A</v>
      </c>
      <c r="AN8" s="141">
        <f t="shared" si="0"/>
        <v>0.36622531334373964</v>
      </c>
      <c r="AO8" s="141">
        <f t="shared" si="0"/>
        <v>0.35478157383275666</v>
      </c>
      <c r="AP8" s="141">
        <f t="shared" si="0"/>
        <v>0.19833471323270557</v>
      </c>
      <c r="AQ8" s="141">
        <f t="shared" si="0"/>
        <v>0.14547667263551145</v>
      </c>
      <c r="AR8" s="141">
        <f t="shared" si="0"/>
        <v>0.12296232544544305</v>
      </c>
      <c r="AS8" s="142">
        <f t="shared" si="0"/>
        <v>0.10280267277194288</v>
      </c>
      <c r="AU8" s="66" t="s">
        <v>64</v>
      </c>
      <c r="AV8" s="141" t="str">
        <f t="shared" si="10"/>
        <v>N/A</v>
      </c>
      <c r="AW8" s="141">
        <f t="shared" si="1"/>
        <v>2.0385642907120891</v>
      </c>
      <c r="AX8" s="141">
        <f t="shared" si="1"/>
        <v>1.9436158069145018</v>
      </c>
      <c r="AY8" s="141">
        <f t="shared" si="1"/>
        <v>0.8475017979535262</v>
      </c>
      <c r="AZ8" s="141">
        <f t="shared" si="1"/>
        <v>0.48226426176262582</v>
      </c>
      <c r="BA8" s="141">
        <f t="shared" si="1"/>
        <v>0.3866214613569221</v>
      </c>
      <c r="BB8" s="142">
        <f t="shared" si="1"/>
        <v>0.27890404782590927</v>
      </c>
      <c r="BD8" s="66" t="s">
        <v>64</v>
      </c>
      <c r="BE8" s="141" t="str">
        <f t="shared" si="11"/>
        <v>N/A</v>
      </c>
      <c r="BF8" s="141">
        <f t="shared" si="2"/>
        <v>4.5547645963059802</v>
      </c>
      <c r="BG8" s="141">
        <f t="shared" si="2"/>
        <v>4.8714123660823025</v>
      </c>
      <c r="BH8" s="141">
        <f t="shared" si="2"/>
        <v>1.8974142399639362</v>
      </c>
      <c r="BI8" s="141">
        <f t="shared" si="2"/>
        <v>0.91005187648534314</v>
      </c>
      <c r="BJ8" s="141">
        <f t="shared" si="2"/>
        <v>0.41313198765311188</v>
      </c>
      <c r="BK8" s="142">
        <f t="shared" si="2"/>
        <v>0.27800981836473326</v>
      </c>
      <c r="BM8" s="66" t="s">
        <v>64</v>
      </c>
      <c r="BN8" s="67">
        <v>0</v>
      </c>
      <c r="BO8" s="67">
        <v>62977.706698066992</v>
      </c>
      <c r="BP8" s="67">
        <v>68973.719238655991</v>
      </c>
      <c r="BQ8" s="67">
        <v>95607.778431741986</v>
      </c>
      <c r="BR8" s="67">
        <v>254414.33638464002</v>
      </c>
      <c r="BS8" s="67">
        <v>605320.78650400531</v>
      </c>
      <c r="BT8" s="68">
        <v>1418991.1016292423</v>
      </c>
      <c r="BV8" s="66" t="s">
        <v>64</v>
      </c>
      <c r="BW8" s="67">
        <v>0</v>
      </c>
      <c r="BX8" s="67">
        <v>68592.521280507004</v>
      </c>
      <c r="BY8" s="67">
        <v>72406.156124910005</v>
      </c>
      <c r="BZ8" s="67">
        <v>109052.72354437</v>
      </c>
      <c r="CA8" s="67">
        <v>264936.21867576602</v>
      </c>
      <c r="CB8" s="67">
        <v>623183.785852556</v>
      </c>
      <c r="CC8" s="68">
        <v>1434802.4192374204</v>
      </c>
      <c r="CE8" s="66" t="s">
        <v>64</v>
      </c>
      <c r="CF8" s="67">
        <v>0</v>
      </c>
      <c r="CG8" s="67">
        <v>90267.970553004998</v>
      </c>
      <c r="CH8" s="67">
        <v>90267.087351474998</v>
      </c>
      <c r="CI8" s="67">
        <v>161832.84735608101</v>
      </c>
      <c r="CJ8" s="67">
        <v>317651.14776473702</v>
      </c>
      <c r="CK8" s="67">
        <v>730824.72834614606</v>
      </c>
      <c r="CL8" s="68">
        <v>1493908.1369827271</v>
      </c>
      <c r="CN8" s="66" t="s">
        <v>64</v>
      </c>
      <c r="CO8" s="67">
        <v>0</v>
      </c>
      <c r="CP8" s="67">
        <v>154072.93394040898</v>
      </c>
      <c r="CQ8" s="67">
        <v>159749.927407218</v>
      </c>
      <c r="CR8" s="67">
        <v>269442.11983150407</v>
      </c>
      <c r="CS8" s="67">
        <v>401533.48339625006</v>
      </c>
      <c r="CT8" s="67">
        <v>741686.24444110191</v>
      </c>
      <c r="CU8" s="68">
        <v>1498302.5772954815</v>
      </c>
      <c r="CW8" s="66" t="s">
        <v>64</v>
      </c>
      <c r="CX8" s="141" t="str">
        <f t="shared" si="12"/>
        <v>N/A</v>
      </c>
      <c r="CY8" s="141">
        <f t="shared" si="3"/>
        <v>8.9155589760659737E-2</v>
      </c>
      <c r="CZ8" s="141">
        <f t="shared" si="3"/>
        <v>4.9764416420367885E-2</v>
      </c>
      <c r="DA8" s="141">
        <f t="shared" si="3"/>
        <v>0.14062605923038851</v>
      </c>
      <c r="DB8" s="141">
        <f t="shared" si="3"/>
        <v>4.135726956525887E-2</v>
      </c>
      <c r="DC8" s="141">
        <f t="shared" si="3"/>
        <v>2.9509971814642988E-2</v>
      </c>
      <c r="DD8" s="142">
        <f t="shared" si="3"/>
        <v>1.1142647469758016E-2</v>
      </c>
      <c r="DF8" s="66" t="s">
        <v>64</v>
      </c>
      <c r="DG8" s="141" t="str">
        <f t="shared" si="13"/>
        <v>N/A</v>
      </c>
      <c r="DH8" s="141">
        <f t="shared" si="4"/>
        <v>0.43333213109482194</v>
      </c>
      <c r="DI8" s="141">
        <f t="shared" si="4"/>
        <v>0.3087171222294367</v>
      </c>
      <c r="DJ8" s="141">
        <f t="shared" si="4"/>
        <v>0.69267448748032145</v>
      </c>
      <c r="DK8" s="141">
        <f t="shared" si="4"/>
        <v>0.24855836459031733</v>
      </c>
      <c r="DL8" s="141">
        <f t="shared" si="4"/>
        <v>0.20733459785344799</v>
      </c>
      <c r="DM8" s="142">
        <f t="shared" si="4"/>
        <v>5.2795986717229848E-2</v>
      </c>
      <c r="DO8" s="66" t="s">
        <v>64</v>
      </c>
      <c r="DP8" s="141" t="str">
        <f t="shared" si="14"/>
        <v>N/A</v>
      </c>
      <c r="DQ8" s="141">
        <f t="shared" si="5"/>
        <v>1.4464678378823539</v>
      </c>
      <c r="DR8" s="141">
        <f t="shared" si="5"/>
        <v>1.3160984962180629</v>
      </c>
      <c r="DS8" s="141">
        <f t="shared" si="5"/>
        <v>1.8182029145658793</v>
      </c>
      <c r="DT8" s="141">
        <f t="shared" si="5"/>
        <v>0.57826594641736628</v>
      </c>
      <c r="DU8" s="141">
        <f t="shared" si="5"/>
        <v>0.22527800296544798</v>
      </c>
      <c r="DV8" s="142">
        <f t="shared" si="5"/>
        <v>5.5892863299266793E-2</v>
      </c>
      <c r="DX8" s="66" t="s">
        <v>64</v>
      </c>
      <c r="DY8" s="67">
        <v>0</v>
      </c>
      <c r="DZ8" s="67">
        <v>46575.773167079999</v>
      </c>
      <c r="EA8" s="67">
        <v>46575.773167079999</v>
      </c>
      <c r="EB8" s="67">
        <v>54116.425124759997</v>
      </c>
      <c r="EC8" s="67">
        <v>112573.75891634999</v>
      </c>
      <c r="ED8" s="67">
        <v>462261.00674118701</v>
      </c>
      <c r="EE8" s="68">
        <v>932311.46388340986</v>
      </c>
      <c r="EG8" s="66" t="s">
        <v>64</v>
      </c>
      <c r="EH8" s="67">
        <v>0</v>
      </c>
      <c r="EI8" s="67">
        <v>48772.401228359995</v>
      </c>
      <c r="EJ8" s="67">
        <v>48772.401228359995</v>
      </c>
      <c r="EK8" s="67">
        <v>80057.914915176007</v>
      </c>
      <c r="EL8" s="67">
        <v>165635.96402318496</v>
      </c>
      <c r="EM8" s="67">
        <v>522045.84724448802</v>
      </c>
      <c r="EN8" s="68">
        <v>1060651.3579820492</v>
      </c>
      <c r="EP8" s="66" t="s">
        <v>64</v>
      </c>
      <c r="EQ8" s="67">
        <v>0</v>
      </c>
      <c r="ER8" s="67">
        <v>80827.038535080006</v>
      </c>
      <c r="ES8" s="67">
        <v>80827.038535080006</v>
      </c>
      <c r="ET8" s="67">
        <v>152434.09263260599</v>
      </c>
      <c r="EU8" s="67">
        <v>264478.34993999399</v>
      </c>
      <c r="EV8" s="67">
        <v>629496.24097480404</v>
      </c>
      <c r="EW8" s="68">
        <v>1258306.663668901</v>
      </c>
      <c r="EY8" s="66" t="s">
        <v>64</v>
      </c>
      <c r="EZ8" s="67">
        <v>0</v>
      </c>
      <c r="FA8" s="67">
        <v>121355.18624387999</v>
      </c>
      <c r="FB8" s="67">
        <v>128183.12816687999</v>
      </c>
      <c r="FC8" s="67">
        <v>229254.30440819997</v>
      </c>
      <c r="FD8" s="67">
        <v>332708.99560597196</v>
      </c>
      <c r="FE8" s="67">
        <v>629178.97056740697</v>
      </c>
      <c r="FF8" s="68">
        <v>1244524.0275417471</v>
      </c>
      <c r="FH8" s="66" t="s">
        <v>64</v>
      </c>
      <c r="FI8" s="141" t="str">
        <f t="shared" si="15"/>
        <v>N/A</v>
      </c>
      <c r="FJ8" s="141">
        <f t="shared" si="6"/>
        <v>4.7162460479187152E-2</v>
      </c>
      <c r="FK8" s="141">
        <f t="shared" si="6"/>
        <v>4.7162460479187152E-2</v>
      </c>
      <c r="FL8" s="141">
        <f t="shared" si="6"/>
        <v>0.47936443936587647</v>
      </c>
      <c r="FM8" s="141">
        <f t="shared" si="6"/>
        <v>0.47135500864161273</v>
      </c>
      <c r="FN8" s="141">
        <f t="shared" si="6"/>
        <v>0.12933135097153814</v>
      </c>
      <c r="FO8" s="142">
        <f t="shared" si="6"/>
        <v>0.1376577453676886</v>
      </c>
      <c r="FQ8" s="66" t="s">
        <v>64</v>
      </c>
      <c r="FR8" s="141" t="str">
        <f t="shared" si="16"/>
        <v>N/A</v>
      </c>
      <c r="FS8" s="141">
        <f t="shared" si="7"/>
        <v>0.7353880148190215</v>
      </c>
      <c r="FT8" s="141">
        <f t="shared" si="7"/>
        <v>0.7353880148190215</v>
      </c>
      <c r="FU8" s="141">
        <f t="shared" si="7"/>
        <v>1.8167805297778714</v>
      </c>
      <c r="FV8" s="141">
        <f t="shared" si="7"/>
        <v>1.34937833191232</v>
      </c>
      <c r="FW8" s="141">
        <f t="shared" si="7"/>
        <v>0.36177664089078032</v>
      </c>
      <c r="FX8" s="142">
        <f t="shared" si="7"/>
        <v>0.34966340371661286</v>
      </c>
      <c r="FZ8" s="66" t="s">
        <v>64</v>
      </c>
      <c r="GA8" s="141" t="str">
        <f t="shared" si="17"/>
        <v>N/A</v>
      </c>
      <c r="GB8" s="141">
        <f t="shared" si="8"/>
        <v>1.6055431395319157</v>
      </c>
      <c r="GC8" s="141">
        <f t="shared" si="8"/>
        <v>1.7521417133979109</v>
      </c>
      <c r="GD8" s="141">
        <f t="shared" si="8"/>
        <v>3.2363164950322778</v>
      </c>
      <c r="GE8" s="141">
        <f t="shared" si="8"/>
        <v>1.9554755815979949</v>
      </c>
      <c r="GF8" s="141">
        <f t="shared" si="8"/>
        <v>0.36109029615745802</v>
      </c>
      <c r="GG8" s="142">
        <f t="shared" si="8"/>
        <v>0.33488010793931511</v>
      </c>
    </row>
    <row r="9" spans="2:189" x14ac:dyDescent="0.2">
      <c r="B9" s="66" t="s">
        <v>9</v>
      </c>
      <c r="C9" s="67">
        <v>1394155.2123592563</v>
      </c>
      <c r="D9" s="67">
        <v>1399531.0554874155</v>
      </c>
      <c r="E9" s="67">
        <v>1451836.0192237608</v>
      </c>
      <c r="F9" s="67">
        <v>1435990.2580941995</v>
      </c>
      <c r="G9" s="67">
        <v>1453202.2795053988</v>
      </c>
      <c r="H9" s="67">
        <v>1388397.4193117828</v>
      </c>
      <c r="I9" s="68">
        <v>1358039.4687042655</v>
      </c>
      <c r="K9" s="66" t="s">
        <v>9</v>
      </c>
      <c r="L9" s="67">
        <v>1366717.1834917602</v>
      </c>
      <c r="M9" s="67">
        <v>1337024.9897718276</v>
      </c>
      <c r="N9" s="67">
        <v>1381611.2448285199</v>
      </c>
      <c r="O9" s="67">
        <v>1348930.5088438638</v>
      </c>
      <c r="P9" s="67">
        <v>1380984.6304655597</v>
      </c>
      <c r="Q9" s="67">
        <v>1278052.0837447813</v>
      </c>
      <c r="R9" s="68">
        <v>1211953.8813492013</v>
      </c>
      <c r="T9" s="66" t="s">
        <v>9</v>
      </c>
      <c r="U9" s="67">
        <v>1333332.8673645314</v>
      </c>
      <c r="V9" s="67">
        <v>1252898.8826125166</v>
      </c>
      <c r="W9" s="67">
        <v>1270150.6837380882</v>
      </c>
      <c r="X9" s="67">
        <v>1195359.6000973142</v>
      </c>
      <c r="Y9" s="67">
        <v>1240783.2490746614</v>
      </c>
      <c r="Z9" s="67">
        <v>1024875.1676004294</v>
      </c>
      <c r="AA9" s="68">
        <v>977500.26400997967</v>
      </c>
      <c r="AC9" s="66" t="s">
        <v>9</v>
      </c>
      <c r="AD9" s="67">
        <v>1303526.6501811789</v>
      </c>
      <c r="AE9" s="67">
        <v>1175168.1291013493</v>
      </c>
      <c r="AF9" s="67">
        <v>1152109.5682368893</v>
      </c>
      <c r="AG9" s="67">
        <v>1039555.0102239122</v>
      </c>
      <c r="AH9" s="67">
        <v>1090591.065150534</v>
      </c>
      <c r="AI9" s="67">
        <v>1000564.368308582</v>
      </c>
      <c r="AJ9" s="68">
        <v>974958.23840444617</v>
      </c>
      <c r="AL9" s="66" t="s">
        <v>9</v>
      </c>
      <c r="AM9" s="141">
        <f t="shared" si="9"/>
        <v>-1.968075622015153E-2</v>
      </c>
      <c r="AN9" s="141">
        <f t="shared" si="0"/>
        <v>-4.4662149846913524E-2</v>
      </c>
      <c r="AO9" s="141">
        <f t="shared" si="0"/>
        <v>-4.8369632290007014E-2</v>
      </c>
      <c r="AP9" s="141">
        <f t="shared" si="0"/>
        <v>-6.0626977627187051E-2</v>
      </c>
      <c r="AQ9" s="141">
        <f t="shared" si="0"/>
        <v>-4.9695524193932972E-2</v>
      </c>
      <c r="AR9" s="141">
        <f t="shared" si="0"/>
        <v>-7.9476765104978919E-2</v>
      </c>
      <c r="AS9" s="142">
        <f t="shared" si="0"/>
        <v>-0.10757094379182341</v>
      </c>
      <c r="AU9" s="66" t="s">
        <v>9</v>
      </c>
      <c r="AV9" s="141">
        <f t="shared" si="10"/>
        <v>-4.3626666855692831E-2</v>
      </c>
      <c r="AW9" s="141">
        <f t="shared" si="1"/>
        <v>-0.10477236092759024</v>
      </c>
      <c r="AX9" s="141">
        <f t="shared" si="1"/>
        <v>-0.1251417743326223</v>
      </c>
      <c r="AY9" s="141">
        <f t="shared" si="1"/>
        <v>-0.16757123291089915</v>
      </c>
      <c r="AZ9" s="141">
        <f t="shared" si="1"/>
        <v>-0.1461730644291549</v>
      </c>
      <c r="BA9" s="141">
        <f t="shared" si="1"/>
        <v>-0.26182867142719723</v>
      </c>
      <c r="BB9" s="142">
        <f t="shared" si="1"/>
        <v>-0.28021218341862075</v>
      </c>
      <c r="BD9" s="66" t="s">
        <v>9</v>
      </c>
      <c r="BE9" s="141">
        <f t="shared" si="11"/>
        <v>-6.5006077784346084E-2</v>
      </c>
      <c r="BF9" s="141">
        <f t="shared" si="2"/>
        <v>-0.16031293161117255</v>
      </c>
      <c r="BG9" s="141">
        <f t="shared" si="2"/>
        <v>-0.20644649052523389</v>
      </c>
      <c r="BH9" s="141">
        <f t="shared" si="2"/>
        <v>-0.27607098699710086</v>
      </c>
      <c r="BI9" s="141">
        <f t="shared" si="2"/>
        <v>-0.2495256300301707</v>
      </c>
      <c r="BJ9" s="141">
        <f t="shared" si="2"/>
        <v>-0.27933864296250743</v>
      </c>
      <c r="BK9" s="142">
        <f t="shared" si="2"/>
        <v>-0.28208401826886909</v>
      </c>
      <c r="BM9" s="66" t="s">
        <v>9</v>
      </c>
      <c r="BN9" s="67">
        <v>1361371.2214139204</v>
      </c>
      <c r="BO9" s="67">
        <v>1301035.837332729</v>
      </c>
      <c r="BP9" s="67">
        <v>1337519.5624943301</v>
      </c>
      <c r="BQ9" s="67">
        <v>1211345.7347831102</v>
      </c>
      <c r="BR9" s="67">
        <v>1100056.9782587043</v>
      </c>
      <c r="BS9" s="67">
        <v>1021640.6241963558</v>
      </c>
      <c r="BT9" s="68">
        <v>786294.80547312309</v>
      </c>
      <c r="BV9" s="66" t="s">
        <v>9</v>
      </c>
      <c r="BW9" s="67">
        <v>1350570.8377964578</v>
      </c>
      <c r="BX9" s="67">
        <v>1266221.0237555553</v>
      </c>
      <c r="BY9" s="67">
        <v>1300732.698086977</v>
      </c>
      <c r="BZ9" s="67">
        <v>1173399.6843389897</v>
      </c>
      <c r="CA9" s="67">
        <v>1085148.5721388892</v>
      </c>
      <c r="CB9" s="67">
        <v>1002146.9745871389</v>
      </c>
      <c r="CC9" s="68">
        <v>775745.35627431434</v>
      </c>
      <c r="CE9" s="66" t="s">
        <v>9</v>
      </c>
      <c r="CF9" s="67">
        <v>1322319.8536459059</v>
      </c>
      <c r="CG9" s="67">
        <v>1216799.3254900107</v>
      </c>
      <c r="CH9" s="67">
        <v>1236191.9410510336</v>
      </c>
      <c r="CI9" s="67">
        <v>1070644.2487375203</v>
      </c>
      <c r="CJ9" s="67">
        <v>1037607.1997050624</v>
      </c>
      <c r="CK9" s="67">
        <v>884981.4076722574</v>
      </c>
      <c r="CL9" s="68">
        <v>723724.43034509523</v>
      </c>
      <c r="CN9" s="66" t="s">
        <v>9</v>
      </c>
      <c r="CO9" s="67">
        <v>1297808.4673650409</v>
      </c>
      <c r="CP9" s="67">
        <v>1127627.5854612596</v>
      </c>
      <c r="CQ9" s="67">
        <v>1113996.5856687832</v>
      </c>
      <c r="CR9" s="67">
        <v>951987.43111101212</v>
      </c>
      <c r="CS9" s="67">
        <v>957606.87426751328</v>
      </c>
      <c r="CT9" s="67">
        <v>877817.78861952911</v>
      </c>
      <c r="CU9" s="68">
        <v>719979.51281253377</v>
      </c>
      <c r="CW9" s="66" t="s">
        <v>9</v>
      </c>
      <c r="CX9" s="141">
        <f t="shared" si="12"/>
        <v>-7.93345962333869E-3</v>
      </c>
      <c r="CY9" s="141">
        <f t="shared" si="3"/>
        <v>-2.6759304070015477E-2</v>
      </c>
      <c r="CZ9" s="141">
        <f t="shared" si="3"/>
        <v>-2.7503795412718746E-2</v>
      </c>
      <c r="DA9" s="141">
        <f t="shared" si="3"/>
        <v>-3.1325532714997162E-2</v>
      </c>
      <c r="DB9" s="141">
        <f t="shared" si="3"/>
        <v>-1.3552394479978469E-2</v>
      </c>
      <c r="DC9" s="141">
        <f t="shared" si="3"/>
        <v>-1.9080730687027092E-2</v>
      </c>
      <c r="DD9" s="142">
        <f t="shared" si="3"/>
        <v>-1.3416658898644296E-2</v>
      </c>
      <c r="DF9" s="66" t="s">
        <v>9</v>
      </c>
      <c r="DG9" s="141">
        <f t="shared" si="13"/>
        <v>-2.8685319003185494E-2</v>
      </c>
      <c r="DH9" s="141">
        <f t="shared" si="4"/>
        <v>-6.4745727539229581E-2</v>
      </c>
      <c r="DI9" s="141">
        <f t="shared" si="4"/>
        <v>-7.5757861256497416E-2</v>
      </c>
      <c r="DJ9" s="141">
        <f t="shared" si="4"/>
        <v>-0.11615303707721591</v>
      </c>
      <c r="DK9" s="141">
        <f t="shared" si="4"/>
        <v>-5.6769585383199428E-2</v>
      </c>
      <c r="DL9" s="141">
        <f t="shared" si="4"/>
        <v>-0.13376446990016422</v>
      </c>
      <c r="DM9" s="142">
        <f t="shared" si="4"/>
        <v>-7.9576228524590786E-2</v>
      </c>
      <c r="DO9" s="66" t="s">
        <v>9</v>
      </c>
      <c r="DP9" s="141">
        <f t="shared" si="14"/>
        <v>-4.6690243666869358E-2</v>
      </c>
      <c r="DQ9" s="141">
        <f t="shared" si="5"/>
        <v>-0.13328476195319572</v>
      </c>
      <c r="DR9" s="141">
        <f t="shared" si="5"/>
        <v>-0.16711753838478494</v>
      </c>
      <c r="DS9" s="141">
        <f t="shared" si="5"/>
        <v>-0.2141075798797738</v>
      </c>
      <c r="DT9" s="141">
        <f t="shared" si="5"/>
        <v>-0.12949338698498813</v>
      </c>
      <c r="DU9" s="141">
        <f t="shared" si="5"/>
        <v>-0.14077634754389368</v>
      </c>
      <c r="DV9" s="142">
        <f t="shared" si="5"/>
        <v>-8.433896828389531E-2</v>
      </c>
      <c r="DX9" s="66" t="s">
        <v>9</v>
      </c>
      <c r="DY9" s="67">
        <v>1369959.2095339319</v>
      </c>
      <c r="DZ9" s="67">
        <v>1323752.8049425485</v>
      </c>
      <c r="EA9" s="67">
        <v>1337467.0713158792</v>
      </c>
      <c r="EB9" s="67">
        <v>1291947.6471402457</v>
      </c>
      <c r="EC9" s="67">
        <v>1153391.0558496811</v>
      </c>
      <c r="ED9" s="67">
        <v>1241876.7845216882</v>
      </c>
      <c r="EE9" s="68">
        <v>1220980.4420975675</v>
      </c>
      <c r="EG9" s="66" t="s">
        <v>9</v>
      </c>
      <c r="EH9" s="67">
        <v>1341897.5492785235</v>
      </c>
      <c r="EI9" s="67">
        <v>1269995.2048725318</v>
      </c>
      <c r="EJ9" s="67">
        <v>1268921.386954718</v>
      </c>
      <c r="EK9" s="67">
        <v>1193740.9178072168</v>
      </c>
      <c r="EL9" s="67">
        <v>1102087.7210016069</v>
      </c>
      <c r="EM9" s="67">
        <v>1130601.8517152774</v>
      </c>
      <c r="EN9" s="68">
        <v>1064600.3235658966</v>
      </c>
      <c r="EP9" s="66" t="s">
        <v>9</v>
      </c>
      <c r="EQ9" s="67">
        <v>1316420.9994744428</v>
      </c>
      <c r="ER9" s="67">
        <v>1213651.3682249528</v>
      </c>
      <c r="ES9" s="67">
        <v>1176835.99993724</v>
      </c>
      <c r="ET9" s="67">
        <v>1061495.9899552756</v>
      </c>
      <c r="EU9" s="67">
        <v>1027859.1659383095</v>
      </c>
      <c r="EV9" s="67">
        <v>919322.86417012976</v>
      </c>
      <c r="EW9" s="68">
        <v>881529.99164378585</v>
      </c>
      <c r="EY9" s="66" t="s">
        <v>9</v>
      </c>
      <c r="EZ9" s="67">
        <v>1283373.2551722601</v>
      </c>
      <c r="FA9" s="67">
        <v>1131444.6495927768</v>
      </c>
      <c r="FB9" s="67">
        <v>1071795.7381966626</v>
      </c>
      <c r="FC9" s="67">
        <v>962839.69921969925</v>
      </c>
      <c r="FD9" s="67">
        <v>983578.18220565794</v>
      </c>
      <c r="FE9" s="67">
        <v>922536.26286376629</v>
      </c>
      <c r="FF9" s="68">
        <v>892894.93473900831</v>
      </c>
      <c r="FH9" s="66" t="s">
        <v>9</v>
      </c>
      <c r="FI9" s="141">
        <f t="shared" si="15"/>
        <v>-2.0483573569285429E-2</v>
      </c>
      <c r="FJ9" s="141">
        <f t="shared" si="6"/>
        <v>-4.0609998988708318E-2</v>
      </c>
      <c r="FK9" s="141">
        <f t="shared" si="6"/>
        <v>-5.1250371565201847E-2</v>
      </c>
      <c r="FL9" s="141">
        <f t="shared" si="6"/>
        <v>-7.601448057931115E-2</v>
      </c>
      <c r="FM9" s="141">
        <f t="shared" si="6"/>
        <v>-4.4480434097245558E-2</v>
      </c>
      <c r="FN9" s="141">
        <f t="shared" si="6"/>
        <v>-8.9602232840892193E-2</v>
      </c>
      <c r="FO9" s="142">
        <f t="shared" si="6"/>
        <v>-0.12807749669029889</v>
      </c>
      <c r="FQ9" s="66" t="s">
        <v>9</v>
      </c>
      <c r="FR9" s="141">
        <f t="shared" si="16"/>
        <v>-3.9080149019694588E-2</v>
      </c>
      <c r="FS9" s="141">
        <f t="shared" si="7"/>
        <v>-8.3173713631809143E-2</v>
      </c>
      <c r="FT9" s="141">
        <f t="shared" si="7"/>
        <v>-0.12010095412711796</v>
      </c>
      <c r="FU9" s="141">
        <f t="shared" si="7"/>
        <v>-0.17837538362725447</v>
      </c>
      <c r="FV9" s="141">
        <f t="shared" si="7"/>
        <v>-0.10883723198190975</v>
      </c>
      <c r="FW9" s="141">
        <f t="shared" si="7"/>
        <v>-0.25973101709586344</v>
      </c>
      <c r="FX9" s="142">
        <f t="shared" si="7"/>
        <v>-0.27801465015330395</v>
      </c>
      <c r="FZ9" s="66" t="s">
        <v>9</v>
      </c>
      <c r="GA9" s="141">
        <f t="shared" si="17"/>
        <v>-6.3203308360640031E-2</v>
      </c>
      <c r="GB9" s="141">
        <f t="shared" si="8"/>
        <v>-0.14527497477757412</v>
      </c>
      <c r="GC9" s="141">
        <f t="shared" si="8"/>
        <v>-0.19863766280079964</v>
      </c>
      <c r="GD9" s="141">
        <f t="shared" si="8"/>
        <v>-0.25473783604856903</v>
      </c>
      <c r="GE9" s="141">
        <f t="shared" si="8"/>
        <v>-0.1472292270542408</v>
      </c>
      <c r="GF9" s="141">
        <f t="shared" si="8"/>
        <v>-0.2571434828624457</v>
      </c>
      <c r="GG9" s="142">
        <f t="shared" si="8"/>
        <v>-0.26870660335470153</v>
      </c>
    </row>
    <row r="10" spans="2:189" x14ac:dyDescent="0.2">
      <c r="B10" s="66" t="s">
        <v>65</v>
      </c>
      <c r="C10" s="67">
        <v>21574.624565498008</v>
      </c>
      <c r="D10" s="67">
        <v>15661.853982623008</v>
      </c>
      <c r="E10" s="67">
        <v>13160.510446278002</v>
      </c>
      <c r="F10" s="67">
        <v>16139.623852118011</v>
      </c>
      <c r="G10" s="67">
        <v>17045.062856657005</v>
      </c>
      <c r="H10" s="67">
        <v>11097.277272148995</v>
      </c>
      <c r="I10" s="68">
        <v>8010.5701677330062</v>
      </c>
      <c r="K10" s="66" t="s">
        <v>65</v>
      </c>
      <c r="L10" s="67">
        <v>21858.018589168005</v>
      </c>
      <c r="M10" s="67">
        <v>16288.58776332601</v>
      </c>
      <c r="N10" s="67">
        <v>14620.079567502844</v>
      </c>
      <c r="O10" s="67">
        <v>16983.745202497012</v>
      </c>
      <c r="P10" s="67">
        <v>17385.412587003008</v>
      </c>
      <c r="Q10" s="67">
        <v>10887.690547043994</v>
      </c>
      <c r="R10" s="68">
        <v>8144.7817843700041</v>
      </c>
      <c r="T10" s="66" t="s">
        <v>65</v>
      </c>
      <c r="U10" s="67">
        <v>23678.180655216001</v>
      </c>
      <c r="V10" s="67">
        <v>18873.953290751004</v>
      </c>
      <c r="W10" s="67">
        <v>17261.148897324008</v>
      </c>
      <c r="X10" s="67">
        <v>17002.719403817009</v>
      </c>
      <c r="Y10" s="67">
        <v>17090.178831824</v>
      </c>
      <c r="Z10" s="67">
        <v>9967.6160377730012</v>
      </c>
      <c r="AA10" s="68">
        <v>8127.7491510870032</v>
      </c>
      <c r="AC10" s="66" t="s">
        <v>65</v>
      </c>
      <c r="AD10" s="67">
        <v>24618.639378057011</v>
      </c>
      <c r="AE10" s="67">
        <v>18322.39879346401</v>
      </c>
      <c r="AF10" s="67">
        <v>19083.634143910003</v>
      </c>
      <c r="AG10" s="67">
        <v>19940.223223458015</v>
      </c>
      <c r="AH10" s="67">
        <v>17220.670952317003</v>
      </c>
      <c r="AI10" s="67">
        <v>10224.832326969996</v>
      </c>
      <c r="AJ10" s="68">
        <v>8430.2311426300021</v>
      </c>
      <c r="AL10" s="66" t="s">
        <v>65</v>
      </c>
      <c r="AM10" s="141">
        <f t="shared" si="9"/>
        <v>1.3135525154083005E-2</v>
      </c>
      <c r="AN10" s="141">
        <f t="shared" si="0"/>
        <v>4.0016576670831583E-2</v>
      </c>
      <c r="AO10" s="141">
        <f t="shared" si="0"/>
        <v>0.11090520593277065</v>
      </c>
      <c r="AP10" s="141">
        <f t="shared" si="0"/>
        <v>5.2301178646627866E-2</v>
      </c>
      <c r="AQ10" s="141">
        <f t="shared" si="0"/>
        <v>1.9967643018287795E-2</v>
      </c>
      <c r="AR10" s="141">
        <f t="shared" si="0"/>
        <v>-1.8886319586787548E-2</v>
      </c>
      <c r="AS10" s="142">
        <f t="shared" si="0"/>
        <v>1.6754315089531291E-2</v>
      </c>
      <c r="AU10" s="66" t="s">
        <v>65</v>
      </c>
      <c r="AV10" s="141">
        <f t="shared" si="10"/>
        <v>9.7501399541477296E-2</v>
      </c>
      <c r="AW10" s="141">
        <f t="shared" si="1"/>
        <v>0.20509061773222093</v>
      </c>
      <c r="AX10" s="141">
        <f t="shared" si="1"/>
        <v>0.31158658076258217</v>
      </c>
      <c r="AY10" s="141">
        <f t="shared" si="1"/>
        <v>5.3476807118137071E-2</v>
      </c>
      <c r="AZ10" s="141">
        <f t="shared" si="1"/>
        <v>2.6468646989690203E-3</v>
      </c>
      <c r="BA10" s="141">
        <f t="shared" si="1"/>
        <v>-0.10179625206005449</v>
      </c>
      <c r="BB10" s="142">
        <f t="shared" si="1"/>
        <v>1.4628045307686133E-2</v>
      </c>
      <c r="BD10" s="66" t="s">
        <v>65</v>
      </c>
      <c r="BE10" s="141">
        <f t="shared" si="11"/>
        <v>0.14109236539981196</v>
      </c>
      <c r="BF10" s="141">
        <f t="shared" si="2"/>
        <v>0.16987419329747966</v>
      </c>
      <c r="BG10" s="141">
        <f t="shared" si="2"/>
        <v>0.45006793025320335</v>
      </c>
      <c r="BH10" s="141">
        <f t="shared" si="2"/>
        <v>0.23548252463400798</v>
      </c>
      <c r="BI10" s="141">
        <f t="shared" si="2"/>
        <v>1.0302578355785519E-2</v>
      </c>
      <c r="BJ10" s="141">
        <f t="shared" si="2"/>
        <v>-7.8617927964058976E-2</v>
      </c>
      <c r="BK10" s="142">
        <f t="shared" si="2"/>
        <v>5.2388402586798666E-2</v>
      </c>
      <c r="BM10" s="66" t="s">
        <v>65</v>
      </c>
      <c r="BN10" s="67">
        <v>24733.975185547017</v>
      </c>
      <c r="BO10" s="67">
        <v>19320.412185194</v>
      </c>
      <c r="BP10" s="67">
        <v>16402.505815549015</v>
      </c>
      <c r="BQ10" s="67">
        <v>22280.563448115015</v>
      </c>
      <c r="BR10" s="67">
        <v>28206.425973360001</v>
      </c>
      <c r="BS10" s="67">
        <v>20252.638487695018</v>
      </c>
      <c r="BT10" s="68">
        <v>19976.390717811031</v>
      </c>
      <c r="BV10" s="66" t="s">
        <v>65</v>
      </c>
      <c r="BW10" s="67">
        <v>24852.356395477</v>
      </c>
      <c r="BX10" s="67">
        <v>20242.587662144007</v>
      </c>
      <c r="BY10" s="67">
        <v>18067.55098773901</v>
      </c>
      <c r="BZ10" s="67">
        <v>22298.069428582017</v>
      </c>
      <c r="CA10" s="67">
        <v>26811.015100124016</v>
      </c>
      <c r="CB10" s="67">
        <v>19603.436772399014</v>
      </c>
      <c r="CC10" s="68">
        <v>15410.15726187001</v>
      </c>
      <c r="CE10" s="66" t="s">
        <v>65</v>
      </c>
      <c r="CF10" s="67">
        <v>25504.558048671999</v>
      </c>
      <c r="CG10" s="67">
        <v>19408.907697758001</v>
      </c>
      <c r="CH10" s="67">
        <v>18441.101902774008</v>
      </c>
      <c r="CI10" s="67">
        <v>21825.481153299006</v>
      </c>
      <c r="CJ10" s="67">
        <v>25115.424602860017</v>
      </c>
      <c r="CK10" s="67">
        <v>19870.562432807019</v>
      </c>
      <c r="CL10" s="68">
        <v>15057.825745970011</v>
      </c>
      <c r="CN10" s="66" t="s">
        <v>65</v>
      </c>
      <c r="CO10" s="67">
        <v>26595.241713568998</v>
      </c>
      <c r="CP10" s="67">
        <v>20396.272780349005</v>
      </c>
      <c r="CQ10" s="67">
        <v>20212.916001689016</v>
      </c>
      <c r="CR10" s="67">
        <v>24214.13596234002</v>
      </c>
      <c r="CS10" s="67">
        <v>24606.268802688021</v>
      </c>
      <c r="CT10" s="67">
        <v>19407.704539070011</v>
      </c>
      <c r="CU10" s="68">
        <v>14659.138380175007</v>
      </c>
      <c r="CW10" s="66" t="s">
        <v>65</v>
      </c>
      <c r="CX10" s="141">
        <f t="shared" si="12"/>
        <v>4.7861780826543576E-3</v>
      </c>
      <c r="CY10" s="141">
        <f t="shared" si="3"/>
        <v>4.7730631629935294E-2</v>
      </c>
      <c r="CZ10" s="141">
        <f t="shared" si="3"/>
        <v>0.10151163431453192</v>
      </c>
      <c r="DA10" s="141">
        <f t="shared" si="3"/>
        <v>7.8570636275721029E-4</v>
      </c>
      <c r="DB10" s="141">
        <f t="shared" si="3"/>
        <v>-4.9471381966432193E-2</v>
      </c>
      <c r="DC10" s="141">
        <f t="shared" si="3"/>
        <v>-3.2055167315134803E-2</v>
      </c>
      <c r="DD10" s="142">
        <f t="shared" si="3"/>
        <v>-0.22858150505985797</v>
      </c>
      <c r="DF10" s="66" t="s">
        <v>65</v>
      </c>
      <c r="DG10" s="141">
        <f t="shared" si="13"/>
        <v>3.1154832870345261E-2</v>
      </c>
      <c r="DH10" s="141">
        <f t="shared" si="4"/>
        <v>4.5804153511703749E-3</v>
      </c>
      <c r="DI10" s="141">
        <f t="shared" si="4"/>
        <v>0.12428564940927944</v>
      </c>
      <c r="DJ10" s="141">
        <f t="shared" si="4"/>
        <v>-2.0425080176978638E-2</v>
      </c>
      <c r="DK10" s="141">
        <f t="shared" si="4"/>
        <v>-0.10958500638894586</v>
      </c>
      <c r="DL10" s="141">
        <f t="shared" si="4"/>
        <v>-1.8865495235109164E-2</v>
      </c>
      <c r="DM10" s="142">
        <f t="shared" si="4"/>
        <v>-0.24621890116794765</v>
      </c>
      <c r="DO10" s="66" t="s">
        <v>65</v>
      </c>
      <c r="DP10" s="141">
        <f t="shared" si="14"/>
        <v>7.5251410824960674E-2</v>
      </c>
      <c r="DQ10" s="141">
        <f t="shared" si="5"/>
        <v>5.5685178185767681E-2</v>
      </c>
      <c r="DR10" s="141">
        <f t="shared" si="5"/>
        <v>0.2323065895534</v>
      </c>
      <c r="DS10" s="141">
        <f t="shared" si="5"/>
        <v>8.6782927134124499E-2</v>
      </c>
      <c r="DT10" s="141">
        <f t="shared" si="5"/>
        <v>-0.1276360632882807</v>
      </c>
      <c r="DU10" s="141">
        <f t="shared" si="5"/>
        <v>-4.1719697368733821E-2</v>
      </c>
      <c r="DV10" s="142">
        <f t="shared" si="5"/>
        <v>-0.26617682907529139</v>
      </c>
      <c r="DX10" s="66" t="s">
        <v>65</v>
      </c>
      <c r="DY10" s="67">
        <v>25765.877587554016</v>
      </c>
      <c r="DZ10" s="67">
        <v>18579.597902061996</v>
      </c>
      <c r="EA10" s="67">
        <v>13497.877104986996</v>
      </c>
      <c r="EB10" s="67">
        <v>18983.387216980995</v>
      </c>
      <c r="EC10" s="67">
        <v>21793.105443921009</v>
      </c>
      <c r="ED10" s="67">
        <v>20031.400651542026</v>
      </c>
      <c r="EE10" s="68">
        <v>14350.617958638006</v>
      </c>
      <c r="EG10" s="66" t="s">
        <v>65</v>
      </c>
      <c r="EH10" s="67">
        <v>26348.485357322006</v>
      </c>
      <c r="EI10" s="67">
        <v>19220.384209990003</v>
      </c>
      <c r="EJ10" s="67">
        <v>14366.955530291001</v>
      </c>
      <c r="EK10" s="67">
        <v>19319.828390561011</v>
      </c>
      <c r="EL10" s="67">
        <v>23349.413906252019</v>
      </c>
      <c r="EM10" s="67">
        <v>19937.062876484018</v>
      </c>
      <c r="EN10" s="68">
        <v>14526.131695103</v>
      </c>
      <c r="EP10" s="66" t="s">
        <v>65</v>
      </c>
      <c r="EQ10" s="67">
        <v>27036.202130505008</v>
      </c>
      <c r="ER10" s="67">
        <v>18146.188748500997</v>
      </c>
      <c r="ES10" s="67">
        <v>15519.621125333008</v>
      </c>
      <c r="ET10" s="67">
        <v>20304.422929132008</v>
      </c>
      <c r="EU10" s="67">
        <v>24181.489604808012</v>
      </c>
      <c r="EV10" s="67">
        <v>19065.145783239022</v>
      </c>
      <c r="EW10" s="68">
        <v>14357.329298161003</v>
      </c>
      <c r="EY10" s="66" t="s">
        <v>65</v>
      </c>
      <c r="EZ10" s="67">
        <v>27808.785627538004</v>
      </c>
      <c r="FA10" s="67">
        <v>19549.867375782003</v>
      </c>
      <c r="FB10" s="67">
        <v>16870.984181603006</v>
      </c>
      <c r="FC10" s="67">
        <v>22767.991638577008</v>
      </c>
      <c r="FD10" s="67">
        <v>24184.953806114019</v>
      </c>
      <c r="FE10" s="67">
        <v>19169.688416741017</v>
      </c>
      <c r="FF10" s="68">
        <v>14411.695635636002</v>
      </c>
      <c r="FH10" s="66" t="s">
        <v>65</v>
      </c>
      <c r="FI10" s="141">
        <f t="shared" si="15"/>
        <v>2.2611602022413413E-2</v>
      </c>
      <c r="FJ10" s="141">
        <f t="shared" si="6"/>
        <v>3.4488706984174833E-2</v>
      </c>
      <c r="FK10" s="141">
        <f t="shared" si="6"/>
        <v>6.4386304493979418E-2</v>
      </c>
      <c r="FL10" s="141">
        <f t="shared" si="6"/>
        <v>1.7722926353157087E-2</v>
      </c>
      <c r="FM10" s="141">
        <f t="shared" si="6"/>
        <v>7.1412881763719849E-2</v>
      </c>
      <c r="FN10" s="141">
        <f t="shared" si="6"/>
        <v>-4.7094946928110115E-3</v>
      </c>
      <c r="FO10" s="142">
        <f t="shared" si="6"/>
        <v>1.2230395720300491E-2</v>
      </c>
      <c r="FQ10" s="66" t="s">
        <v>65</v>
      </c>
      <c r="FR10" s="141">
        <f t="shared" si="16"/>
        <v>4.9302591717838906E-2</v>
      </c>
      <c r="FS10" s="141">
        <f t="shared" si="7"/>
        <v>-2.3327154648104531E-2</v>
      </c>
      <c r="FT10" s="141">
        <f t="shared" si="7"/>
        <v>0.14978236982162541</v>
      </c>
      <c r="FU10" s="141">
        <f t="shared" si="7"/>
        <v>6.9589041041596689E-2</v>
      </c>
      <c r="FV10" s="141">
        <f t="shared" si="7"/>
        <v>0.10959356696698874</v>
      </c>
      <c r="FW10" s="141">
        <f t="shared" si="7"/>
        <v>-4.8237009738438918E-2</v>
      </c>
      <c r="FX10" s="142">
        <f t="shared" si="7"/>
        <v>4.6766902598482929E-4</v>
      </c>
      <c r="FZ10" s="66" t="s">
        <v>65</v>
      </c>
      <c r="GA10" s="141">
        <f t="shared" si="17"/>
        <v>7.9287345561666278E-2</v>
      </c>
      <c r="GB10" s="141">
        <f t="shared" si="8"/>
        <v>5.2222307438221094E-2</v>
      </c>
      <c r="GC10" s="141">
        <f t="shared" si="8"/>
        <v>0.24989908045390075</v>
      </c>
      <c r="GD10" s="141">
        <f t="shared" si="8"/>
        <v>0.19936402172793555</v>
      </c>
      <c r="GE10" s="141">
        <f t="shared" si="8"/>
        <v>0.10975252555666382</v>
      </c>
      <c r="GF10" s="141">
        <f t="shared" si="8"/>
        <v>-4.3018071965660321E-2</v>
      </c>
      <c r="GG10" s="142">
        <f t="shared" si="8"/>
        <v>4.2561008295278757E-3</v>
      </c>
    </row>
    <row r="11" spans="2:189" x14ac:dyDescent="0.2">
      <c r="B11" s="66" t="s">
        <v>66</v>
      </c>
      <c r="C11" s="67">
        <v>1093.525881994</v>
      </c>
      <c r="D11" s="67">
        <v>843.88627417199996</v>
      </c>
      <c r="E11" s="67">
        <v>843.88627417199996</v>
      </c>
      <c r="F11" s="67">
        <v>1335.277667735</v>
      </c>
      <c r="G11" s="67">
        <v>4949.492131854</v>
      </c>
      <c r="H11" s="67">
        <v>14149.040671158999</v>
      </c>
      <c r="I11" s="68">
        <v>18726.909244513998</v>
      </c>
      <c r="K11" s="66" t="s">
        <v>66</v>
      </c>
      <c r="L11" s="67">
        <v>1034.4702473259999</v>
      </c>
      <c r="M11" s="67">
        <v>798.97670509</v>
      </c>
      <c r="N11" s="67">
        <v>798.97670509</v>
      </c>
      <c r="O11" s="67">
        <v>1288.8468823000001</v>
      </c>
      <c r="P11" s="67">
        <v>4849.9930938779989</v>
      </c>
      <c r="Q11" s="67">
        <v>13242.193927213999</v>
      </c>
      <c r="R11" s="68">
        <v>16900.316116186001</v>
      </c>
      <c r="T11" s="66" t="s">
        <v>66</v>
      </c>
      <c r="U11" s="67">
        <v>1157.6277696540001</v>
      </c>
      <c r="V11" s="67">
        <v>1014.564530264</v>
      </c>
      <c r="W11" s="67">
        <v>824.16560051600004</v>
      </c>
      <c r="X11" s="67">
        <v>1726.931376644</v>
      </c>
      <c r="Y11" s="67">
        <v>4428.670837020999</v>
      </c>
      <c r="Z11" s="67">
        <v>10920.558607335</v>
      </c>
      <c r="AA11" s="68">
        <v>14780.593580461998</v>
      </c>
      <c r="AC11" s="66" t="s">
        <v>66</v>
      </c>
      <c r="AD11" s="67">
        <v>1319.81796927</v>
      </c>
      <c r="AE11" s="67">
        <v>1258.660958041</v>
      </c>
      <c r="AF11" s="67">
        <v>920.56347673699997</v>
      </c>
      <c r="AG11" s="67">
        <v>1453.63582137</v>
      </c>
      <c r="AH11" s="67">
        <v>3815.8106296480005</v>
      </c>
      <c r="AI11" s="67">
        <v>13106.072276116</v>
      </c>
      <c r="AJ11" s="68">
        <v>16930.450600904001</v>
      </c>
      <c r="AL11" s="66" t="s">
        <v>66</v>
      </c>
      <c r="AM11" s="141">
        <f t="shared" si="9"/>
        <v>-5.400478913248441E-2</v>
      </c>
      <c r="AN11" s="141">
        <f t="shared" si="0"/>
        <v>-5.3217560773889949E-2</v>
      </c>
      <c r="AO11" s="141">
        <f t="shared" si="0"/>
        <v>-5.3217560773889949E-2</v>
      </c>
      <c r="AP11" s="141">
        <f t="shared" si="0"/>
        <v>-3.4772382222013398E-2</v>
      </c>
      <c r="AQ11" s="141">
        <f t="shared" si="0"/>
        <v>-2.0102878300511717E-2</v>
      </c>
      <c r="AR11" s="141">
        <f t="shared" si="0"/>
        <v>-6.4092454394699017E-2</v>
      </c>
      <c r="AS11" s="142">
        <f t="shared" si="0"/>
        <v>-9.7538419419803235E-2</v>
      </c>
      <c r="AU11" s="66" t="s">
        <v>66</v>
      </c>
      <c r="AV11" s="141">
        <f t="shared" si="10"/>
        <v>5.8619451734523986E-2</v>
      </c>
      <c r="AW11" s="141">
        <f t="shared" si="1"/>
        <v>0.20225267469774333</v>
      </c>
      <c r="AX11" s="141">
        <f t="shared" si="1"/>
        <v>-2.3368875948775569E-2</v>
      </c>
      <c r="AY11" s="141">
        <f t="shared" si="1"/>
        <v>0.29331255840843418</v>
      </c>
      <c r="AZ11" s="141">
        <f t="shared" si="1"/>
        <v>-0.10522721947189151</v>
      </c>
      <c r="BA11" s="141">
        <f t="shared" si="1"/>
        <v>-0.2281767463150236</v>
      </c>
      <c r="BB11" s="142">
        <f t="shared" si="1"/>
        <v>-0.21072968382158752</v>
      </c>
      <c r="BD11" s="66" t="s">
        <v>66</v>
      </c>
      <c r="BE11" s="141">
        <f t="shared" si="11"/>
        <v>0.20693802588683652</v>
      </c>
      <c r="BF11" s="141">
        <f t="shared" si="2"/>
        <v>0.49150542740604064</v>
      </c>
      <c r="BG11" s="141">
        <f t="shared" si="2"/>
        <v>9.0862009386553533E-2</v>
      </c>
      <c r="BH11" s="141">
        <f t="shared" si="2"/>
        <v>8.8639356813154935E-2</v>
      </c>
      <c r="BI11" s="141">
        <f t="shared" si="2"/>
        <v>-0.22905006655326088</v>
      </c>
      <c r="BJ11" s="141">
        <f t="shared" si="2"/>
        <v>-7.3713011311710819E-2</v>
      </c>
      <c r="BK11" s="142">
        <f t="shared" si="2"/>
        <v>-9.5929265216910475E-2</v>
      </c>
      <c r="BM11" s="66" t="s">
        <v>66</v>
      </c>
      <c r="BN11" s="67">
        <v>627.80562319800003</v>
      </c>
      <c r="BO11" s="67">
        <v>398.72359211600002</v>
      </c>
      <c r="BP11" s="67">
        <v>807.49196304099996</v>
      </c>
      <c r="BQ11" s="67">
        <v>898.82369167299998</v>
      </c>
      <c r="BR11" s="67">
        <v>1026.7560312000001</v>
      </c>
      <c r="BS11" s="67">
        <v>6595.7633846669996</v>
      </c>
      <c r="BT11" s="68">
        <v>11121.733878814002</v>
      </c>
      <c r="BV11" s="66" t="s">
        <v>66</v>
      </c>
      <c r="BW11" s="67">
        <v>554.85403689899999</v>
      </c>
      <c r="BX11" s="67">
        <v>359.827208439</v>
      </c>
      <c r="BY11" s="67">
        <v>816.009115296</v>
      </c>
      <c r="BZ11" s="67">
        <v>732.20484292399999</v>
      </c>
      <c r="CA11" s="67">
        <v>926.59366980000004</v>
      </c>
      <c r="CB11" s="67">
        <v>5714.2397205910002</v>
      </c>
      <c r="CC11" s="68">
        <v>10066.559607324001</v>
      </c>
      <c r="CE11" s="66" t="s">
        <v>66</v>
      </c>
      <c r="CF11" s="67">
        <v>403.05533031099998</v>
      </c>
      <c r="CG11" s="67">
        <v>273.865521199</v>
      </c>
      <c r="CH11" s="67">
        <v>396.58952737800001</v>
      </c>
      <c r="CI11" s="67">
        <v>705.23310179999999</v>
      </c>
      <c r="CJ11" s="67">
        <v>705.23310179999999</v>
      </c>
      <c r="CK11" s="67">
        <v>4433.7484408500004</v>
      </c>
      <c r="CL11" s="68">
        <v>9633.9300246759994</v>
      </c>
      <c r="CN11" s="66" t="s">
        <v>66</v>
      </c>
      <c r="CO11" s="67">
        <v>731.24435432999996</v>
      </c>
      <c r="CP11" s="67">
        <v>796.02067874600004</v>
      </c>
      <c r="CQ11" s="67">
        <v>358.06785456400002</v>
      </c>
      <c r="CR11" s="67">
        <v>922.06314480000003</v>
      </c>
      <c r="CS11" s="67">
        <v>922.06314480000003</v>
      </c>
      <c r="CT11" s="67">
        <v>5663.5014595720004</v>
      </c>
      <c r="CU11" s="68">
        <v>11003.972358693998</v>
      </c>
      <c r="CW11" s="66" t="s">
        <v>66</v>
      </c>
      <c r="CX11" s="141">
        <f t="shared" si="12"/>
        <v>-0.11620091251714104</v>
      </c>
      <c r="CY11" s="141">
        <f t="shared" si="3"/>
        <v>-9.755225034610937E-2</v>
      </c>
      <c r="CZ11" s="141">
        <f t="shared" si="3"/>
        <v>1.0547661951859633E-2</v>
      </c>
      <c r="DA11" s="141">
        <f t="shared" si="3"/>
        <v>-0.18537434014324738</v>
      </c>
      <c r="DB11" s="141">
        <f t="shared" si="3"/>
        <v>-9.7552250346109259E-2</v>
      </c>
      <c r="DC11" s="141">
        <f t="shared" si="3"/>
        <v>-0.1336499829762321</v>
      </c>
      <c r="DD11" s="142">
        <f t="shared" si="3"/>
        <v>-9.4874979296170947E-2</v>
      </c>
      <c r="DF11" s="66" t="s">
        <v>66</v>
      </c>
      <c r="DG11" s="141">
        <f t="shared" si="13"/>
        <v>-0.35799343711217024</v>
      </c>
      <c r="DH11" s="141">
        <f t="shared" si="4"/>
        <v>-0.31314442733219372</v>
      </c>
      <c r="DI11" s="141">
        <f t="shared" si="4"/>
        <v>-0.50886257011840574</v>
      </c>
      <c r="DJ11" s="141">
        <f t="shared" si="4"/>
        <v>-0.21538216189280202</v>
      </c>
      <c r="DK11" s="141">
        <f t="shared" si="4"/>
        <v>-0.31314442733219372</v>
      </c>
      <c r="DL11" s="141">
        <f t="shared" si="4"/>
        <v>-0.32778843292695725</v>
      </c>
      <c r="DM11" s="142">
        <f t="shared" si="4"/>
        <v>-0.13377445192895221</v>
      </c>
      <c r="DO11" s="66" t="s">
        <v>66</v>
      </c>
      <c r="DP11" s="141">
        <f t="shared" si="14"/>
        <v>0.16476235208772083</v>
      </c>
      <c r="DQ11" s="141">
        <f t="shared" si="5"/>
        <v>0.99642231983708407</v>
      </c>
      <c r="DR11" s="141">
        <f t="shared" si="5"/>
        <v>-0.55656790289834834</v>
      </c>
      <c r="DS11" s="141">
        <f t="shared" si="5"/>
        <v>2.5855407842826139E-2</v>
      </c>
      <c r="DT11" s="141">
        <f t="shared" si="5"/>
        <v>-0.10196471529623485</v>
      </c>
      <c r="DU11" s="141">
        <f t="shared" si="5"/>
        <v>-0.1413425362198717</v>
      </c>
      <c r="DV11" s="142">
        <f t="shared" si="5"/>
        <v>-1.0588413767418925E-2</v>
      </c>
      <c r="DX11" s="66" t="s">
        <v>66</v>
      </c>
      <c r="DY11" s="67">
        <v>576.46833039199998</v>
      </c>
      <c r="DZ11" s="67">
        <v>441.19206989600002</v>
      </c>
      <c r="EA11" s="67">
        <v>441.19206989600002</v>
      </c>
      <c r="EB11" s="67">
        <v>561.09737111000004</v>
      </c>
      <c r="EC11" s="67">
        <v>750.88599180000006</v>
      </c>
      <c r="ED11" s="67">
        <v>8668.9295013610008</v>
      </c>
      <c r="EE11" s="68">
        <v>16557.897791238003</v>
      </c>
      <c r="EG11" s="66" t="s">
        <v>66</v>
      </c>
      <c r="EH11" s="67">
        <v>785.60496555400005</v>
      </c>
      <c r="EI11" s="67">
        <v>577.85128930799999</v>
      </c>
      <c r="EJ11" s="67">
        <v>577.85128930799999</v>
      </c>
      <c r="EK11" s="67">
        <v>734.06600893700011</v>
      </c>
      <c r="EL11" s="67">
        <v>1233.5898792</v>
      </c>
      <c r="EM11" s="67">
        <v>6893.2507132310002</v>
      </c>
      <c r="EN11" s="68">
        <v>14081.762316027003</v>
      </c>
      <c r="EP11" s="66" t="s">
        <v>66</v>
      </c>
      <c r="EQ11" s="67">
        <v>246.21615530599999</v>
      </c>
      <c r="ER11" s="67">
        <v>199.56701717200002</v>
      </c>
      <c r="ES11" s="67">
        <v>270.91971574600001</v>
      </c>
      <c r="ET11" s="67">
        <v>226.41909331200003</v>
      </c>
      <c r="EU11" s="67">
        <v>1652.0633952000001</v>
      </c>
      <c r="EV11" s="67">
        <v>6319.9172460999989</v>
      </c>
      <c r="EW11" s="68">
        <v>11269.466420854</v>
      </c>
      <c r="EY11" s="66" t="s">
        <v>66</v>
      </c>
      <c r="EZ11" s="67">
        <v>762.96639650999998</v>
      </c>
      <c r="FA11" s="67">
        <v>823.61631167899998</v>
      </c>
      <c r="FB11" s="67">
        <v>365.37439345199999</v>
      </c>
      <c r="FC11" s="67">
        <v>771.82091924300005</v>
      </c>
      <c r="FD11" s="67">
        <v>1139.8273632</v>
      </c>
      <c r="FE11" s="67">
        <v>7105.1858165919994</v>
      </c>
      <c r="FF11" s="68">
        <v>13102.833076827001</v>
      </c>
      <c r="FH11" s="66" t="s">
        <v>66</v>
      </c>
      <c r="FI11" s="141">
        <f t="shared" si="15"/>
        <v>0.36278946151263258</v>
      </c>
      <c r="FJ11" s="141">
        <f t="shared" si="6"/>
        <v>0.30974994506182751</v>
      </c>
      <c r="FK11" s="141">
        <f t="shared" si="6"/>
        <v>0.30974994506182751</v>
      </c>
      <c r="FL11" s="141">
        <f t="shared" si="6"/>
        <v>0.30826848731232159</v>
      </c>
      <c r="FM11" s="141">
        <f t="shared" si="6"/>
        <v>0.64284577508614538</v>
      </c>
      <c r="FN11" s="141">
        <f t="shared" si="6"/>
        <v>-0.20483253299628557</v>
      </c>
      <c r="FO11" s="142">
        <f t="shared" si="6"/>
        <v>-0.14954407295117533</v>
      </c>
      <c r="FQ11" s="66" t="s">
        <v>66</v>
      </c>
      <c r="FR11" s="141">
        <f t="shared" si="16"/>
        <v>-0.57288866998370525</v>
      </c>
      <c r="FS11" s="141">
        <f t="shared" si="7"/>
        <v>-0.54766408829822588</v>
      </c>
      <c r="FT11" s="141">
        <f t="shared" si="7"/>
        <v>-0.38593702327908441</v>
      </c>
      <c r="FU11" s="141">
        <f t="shared" si="7"/>
        <v>-0.59647094253162736</v>
      </c>
      <c r="FV11" s="141">
        <f t="shared" si="7"/>
        <v>1.2001521046353871</v>
      </c>
      <c r="FW11" s="141">
        <f t="shared" si="7"/>
        <v>-0.2709691265677282</v>
      </c>
      <c r="FX11" s="142">
        <f t="shared" si="7"/>
        <v>-0.31939026542261295</v>
      </c>
      <c r="FZ11" s="66" t="s">
        <v>66</v>
      </c>
      <c r="GA11" s="141">
        <f t="shared" si="17"/>
        <v>0.32351832058351038</v>
      </c>
      <c r="GB11" s="141">
        <f t="shared" si="8"/>
        <v>0.86679763277056843</v>
      </c>
      <c r="GC11" s="141">
        <f t="shared" si="8"/>
        <v>-0.1718473236880077</v>
      </c>
      <c r="GD11" s="141">
        <f t="shared" si="8"/>
        <v>0.37555611375639253</v>
      </c>
      <c r="GE11" s="141">
        <f t="shared" si="8"/>
        <v>0.517976597842293</v>
      </c>
      <c r="GF11" s="141">
        <f t="shared" si="8"/>
        <v>-0.18038486580419155</v>
      </c>
      <c r="GG11" s="142">
        <f t="shared" si="8"/>
        <v>-0.20866566263256747</v>
      </c>
    </row>
    <row r="12" spans="2:189" x14ac:dyDescent="0.2">
      <c r="B12" s="66" t="s">
        <v>67</v>
      </c>
      <c r="C12" s="67">
        <v>18533.262734356998</v>
      </c>
      <c r="D12" s="67">
        <v>19779.533673221995</v>
      </c>
      <c r="E12" s="67">
        <v>25445.012394681995</v>
      </c>
      <c r="F12" s="67">
        <v>28060.925033992</v>
      </c>
      <c r="G12" s="67">
        <v>30669.333623686998</v>
      </c>
      <c r="H12" s="67">
        <v>30669.333628097</v>
      </c>
      <c r="I12" s="68">
        <v>32789.578562041002</v>
      </c>
      <c r="K12" s="66" t="s">
        <v>67</v>
      </c>
      <c r="L12" s="67">
        <v>18533.262737375997</v>
      </c>
      <c r="M12" s="67">
        <v>19779.533675259998</v>
      </c>
      <c r="N12" s="67">
        <v>25445.012397684994</v>
      </c>
      <c r="O12" s="67">
        <v>28435.864819622999</v>
      </c>
      <c r="P12" s="67">
        <v>30684.343063585999</v>
      </c>
      <c r="Q12" s="67">
        <v>30684.343063606</v>
      </c>
      <c r="R12" s="68">
        <v>32887.671714222</v>
      </c>
      <c r="T12" s="66" t="s">
        <v>67</v>
      </c>
      <c r="U12" s="67">
        <v>18533.262739999998</v>
      </c>
      <c r="V12" s="67">
        <v>19779.533679299995</v>
      </c>
      <c r="W12" s="67">
        <v>25445.012387614996</v>
      </c>
      <c r="X12" s="67">
        <v>30432.749162690998</v>
      </c>
      <c r="Y12" s="67">
        <v>30684.343066620997</v>
      </c>
      <c r="Z12" s="67">
        <v>30684.343063276996</v>
      </c>
      <c r="AA12" s="68">
        <v>33002.681546066</v>
      </c>
      <c r="AC12" s="66" t="s">
        <v>67</v>
      </c>
      <c r="AD12" s="67">
        <v>18533.262745207001</v>
      </c>
      <c r="AE12" s="67">
        <v>19779.533675683997</v>
      </c>
      <c r="AF12" s="67">
        <v>25445.012390521995</v>
      </c>
      <c r="AG12" s="67">
        <v>30432.749160922998</v>
      </c>
      <c r="AH12" s="67">
        <v>30753.927343739997</v>
      </c>
      <c r="AI12" s="67">
        <v>30753.927339776998</v>
      </c>
      <c r="AJ12" s="68">
        <v>33049.888928838991</v>
      </c>
      <c r="AL12" s="66" t="s">
        <v>67</v>
      </c>
      <c r="AM12" s="141">
        <f t="shared" si="9"/>
        <v>1.6289614102049654E-10</v>
      </c>
      <c r="AN12" s="141">
        <f t="shared" si="0"/>
        <v>1.0303602415717705E-10</v>
      </c>
      <c r="AO12" s="141">
        <f t="shared" si="0"/>
        <v>1.1801915000830832E-10</v>
      </c>
      <c r="AP12" s="141">
        <f t="shared" si="0"/>
        <v>1.336163313136729E-2</v>
      </c>
      <c r="AQ12" s="141">
        <f t="shared" si="0"/>
        <v>4.8939569679484762E-4</v>
      </c>
      <c r="AR12" s="141">
        <f t="shared" si="0"/>
        <v>4.8939555358473719E-4</v>
      </c>
      <c r="AS12" s="142">
        <f t="shared" si="0"/>
        <v>2.9915953934995798E-3</v>
      </c>
      <c r="AU12" s="66" t="s">
        <v>67</v>
      </c>
      <c r="AV12" s="141">
        <f t="shared" si="10"/>
        <v>3.0447955268186888E-10</v>
      </c>
      <c r="AW12" s="141">
        <f t="shared" si="1"/>
        <v>3.072873067111459E-10</v>
      </c>
      <c r="AX12" s="141">
        <f t="shared" si="1"/>
        <v>-2.7773616739779072E-10</v>
      </c>
      <c r="AY12" s="141">
        <f t="shared" si="1"/>
        <v>8.4524089131981839E-2</v>
      </c>
      <c r="AZ12" s="141">
        <f t="shared" si="1"/>
        <v>4.8939579575368874E-4</v>
      </c>
      <c r="BA12" s="141">
        <f t="shared" si="1"/>
        <v>4.8939554285731823E-4</v>
      </c>
      <c r="BB12" s="142">
        <f t="shared" si="1"/>
        <v>6.4991071361830688E-3</v>
      </c>
      <c r="BD12" s="66" t="s">
        <v>67</v>
      </c>
      <c r="BE12" s="141">
        <f t="shared" si="11"/>
        <v>5.8543392356114055E-10</v>
      </c>
      <c r="BF12" s="141">
        <f t="shared" si="2"/>
        <v>1.2447221031663958E-10</v>
      </c>
      <c r="BG12" s="141">
        <f t="shared" si="2"/>
        <v>-1.6348977727176361E-10</v>
      </c>
      <c r="BH12" s="141">
        <f t="shared" si="2"/>
        <v>8.4524089068976016E-2</v>
      </c>
      <c r="BI12" s="141">
        <f t="shared" si="2"/>
        <v>2.7582509972654545E-3</v>
      </c>
      <c r="BJ12" s="141">
        <f t="shared" si="2"/>
        <v>2.7582507238599341E-3</v>
      </c>
      <c r="BK12" s="142">
        <f t="shared" si="2"/>
        <v>7.9388140443907851E-3</v>
      </c>
      <c r="BM12" s="66" t="s">
        <v>67</v>
      </c>
      <c r="BN12" s="67">
        <v>18533.262737502999</v>
      </c>
      <c r="BO12" s="67">
        <v>19779.533669329998</v>
      </c>
      <c r="BP12" s="67">
        <v>25445.012391380995</v>
      </c>
      <c r="BQ12" s="67">
        <v>27369.238627376999</v>
      </c>
      <c r="BR12" s="67">
        <v>28875.094051718996</v>
      </c>
      <c r="BS12" s="67">
        <v>28875.094059075993</v>
      </c>
      <c r="BT12" s="68">
        <v>31055.085677163002</v>
      </c>
      <c r="BV12" s="66" t="s">
        <v>67</v>
      </c>
      <c r="BW12" s="67">
        <v>18533.262744451</v>
      </c>
      <c r="BX12" s="67">
        <v>19779.533676539999</v>
      </c>
      <c r="BY12" s="67">
        <v>25445.012397366998</v>
      </c>
      <c r="BZ12" s="67">
        <v>27963.692228013995</v>
      </c>
      <c r="CA12" s="67">
        <v>29208.327445900995</v>
      </c>
      <c r="CB12" s="67">
        <v>29208.327450697001</v>
      </c>
      <c r="CC12" s="68">
        <v>30841.597215666003</v>
      </c>
      <c r="CE12" s="66" t="s">
        <v>67</v>
      </c>
      <c r="CF12" s="67">
        <v>18533.262741070001</v>
      </c>
      <c r="CG12" s="67">
        <v>19779.533678973996</v>
      </c>
      <c r="CH12" s="67">
        <v>25445.012390650998</v>
      </c>
      <c r="CI12" s="67">
        <v>29024.110491782994</v>
      </c>
      <c r="CJ12" s="67">
        <v>30105.261534048001</v>
      </c>
      <c r="CK12" s="67">
        <v>30182.448925998</v>
      </c>
      <c r="CL12" s="68">
        <v>30841.597217724997</v>
      </c>
      <c r="CN12" s="66" t="s">
        <v>67</v>
      </c>
      <c r="CO12" s="67">
        <v>18533.262740735001</v>
      </c>
      <c r="CP12" s="67">
        <v>19779.533666623</v>
      </c>
      <c r="CQ12" s="67">
        <v>25445.012396434999</v>
      </c>
      <c r="CR12" s="67">
        <v>29557.189731906001</v>
      </c>
      <c r="CS12" s="67">
        <v>30105.261538522002</v>
      </c>
      <c r="CT12" s="67">
        <v>30182.448925745004</v>
      </c>
      <c r="CU12" s="68">
        <v>30932.372085556002</v>
      </c>
      <c r="CW12" s="66" t="s">
        <v>67</v>
      </c>
      <c r="CX12" s="141">
        <f t="shared" si="12"/>
        <v>3.7489367166188003E-10</v>
      </c>
      <c r="CY12" s="141">
        <f t="shared" si="3"/>
        <v>3.645181934075481E-10</v>
      </c>
      <c r="CZ12" s="141">
        <f t="shared" si="3"/>
        <v>2.3525248415978695E-10</v>
      </c>
      <c r="DA12" s="141">
        <f t="shared" si="3"/>
        <v>2.1719771190213955E-2</v>
      </c>
      <c r="DB12" s="141">
        <f t="shared" si="3"/>
        <v>1.1540512858075447E-2</v>
      </c>
      <c r="DC12" s="141">
        <f t="shared" si="3"/>
        <v>1.1540512766442967E-2</v>
      </c>
      <c r="DD12" s="142">
        <f t="shared" si="3"/>
        <v>-6.8745088555332012E-3</v>
      </c>
      <c r="DF12" s="66" t="s">
        <v>67</v>
      </c>
      <c r="DG12" s="141">
        <f t="shared" si="13"/>
        <v>1.9246493287994326E-10</v>
      </c>
      <c r="DH12" s="141">
        <f t="shared" si="4"/>
        <v>4.8757464732318567E-10</v>
      </c>
      <c r="DI12" s="141">
        <f t="shared" si="4"/>
        <v>-2.8689162157036208E-11</v>
      </c>
      <c r="DJ12" s="141">
        <f t="shared" si="4"/>
        <v>6.0464665712353982E-2</v>
      </c>
      <c r="DK12" s="141">
        <f t="shared" si="4"/>
        <v>4.2603064084418829E-2</v>
      </c>
      <c r="DL12" s="141">
        <f t="shared" si="4"/>
        <v>4.5276211542281786E-2</v>
      </c>
      <c r="DM12" s="142">
        <f t="shared" si="4"/>
        <v>-6.8745087892319034E-3</v>
      </c>
      <c r="DO12" s="66" t="s">
        <v>67</v>
      </c>
      <c r="DP12" s="141">
        <f t="shared" si="14"/>
        <v>1.7438916977141616E-10</v>
      </c>
      <c r="DQ12" s="141">
        <f t="shared" si="5"/>
        <v>-1.368585245131726E-10</v>
      </c>
      <c r="DR12" s="141">
        <f t="shared" si="5"/>
        <v>1.9862445022056363E-10</v>
      </c>
      <c r="DS12" s="141">
        <f t="shared" si="5"/>
        <v>7.9941979180247591E-2</v>
      </c>
      <c r="DT12" s="141">
        <f t="shared" si="5"/>
        <v>4.2603064239361998E-2</v>
      </c>
      <c r="DU12" s="141">
        <f t="shared" si="5"/>
        <v>4.5276211533519906E-2</v>
      </c>
      <c r="DV12" s="142">
        <f t="shared" si="5"/>
        <v>-3.9514813413391581E-3</v>
      </c>
      <c r="DX12" s="66" t="s">
        <v>67</v>
      </c>
      <c r="DY12" s="67">
        <v>18533.262741380997</v>
      </c>
      <c r="DZ12" s="67">
        <v>19779.533668122996</v>
      </c>
      <c r="EA12" s="67">
        <v>81260.357500748985</v>
      </c>
      <c r="EB12" s="67">
        <v>81260.357501223989</v>
      </c>
      <c r="EC12" s="67">
        <v>81690.531952619989</v>
      </c>
      <c r="ED12" s="67">
        <v>81690.531959154992</v>
      </c>
      <c r="EE12" s="68">
        <v>95945.546144118984</v>
      </c>
      <c r="EG12" s="66" t="s">
        <v>67</v>
      </c>
      <c r="EH12" s="67">
        <v>18533.262743763997</v>
      </c>
      <c r="EI12" s="67">
        <v>19779.533666824995</v>
      </c>
      <c r="EJ12" s="67">
        <v>85554.70829603399</v>
      </c>
      <c r="EK12" s="67">
        <v>85554.708303692983</v>
      </c>
      <c r="EL12" s="67">
        <v>85998.914596260991</v>
      </c>
      <c r="EM12" s="67">
        <v>85998.914591756999</v>
      </c>
      <c r="EN12" s="68">
        <v>99866.496573337965</v>
      </c>
      <c r="EP12" s="66" t="s">
        <v>67</v>
      </c>
      <c r="EQ12" s="67">
        <v>18533.262740375001</v>
      </c>
      <c r="ER12" s="67">
        <v>19779.533669176999</v>
      </c>
      <c r="ES12" s="67">
        <v>96413.049725470963</v>
      </c>
      <c r="ET12" s="67">
        <v>96900.806530626971</v>
      </c>
      <c r="EU12" s="67">
        <v>97384.614015363972</v>
      </c>
      <c r="EV12" s="67">
        <v>97384.614019759974</v>
      </c>
      <c r="EW12" s="68">
        <v>104328.39294805398</v>
      </c>
      <c r="EY12" s="66" t="s">
        <v>67</v>
      </c>
      <c r="EZ12" s="67">
        <v>18533.262738912999</v>
      </c>
      <c r="FA12" s="67">
        <v>19779.533663028997</v>
      </c>
      <c r="FB12" s="67">
        <v>101568.60794734897</v>
      </c>
      <c r="FC12" s="67">
        <v>102056.36475561296</v>
      </c>
      <c r="FD12" s="67">
        <v>102042.25281746696</v>
      </c>
      <c r="FE12" s="67">
        <v>102189.36521819195</v>
      </c>
      <c r="FF12" s="68">
        <v>104261.25497373195</v>
      </c>
      <c r="FH12" s="66" t="s">
        <v>67</v>
      </c>
      <c r="FI12" s="141">
        <f t="shared" si="15"/>
        <v>1.285795914185428E-10</v>
      </c>
      <c r="FJ12" s="141">
        <f t="shared" si="6"/>
        <v>-6.5623506628753603E-11</v>
      </c>
      <c r="FK12" s="141">
        <f t="shared" si="6"/>
        <v>5.2846811500250057E-2</v>
      </c>
      <c r="FL12" s="141">
        <f t="shared" si="6"/>
        <v>5.284681158834803E-2</v>
      </c>
      <c r="FM12" s="141">
        <f t="shared" si="6"/>
        <v>5.2740293650429759E-2</v>
      </c>
      <c r="FN12" s="141">
        <f t="shared" si="6"/>
        <v>5.2740293511079006E-2</v>
      </c>
      <c r="FO12" s="142">
        <f t="shared" si="6"/>
        <v>4.0866414198417855E-2</v>
      </c>
      <c r="FQ12" s="66" t="s">
        <v>67</v>
      </c>
      <c r="FR12" s="141">
        <f t="shared" si="16"/>
        <v>-5.4280580030763304E-11</v>
      </c>
      <c r="FS12" s="141">
        <f t="shared" si="7"/>
        <v>5.3287596557538564E-11</v>
      </c>
      <c r="FT12" s="141">
        <f t="shared" si="7"/>
        <v>0.18647090279638889</v>
      </c>
      <c r="FU12" s="141">
        <f t="shared" si="7"/>
        <v>0.19247329830129534</v>
      </c>
      <c r="FV12" s="141">
        <f t="shared" si="7"/>
        <v>0.19211629166335276</v>
      </c>
      <c r="FW12" s="141">
        <f t="shared" si="7"/>
        <v>0.19211629162179977</v>
      </c>
      <c r="FX12" s="142">
        <f t="shared" si="7"/>
        <v>8.7370880054642663E-2</v>
      </c>
      <c r="FZ12" s="66" t="s">
        <v>67</v>
      </c>
      <c r="GA12" s="141">
        <f t="shared" si="17"/>
        <v>-1.3316581171096686E-10</v>
      </c>
      <c r="GB12" s="141">
        <f t="shared" si="8"/>
        <v>-2.5753887911150741E-10</v>
      </c>
      <c r="GC12" s="141">
        <f t="shared" si="8"/>
        <v>0.24991583929978156</v>
      </c>
      <c r="GD12" s="141">
        <f t="shared" si="8"/>
        <v>0.25591823484256415</v>
      </c>
      <c r="GE12" s="141">
        <f t="shared" si="8"/>
        <v>0.24913194195688226</v>
      </c>
      <c r="GF12" s="141">
        <f t="shared" si="8"/>
        <v>0.250932791933419</v>
      </c>
      <c r="GG12" s="142">
        <f t="shared" si="8"/>
        <v>8.6671129237432254E-2</v>
      </c>
    </row>
    <row r="13" spans="2:189" x14ac:dyDescent="0.2">
      <c r="B13" s="66" t="s">
        <v>68</v>
      </c>
      <c r="C13" s="67">
        <v>281810.62292850786</v>
      </c>
      <c r="D13" s="67">
        <v>280323.04634488182</v>
      </c>
      <c r="E13" s="67">
        <v>305032.02709588804</v>
      </c>
      <c r="F13" s="67">
        <v>334666.1539818598</v>
      </c>
      <c r="G13" s="67">
        <v>334815.93407436571</v>
      </c>
      <c r="H13" s="67">
        <v>334244.72138800001</v>
      </c>
      <c r="I13" s="68">
        <v>334972.15946523106</v>
      </c>
      <c r="K13" s="66" t="s">
        <v>68</v>
      </c>
      <c r="L13" s="67">
        <v>281865.68608474487</v>
      </c>
      <c r="M13" s="67">
        <v>279392.14923252485</v>
      </c>
      <c r="N13" s="67">
        <v>303863.78142643091</v>
      </c>
      <c r="O13" s="67">
        <v>334637.19704699359</v>
      </c>
      <c r="P13" s="67">
        <v>334532.26353100874</v>
      </c>
      <c r="Q13" s="67">
        <v>334064.37916537491</v>
      </c>
      <c r="R13" s="68">
        <v>334546.31469884916</v>
      </c>
      <c r="T13" s="66" t="s">
        <v>68</v>
      </c>
      <c r="U13" s="67">
        <v>281776.78745422384</v>
      </c>
      <c r="V13" s="67">
        <v>277327.52195260685</v>
      </c>
      <c r="W13" s="67">
        <v>303543.11866916798</v>
      </c>
      <c r="X13" s="67">
        <v>334333.07307273068</v>
      </c>
      <c r="Y13" s="67">
        <v>334180.36576941068</v>
      </c>
      <c r="Z13" s="67">
        <v>333904.2940940978</v>
      </c>
      <c r="AA13" s="68">
        <v>335326.09644637798</v>
      </c>
      <c r="AC13" s="66" t="s">
        <v>68</v>
      </c>
      <c r="AD13" s="67">
        <v>281065.83375233598</v>
      </c>
      <c r="AE13" s="67">
        <v>277053.42830679589</v>
      </c>
      <c r="AF13" s="67">
        <v>303759.28820372705</v>
      </c>
      <c r="AG13" s="67">
        <v>334493.77236190462</v>
      </c>
      <c r="AH13" s="67">
        <v>334284.46857257566</v>
      </c>
      <c r="AI13" s="67">
        <v>334633.05163466185</v>
      </c>
      <c r="AJ13" s="68">
        <v>335533.99486800504</v>
      </c>
      <c r="AL13" s="66" t="s">
        <v>68</v>
      </c>
      <c r="AM13" s="141">
        <f t="shared" si="9"/>
        <v>1.9539063384055311E-4</v>
      </c>
      <c r="AN13" s="141">
        <f t="shared" si="0"/>
        <v>-3.3208012130820919E-3</v>
      </c>
      <c r="AO13" s="141">
        <f t="shared" si="0"/>
        <v>-3.829911503325123E-3</v>
      </c>
      <c r="AP13" s="141">
        <f t="shared" si="0"/>
        <v>-8.65248383252748E-5</v>
      </c>
      <c r="AQ13" s="141">
        <f t="shared" si="0"/>
        <v>-8.4724325961726965E-4</v>
      </c>
      <c r="AR13" s="141">
        <f t="shared" si="0"/>
        <v>-5.3955144564798996E-4</v>
      </c>
      <c r="AS13" s="142">
        <f t="shared" si="0"/>
        <v>-1.2712840585370477E-3</v>
      </c>
      <c r="AU13" s="66" t="s">
        <v>68</v>
      </c>
      <c r="AV13" s="141">
        <f t="shared" si="10"/>
        <v>-1.2006458071878168E-4</v>
      </c>
      <c r="AW13" s="141">
        <f t="shared" si="1"/>
        <v>-1.068597259958981E-2</v>
      </c>
      <c r="AX13" s="141">
        <f t="shared" si="1"/>
        <v>-4.8811544180966671E-3</v>
      </c>
      <c r="AY13" s="141">
        <f t="shared" si="1"/>
        <v>-9.9526320533493973E-4</v>
      </c>
      <c r="AZ13" s="141">
        <f t="shared" si="1"/>
        <v>-1.8982618217144864E-3</v>
      </c>
      <c r="BA13" s="141">
        <f t="shared" si="1"/>
        <v>-1.0184971433162548E-3</v>
      </c>
      <c r="BB13" s="142">
        <f t="shared" si="1"/>
        <v>1.0566161131480012E-3</v>
      </c>
      <c r="BD13" s="66" t="s">
        <v>68</v>
      </c>
      <c r="BE13" s="141">
        <f t="shared" si="11"/>
        <v>-2.6428711892838574E-3</v>
      </c>
      <c r="BF13" s="141">
        <f t="shared" si="2"/>
        <v>-1.1663750379136917E-2</v>
      </c>
      <c r="BG13" s="141">
        <f t="shared" si="2"/>
        <v>-4.1724762618481348E-3</v>
      </c>
      <c r="BH13" s="141">
        <f t="shared" si="2"/>
        <v>-5.1508531085142639E-4</v>
      </c>
      <c r="BI13" s="141">
        <f t="shared" si="2"/>
        <v>-1.587336347236068E-3</v>
      </c>
      <c r="BJ13" s="141">
        <f t="shared" si="2"/>
        <v>1.1618141493729972E-3</v>
      </c>
      <c r="BK13" s="142">
        <f t="shared" si="2"/>
        <v>1.6772599957886047E-3</v>
      </c>
      <c r="BM13" s="66" t="s">
        <v>68</v>
      </c>
      <c r="BN13" s="67">
        <v>282223.33516192384</v>
      </c>
      <c r="BO13" s="67">
        <v>279518.19869834499</v>
      </c>
      <c r="BP13" s="67">
        <v>303256.16771293792</v>
      </c>
      <c r="BQ13" s="67">
        <v>334262.66240842972</v>
      </c>
      <c r="BR13" s="67">
        <v>333071.77019202168</v>
      </c>
      <c r="BS13" s="67">
        <v>333545.07113282091</v>
      </c>
      <c r="BT13" s="68">
        <v>332430.37295371713</v>
      </c>
      <c r="BV13" s="66" t="s">
        <v>68</v>
      </c>
      <c r="BW13" s="67">
        <v>282388.83555373392</v>
      </c>
      <c r="BX13" s="67">
        <v>278685.09235349693</v>
      </c>
      <c r="BY13" s="67">
        <v>302793.24013629393</v>
      </c>
      <c r="BZ13" s="67">
        <v>334604.57302616874</v>
      </c>
      <c r="CA13" s="67">
        <v>333122.1619453918</v>
      </c>
      <c r="CB13" s="67">
        <v>333810.78315489291</v>
      </c>
      <c r="CC13" s="68">
        <v>332863.15853647602</v>
      </c>
      <c r="CE13" s="66" t="s">
        <v>68</v>
      </c>
      <c r="CF13" s="67">
        <v>281990.1853779938</v>
      </c>
      <c r="CG13" s="67">
        <v>278702.79685588391</v>
      </c>
      <c r="CH13" s="67">
        <v>303703.69679275202</v>
      </c>
      <c r="CI13" s="67">
        <v>334427.40925988974</v>
      </c>
      <c r="CJ13" s="67">
        <v>333205.01200662774</v>
      </c>
      <c r="CK13" s="67">
        <v>333747.39866483485</v>
      </c>
      <c r="CL13" s="68">
        <v>333598.12181095814</v>
      </c>
      <c r="CN13" s="66" t="s">
        <v>68</v>
      </c>
      <c r="CO13" s="67">
        <v>281759.56290572888</v>
      </c>
      <c r="CP13" s="67">
        <v>277923.08755129285</v>
      </c>
      <c r="CQ13" s="67">
        <v>307815.17620857299</v>
      </c>
      <c r="CR13" s="67">
        <v>334679.07731573982</v>
      </c>
      <c r="CS13" s="67">
        <v>333718.1385495477</v>
      </c>
      <c r="CT13" s="67">
        <v>333926.20954526507</v>
      </c>
      <c r="CU13" s="68">
        <v>333520.3294603668</v>
      </c>
      <c r="CW13" s="66" t="s">
        <v>68</v>
      </c>
      <c r="CX13" s="141">
        <f t="shared" si="12"/>
        <v>5.8641639861267691E-4</v>
      </c>
      <c r="CY13" s="141">
        <f t="shared" si="3"/>
        <v>-2.9805084203019527E-3</v>
      </c>
      <c r="CZ13" s="141">
        <f t="shared" si="3"/>
        <v>-1.5265232035848175E-3</v>
      </c>
      <c r="DA13" s="141">
        <f t="shared" si="3"/>
        <v>1.022880076630317E-3</v>
      </c>
      <c r="DB13" s="141">
        <f t="shared" si="3"/>
        <v>1.5129397889546148E-4</v>
      </c>
      <c r="DC13" s="141">
        <f t="shared" si="3"/>
        <v>7.9663003614349748E-4</v>
      </c>
      <c r="DD13" s="142">
        <f t="shared" si="3"/>
        <v>1.3018833956521814E-3</v>
      </c>
      <c r="DF13" s="66" t="s">
        <v>68</v>
      </c>
      <c r="DG13" s="141">
        <f t="shared" si="13"/>
        <v>-8.2611802385612609E-4</v>
      </c>
      <c r="DH13" s="141">
        <f t="shared" si="4"/>
        <v>-2.9171690654069549E-3</v>
      </c>
      <c r="DI13" s="141">
        <f t="shared" si="4"/>
        <v>1.4757460110019771E-3</v>
      </c>
      <c r="DJ13" s="141">
        <f t="shared" si="4"/>
        <v>4.9286644901647136E-4</v>
      </c>
      <c r="DK13" s="141">
        <f t="shared" si="4"/>
        <v>4.0003935046573069E-4</v>
      </c>
      <c r="DL13" s="141">
        <f t="shared" si="4"/>
        <v>6.0659727732370605E-4</v>
      </c>
      <c r="DM13" s="142">
        <f t="shared" si="4"/>
        <v>3.5127622270652026E-3</v>
      </c>
      <c r="DO13" s="66" t="s">
        <v>68</v>
      </c>
      <c r="DP13" s="141">
        <f t="shared" si="14"/>
        <v>-1.6432810416929788E-3</v>
      </c>
      <c r="DQ13" s="141">
        <f t="shared" si="5"/>
        <v>-5.7066450573888261E-3</v>
      </c>
      <c r="DR13" s="141">
        <f t="shared" si="5"/>
        <v>1.5033522747509576E-2</v>
      </c>
      <c r="DS13" s="141">
        <f t="shared" si="5"/>
        <v>1.2457715268279212E-3</v>
      </c>
      <c r="DT13" s="141">
        <f t="shared" si="5"/>
        <v>1.9406278627378537E-3</v>
      </c>
      <c r="DU13" s="141">
        <f t="shared" si="5"/>
        <v>1.1426893857242604E-3</v>
      </c>
      <c r="DV13" s="142">
        <f t="shared" si="5"/>
        <v>3.278751267416391E-3</v>
      </c>
      <c r="DX13" s="66" t="s">
        <v>68</v>
      </c>
      <c r="DY13" s="67">
        <v>282699.33006271988</v>
      </c>
      <c r="DZ13" s="67">
        <v>276903.15401493391</v>
      </c>
      <c r="EA13" s="67">
        <v>331973.13155003678</v>
      </c>
      <c r="EB13" s="67">
        <v>333282.43788736674</v>
      </c>
      <c r="EC13" s="67">
        <v>333140.08008520893</v>
      </c>
      <c r="ED13" s="67">
        <v>332874.16873989376</v>
      </c>
      <c r="EE13" s="68">
        <v>333495.85716517491</v>
      </c>
      <c r="EG13" s="66" t="s">
        <v>68</v>
      </c>
      <c r="EH13" s="67">
        <v>282286.13491559785</v>
      </c>
      <c r="EI13" s="67">
        <v>276642.9482773199</v>
      </c>
      <c r="EJ13" s="67">
        <v>331915.53048559872</v>
      </c>
      <c r="EK13" s="67">
        <v>332520.12021197262</v>
      </c>
      <c r="EL13" s="67">
        <v>332904.8401781068</v>
      </c>
      <c r="EM13" s="67">
        <v>332563.25934618775</v>
      </c>
      <c r="EN13" s="68">
        <v>333254.67636066495</v>
      </c>
      <c r="EP13" s="66" t="s">
        <v>68</v>
      </c>
      <c r="EQ13" s="67">
        <v>281713.53869171289</v>
      </c>
      <c r="ER13" s="67">
        <v>275214.31887767685</v>
      </c>
      <c r="ES13" s="67">
        <v>331365.5548118088</v>
      </c>
      <c r="ET13" s="67">
        <v>333198.24170180463</v>
      </c>
      <c r="EU13" s="67">
        <v>333368.3672051187</v>
      </c>
      <c r="EV13" s="67">
        <v>332775.92165685276</v>
      </c>
      <c r="EW13" s="68">
        <v>333185.04208390199</v>
      </c>
      <c r="EY13" s="66" t="s">
        <v>68</v>
      </c>
      <c r="EZ13" s="67">
        <v>281659.34498115088</v>
      </c>
      <c r="FA13" s="67">
        <v>274842.16651011194</v>
      </c>
      <c r="FB13" s="67">
        <v>332660.46337451279</v>
      </c>
      <c r="FC13" s="67">
        <v>334171.61009328568</v>
      </c>
      <c r="FD13" s="67">
        <v>334079.95539667469</v>
      </c>
      <c r="FE13" s="67">
        <v>333642.51232217083</v>
      </c>
      <c r="FF13" s="68">
        <v>334030.01018511696</v>
      </c>
      <c r="FH13" s="66" t="s">
        <v>68</v>
      </c>
      <c r="FI13" s="141">
        <f t="shared" si="15"/>
        <v>-1.4616063894822284E-3</v>
      </c>
      <c r="FJ13" s="141">
        <f t="shared" si="6"/>
        <v>-9.3969943585392457E-4</v>
      </c>
      <c r="FK13" s="141">
        <f t="shared" si="6"/>
        <v>-1.7351122414366316E-4</v>
      </c>
      <c r="FL13" s="141">
        <f t="shared" si="6"/>
        <v>-2.2873022659890552E-3</v>
      </c>
      <c r="FM13" s="141">
        <f t="shared" si="6"/>
        <v>-7.0612910653666816E-4</v>
      </c>
      <c r="FN13" s="141">
        <f t="shared" si="6"/>
        <v>-9.3401478066912347E-4</v>
      </c>
      <c r="FO13" s="142">
        <f t="shared" si="6"/>
        <v>-7.2318980679419997E-4</v>
      </c>
      <c r="FQ13" s="66" t="s">
        <v>68</v>
      </c>
      <c r="FR13" s="141">
        <f t="shared" si="16"/>
        <v>-3.4870665267875411E-3</v>
      </c>
      <c r="FS13" s="141">
        <f t="shared" si="7"/>
        <v>-6.0990101151610077E-3</v>
      </c>
      <c r="FT13" s="141">
        <f t="shared" si="7"/>
        <v>-1.8301985326074632E-3</v>
      </c>
      <c r="FU13" s="141">
        <f t="shared" si="7"/>
        <v>-2.526271293975535E-4</v>
      </c>
      <c r="FV13" s="141">
        <f t="shared" si="7"/>
        <v>6.852586451062681E-4</v>
      </c>
      <c r="FW13" s="141">
        <f t="shared" si="7"/>
        <v>-2.9514781340023166E-4</v>
      </c>
      <c r="FX13" s="142">
        <f t="shared" si="7"/>
        <v>-9.3199083165518282E-4</v>
      </c>
      <c r="FZ13" s="66" t="s">
        <v>68</v>
      </c>
      <c r="GA13" s="141">
        <f t="shared" si="17"/>
        <v>-3.6787674075431376E-3</v>
      </c>
      <c r="GB13" s="141">
        <f t="shared" si="8"/>
        <v>-7.442990355793544E-3</v>
      </c>
      <c r="GC13" s="141">
        <f t="shared" si="8"/>
        <v>2.0704441388577077E-3</v>
      </c>
      <c r="GD13" s="141">
        <f t="shared" si="8"/>
        <v>2.6679239732980697E-3</v>
      </c>
      <c r="GE13" s="141">
        <f t="shared" si="8"/>
        <v>2.8212615882945435E-3</v>
      </c>
      <c r="GF13" s="141">
        <f t="shared" si="8"/>
        <v>2.3082102921523351E-3</v>
      </c>
      <c r="GG13" s="142">
        <f t="shared" si="8"/>
        <v>1.6016781272263358E-3</v>
      </c>
    </row>
    <row r="14" spans="2:189" x14ac:dyDescent="0.2">
      <c r="B14" s="66" t="s">
        <v>69</v>
      </c>
      <c r="C14" s="67">
        <v>11120.594261266004</v>
      </c>
      <c r="D14" s="67">
        <v>11134.848625377997</v>
      </c>
      <c r="E14" s="67">
        <v>11134.848618792001</v>
      </c>
      <c r="F14" s="67">
        <v>11134.848620092003</v>
      </c>
      <c r="G14" s="67">
        <v>11134.848619067001</v>
      </c>
      <c r="H14" s="67">
        <v>11134.848620854997</v>
      </c>
      <c r="I14" s="68">
        <v>11134.848620913001</v>
      </c>
      <c r="K14" s="66" t="s">
        <v>69</v>
      </c>
      <c r="L14" s="67">
        <v>11120.59426423</v>
      </c>
      <c r="M14" s="67">
        <v>11134.848624829998</v>
      </c>
      <c r="N14" s="67">
        <v>11134.848620117997</v>
      </c>
      <c r="O14" s="67">
        <v>11134.848616293</v>
      </c>
      <c r="P14" s="67">
        <v>11134.848616200001</v>
      </c>
      <c r="Q14" s="67">
        <v>11134.848617779999</v>
      </c>
      <c r="R14" s="68">
        <v>11134.848621741996</v>
      </c>
      <c r="T14" s="66" t="s">
        <v>69</v>
      </c>
      <c r="U14" s="67">
        <v>11120.594265725002</v>
      </c>
      <c r="V14" s="67">
        <v>11134.848626665995</v>
      </c>
      <c r="W14" s="67">
        <v>11134.848620725996</v>
      </c>
      <c r="X14" s="67">
        <v>11134.848619852999</v>
      </c>
      <c r="Y14" s="67">
        <v>11134.848618487</v>
      </c>
      <c r="Z14" s="67">
        <v>11134.848621988995</v>
      </c>
      <c r="AA14" s="68">
        <v>11134.848622310994</v>
      </c>
      <c r="AC14" s="66" t="s">
        <v>69</v>
      </c>
      <c r="AD14" s="67">
        <v>11120.594266208001</v>
      </c>
      <c r="AE14" s="67">
        <v>11134.848628961998</v>
      </c>
      <c r="AF14" s="67">
        <v>11134.848621068997</v>
      </c>
      <c r="AG14" s="67">
        <v>11134.848620458002</v>
      </c>
      <c r="AH14" s="67">
        <v>11134.848621079</v>
      </c>
      <c r="AI14" s="67">
        <v>11134.848623633994</v>
      </c>
      <c r="AJ14" s="68">
        <v>11134.848623051996</v>
      </c>
      <c r="AL14" s="66" t="s">
        <v>69</v>
      </c>
      <c r="AM14" s="141">
        <f t="shared" si="9"/>
        <v>2.6653212970018103E-10</v>
      </c>
      <c r="AN14" s="141">
        <f t="shared" si="0"/>
        <v>-4.9214854414003639E-11</v>
      </c>
      <c r="AO14" s="141">
        <f t="shared" si="0"/>
        <v>1.1908518615655339E-10</v>
      </c>
      <c r="AP14" s="141">
        <f t="shared" si="0"/>
        <v>-3.4118141645222977E-10</v>
      </c>
      <c r="AQ14" s="141">
        <f t="shared" si="0"/>
        <v>-2.5747992626889982E-10</v>
      </c>
      <c r="AR14" s="141">
        <f t="shared" si="0"/>
        <v>-2.7615987274742793E-10</v>
      </c>
      <c r="AS14" s="142">
        <f t="shared" si="0"/>
        <v>7.4450445808338372E-11</v>
      </c>
      <c r="AU14" s="66" t="s">
        <v>69</v>
      </c>
      <c r="AV14" s="141">
        <f t="shared" si="10"/>
        <v>4.0096748143980676E-10</v>
      </c>
      <c r="AW14" s="141">
        <f t="shared" si="1"/>
        <v>1.1567258262346058E-10</v>
      </c>
      <c r="AX14" s="141">
        <f t="shared" si="1"/>
        <v>1.7368839699827276E-10</v>
      </c>
      <c r="AY14" s="141">
        <f t="shared" si="1"/>
        <v>-2.1464496846590464E-11</v>
      </c>
      <c r="AZ14" s="141">
        <f t="shared" si="1"/>
        <v>-5.2088777735548319E-11</v>
      </c>
      <c r="BA14" s="141">
        <f t="shared" si="1"/>
        <v>1.0184231236110008E-10</v>
      </c>
      <c r="BB14" s="142">
        <f t="shared" si="1"/>
        <v>1.255511250519703E-10</v>
      </c>
      <c r="BD14" s="66" t="s">
        <v>69</v>
      </c>
      <c r="BE14" s="141">
        <f t="shared" si="11"/>
        <v>4.4440051638616751E-10</v>
      </c>
      <c r="BF14" s="141">
        <f t="shared" si="2"/>
        <v>3.2187230658564658E-10</v>
      </c>
      <c r="BG14" s="141">
        <f t="shared" si="2"/>
        <v>2.0449286708412728E-10</v>
      </c>
      <c r="BH14" s="141">
        <f t="shared" si="2"/>
        <v>3.2869706956262235E-11</v>
      </c>
      <c r="BI14" s="141">
        <f t="shared" si="2"/>
        <v>1.806939042836575E-10</v>
      </c>
      <c r="BJ14" s="141">
        <f t="shared" si="2"/>
        <v>2.4957658162350072E-10</v>
      </c>
      <c r="BK14" s="142">
        <f t="shared" si="2"/>
        <v>1.9209922541563174E-10</v>
      </c>
      <c r="BM14" s="66" t="s">
        <v>69</v>
      </c>
      <c r="BN14" s="67">
        <v>11120.594265551001</v>
      </c>
      <c r="BO14" s="67">
        <v>11134.848625826999</v>
      </c>
      <c r="BP14" s="67">
        <v>11134.848621371999</v>
      </c>
      <c r="BQ14" s="67">
        <v>11134.848619061002</v>
      </c>
      <c r="BR14" s="67">
        <v>11134.848615961004</v>
      </c>
      <c r="BS14" s="67">
        <v>11134.848621372996</v>
      </c>
      <c r="BT14" s="68">
        <v>11134.848621967994</v>
      </c>
      <c r="BV14" s="66" t="s">
        <v>69</v>
      </c>
      <c r="BW14" s="67">
        <v>11120.594262289003</v>
      </c>
      <c r="BX14" s="67">
        <v>11134.848623816999</v>
      </c>
      <c r="BY14" s="67">
        <v>11134.848621241999</v>
      </c>
      <c r="BZ14" s="67">
        <v>11134.848617523003</v>
      </c>
      <c r="CA14" s="67">
        <v>11134.848617709</v>
      </c>
      <c r="CB14" s="67">
        <v>11134.848622182995</v>
      </c>
      <c r="CC14" s="68">
        <v>11134.848624211996</v>
      </c>
      <c r="CE14" s="66" t="s">
        <v>69</v>
      </c>
      <c r="CF14" s="67">
        <v>11120.594263568002</v>
      </c>
      <c r="CG14" s="67">
        <v>11134.848620528997</v>
      </c>
      <c r="CH14" s="67">
        <v>11134.848620481998</v>
      </c>
      <c r="CI14" s="67">
        <v>11134.848611914997</v>
      </c>
      <c r="CJ14" s="67">
        <v>11134.848617709002</v>
      </c>
      <c r="CK14" s="67">
        <v>11134.848617321999</v>
      </c>
      <c r="CL14" s="68">
        <v>11134.848621225996</v>
      </c>
      <c r="CN14" s="66" t="s">
        <v>69</v>
      </c>
      <c r="CO14" s="67">
        <v>11120.594266125001</v>
      </c>
      <c r="CP14" s="67">
        <v>11134.848621480996</v>
      </c>
      <c r="CQ14" s="67">
        <v>11134.848622347999</v>
      </c>
      <c r="CR14" s="67">
        <v>11134.848620155</v>
      </c>
      <c r="CS14" s="67">
        <v>11134.848619976001</v>
      </c>
      <c r="CT14" s="67">
        <v>11134.848620817998</v>
      </c>
      <c r="CU14" s="68">
        <v>11134.848621633999</v>
      </c>
      <c r="CW14" s="66" t="s">
        <v>69</v>
      </c>
      <c r="CX14" s="141">
        <f t="shared" si="12"/>
        <v>-2.9332936080095351E-10</v>
      </c>
      <c r="CY14" s="141">
        <f t="shared" si="3"/>
        <v>-1.8051427019827315E-10</v>
      </c>
      <c r="CZ14" s="141">
        <f t="shared" si="3"/>
        <v>-1.1674994304655684E-11</v>
      </c>
      <c r="DA14" s="141">
        <f t="shared" si="3"/>
        <v>-1.3812484489506005E-10</v>
      </c>
      <c r="DB14" s="141">
        <f t="shared" si="3"/>
        <v>1.5698420341436758E-10</v>
      </c>
      <c r="DC14" s="141">
        <f t="shared" si="3"/>
        <v>7.2744477108699357E-11</v>
      </c>
      <c r="DD14" s="142">
        <f t="shared" si="3"/>
        <v>2.0152968183140274E-10</v>
      </c>
      <c r="DF14" s="66" t="s">
        <v>69</v>
      </c>
      <c r="DG14" s="141">
        <f t="shared" si="13"/>
        <v>-1.7831769394405228E-10</v>
      </c>
      <c r="DH14" s="141">
        <f t="shared" si="4"/>
        <v>-4.7580361872689991E-10</v>
      </c>
      <c r="DI14" s="141">
        <f t="shared" si="4"/>
        <v>-7.9929285412561057E-11</v>
      </c>
      <c r="DJ14" s="141">
        <f t="shared" si="4"/>
        <v>-6.4176941538818255E-10</v>
      </c>
      <c r="DK14" s="141">
        <f t="shared" si="4"/>
        <v>1.5698442545897251E-10</v>
      </c>
      <c r="DL14" s="141">
        <f t="shared" si="4"/>
        <v>-3.6381242463079388E-10</v>
      </c>
      <c r="DM14" s="142">
        <f t="shared" si="4"/>
        <v>-6.6637473317143758E-11</v>
      </c>
      <c r="DO14" s="66" t="s">
        <v>69</v>
      </c>
      <c r="DP14" s="141">
        <f t="shared" si="14"/>
        <v>5.1616044771662928E-11</v>
      </c>
      <c r="DQ14" s="141">
        <f t="shared" si="5"/>
        <v>-3.9030634280123877E-10</v>
      </c>
      <c r="DR14" s="141">
        <f t="shared" si="5"/>
        <v>8.7652773927970884E-11</v>
      </c>
      <c r="DS14" s="141">
        <f t="shared" si="5"/>
        <v>9.8249852698018003E-11</v>
      </c>
      <c r="DT14" s="141">
        <f t="shared" si="5"/>
        <v>3.6057934416078297E-10</v>
      </c>
      <c r="DU14" s="141">
        <f t="shared" si="5"/>
        <v>-4.9843240645941478E-11</v>
      </c>
      <c r="DV14" s="142">
        <f t="shared" si="5"/>
        <v>-2.9995561590112629E-11</v>
      </c>
      <c r="DX14" s="66" t="s">
        <v>69</v>
      </c>
      <c r="DY14" s="67">
        <v>11120.594268175002</v>
      </c>
      <c r="DZ14" s="67">
        <v>11134.848623452999</v>
      </c>
      <c r="EA14" s="67">
        <v>11134.848622881997</v>
      </c>
      <c r="EB14" s="67">
        <v>11134.848623392996</v>
      </c>
      <c r="EC14" s="67">
        <v>11121.15559006</v>
      </c>
      <c r="ED14" s="67">
        <v>11134.848622148993</v>
      </c>
      <c r="EE14" s="68">
        <v>11122.493755232998</v>
      </c>
      <c r="EG14" s="66" t="s">
        <v>69</v>
      </c>
      <c r="EH14" s="67">
        <v>11120.594267250004</v>
      </c>
      <c r="EI14" s="67">
        <v>11134.848628650998</v>
      </c>
      <c r="EJ14" s="67">
        <v>11134.848624528999</v>
      </c>
      <c r="EK14" s="67">
        <v>11134.848621634996</v>
      </c>
      <c r="EL14" s="67">
        <v>11121.155588643998</v>
      </c>
      <c r="EM14" s="67">
        <v>11134.848621811996</v>
      </c>
      <c r="EN14" s="68">
        <v>11122.493755264</v>
      </c>
      <c r="EP14" s="66" t="s">
        <v>69</v>
      </c>
      <c r="EQ14" s="67">
        <v>11120.594265537002</v>
      </c>
      <c r="ER14" s="67">
        <v>11134.848629736996</v>
      </c>
      <c r="ES14" s="67">
        <v>11134.848622234998</v>
      </c>
      <c r="ET14" s="67">
        <v>11121.246434363</v>
      </c>
      <c r="EU14" s="67">
        <v>11110.595925387999</v>
      </c>
      <c r="EV14" s="67">
        <v>11134.848623809999</v>
      </c>
      <c r="EW14" s="68">
        <v>11122.493755812002</v>
      </c>
      <c r="EY14" s="66" t="s">
        <v>69</v>
      </c>
      <c r="EZ14" s="67">
        <v>11120.594270795998</v>
      </c>
      <c r="FA14" s="67">
        <v>11134.848625101997</v>
      </c>
      <c r="FB14" s="67">
        <v>11134.848623853994</v>
      </c>
      <c r="FC14" s="67">
        <v>11121.246430816997</v>
      </c>
      <c r="FD14" s="67">
        <v>11110.595924631996</v>
      </c>
      <c r="FE14" s="67">
        <v>11134.848622223995</v>
      </c>
      <c r="FF14" s="68">
        <v>11122.493750558</v>
      </c>
      <c r="FH14" s="66" t="s">
        <v>69</v>
      </c>
      <c r="FI14" s="141">
        <f t="shared" si="15"/>
        <v>-8.3178797183336428E-11</v>
      </c>
      <c r="FJ14" s="141">
        <f t="shared" si="6"/>
        <v>4.6682258059149717E-10</v>
      </c>
      <c r="FK14" s="141">
        <f t="shared" si="6"/>
        <v>1.4791412539238991E-10</v>
      </c>
      <c r="FL14" s="141">
        <f t="shared" si="6"/>
        <v>-1.5788270690819672E-10</v>
      </c>
      <c r="FM14" s="141">
        <f t="shared" si="6"/>
        <v>-1.2732503940071638E-10</v>
      </c>
      <c r="FN14" s="141">
        <f t="shared" si="6"/>
        <v>-3.0265012718189155E-11</v>
      </c>
      <c r="FO14" s="142">
        <f t="shared" si="6"/>
        <v>2.787325925623918E-12</v>
      </c>
      <c r="FQ14" s="66" t="s">
        <v>69</v>
      </c>
      <c r="FR14" s="141">
        <f t="shared" si="16"/>
        <v>-2.3721757891337347E-10</v>
      </c>
      <c r="FS14" s="141">
        <f t="shared" si="7"/>
        <v>5.643541189925827E-10</v>
      </c>
      <c r="FT14" s="141">
        <f t="shared" si="7"/>
        <v>-5.8105742439806818E-11</v>
      </c>
      <c r="FU14" s="141">
        <f t="shared" si="7"/>
        <v>-1.2215872429033325E-3</v>
      </c>
      <c r="FV14" s="141">
        <f t="shared" si="7"/>
        <v>-9.4951145917232527E-4</v>
      </c>
      <c r="FW14" s="141">
        <f t="shared" si="7"/>
        <v>1.4917200807929021E-10</v>
      </c>
      <c r="FX14" s="142">
        <f t="shared" si="7"/>
        <v>5.205702535704404E-11</v>
      </c>
      <c r="FZ14" s="66" t="s">
        <v>69</v>
      </c>
      <c r="GA14" s="141">
        <f t="shared" si="17"/>
        <v>2.3568857976385971E-10</v>
      </c>
      <c r="GB14" s="141">
        <f t="shared" si="8"/>
        <v>1.4809331538856441E-10</v>
      </c>
      <c r="GC14" s="141">
        <f t="shared" si="8"/>
        <v>8.7293283712597258E-11</v>
      </c>
      <c r="GD14" s="141">
        <f t="shared" si="8"/>
        <v>-1.2215875613632576E-3</v>
      </c>
      <c r="GE14" s="141">
        <f t="shared" si="8"/>
        <v>-9.4951152715117004E-4</v>
      </c>
      <c r="GF14" s="141">
        <f t="shared" si="8"/>
        <v>6.7357230904008247E-12</v>
      </c>
      <c r="GG14" s="142">
        <f t="shared" si="8"/>
        <v>-4.2031922387053555E-10</v>
      </c>
    </row>
    <row r="15" spans="2:189" x14ac:dyDescent="0.2">
      <c r="B15" s="66" t="s">
        <v>70</v>
      </c>
      <c r="C15" s="67">
        <v>756983.13574195188</v>
      </c>
      <c r="D15" s="67">
        <v>764196.96584193595</v>
      </c>
      <c r="E15" s="67">
        <v>788094.79791091208</v>
      </c>
      <c r="F15" s="67">
        <v>788192.10374164814</v>
      </c>
      <c r="G15" s="67">
        <v>786989.83539631218</v>
      </c>
      <c r="H15" s="67">
        <v>475207.44780938391</v>
      </c>
      <c r="I15" s="68">
        <v>62038.110807624005</v>
      </c>
      <c r="K15" s="66" t="s">
        <v>70</v>
      </c>
      <c r="L15" s="67">
        <v>777232.82628052798</v>
      </c>
      <c r="M15" s="67">
        <v>784446.65638051205</v>
      </c>
      <c r="N15" s="67">
        <v>806785.87275014422</v>
      </c>
      <c r="O15" s="67">
        <v>806883.17858088017</v>
      </c>
      <c r="P15" s="67">
        <v>795219.38070676813</v>
      </c>
      <c r="Q15" s="67">
        <v>475207.44780938391</v>
      </c>
      <c r="R15" s="68">
        <v>62038.110807624005</v>
      </c>
      <c r="T15" s="66" t="s">
        <v>70</v>
      </c>
      <c r="U15" s="67">
        <v>779551.59250466397</v>
      </c>
      <c r="V15" s="67">
        <v>786765.42260464805</v>
      </c>
      <c r="W15" s="67">
        <v>806785.87275014422</v>
      </c>
      <c r="X15" s="67">
        <v>811084.9945012083</v>
      </c>
      <c r="Y15" s="67">
        <v>795219.38070676813</v>
      </c>
      <c r="Z15" s="67">
        <v>475207.44780938391</v>
      </c>
      <c r="AA15" s="68">
        <v>62038.110807624005</v>
      </c>
      <c r="AC15" s="66" t="s">
        <v>70</v>
      </c>
      <c r="AD15" s="67">
        <v>779551.59250466397</v>
      </c>
      <c r="AE15" s="67">
        <v>786765.42260464805</v>
      </c>
      <c r="AF15" s="67">
        <v>806785.87275014422</v>
      </c>
      <c r="AG15" s="67">
        <v>811084.9945012083</v>
      </c>
      <c r="AH15" s="67">
        <v>795219.38070676813</v>
      </c>
      <c r="AI15" s="67">
        <v>475207.44780938391</v>
      </c>
      <c r="AJ15" s="68">
        <v>62038.110807624005</v>
      </c>
      <c r="AL15" s="66" t="s">
        <v>70</v>
      </c>
      <c r="AM15" s="141">
        <f t="shared" si="9"/>
        <v>2.6750517392608142E-2</v>
      </c>
      <c r="AN15" s="141">
        <f t="shared" si="0"/>
        <v>2.649799913333406E-2</v>
      </c>
      <c r="AO15" s="141">
        <f t="shared" si="0"/>
        <v>2.3716784946149261E-2</v>
      </c>
      <c r="AP15" s="141">
        <f t="shared" si="0"/>
        <v>2.3713857003264893E-2</v>
      </c>
      <c r="AQ15" s="141">
        <f t="shared" si="0"/>
        <v>1.0456990599264415E-2</v>
      </c>
      <c r="AR15" s="141">
        <f t="shared" si="0"/>
        <v>0</v>
      </c>
      <c r="AS15" s="142">
        <f t="shared" si="0"/>
        <v>0</v>
      </c>
      <c r="AU15" s="66" t="s">
        <v>70</v>
      </c>
      <c r="AV15" s="141">
        <f t="shared" si="10"/>
        <v>2.9813685004477453E-2</v>
      </c>
      <c r="AW15" s="141">
        <f t="shared" si="1"/>
        <v>2.9532251201557447E-2</v>
      </c>
      <c r="AX15" s="141">
        <f t="shared" si="1"/>
        <v>2.3716784946149261E-2</v>
      </c>
      <c r="AY15" s="141">
        <f t="shared" si="1"/>
        <v>2.9044811094763201E-2</v>
      </c>
      <c r="AZ15" s="141">
        <f t="shared" si="1"/>
        <v>1.0456990599264415E-2</v>
      </c>
      <c r="BA15" s="141">
        <f t="shared" si="1"/>
        <v>0</v>
      </c>
      <c r="BB15" s="142">
        <f t="shared" si="1"/>
        <v>0</v>
      </c>
      <c r="BD15" s="66" t="s">
        <v>70</v>
      </c>
      <c r="BE15" s="141">
        <f t="shared" si="11"/>
        <v>2.9813685004477453E-2</v>
      </c>
      <c r="BF15" s="141">
        <f t="shared" si="2"/>
        <v>2.9532251201557447E-2</v>
      </c>
      <c r="BG15" s="141">
        <f t="shared" si="2"/>
        <v>2.3716784946149261E-2</v>
      </c>
      <c r="BH15" s="141">
        <f t="shared" si="2"/>
        <v>2.9044811094763201E-2</v>
      </c>
      <c r="BI15" s="141">
        <f t="shared" si="2"/>
        <v>1.0456990599264415E-2</v>
      </c>
      <c r="BJ15" s="141">
        <f t="shared" si="2"/>
        <v>0</v>
      </c>
      <c r="BK15" s="142">
        <f t="shared" si="2"/>
        <v>0</v>
      </c>
      <c r="BM15" s="66" t="s">
        <v>70</v>
      </c>
      <c r="BN15" s="67">
        <v>782828.09159572795</v>
      </c>
      <c r="BO15" s="67">
        <v>786912.90854846407</v>
      </c>
      <c r="BP15" s="67">
        <v>806785.87275014422</v>
      </c>
      <c r="BQ15" s="67">
        <v>801217.45315538417</v>
      </c>
      <c r="BR15" s="67">
        <v>789553.65528127213</v>
      </c>
      <c r="BS15" s="67">
        <v>475207.44780938391</v>
      </c>
      <c r="BT15" s="68">
        <v>62038.110807624005</v>
      </c>
      <c r="BV15" s="66" t="s">
        <v>70</v>
      </c>
      <c r="BW15" s="67">
        <v>783378.14644754387</v>
      </c>
      <c r="BX15" s="67">
        <v>788194.480073496</v>
      </c>
      <c r="BY15" s="67">
        <v>809112.48373495217</v>
      </c>
      <c r="BZ15" s="67">
        <v>801217.45315538417</v>
      </c>
      <c r="CA15" s="67">
        <v>789553.65528127213</v>
      </c>
      <c r="CB15" s="67">
        <v>475207.44780938391</v>
      </c>
      <c r="CC15" s="68">
        <v>62038.110807624005</v>
      </c>
      <c r="CE15" s="66" t="s">
        <v>70</v>
      </c>
      <c r="CF15" s="67">
        <v>784418.10246981587</v>
      </c>
      <c r="CG15" s="67">
        <v>790586.96442463191</v>
      </c>
      <c r="CH15" s="67">
        <v>809112.48373495217</v>
      </c>
      <c r="CI15" s="67">
        <v>801217.45315538417</v>
      </c>
      <c r="CJ15" s="67">
        <v>789553.65528127213</v>
      </c>
      <c r="CK15" s="67">
        <v>475207.44780938391</v>
      </c>
      <c r="CL15" s="68">
        <v>62038.110807624005</v>
      </c>
      <c r="CN15" s="66" t="s">
        <v>70</v>
      </c>
      <c r="CO15" s="67">
        <v>784418.10246981587</v>
      </c>
      <c r="CP15" s="67">
        <v>791631.93256979994</v>
      </c>
      <c r="CQ15" s="67">
        <v>810279.39688816818</v>
      </c>
      <c r="CR15" s="67">
        <v>802569.88381224021</v>
      </c>
      <c r="CS15" s="67">
        <v>789553.65528127213</v>
      </c>
      <c r="CT15" s="67">
        <v>475207.44780938391</v>
      </c>
      <c r="CU15" s="68">
        <v>62038.110807624005</v>
      </c>
      <c r="CW15" s="66" t="s">
        <v>70</v>
      </c>
      <c r="CX15" s="141">
        <f t="shared" si="12"/>
        <v>7.0265088557897037E-4</v>
      </c>
      <c r="CY15" s="141">
        <f t="shared" si="3"/>
        <v>1.6286065600270572E-3</v>
      </c>
      <c r="CZ15" s="141">
        <f t="shared" si="3"/>
        <v>2.8838023363957355E-3</v>
      </c>
      <c r="DA15" s="141">
        <f t="shared" si="3"/>
        <v>0</v>
      </c>
      <c r="DB15" s="141">
        <f t="shared" si="3"/>
        <v>0</v>
      </c>
      <c r="DC15" s="141">
        <f t="shared" si="3"/>
        <v>0</v>
      </c>
      <c r="DD15" s="142">
        <f t="shared" si="3"/>
        <v>0</v>
      </c>
      <c r="DF15" s="66" t="s">
        <v>70</v>
      </c>
      <c r="DG15" s="141">
        <f t="shared" si="13"/>
        <v>2.031111161132193E-3</v>
      </c>
      <c r="DH15" s="141">
        <f t="shared" si="4"/>
        <v>4.6689485408810683E-3</v>
      </c>
      <c r="DI15" s="141">
        <f t="shared" si="4"/>
        <v>2.8838023363957355E-3</v>
      </c>
      <c r="DJ15" s="141">
        <f t="shared" si="4"/>
        <v>0</v>
      </c>
      <c r="DK15" s="141">
        <f t="shared" si="4"/>
        <v>0</v>
      </c>
      <c r="DL15" s="141">
        <f t="shared" si="4"/>
        <v>0</v>
      </c>
      <c r="DM15" s="142">
        <f t="shared" si="4"/>
        <v>0</v>
      </c>
      <c r="DO15" s="66" t="s">
        <v>70</v>
      </c>
      <c r="DP15" s="141">
        <f t="shared" si="14"/>
        <v>2.031111161132193E-3</v>
      </c>
      <c r="DQ15" s="141">
        <f t="shared" si="5"/>
        <v>5.9968822090370466E-3</v>
      </c>
      <c r="DR15" s="141">
        <f t="shared" si="5"/>
        <v>4.3301751505828712E-3</v>
      </c>
      <c r="DS15" s="141">
        <f t="shared" si="5"/>
        <v>1.6879695412648221E-3</v>
      </c>
      <c r="DT15" s="141">
        <f t="shared" si="5"/>
        <v>0</v>
      </c>
      <c r="DU15" s="141">
        <f t="shared" si="5"/>
        <v>0</v>
      </c>
      <c r="DV15" s="142">
        <f t="shared" si="5"/>
        <v>0</v>
      </c>
      <c r="DX15" s="66" t="s">
        <v>70</v>
      </c>
      <c r="DY15" s="67">
        <v>752024.46812363993</v>
      </c>
      <c r="DZ15" s="67">
        <v>753503.16070248</v>
      </c>
      <c r="EA15" s="67">
        <v>771697.85403681605</v>
      </c>
      <c r="EB15" s="67">
        <v>758729.23891874426</v>
      </c>
      <c r="EC15" s="67">
        <v>758729.23891874426</v>
      </c>
      <c r="ED15" s="67">
        <v>475207.44780938391</v>
      </c>
      <c r="EE15" s="68">
        <v>62038.110807624005</v>
      </c>
      <c r="EG15" s="66" t="s">
        <v>70</v>
      </c>
      <c r="EH15" s="67">
        <v>777456.29490580794</v>
      </c>
      <c r="EI15" s="67">
        <v>778924.75636115985</v>
      </c>
      <c r="EJ15" s="67">
        <v>796803.29535828007</v>
      </c>
      <c r="EK15" s="67">
        <v>785470.70955000015</v>
      </c>
      <c r="EL15" s="67">
        <v>775340.89774036815</v>
      </c>
      <c r="EM15" s="67">
        <v>475207.44780938391</v>
      </c>
      <c r="EN15" s="68">
        <v>62038.110807624005</v>
      </c>
      <c r="EP15" s="66" t="s">
        <v>70</v>
      </c>
      <c r="EQ15" s="67">
        <v>783545.28127591196</v>
      </c>
      <c r="ER15" s="67">
        <v>788187.64542763215</v>
      </c>
      <c r="ES15" s="67">
        <v>801120.1473246481</v>
      </c>
      <c r="ET15" s="67">
        <v>795860.33567928011</v>
      </c>
      <c r="EU15" s="67">
        <v>784196.53780516807</v>
      </c>
      <c r="EV15" s="67">
        <v>475207.44780938391</v>
      </c>
      <c r="EW15" s="68">
        <v>62038.110807624005</v>
      </c>
      <c r="EY15" s="66" t="s">
        <v>70</v>
      </c>
      <c r="EZ15" s="67">
        <v>784418.10246981587</v>
      </c>
      <c r="FA15" s="67">
        <v>791631.93256979994</v>
      </c>
      <c r="FB15" s="67">
        <v>801120.1473246481</v>
      </c>
      <c r="FC15" s="67">
        <v>795860.33567928011</v>
      </c>
      <c r="FD15" s="67">
        <v>784196.53780516807</v>
      </c>
      <c r="FE15" s="67">
        <v>475207.44780938391</v>
      </c>
      <c r="FF15" s="68">
        <v>62038.110807624005</v>
      </c>
      <c r="FH15" s="66" t="s">
        <v>70</v>
      </c>
      <c r="FI15" s="141">
        <f t="shared" si="15"/>
        <v>3.3817818249481268E-2</v>
      </c>
      <c r="FJ15" s="141">
        <f t="shared" si="6"/>
        <v>3.3737875279752805E-2</v>
      </c>
      <c r="FK15" s="141">
        <f t="shared" si="6"/>
        <v>3.2532734398748708E-2</v>
      </c>
      <c r="FL15" s="141">
        <f t="shared" si="6"/>
        <v>3.5245077241737643E-2</v>
      </c>
      <c r="FM15" s="141">
        <f t="shared" si="6"/>
        <v>2.1894053859446538E-2</v>
      </c>
      <c r="FN15" s="141">
        <f t="shared" si="6"/>
        <v>0</v>
      </c>
      <c r="FO15" s="142">
        <f t="shared" si="6"/>
        <v>0</v>
      </c>
      <c r="FQ15" s="66" t="s">
        <v>70</v>
      </c>
      <c r="FR15" s="141">
        <f t="shared" si="16"/>
        <v>4.1914611144127978E-2</v>
      </c>
      <c r="FS15" s="141">
        <f t="shared" si="7"/>
        <v>4.6030974432564209E-2</v>
      </c>
      <c r="FT15" s="141">
        <f t="shared" si="7"/>
        <v>3.8126700928247548E-2</v>
      </c>
      <c r="FU15" s="141">
        <f t="shared" si="7"/>
        <v>4.8938534138279532E-2</v>
      </c>
      <c r="FV15" s="141">
        <f t="shared" si="7"/>
        <v>3.3565727508692023E-2</v>
      </c>
      <c r="FW15" s="141">
        <f t="shared" si="7"/>
        <v>0</v>
      </c>
      <c r="FX15" s="142">
        <f t="shared" si="7"/>
        <v>0</v>
      </c>
      <c r="FZ15" s="66" t="s">
        <v>70</v>
      </c>
      <c r="GA15" s="141">
        <f t="shared" si="17"/>
        <v>4.3075239861544157E-2</v>
      </c>
      <c r="GB15" s="141">
        <f t="shared" si="8"/>
        <v>5.060200654204694E-2</v>
      </c>
      <c r="GC15" s="141">
        <f t="shared" si="8"/>
        <v>3.8126700928247548E-2</v>
      </c>
      <c r="GD15" s="141">
        <f t="shared" si="8"/>
        <v>4.8938534138279532E-2</v>
      </c>
      <c r="GE15" s="141">
        <f t="shared" si="8"/>
        <v>3.3565727508692023E-2</v>
      </c>
      <c r="GF15" s="141">
        <f t="shared" si="8"/>
        <v>0</v>
      </c>
      <c r="GG15" s="142">
        <f t="shared" si="8"/>
        <v>0</v>
      </c>
    </row>
    <row r="16" spans="2:189" x14ac:dyDescent="0.2">
      <c r="B16" s="66" t="s">
        <v>71</v>
      </c>
      <c r="C16" s="67">
        <v>72552.546577951027</v>
      </c>
      <c r="D16" s="67">
        <v>62024.492428289996</v>
      </c>
      <c r="E16" s="67">
        <v>49365.172642160993</v>
      </c>
      <c r="F16" s="67">
        <v>37481.717894540001</v>
      </c>
      <c r="G16" s="67">
        <v>20179.015979931995</v>
      </c>
      <c r="H16" s="67">
        <v>5151.7781761859987</v>
      </c>
      <c r="I16" s="68">
        <v>3315.4602933299998</v>
      </c>
      <c r="K16" s="66" t="s">
        <v>71</v>
      </c>
      <c r="L16" s="67">
        <v>72148.366593303013</v>
      </c>
      <c r="M16" s="67">
        <v>61768.866698364007</v>
      </c>
      <c r="N16" s="67">
        <v>49476.161987121995</v>
      </c>
      <c r="O16" s="67">
        <v>37471.487825388002</v>
      </c>
      <c r="P16" s="67">
        <v>20168.785914144002</v>
      </c>
      <c r="Q16" s="67">
        <v>4979.6878836240003</v>
      </c>
      <c r="R16" s="68">
        <v>3224.9138850499999</v>
      </c>
      <c r="T16" s="66" t="s">
        <v>71</v>
      </c>
      <c r="U16" s="67">
        <v>72047.333917138021</v>
      </c>
      <c r="V16" s="67">
        <v>61284.896090689996</v>
      </c>
      <c r="W16" s="67">
        <v>49036.820879005019</v>
      </c>
      <c r="X16" s="67">
        <v>37417.000542996</v>
      </c>
      <c r="Y16" s="67">
        <v>19973.452674838001</v>
      </c>
      <c r="Z16" s="67">
        <v>4516.9433902539995</v>
      </c>
      <c r="AA16" s="68">
        <v>2953.6167753239997</v>
      </c>
      <c r="AC16" s="66" t="s">
        <v>71</v>
      </c>
      <c r="AD16" s="67">
        <v>71885.784423216013</v>
      </c>
      <c r="AE16" s="67">
        <v>58986.851005108998</v>
      </c>
      <c r="AF16" s="67">
        <v>49361.107725257018</v>
      </c>
      <c r="AG16" s="67">
        <v>37417.000538734996</v>
      </c>
      <c r="AH16" s="67">
        <v>19973.452674402</v>
      </c>
      <c r="AI16" s="67">
        <v>4613.6362848839999</v>
      </c>
      <c r="AJ16" s="68">
        <v>2612.7963275060001</v>
      </c>
      <c r="AL16" s="66" t="s">
        <v>71</v>
      </c>
      <c r="AM16" s="141">
        <f t="shared" si="9"/>
        <v>-5.5708586908629343E-3</v>
      </c>
      <c r="AN16" s="141">
        <f t="shared" si="0"/>
        <v>-4.1213675423710239E-3</v>
      </c>
      <c r="AO16" s="141">
        <f t="shared" si="0"/>
        <v>2.2483329647309258E-3</v>
      </c>
      <c r="AP16" s="141">
        <f t="shared" si="0"/>
        <v>-2.72934906046296E-4</v>
      </c>
      <c r="AQ16" s="141">
        <f t="shared" si="0"/>
        <v>-5.0696554272844363E-4</v>
      </c>
      <c r="AR16" s="141">
        <f t="shared" si="0"/>
        <v>-3.3404057138461951E-2</v>
      </c>
      <c r="AS16" s="142">
        <f t="shared" si="0"/>
        <v>-2.7310358221499409E-2</v>
      </c>
      <c r="AU16" s="66" t="s">
        <v>71</v>
      </c>
      <c r="AV16" s="141">
        <f t="shared" si="10"/>
        <v>-6.9634035556588314E-3</v>
      </c>
      <c r="AW16" s="141">
        <f t="shared" si="1"/>
        <v>-1.1924262636330174E-2</v>
      </c>
      <c r="AX16" s="141">
        <f t="shared" si="1"/>
        <v>-6.6514861709516815E-3</v>
      </c>
      <c r="AY16" s="141">
        <f t="shared" si="1"/>
        <v>-1.7266378164974006E-3</v>
      </c>
      <c r="AZ16" s="141">
        <f t="shared" si="1"/>
        <v>-1.0186983612006983E-2</v>
      </c>
      <c r="BA16" s="141">
        <f t="shared" si="1"/>
        <v>-0.12322634325882109</v>
      </c>
      <c r="BB16" s="142">
        <f t="shared" si="1"/>
        <v>-0.10913824506779712</v>
      </c>
      <c r="BD16" s="66" t="s">
        <v>71</v>
      </c>
      <c r="BE16" s="141">
        <f t="shared" si="11"/>
        <v>-9.1900586014391772E-3</v>
      </c>
      <c r="BF16" s="141">
        <f t="shared" si="2"/>
        <v>-4.8974869511314245E-2</v>
      </c>
      <c r="BG16" s="141">
        <f t="shared" si="2"/>
        <v>-8.2343820276720159E-5</v>
      </c>
      <c r="BH16" s="141">
        <f t="shared" si="2"/>
        <v>-1.7266379301795753E-3</v>
      </c>
      <c r="BI16" s="141">
        <f t="shared" si="2"/>
        <v>-1.0186983633613589E-2</v>
      </c>
      <c r="BJ16" s="141">
        <f t="shared" si="2"/>
        <v>-0.10445750436025181</v>
      </c>
      <c r="BK16" s="142">
        <f t="shared" si="2"/>
        <v>-0.2119355696213916</v>
      </c>
      <c r="BM16" s="66" t="s">
        <v>71</v>
      </c>
      <c r="BN16" s="67">
        <v>74215.680098013981</v>
      </c>
      <c r="BO16" s="67">
        <v>62494.098653903995</v>
      </c>
      <c r="BP16" s="67">
        <v>51233.420683237011</v>
      </c>
      <c r="BQ16" s="67">
        <v>39412.300710563009</v>
      </c>
      <c r="BR16" s="67">
        <v>20024.129913519999</v>
      </c>
      <c r="BS16" s="67">
        <v>6300.2841273429995</v>
      </c>
      <c r="BT16" s="68">
        <v>3174.8334198149996</v>
      </c>
      <c r="BV16" s="66" t="s">
        <v>71</v>
      </c>
      <c r="BW16" s="67">
        <v>75256.639489806985</v>
      </c>
      <c r="BX16" s="67">
        <v>62762.115621957004</v>
      </c>
      <c r="BY16" s="67">
        <v>49825.429886065001</v>
      </c>
      <c r="BZ16" s="67">
        <v>38070.846402073999</v>
      </c>
      <c r="CA16" s="67">
        <v>20014.542412951003</v>
      </c>
      <c r="CB16" s="67">
        <v>6647.3157726680001</v>
      </c>
      <c r="CC16" s="68">
        <v>4485.9007805399997</v>
      </c>
      <c r="CE16" s="66" t="s">
        <v>71</v>
      </c>
      <c r="CF16" s="67">
        <v>75132.708365848011</v>
      </c>
      <c r="CG16" s="67">
        <v>61684.71296318301</v>
      </c>
      <c r="CH16" s="67">
        <v>49825.429889811014</v>
      </c>
      <c r="CI16" s="67">
        <v>37957.376676256004</v>
      </c>
      <c r="CJ16" s="67">
        <v>22300.937591722999</v>
      </c>
      <c r="CK16" s="67">
        <v>6578.9341329060007</v>
      </c>
      <c r="CL16" s="68">
        <v>4671.794044626</v>
      </c>
      <c r="CN16" s="66" t="s">
        <v>71</v>
      </c>
      <c r="CO16" s="67">
        <v>73545.187267719011</v>
      </c>
      <c r="CP16" s="67">
        <v>58784.716203955002</v>
      </c>
      <c r="CQ16" s="67">
        <v>48884.916444469025</v>
      </c>
      <c r="CR16" s="67">
        <v>38829.29845955201</v>
      </c>
      <c r="CS16" s="67">
        <v>22737.416647524999</v>
      </c>
      <c r="CT16" s="67">
        <v>7474.9123811620002</v>
      </c>
      <c r="CU16" s="68">
        <v>4849.3674692160002</v>
      </c>
      <c r="CW16" s="66" t="s">
        <v>71</v>
      </c>
      <c r="CX16" s="141">
        <f t="shared" si="12"/>
        <v>1.402613828261412E-2</v>
      </c>
      <c r="CY16" s="141">
        <f t="shared" si="3"/>
        <v>4.2886764322709325E-3</v>
      </c>
      <c r="CZ16" s="141">
        <f t="shared" si="3"/>
        <v>-2.7481881521775664E-2</v>
      </c>
      <c r="DA16" s="141">
        <f t="shared" si="3"/>
        <v>-3.4036437465054692E-2</v>
      </c>
      <c r="DB16" s="141">
        <f t="shared" si="3"/>
        <v>-4.7879736150346908E-4</v>
      </c>
      <c r="DC16" s="141">
        <f t="shared" si="3"/>
        <v>5.508190397618673E-2</v>
      </c>
      <c r="DD16" s="142">
        <f t="shared" si="3"/>
        <v>0.41295626804930041</v>
      </c>
      <c r="DF16" s="66" t="s">
        <v>71</v>
      </c>
      <c r="DG16" s="141">
        <f t="shared" si="13"/>
        <v>1.2356260383559636E-2</v>
      </c>
      <c r="DH16" s="141">
        <f t="shared" si="4"/>
        <v>-1.2951393942065015E-2</v>
      </c>
      <c r="DI16" s="141">
        <f t="shared" si="4"/>
        <v>-2.748188144865904E-2</v>
      </c>
      <c r="DJ16" s="141">
        <f t="shared" si="4"/>
        <v>-3.6915480905103992E-2</v>
      </c>
      <c r="DK16" s="141">
        <f t="shared" si="4"/>
        <v>0.11370320148920587</v>
      </c>
      <c r="DL16" s="141">
        <f t="shared" si="4"/>
        <v>4.4228164941588988E-2</v>
      </c>
      <c r="DM16" s="142">
        <f t="shared" si="4"/>
        <v>0.47150839961179125</v>
      </c>
      <c r="DO16" s="66" t="s">
        <v>71</v>
      </c>
      <c r="DP16" s="141">
        <f t="shared" si="14"/>
        <v>-9.0343823489790198E-3</v>
      </c>
      <c r="DQ16" s="141">
        <f t="shared" si="5"/>
        <v>-5.9355723657873227E-2</v>
      </c>
      <c r="DR16" s="141">
        <f t="shared" si="5"/>
        <v>-4.5839301913650821E-2</v>
      </c>
      <c r="DS16" s="141">
        <f t="shared" si="5"/>
        <v>-1.4792393250332325E-2</v>
      </c>
      <c r="DT16" s="141">
        <f t="shared" si="5"/>
        <v>0.13550085550399005</v>
      </c>
      <c r="DU16" s="141">
        <f t="shared" si="5"/>
        <v>0.18644052078876205</v>
      </c>
      <c r="DV16" s="142">
        <f t="shared" si="5"/>
        <v>0.52743997179498536</v>
      </c>
      <c r="DX16" s="66" t="s">
        <v>71</v>
      </c>
      <c r="DY16" s="67">
        <v>75542.470039484004</v>
      </c>
      <c r="DZ16" s="67">
        <v>62347.642700874007</v>
      </c>
      <c r="EA16" s="67">
        <v>49768.101208714012</v>
      </c>
      <c r="EB16" s="67">
        <v>40298.790689331006</v>
      </c>
      <c r="EC16" s="67">
        <v>19957.826009320001</v>
      </c>
      <c r="ED16" s="67">
        <v>6837.6302184159995</v>
      </c>
      <c r="EE16" s="68">
        <v>4911.9342925680003</v>
      </c>
      <c r="EG16" s="66" t="s">
        <v>71</v>
      </c>
      <c r="EH16" s="67">
        <v>73651.021165569982</v>
      </c>
      <c r="EI16" s="67">
        <v>61476.227542560991</v>
      </c>
      <c r="EJ16" s="67">
        <v>50691.401189567012</v>
      </c>
      <c r="EK16" s="67">
        <v>37669.699153090005</v>
      </c>
      <c r="EL16" s="67">
        <v>20521.730950416</v>
      </c>
      <c r="EM16" s="67">
        <v>7517.3791587800006</v>
      </c>
      <c r="EN16" s="68">
        <v>4793.308960761</v>
      </c>
      <c r="EP16" s="66" t="s">
        <v>71</v>
      </c>
      <c r="EQ16" s="67">
        <v>73826.36793708599</v>
      </c>
      <c r="ER16" s="67">
        <v>59882.610190640997</v>
      </c>
      <c r="ES16" s="67">
        <v>48753.999459753999</v>
      </c>
      <c r="ET16" s="67">
        <v>37947.679104880008</v>
      </c>
      <c r="EU16" s="67">
        <v>21841.767231324997</v>
      </c>
      <c r="EV16" s="67">
        <v>7421.8439047080001</v>
      </c>
      <c r="EW16" s="68">
        <v>4702.2644610160005</v>
      </c>
      <c r="EY16" s="66" t="s">
        <v>71</v>
      </c>
      <c r="EZ16" s="67">
        <v>73643.506518941984</v>
      </c>
      <c r="FA16" s="67">
        <v>60288.112526607001</v>
      </c>
      <c r="FB16" s="67">
        <v>49389.541844384017</v>
      </c>
      <c r="FC16" s="67">
        <v>38111.865060535012</v>
      </c>
      <c r="FD16" s="67">
        <v>23085.833700819996</v>
      </c>
      <c r="FE16" s="67">
        <v>7585.9902519800007</v>
      </c>
      <c r="FF16" s="68">
        <v>4738.3865195140006</v>
      </c>
      <c r="FH16" s="66" t="s">
        <v>71</v>
      </c>
      <c r="FI16" s="141">
        <f t="shared" si="15"/>
        <v>-2.5038218540185619E-2</v>
      </c>
      <c r="FJ16" s="141">
        <f t="shared" si="6"/>
        <v>-1.3976713802858809E-2</v>
      </c>
      <c r="FK16" s="141">
        <f t="shared" si="6"/>
        <v>1.8552043546546493E-2</v>
      </c>
      <c r="FL16" s="141">
        <f t="shared" si="6"/>
        <v>-6.5239961082431353E-2</v>
      </c>
      <c r="FM16" s="141">
        <f t="shared" si="6"/>
        <v>2.8254827997431509E-2</v>
      </c>
      <c r="FN16" s="141">
        <f t="shared" si="6"/>
        <v>9.9412942591310616E-2</v>
      </c>
      <c r="FO16" s="142">
        <f t="shared" si="6"/>
        <v>-2.4150431325289934E-2</v>
      </c>
      <c r="FQ16" s="66" t="s">
        <v>71</v>
      </c>
      <c r="FR16" s="141">
        <f t="shared" si="16"/>
        <v>-2.2717050441970588E-2</v>
      </c>
      <c r="FS16" s="141">
        <f t="shared" si="7"/>
        <v>-3.9536899928350522E-2</v>
      </c>
      <c r="FT16" s="141">
        <f t="shared" si="7"/>
        <v>-2.0376540883228489E-2</v>
      </c>
      <c r="FU16" s="141">
        <f t="shared" si="7"/>
        <v>-5.8341988536977363E-2</v>
      </c>
      <c r="FV16" s="141">
        <f t="shared" si="7"/>
        <v>9.4396114142152765E-2</v>
      </c>
      <c r="FW16" s="141">
        <f t="shared" si="7"/>
        <v>8.5440959459685217E-2</v>
      </c>
      <c r="FX16" s="142">
        <f t="shared" si="7"/>
        <v>-4.268579729766353E-2</v>
      </c>
      <c r="FZ16" s="66" t="s">
        <v>71</v>
      </c>
      <c r="GA16" s="141">
        <f t="shared" si="17"/>
        <v>-2.5137694326773818E-2</v>
      </c>
      <c r="GB16" s="141">
        <f t="shared" si="8"/>
        <v>-3.3033007906137501E-2</v>
      </c>
      <c r="GC16" s="141">
        <f t="shared" si="8"/>
        <v>-7.6064658915239169E-3</v>
      </c>
      <c r="GD16" s="141">
        <f t="shared" si="8"/>
        <v>-5.4267773086674187E-2</v>
      </c>
      <c r="GE16" s="141">
        <f t="shared" si="8"/>
        <v>0.15673088291476556</v>
      </c>
      <c r="GF16" s="141">
        <f t="shared" si="8"/>
        <v>0.10944728065996023</v>
      </c>
      <c r="GG16" s="142">
        <f t="shared" si="8"/>
        <v>-3.5331859653860986E-2</v>
      </c>
    </row>
    <row r="17" spans="2:189" x14ac:dyDescent="0.2">
      <c r="B17" s="66" t="s">
        <v>12</v>
      </c>
      <c r="C17" s="67">
        <v>23260.741249319995</v>
      </c>
      <c r="D17" s="67">
        <v>32523.031696487989</v>
      </c>
      <c r="E17" s="67">
        <v>32523.031696487989</v>
      </c>
      <c r="F17" s="67">
        <v>32523.031696487989</v>
      </c>
      <c r="G17" s="67">
        <v>32523.031696487989</v>
      </c>
      <c r="H17" s="67">
        <v>32523.031696487989</v>
      </c>
      <c r="I17" s="68">
        <v>32523.031696487989</v>
      </c>
      <c r="K17" s="66" t="s">
        <v>12</v>
      </c>
      <c r="L17" s="67">
        <v>23260.741249319995</v>
      </c>
      <c r="M17" s="67">
        <v>32523.031696487989</v>
      </c>
      <c r="N17" s="67">
        <v>32523.031696487989</v>
      </c>
      <c r="O17" s="67">
        <v>32523.031696487989</v>
      </c>
      <c r="P17" s="67">
        <v>32523.031696487989</v>
      </c>
      <c r="Q17" s="67">
        <v>32523.031696487989</v>
      </c>
      <c r="R17" s="68">
        <v>32523.031696487989</v>
      </c>
      <c r="T17" s="66" t="s">
        <v>12</v>
      </c>
      <c r="U17" s="67">
        <v>23260.741249319995</v>
      </c>
      <c r="V17" s="67">
        <v>32523.031696487989</v>
      </c>
      <c r="W17" s="67">
        <v>32523.031696487989</v>
      </c>
      <c r="X17" s="67">
        <v>32523.031696487989</v>
      </c>
      <c r="Y17" s="67">
        <v>32523.031696487989</v>
      </c>
      <c r="Z17" s="67">
        <v>32523.031696487989</v>
      </c>
      <c r="AA17" s="68">
        <v>32523.031696487989</v>
      </c>
      <c r="AC17" s="66" t="s">
        <v>12</v>
      </c>
      <c r="AD17" s="67">
        <v>23260.741249319995</v>
      </c>
      <c r="AE17" s="67">
        <v>32523.031696487989</v>
      </c>
      <c r="AF17" s="67">
        <v>32523.031696487989</v>
      </c>
      <c r="AG17" s="67">
        <v>32523.031696487989</v>
      </c>
      <c r="AH17" s="67">
        <v>32523.031696487989</v>
      </c>
      <c r="AI17" s="67">
        <v>32523.031696487989</v>
      </c>
      <c r="AJ17" s="68">
        <v>32523.031696487989</v>
      </c>
      <c r="AL17" s="66" t="s">
        <v>12</v>
      </c>
      <c r="AM17" s="141">
        <f t="shared" si="9"/>
        <v>0</v>
      </c>
      <c r="AN17" s="141">
        <f t="shared" si="0"/>
        <v>0</v>
      </c>
      <c r="AO17" s="141">
        <f t="shared" si="0"/>
        <v>0</v>
      </c>
      <c r="AP17" s="141">
        <f t="shared" si="0"/>
        <v>0</v>
      </c>
      <c r="AQ17" s="141">
        <f t="shared" si="0"/>
        <v>0</v>
      </c>
      <c r="AR17" s="141">
        <f t="shared" si="0"/>
        <v>0</v>
      </c>
      <c r="AS17" s="142">
        <f t="shared" si="0"/>
        <v>0</v>
      </c>
      <c r="AU17" s="66" t="s">
        <v>12</v>
      </c>
      <c r="AV17" s="141">
        <f t="shared" si="10"/>
        <v>0</v>
      </c>
      <c r="AW17" s="141">
        <f t="shared" si="1"/>
        <v>0</v>
      </c>
      <c r="AX17" s="141">
        <f t="shared" si="1"/>
        <v>0</v>
      </c>
      <c r="AY17" s="141">
        <f t="shared" si="1"/>
        <v>0</v>
      </c>
      <c r="AZ17" s="141">
        <f t="shared" si="1"/>
        <v>0</v>
      </c>
      <c r="BA17" s="141">
        <f t="shared" si="1"/>
        <v>0</v>
      </c>
      <c r="BB17" s="142">
        <f t="shared" si="1"/>
        <v>0</v>
      </c>
      <c r="BD17" s="66" t="s">
        <v>12</v>
      </c>
      <c r="BE17" s="141">
        <f t="shared" si="11"/>
        <v>0</v>
      </c>
      <c r="BF17" s="141">
        <f t="shared" si="2"/>
        <v>0</v>
      </c>
      <c r="BG17" s="141">
        <f t="shared" si="2"/>
        <v>0</v>
      </c>
      <c r="BH17" s="141">
        <f t="shared" si="2"/>
        <v>0</v>
      </c>
      <c r="BI17" s="141">
        <f t="shared" si="2"/>
        <v>0</v>
      </c>
      <c r="BJ17" s="141">
        <f t="shared" si="2"/>
        <v>0</v>
      </c>
      <c r="BK17" s="142">
        <f t="shared" si="2"/>
        <v>0</v>
      </c>
      <c r="BM17" s="66" t="s">
        <v>12</v>
      </c>
      <c r="BN17" s="67">
        <v>23260.741249319995</v>
      </c>
      <c r="BO17" s="67">
        <v>32523.031696487989</v>
      </c>
      <c r="BP17" s="67">
        <v>32523.031696487989</v>
      </c>
      <c r="BQ17" s="67">
        <v>32523.031696487989</v>
      </c>
      <c r="BR17" s="67">
        <v>32523.031696487989</v>
      </c>
      <c r="BS17" s="67">
        <v>32523.031696487989</v>
      </c>
      <c r="BT17" s="68">
        <v>32523.031696487989</v>
      </c>
      <c r="BV17" s="66" t="s">
        <v>12</v>
      </c>
      <c r="BW17" s="67">
        <v>23260.741249319995</v>
      </c>
      <c r="BX17" s="67">
        <v>32523.031696487989</v>
      </c>
      <c r="BY17" s="67">
        <v>32523.031696487989</v>
      </c>
      <c r="BZ17" s="67">
        <v>32523.031696487989</v>
      </c>
      <c r="CA17" s="67">
        <v>32523.031696487989</v>
      </c>
      <c r="CB17" s="67">
        <v>32523.031696487989</v>
      </c>
      <c r="CC17" s="68">
        <v>32523.031696487989</v>
      </c>
      <c r="CE17" s="66" t="s">
        <v>12</v>
      </c>
      <c r="CF17" s="67">
        <v>23260.741249319995</v>
      </c>
      <c r="CG17" s="67">
        <v>32523.031696487989</v>
      </c>
      <c r="CH17" s="67">
        <v>32523.031696487989</v>
      </c>
      <c r="CI17" s="67">
        <v>32523.031696487989</v>
      </c>
      <c r="CJ17" s="67">
        <v>32523.031696487989</v>
      </c>
      <c r="CK17" s="67">
        <v>32523.031696487989</v>
      </c>
      <c r="CL17" s="68">
        <v>32523.031696487989</v>
      </c>
      <c r="CN17" s="66" t="s">
        <v>12</v>
      </c>
      <c r="CO17" s="67">
        <v>23260.741249319995</v>
      </c>
      <c r="CP17" s="67">
        <v>32523.031696487989</v>
      </c>
      <c r="CQ17" s="67">
        <v>32523.031696487989</v>
      </c>
      <c r="CR17" s="67">
        <v>32523.031696487989</v>
      </c>
      <c r="CS17" s="67">
        <v>32523.031696487989</v>
      </c>
      <c r="CT17" s="67">
        <v>32523.031696487989</v>
      </c>
      <c r="CU17" s="68">
        <v>32523.031696487989</v>
      </c>
      <c r="CW17" s="66" t="s">
        <v>12</v>
      </c>
      <c r="CX17" s="141">
        <f t="shared" si="12"/>
        <v>0</v>
      </c>
      <c r="CY17" s="141">
        <f t="shared" si="3"/>
        <v>0</v>
      </c>
      <c r="CZ17" s="141">
        <f t="shared" si="3"/>
        <v>0</v>
      </c>
      <c r="DA17" s="141">
        <f t="shared" si="3"/>
        <v>0</v>
      </c>
      <c r="DB17" s="141">
        <f t="shared" si="3"/>
        <v>0</v>
      </c>
      <c r="DC17" s="141">
        <f t="shared" si="3"/>
        <v>0</v>
      </c>
      <c r="DD17" s="142">
        <f t="shared" si="3"/>
        <v>0</v>
      </c>
      <c r="DF17" s="66" t="s">
        <v>12</v>
      </c>
      <c r="DG17" s="141">
        <f t="shared" si="13"/>
        <v>0</v>
      </c>
      <c r="DH17" s="141">
        <f t="shared" si="4"/>
        <v>0</v>
      </c>
      <c r="DI17" s="141">
        <f t="shared" si="4"/>
        <v>0</v>
      </c>
      <c r="DJ17" s="141">
        <f t="shared" si="4"/>
        <v>0</v>
      </c>
      <c r="DK17" s="141">
        <f t="shared" si="4"/>
        <v>0</v>
      </c>
      <c r="DL17" s="141">
        <f t="shared" si="4"/>
        <v>0</v>
      </c>
      <c r="DM17" s="142">
        <f t="shared" si="4"/>
        <v>0</v>
      </c>
      <c r="DO17" s="66" t="s">
        <v>12</v>
      </c>
      <c r="DP17" s="141">
        <f t="shared" si="14"/>
        <v>0</v>
      </c>
      <c r="DQ17" s="141">
        <f t="shared" si="5"/>
        <v>0</v>
      </c>
      <c r="DR17" s="141">
        <f t="shared" si="5"/>
        <v>0</v>
      </c>
      <c r="DS17" s="141">
        <f t="shared" si="5"/>
        <v>0</v>
      </c>
      <c r="DT17" s="141">
        <f t="shared" si="5"/>
        <v>0</v>
      </c>
      <c r="DU17" s="141">
        <f t="shared" si="5"/>
        <v>0</v>
      </c>
      <c r="DV17" s="142">
        <f t="shared" si="5"/>
        <v>0</v>
      </c>
      <c r="DX17" s="66" t="s">
        <v>12</v>
      </c>
      <c r="DY17" s="67">
        <v>23260.741249319995</v>
      </c>
      <c r="DZ17" s="67">
        <v>32523.031696487989</v>
      </c>
      <c r="EA17" s="67">
        <v>32523.031696487989</v>
      </c>
      <c r="EB17" s="67">
        <v>32523.031696487989</v>
      </c>
      <c r="EC17" s="67">
        <v>32518.972258583988</v>
      </c>
      <c r="ED17" s="67">
        <v>32523.031696487989</v>
      </c>
      <c r="EE17" s="68">
        <v>32521.786131137989</v>
      </c>
      <c r="EG17" s="66" t="s">
        <v>12</v>
      </c>
      <c r="EH17" s="67">
        <v>23260.741249319995</v>
      </c>
      <c r="EI17" s="67">
        <v>32523.031696487989</v>
      </c>
      <c r="EJ17" s="67">
        <v>32523.031696487989</v>
      </c>
      <c r="EK17" s="67">
        <v>32523.031696487989</v>
      </c>
      <c r="EL17" s="67">
        <v>32518.972258583988</v>
      </c>
      <c r="EM17" s="67">
        <v>32523.031696487989</v>
      </c>
      <c r="EN17" s="68">
        <v>32521.786131137989</v>
      </c>
      <c r="EP17" s="66" t="s">
        <v>12</v>
      </c>
      <c r="EQ17" s="67">
        <v>23260.741249319995</v>
      </c>
      <c r="ER17" s="67">
        <v>32523.031696487989</v>
      </c>
      <c r="ES17" s="67">
        <v>32523.031696487989</v>
      </c>
      <c r="ET17" s="67">
        <v>32522.167794791989</v>
      </c>
      <c r="EU17" s="67">
        <v>32518.452496487989</v>
      </c>
      <c r="EV17" s="67">
        <v>32523.031696487989</v>
      </c>
      <c r="EW17" s="68">
        <v>32521.786131137989</v>
      </c>
      <c r="EY17" s="66" t="s">
        <v>12</v>
      </c>
      <c r="EZ17" s="67">
        <v>23260.741249319995</v>
      </c>
      <c r="FA17" s="67">
        <v>32523.031696487989</v>
      </c>
      <c r="FB17" s="67">
        <v>32523.031696487989</v>
      </c>
      <c r="FC17" s="67">
        <v>32522.167794791989</v>
      </c>
      <c r="FD17" s="67">
        <v>32518.452496487989</v>
      </c>
      <c r="FE17" s="67">
        <v>32523.031696487989</v>
      </c>
      <c r="FF17" s="68">
        <v>32521.786131137989</v>
      </c>
      <c r="FH17" s="66" t="s">
        <v>12</v>
      </c>
      <c r="FI17" s="141">
        <f t="shared" si="15"/>
        <v>0</v>
      </c>
      <c r="FJ17" s="141">
        <f t="shared" si="6"/>
        <v>0</v>
      </c>
      <c r="FK17" s="141">
        <f t="shared" si="6"/>
        <v>0</v>
      </c>
      <c r="FL17" s="141">
        <f t="shared" si="6"/>
        <v>0</v>
      </c>
      <c r="FM17" s="141">
        <f t="shared" si="6"/>
        <v>0</v>
      </c>
      <c r="FN17" s="141">
        <f t="shared" si="6"/>
        <v>0</v>
      </c>
      <c r="FO17" s="142">
        <f t="shared" si="6"/>
        <v>0</v>
      </c>
      <c r="FQ17" s="66" t="s">
        <v>12</v>
      </c>
      <c r="FR17" s="141">
        <f t="shared" si="16"/>
        <v>0</v>
      </c>
      <c r="FS17" s="141">
        <f t="shared" si="7"/>
        <v>0</v>
      </c>
      <c r="FT17" s="141">
        <f t="shared" si="7"/>
        <v>0</v>
      </c>
      <c r="FU17" s="141">
        <f t="shared" si="7"/>
        <v>-2.6562766474613753E-5</v>
      </c>
      <c r="FV17" s="141">
        <f t="shared" si="7"/>
        <v>-1.5983349407999725E-5</v>
      </c>
      <c r="FW17" s="141">
        <f t="shared" si="7"/>
        <v>0</v>
      </c>
      <c r="FX17" s="142">
        <f t="shared" si="7"/>
        <v>0</v>
      </c>
      <c r="FZ17" s="66" t="s">
        <v>12</v>
      </c>
      <c r="GA17" s="141">
        <f t="shared" si="17"/>
        <v>0</v>
      </c>
      <c r="GB17" s="141">
        <f t="shared" si="8"/>
        <v>0</v>
      </c>
      <c r="GC17" s="141">
        <f t="shared" si="8"/>
        <v>0</v>
      </c>
      <c r="GD17" s="141">
        <f t="shared" si="8"/>
        <v>-2.6562766474613753E-5</v>
      </c>
      <c r="GE17" s="141">
        <f t="shared" si="8"/>
        <v>-1.5983349407999725E-5</v>
      </c>
      <c r="GF17" s="141">
        <f t="shared" si="8"/>
        <v>0</v>
      </c>
      <c r="GG17" s="142">
        <f t="shared" si="8"/>
        <v>0</v>
      </c>
    </row>
    <row r="18" spans="2:189" x14ac:dyDescent="0.2">
      <c r="B18" s="66" t="s">
        <v>72</v>
      </c>
      <c r="C18" s="67">
        <v>29875.234452269899</v>
      </c>
      <c r="D18" s="67">
        <v>35055.854496256863</v>
      </c>
      <c r="E18" s="67">
        <v>41489.45726146744</v>
      </c>
      <c r="F18" s="67">
        <v>48422.70516698603</v>
      </c>
      <c r="G18" s="67">
        <v>59244.731489481805</v>
      </c>
      <c r="H18" s="67">
        <v>459722.8913265731</v>
      </c>
      <c r="I18" s="68">
        <v>623879.0514705797</v>
      </c>
      <c r="K18" s="66" t="s">
        <v>72</v>
      </c>
      <c r="L18" s="67">
        <v>29875.234452269899</v>
      </c>
      <c r="M18" s="67">
        <v>35055.854496256863</v>
      </c>
      <c r="N18" s="67">
        <v>41489.45726146744</v>
      </c>
      <c r="O18" s="67">
        <v>48288.753705488751</v>
      </c>
      <c r="P18" s="67">
        <v>59110.853812132991</v>
      </c>
      <c r="Q18" s="67">
        <v>471650.3736676845</v>
      </c>
      <c r="R18" s="68">
        <v>626002.219388247</v>
      </c>
      <c r="T18" s="66" t="s">
        <v>72</v>
      </c>
      <c r="U18" s="67">
        <v>29875.234452269899</v>
      </c>
      <c r="V18" s="67">
        <v>34720.373258056861</v>
      </c>
      <c r="W18" s="67">
        <v>41153.976023267438</v>
      </c>
      <c r="X18" s="67">
        <v>47948.809857440261</v>
      </c>
      <c r="Y18" s="67">
        <v>58803.072080143895</v>
      </c>
      <c r="Z18" s="67">
        <v>523544.170548358</v>
      </c>
      <c r="AA18" s="68">
        <v>624081.9672729572</v>
      </c>
      <c r="AC18" s="66" t="s">
        <v>72</v>
      </c>
      <c r="AD18" s="67">
        <v>29875.234452269899</v>
      </c>
      <c r="AE18" s="67">
        <v>34720.373258617496</v>
      </c>
      <c r="AF18" s="67">
        <v>41153.976023302479</v>
      </c>
      <c r="AG18" s="67">
        <v>51450.933809489259</v>
      </c>
      <c r="AH18" s="67">
        <v>62416.147017200965</v>
      </c>
      <c r="AI18" s="67">
        <v>517950.90068935475</v>
      </c>
      <c r="AJ18" s="68">
        <v>625619.82819553849</v>
      </c>
      <c r="AL18" s="66" t="s">
        <v>72</v>
      </c>
      <c r="AM18" s="141">
        <f t="shared" si="9"/>
        <v>0</v>
      </c>
      <c r="AN18" s="141">
        <f t="shared" si="0"/>
        <v>0</v>
      </c>
      <c r="AO18" s="141">
        <f t="shared" si="0"/>
        <v>0</v>
      </c>
      <c r="AP18" s="141">
        <f t="shared" si="0"/>
        <v>-2.7662944694094582E-3</v>
      </c>
      <c r="AQ18" s="141">
        <f t="shared" si="0"/>
        <v>-2.259739794290061E-3</v>
      </c>
      <c r="AR18" s="141">
        <f t="shared" si="0"/>
        <v>2.5944938932002115E-2</v>
      </c>
      <c r="AS18" s="142">
        <f t="shared" si="0"/>
        <v>3.4031723178757911E-3</v>
      </c>
      <c r="AU18" s="66" t="s">
        <v>72</v>
      </c>
      <c r="AV18" s="141">
        <f t="shared" si="10"/>
        <v>0</v>
      </c>
      <c r="AW18" s="141">
        <f t="shared" si="1"/>
        <v>-9.5699061689060727E-3</v>
      </c>
      <c r="AX18" s="141">
        <f t="shared" si="1"/>
        <v>-8.0859394251844297E-3</v>
      </c>
      <c r="AY18" s="141">
        <f t="shared" si="1"/>
        <v>-9.7866343466672667E-3</v>
      </c>
      <c r="AZ18" s="141">
        <f t="shared" si="1"/>
        <v>-7.4548301297697739E-3</v>
      </c>
      <c r="BA18" s="141">
        <f t="shared" si="1"/>
        <v>0.13882554126818158</v>
      </c>
      <c r="BB18" s="142">
        <f t="shared" si="1"/>
        <v>3.252486229490259E-4</v>
      </c>
      <c r="BD18" s="66" t="s">
        <v>72</v>
      </c>
      <c r="BE18" s="141">
        <f t="shared" si="11"/>
        <v>0</v>
      </c>
      <c r="BF18" s="141">
        <f t="shared" si="2"/>
        <v>-9.5699061529134211E-3</v>
      </c>
      <c r="BG18" s="141">
        <f t="shared" si="2"/>
        <v>-8.085939424339772E-3</v>
      </c>
      <c r="BH18" s="141">
        <f t="shared" si="2"/>
        <v>6.253737027000783E-2</v>
      </c>
      <c r="BI18" s="141">
        <f t="shared" si="2"/>
        <v>5.3530760423518897E-2</v>
      </c>
      <c r="BJ18" s="141">
        <f t="shared" si="2"/>
        <v>0.12665892967556891</v>
      </c>
      <c r="BK18" s="142">
        <f t="shared" si="2"/>
        <v>2.7902471173788523E-3</v>
      </c>
      <c r="BM18" s="66" t="s">
        <v>72</v>
      </c>
      <c r="BN18" s="67">
        <v>29875.234453881738</v>
      </c>
      <c r="BO18" s="67">
        <v>34720.373260229346</v>
      </c>
      <c r="BP18" s="67">
        <v>41153.976024222284</v>
      </c>
      <c r="BQ18" s="67">
        <v>47913.245399928222</v>
      </c>
      <c r="BR18" s="67">
        <v>80283.749685419811</v>
      </c>
      <c r="BS18" s="67">
        <v>476746.92806828377</v>
      </c>
      <c r="BT18" s="68">
        <v>654264.41782182967</v>
      </c>
      <c r="BV18" s="66" t="s">
        <v>72</v>
      </c>
      <c r="BW18" s="67">
        <v>29875.234453881738</v>
      </c>
      <c r="BX18" s="67">
        <v>34720.373260229346</v>
      </c>
      <c r="BY18" s="67">
        <v>41153.976024222284</v>
      </c>
      <c r="BZ18" s="67">
        <v>47905.896722582147</v>
      </c>
      <c r="CA18" s="67">
        <v>72583.077506371745</v>
      </c>
      <c r="CB18" s="67">
        <v>466276.97528038308</v>
      </c>
      <c r="CC18" s="68">
        <v>636198.25859402807</v>
      </c>
      <c r="CE18" s="66" t="s">
        <v>72</v>
      </c>
      <c r="CF18" s="67">
        <v>29875.234452269899</v>
      </c>
      <c r="CG18" s="67">
        <v>34720.373258617496</v>
      </c>
      <c r="CH18" s="67">
        <v>41153.976022610434</v>
      </c>
      <c r="CI18" s="67">
        <v>47573.352252517179</v>
      </c>
      <c r="CJ18" s="67">
        <v>58182.202865331186</v>
      </c>
      <c r="CK18" s="67">
        <v>473131.38120555383</v>
      </c>
      <c r="CL18" s="68">
        <v>630715.64719101042</v>
      </c>
      <c r="CN18" s="66" t="s">
        <v>72</v>
      </c>
      <c r="CO18" s="67">
        <v>29875.234452269899</v>
      </c>
      <c r="CP18" s="67">
        <v>34720.373258617496</v>
      </c>
      <c r="CQ18" s="67">
        <v>41153.976022820672</v>
      </c>
      <c r="CR18" s="67">
        <v>47395.378732027915</v>
      </c>
      <c r="CS18" s="67">
        <v>57915.082618762885</v>
      </c>
      <c r="CT18" s="67">
        <v>475025.89406038373</v>
      </c>
      <c r="CU18" s="68">
        <v>630861.0019638926</v>
      </c>
      <c r="CW18" s="66" t="s">
        <v>72</v>
      </c>
      <c r="CX18" s="141">
        <f t="shared" si="12"/>
        <v>0</v>
      </c>
      <c r="CY18" s="141">
        <f t="shared" si="3"/>
        <v>0</v>
      </c>
      <c r="CZ18" s="141">
        <f t="shared" si="3"/>
        <v>0</v>
      </c>
      <c r="DA18" s="141">
        <f t="shared" si="3"/>
        <v>-1.5337465213927093E-4</v>
      </c>
      <c r="DB18" s="141">
        <f t="shared" si="3"/>
        <v>-9.5918192775275579E-2</v>
      </c>
      <c r="DC18" s="141">
        <f t="shared" si="3"/>
        <v>-2.1961238073045508E-2</v>
      </c>
      <c r="DD18" s="142">
        <f t="shared" si="3"/>
        <v>-2.7612932532610102E-2</v>
      </c>
      <c r="DF18" s="66" t="s">
        <v>72</v>
      </c>
      <c r="DG18" s="141">
        <f t="shared" si="13"/>
        <v>-5.3952398104684107E-11</v>
      </c>
      <c r="DH18" s="141">
        <f t="shared" si="4"/>
        <v>-4.6423753730095996E-11</v>
      </c>
      <c r="DI18" s="141">
        <f t="shared" si="4"/>
        <v>-3.916633684042381E-11</v>
      </c>
      <c r="DJ18" s="141">
        <f t="shared" si="4"/>
        <v>-7.093928715827591E-3</v>
      </c>
      <c r="DK18" s="141">
        <f t="shared" si="4"/>
        <v>-0.27529290680480567</v>
      </c>
      <c r="DL18" s="141">
        <f t="shared" si="4"/>
        <v>-7.583786386164415E-3</v>
      </c>
      <c r="DM18" s="142">
        <f t="shared" si="4"/>
        <v>-3.5992742367401798E-2</v>
      </c>
      <c r="DO18" s="66" t="s">
        <v>72</v>
      </c>
      <c r="DP18" s="141">
        <f t="shared" si="14"/>
        <v>-5.3952398104684107E-11</v>
      </c>
      <c r="DQ18" s="141">
        <f t="shared" si="5"/>
        <v>-4.6423753730095996E-11</v>
      </c>
      <c r="DR18" s="141">
        <f t="shared" si="5"/>
        <v>-3.4057756614913615E-11</v>
      </c>
      <c r="DS18" s="141">
        <f t="shared" si="5"/>
        <v>-1.0808423924902444E-2</v>
      </c>
      <c r="DT18" s="141">
        <f t="shared" si="5"/>
        <v>-0.27862010873066212</v>
      </c>
      <c r="DU18" s="141">
        <f t="shared" si="5"/>
        <v>-3.6099530098148147E-3</v>
      </c>
      <c r="DV18" s="142">
        <f t="shared" si="5"/>
        <v>-3.5770577186287289E-2</v>
      </c>
      <c r="DX18" s="66" t="s">
        <v>72</v>
      </c>
      <c r="DY18" s="67">
        <v>29875.234452269899</v>
      </c>
      <c r="DZ18" s="67">
        <v>34110.394858257663</v>
      </c>
      <c r="EA18" s="67">
        <v>37176.703115453442</v>
      </c>
      <c r="EB18" s="67">
        <v>40136.448205577741</v>
      </c>
      <c r="EC18" s="67">
        <v>72824.83463775237</v>
      </c>
      <c r="ED18" s="67">
        <v>316801.64215333911</v>
      </c>
      <c r="EE18" s="68">
        <v>571178.50943610864</v>
      </c>
      <c r="EG18" s="66" t="s">
        <v>72</v>
      </c>
      <c r="EH18" s="67">
        <v>29875.234452269899</v>
      </c>
      <c r="EI18" s="67">
        <v>34110.394858257663</v>
      </c>
      <c r="EJ18" s="67">
        <v>37176.703115243203</v>
      </c>
      <c r="EK18" s="67">
        <v>40136.44820639243</v>
      </c>
      <c r="EL18" s="67">
        <v>54876.054651080405</v>
      </c>
      <c r="EM18" s="67">
        <v>354943.11742840963</v>
      </c>
      <c r="EN18" s="68">
        <v>584006.47507572838</v>
      </c>
      <c r="EP18" s="66" t="s">
        <v>72</v>
      </c>
      <c r="EQ18" s="67">
        <v>29875.234452269899</v>
      </c>
      <c r="ER18" s="67">
        <v>34110.394858257663</v>
      </c>
      <c r="ES18" s="67">
        <v>37176.703115716242</v>
      </c>
      <c r="ET18" s="67">
        <v>40136.448206339861</v>
      </c>
      <c r="EU18" s="67">
        <v>41358.222998399622</v>
      </c>
      <c r="EV18" s="67">
        <v>426487.54318205861</v>
      </c>
      <c r="EW18" s="68">
        <v>588567.88801735733</v>
      </c>
      <c r="EY18" s="66" t="s">
        <v>72</v>
      </c>
      <c r="EZ18" s="67">
        <v>29875.234452269899</v>
      </c>
      <c r="FA18" s="67">
        <v>34110.394858818298</v>
      </c>
      <c r="FB18" s="67">
        <v>37176.703116276876</v>
      </c>
      <c r="FC18" s="67">
        <v>40136.44820780278</v>
      </c>
      <c r="FD18" s="67">
        <v>41358.222998758771</v>
      </c>
      <c r="FE18" s="67">
        <v>430055.43623031583</v>
      </c>
      <c r="FF18" s="68">
        <v>592859.82713184902</v>
      </c>
      <c r="FH18" s="66" t="s">
        <v>72</v>
      </c>
      <c r="FI18" s="141">
        <f t="shared" si="15"/>
        <v>0</v>
      </c>
      <c r="FJ18" s="141">
        <f t="shared" si="6"/>
        <v>0</v>
      </c>
      <c r="FK18" s="141">
        <f t="shared" si="6"/>
        <v>-5.6551430205331599E-12</v>
      </c>
      <c r="FL18" s="141">
        <f t="shared" si="6"/>
        <v>2.0297985514616812E-11</v>
      </c>
      <c r="FM18" s="141">
        <f t="shared" si="6"/>
        <v>-0.24646509773696523</v>
      </c>
      <c r="FN18" s="141">
        <f t="shared" si="6"/>
        <v>0.12039544686643122</v>
      </c>
      <c r="FO18" s="142">
        <f t="shared" si="6"/>
        <v>2.2458768016822006E-2</v>
      </c>
      <c r="FQ18" s="66" t="s">
        <v>72</v>
      </c>
      <c r="FR18" s="141">
        <f t="shared" si="16"/>
        <v>0</v>
      </c>
      <c r="FS18" s="141">
        <f t="shared" si="7"/>
        <v>0</v>
      </c>
      <c r="FT18" s="141">
        <f t="shared" si="7"/>
        <v>7.0690120423932967E-12</v>
      </c>
      <c r="FU18" s="141">
        <f t="shared" si="7"/>
        <v>1.8988144390164052E-11</v>
      </c>
      <c r="FV18" s="141">
        <f t="shared" si="7"/>
        <v>-0.43208627655490028</v>
      </c>
      <c r="FW18" s="141">
        <f t="shared" si="7"/>
        <v>0.34622895349648797</v>
      </c>
      <c r="FX18" s="142">
        <f t="shared" si="7"/>
        <v>3.0444735391771394E-2</v>
      </c>
      <c r="FZ18" s="66" t="s">
        <v>72</v>
      </c>
      <c r="GA18" s="141">
        <f t="shared" si="17"/>
        <v>0</v>
      </c>
      <c r="GB18" s="141">
        <f t="shared" si="8"/>
        <v>1.6435963701155742E-11</v>
      </c>
      <c r="GC18" s="141">
        <f t="shared" si="8"/>
        <v>2.2149171385876798E-11</v>
      </c>
      <c r="GD18" s="141">
        <f t="shared" si="8"/>
        <v>5.5436766288607942E-11</v>
      </c>
      <c r="GE18" s="141">
        <f t="shared" si="8"/>
        <v>-0.43208627654996856</v>
      </c>
      <c r="GF18" s="141">
        <f t="shared" si="8"/>
        <v>0.35749118378041533</v>
      </c>
      <c r="GG18" s="142">
        <f t="shared" si="8"/>
        <v>3.7958917111823975E-2</v>
      </c>
    </row>
    <row r="19" spans="2:189" x14ac:dyDescent="0.2">
      <c r="B19" s="66" t="s">
        <v>73</v>
      </c>
      <c r="C19" s="67">
        <v>220257.19634330948</v>
      </c>
      <c r="D19" s="67">
        <v>294649.32090474589</v>
      </c>
      <c r="E19" s="67">
        <v>296334.28705580905</v>
      </c>
      <c r="F19" s="67">
        <v>313916.42461866839</v>
      </c>
      <c r="G19" s="67">
        <v>319094.00787070231</v>
      </c>
      <c r="H19" s="67">
        <v>322433.03226072784</v>
      </c>
      <c r="I19" s="68">
        <v>329115.38611873233</v>
      </c>
      <c r="K19" s="66" t="s">
        <v>73</v>
      </c>
      <c r="L19" s="67">
        <v>220257.19634330948</v>
      </c>
      <c r="M19" s="67">
        <v>299386.48827706417</v>
      </c>
      <c r="N19" s="67">
        <v>300743.28503940115</v>
      </c>
      <c r="O19" s="67">
        <v>317895.82458575728</v>
      </c>
      <c r="P19" s="67">
        <v>322868.91223488457</v>
      </c>
      <c r="Q19" s="67">
        <v>326010.25436155178</v>
      </c>
      <c r="R19" s="68">
        <v>332618.89737629332</v>
      </c>
      <c r="T19" s="66" t="s">
        <v>73</v>
      </c>
      <c r="U19" s="67">
        <v>220257.19634330948</v>
      </c>
      <c r="V19" s="67">
        <v>309516.37837551709</v>
      </c>
      <c r="W19" s="67">
        <v>310873.17513785424</v>
      </c>
      <c r="X19" s="67">
        <v>325376.04243188543</v>
      </c>
      <c r="Y19" s="67">
        <v>330172.28898114053</v>
      </c>
      <c r="Z19" s="67">
        <v>333535.20326220396</v>
      </c>
      <c r="AA19" s="68">
        <v>339868.7166876173</v>
      </c>
      <c r="AC19" s="66" t="s">
        <v>73</v>
      </c>
      <c r="AD19" s="67">
        <v>220231.76141468363</v>
      </c>
      <c r="AE19" s="67">
        <v>310390.24138127628</v>
      </c>
      <c r="AF19" s="67">
        <v>312162.48742456501</v>
      </c>
      <c r="AG19" s="67">
        <v>327210.80593575357</v>
      </c>
      <c r="AH19" s="67">
        <v>331737.97057385731</v>
      </c>
      <c r="AI19" s="67">
        <v>334572.10369174345</v>
      </c>
      <c r="AJ19" s="68">
        <v>340541.09860214597</v>
      </c>
      <c r="AL19" s="66" t="s">
        <v>73</v>
      </c>
      <c r="AM19" s="141">
        <f t="shared" si="9"/>
        <v>0</v>
      </c>
      <c r="AN19" s="141">
        <f t="shared" si="0"/>
        <v>1.6077306262822555E-2</v>
      </c>
      <c r="AO19" s="141">
        <f t="shared" si="0"/>
        <v>1.4878460496073886E-2</v>
      </c>
      <c r="AP19" s="141">
        <f t="shared" si="0"/>
        <v>1.2676622358714917E-2</v>
      </c>
      <c r="AQ19" s="141">
        <f t="shared" si="0"/>
        <v>1.1830069732026605E-2</v>
      </c>
      <c r="AR19" s="141">
        <f t="shared" si="0"/>
        <v>1.1094465339802184E-2</v>
      </c>
      <c r="AS19" s="142">
        <f t="shared" si="0"/>
        <v>1.0645236914864409E-2</v>
      </c>
      <c r="AU19" s="66" t="s">
        <v>73</v>
      </c>
      <c r="AV19" s="141">
        <f t="shared" si="10"/>
        <v>0</v>
      </c>
      <c r="AW19" s="141">
        <f t="shared" si="1"/>
        <v>5.0456785120429393E-2</v>
      </c>
      <c r="AX19" s="141">
        <f t="shared" si="1"/>
        <v>4.9062456546943745E-2</v>
      </c>
      <c r="AY19" s="141">
        <f t="shared" si="1"/>
        <v>3.6505314518466836E-2</v>
      </c>
      <c r="AZ19" s="141">
        <f t="shared" si="1"/>
        <v>3.4717922734942563E-2</v>
      </c>
      <c r="BA19" s="141">
        <f t="shared" si="1"/>
        <v>3.4432486410072904E-2</v>
      </c>
      <c r="BB19" s="142">
        <f t="shared" si="1"/>
        <v>3.2673436194215366E-2</v>
      </c>
      <c r="BD19" s="66" t="s">
        <v>73</v>
      </c>
      <c r="BE19" s="141">
        <f t="shared" si="11"/>
        <v>-1.1547830921354585E-4</v>
      </c>
      <c r="BF19" s="141">
        <f t="shared" si="2"/>
        <v>5.3422558138591869E-2</v>
      </c>
      <c r="BG19" s="141">
        <f t="shared" si="2"/>
        <v>5.3413327651062659E-2</v>
      </c>
      <c r="BH19" s="141">
        <f t="shared" si="2"/>
        <v>4.2350066050970803E-2</v>
      </c>
      <c r="BI19" s="141">
        <f t="shared" si="2"/>
        <v>3.9624569535252396E-2</v>
      </c>
      <c r="BJ19" s="141">
        <f t="shared" si="2"/>
        <v>3.7648349320486663E-2</v>
      </c>
      <c r="BK19" s="142">
        <f t="shared" si="2"/>
        <v>3.4716433704778726E-2</v>
      </c>
      <c r="BM19" s="66" t="s">
        <v>73</v>
      </c>
      <c r="BN19" s="67">
        <v>220415.61736070184</v>
      </c>
      <c r="BO19" s="67">
        <v>306825.33904882881</v>
      </c>
      <c r="BP19" s="67">
        <v>308161.3474898705</v>
      </c>
      <c r="BQ19" s="67">
        <v>324246.46316973359</v>
      </c>
      <c r="BR19" s="67">
        <v>329542.25768341939</v>
      </c>
      <c r="BS19" s="67">
        <v>333176.26545642212</v>
      </c>
      <c r="BT19" s="68">
        <v>341743.96748329583</v>
      </c>
      <c r="BV19" s="66" t="s">
        <v>73</v>
      </c>
      <c r="BW19" s="67">
        <v>220397.50684697655</v>
      </c>
      <c r="BX19" s="67">
        <v>309104.79287390289</v>
      </c>
      <c r="BY19" s="67">
        <v>310440.80131494458</v>
      </c>
      <c r="BZ19" s="67">
        <v>325405.67742525239</v>
      </c>
      <c r="CA19" s="67">
        <v>329860.76922946906</v>
      </c>
      <c r="CB19" s="67">
        <v>333517.51450654631</v>
      </c>
      <c r="CC19" s="68">
        <v>341541.60751416377</v>
      </c>
      <c r="CE19" s="66" t="s">
        <v>73</v>
      </c>
      <c r="CF19" s="67">
        <v>220397.50684697655</v>
      </c>
      <c r="CG19" s="67">
        <v>309326.48111415072</v>
      </c>
      <c r="CH19" s="67">
        <v>310812.8996293933</v>
      </c>
      <c r="CI19" s="67">
        <v>324935.43659837765</v>
      </c>
      <c r="CJ19" s="67">
        <v>329816.34007020335</v>
      </c>
      <c r="CK19" s="67">
        <v>333058.28724209522</v>
      </c>
      <c r="CL19" s="68">
        <v>340351.8699097138</v>
      </c>
      <c r="CN19" s="66" t="s">
        <v>73</v>
      </c>
      <c r="CO19" s="67">
        <v>220397.50684697655</v>
      </c>
      <c r="CP19" s="67">
        <v>316945.73040832864</v>
      </c>
      <c r="CQ19" s="67">
        <v>318650.7851538884</v>
      </c>
      <c r="CR19" s="67">
        <v>326359.34615989466</v>
      </c>
      <c r="CS19" s="67">
        <v>330416.82050207653</v>
      </c>
      <c r="CT19" s="67">
        <v>333616.09845749033</v>
      </c>
      <c r="CU19" s="68">
        <v>340721.91627788654</v>
      </c>
      <c r="CW19" s="66" t="s">
        <v>73</v>
      </c>
      <c r="CX19" s="141">
        <f t="shared" si="12"/>
        <v>-8.2165292741742668E-5</v>
      </c>
      <c r="CY19" s="141">
        <f t="shared" si="3"/>
        <v>7.4291576834575324E-3</v>
      </c>
      <c r="CZ19" s="141">
        <f t="shared" si="3"/>
        <v>7.3969491749739102E-3</v>
      </c>
      <c r="DA19" s="141">
        <f t="shared" si="3"/>
        <v>3.5751022360790419E-3</v>
      </c>
      <c r="DB19" s="141">
        <f t="shared" si="3"/>
        <v>9.6652717101819441E-4</v>
      </c>
      <c r="DC19" s="141">
        <f t="shared" si="3"/>
        <v>1.0242297711595683E-3</v>
      </c>
      <c r="DD19" s="142">
        <f t="shared" si="3"/>
        <v>-5.9213911110789219E-4</v>
      </c>
      <c r="DF19" s="66" t="s">
        <v>73</v>
      </c>
      <c r="DG19" s="141">
        <f t="shared" si="13"/>
        <v>-8.2165292741742668E-5</v>
      </c>
      <c r="DH19" s="141">
        <f t="shared" si="4"/>
        <v>8.1516802786743003E-3</v>
      </c>
      <c r="DI19" s="141">
        <f t="shared" si="4"/>
        <v>8.6044280410928486E-3</v>
      </c>
      <c r="DJ19" s="141">
        <f t="shared" si="4"/>
        <v>2.1248448538462306E-3</v>
      </c>
      <c r="DK19" s="141">
        <f t="shared" si="4"/>
        <v>8.3170634537332866E-4</v>
      </c>
      <c r="DL19" s="141">
        <f t="shared" si="4"/>
        <v>-3.541014968916345E-4</v>
      </c>
      <c r="DM19" s="142">
        <f t="shared" si="4"/>
        <v>-4.0735103060746125E-3</v>
      </c>
      <c r="DO19" s="66" t="s">
        <v>73</v>
      </c>
      <c r="DP19" s="141">
        <f t="shared" si="14"/>
        <v>-8.2165292741742668E-5</v>
      </c>
      <c r="DQ19" s="141">
        <f t="shared" si="5"/>
        <v>3.2984209814200582E-2</v>
      </c>
      <c r="DR19" s="141">
        <f t="shared" si="5"/>
        <v>3.4038784388307208E-2</v>
      </c>
      <c r="DS19" s="141">
        <f t="shared" si="5"/>
        <v>6.516286930337456E-3</v>
      </c>
      <c r="DT19" s="141">
        <f t="shared" si="5"/>
        <v>2.6538715392832035E-3</v>
      </c>
      <c r="DU19" s="141">
        <f t="shared" si="5"/>
        <v>1.3201210490358939E-3</v>
      </c>
      <c r="DV19" s="142">
        <f t="shared" si="5"/>
        <v>-2.9906927485391366E-3</v>
      </c>
      <c r="DX19" s="66" t="s">
        <v>73</v>
      </c>
      <c r="DY19" s="67">
        <v>221917.15699921487</v>
      </c>
      <c r="DZ19" s="67">
        <v>367457.80567643547</v>
      </c>
      <c r="EA19" s="67">
        <v>369691.95111388405</v>
      </c>
      <c r="EB19" s="67">
        <v>377364.44564457604</v>
      </c>
      <c r="EC19" s="67">
        <v>387018.68208699801</v>
      </c>
      <c r="ED19" s="67">
        <v>391711.22975327907</v>
      </c>
      <c r="EE19" s="68">
        <v>399199.77520471893</v>
      </c>
      <c r="EG19" s="66" t="s">
        <v>73</v>
      </c>
      <c r="EH19" s="67">
        <v>221917.15699921487</v>
      </c>
      <c r="EI19" s="67">
        <v>374253.99686489243</v>
      </c>
      <c r="EJ19" s="67">
        <v>376546.82257173787</v>
      </c>
      <c r="EK19" s="67">
        <v>383659.34699231089</v>
      </c>
      <c r="EL19" s="67">
        <v>389979.71806409792</v>
      </c>
      <c r="EM19" s="67">
        <v>395498.07189668622</v>
      </c>
      <c r="EN19" s="68">
        <v>402473.02629905578</v>
      </c>
      <c r="EP19" s="66" t="s">
        <v>73</v>
      </c>
      <c r="EQ19" s="67">
        <v>221917.15699921487</v>
      </c>
      <c r="ER19" s="67">
        <v>377843.2543675261</v>
      </c>
      <c r="ES19" s="67">
        <v>380528.73195260362</v>
      </c>
      <c r="ET19" s="67">
        <v>384821.26304689812</v>
      </c>
      <c r="EU19" s="67">
        <v>389579.09039687319</v>
      </c>
      <c r="EV19" s="67">
        <v>395272.89015810424</v>
      </c>
      <c r="EW19" s="68">
        <v>402334.66469299229</v>
      </c>
      <c r="EY19" s="66" t="s">
        <v>73</v>
      </c>
      <c r="EZ19" s="67">
        <v>221786.5588355182</v>
      </c>
      <c r="FA19" s="67">
        <v>377905.53486611909</v>
      </c>
      <c r="FB19" s="67">
        <v>380591.01245119708</v>
      </c>
      <c r="FC19" s="67">
        <v>384767.5438846483</v>
      </c>
      <c r="FD19" s="67">
        <v>388841.58660534286</v>
      </c>
      <c r="FE19" s="67">
        <v>395214.35143687186</v>
      </c>
      <c r="FF19" s="68">
        <v>402489.25742162712</v>
      </c>
      <c r="FH19" s="66" t="s">
        <v>73</v>
      </c>
      <c r="FI19" s="141">
        <f t="shared" si="15"/>
        <v>0</v>
      </c>
      <c r="FJ19" s="141">
        <f t="shared" si="6"/>
        <v>1.8495160759876006E-2</v>
      </c>
      <c r="FK19" s="141">
        <f t="shared" si="6"/>
        <v>1.8542117125352808E-2</v>
      </c>
      <c r="FL19" s="141">
        <f t="shared" si="6"/>
        <v>1.6681225325779092E-2</v>
      </c>
      <c r="FM19" s="141">
        <f t="shared" si="6"/>
        <v>7.6508864149207323E-3</v>
      </c>
      <c r="FN19" s="141">
        <f t="shared" si="6"/>
        <v>9.6674331899861965E-3</v>
      </c>
      <c r="FO19" s="142">
        <f t="shared" si="6"/>
        <v>8.1995314066953817E-3</v>
      </c>
      <c r="FQ19" s="66" t="s">
        <v>73</v>
      </c>
      <c r="FR19" s="141">
        <f t="shared" si="16"/>
        <v>0</v>
      </c>
      <c r="FS19" s="141">
        <f t="shared" si="7"/>
        <v>2.8262969327791376E-2</v>
      </c>
      <c r="FT19" s="141">
        <f t="shared" si="7"/>
        <v>2.9313001827787399E-2</v>
      </c>
      <c r="FU19" s="141">
        <f t="shared" si="7"/>
        <v>1.9760254280408063E-2</v>
      </c>
      <c r="FV19" s="141">
        <f t="shared" si="7"/>
        <v>6.6157227761414195E-3</v>
      </c>
      <c r="FW19" s="141">
        <f t="shared" si="7"/>
        <v>9.0925664987151489E-3</v>
      </c>
      <c r="FX19" s="142">
        <f t="shared" si="7"/>
        <v>7.8529340019435345E-3</v>
      </c>
      <c r="FZ19" s="66" t="s">
        <v>73</v>
      </c>
      <c r="GA19" s="141">
        <f t="shared" si="17"/>
        <v>-5.8849962509721632E-4</v>
      </c>
      <c r="GB19" s="141">
        <f t="shared" si="8"/>
        <v>2.8432459532192755E-2</v>
      </c>
      <c r="GC19" s="141">
        <f t="shared" si="8"/>
        <v>2.9481467758424529E-2</v>
      </c>
      <c r="GD19" s="141">
        <f t="shared" si="8"/>
        <v>1.9617900746921269E-2</v>
      </c>
      <c r="GE19" s="141">
        <f t="shared" si="8"/>
        <v>4.7101202156827338E-3</v>
      </c>
      <c r="GF19" s="141">
        <f t="shared" si="8"/>
        <v>8.9431229372700649E-3</v>
      </c>
      <c r="GG19" s="142">
        <f t="shared" si="8"/>
        <v>8.2401905542688336E-3</v>
      </c>
    </row>
    <row r="20" spans="2:189" ht="16" thickBot="1" x14ac:dyDescent="0.25">
      <c r="B20" s="71" t="s">
        <v>14</v>
      </c>
      <c r="C20" s="72">
        <v>4072754.9759594481</v>
      </c>
      <c r="D20" s="72">
        <v>4147340.7132513677</v>
      </c>
      <c r="E20" s="72">
        <v>4156692.4473094852</v>
      </c>
      <c r="F20" s="72">
        <v>4305594.1434568558</v>
      </c>
      <c r="G20" s="72">
        <v>4436281.6034641005</v>
      </c>
      <c r="H20" s="72">
        <v>4730512.0953593077</v>
      </c>
      <c r="I20" s="73">
        <v>5022446.3200663766</v>
      </c>
      <c r="K20" s="71" t="s">
        <v>14</v>
      </c>
      <c r="L20" s="72">
        <v>4072991.2224946059</v>
      </c>
      <c r="M20" s="72">
        <v>4145506.6875693882</v>
      </c>
      <c r="N20" s="72">
        <v>4153998.7575058076</v>
      </c>
      <c r="O20" s="72">
        <v>4302423.1543777911</v>
      </c>
      <c r="P20" s="72">
        <v>4433101.6778386375</v>
      </c>
      <c r="Q20" s="72">
        <v>4727464.0181676811</v>
      </c>
      <c r="R20" s="73">
        <v>5016714.7486935779</v>
      </c>
      <c r="T20" s="71" t="s">
        <v>14</v>
      </c>
      <c r="U20" s="72">
        <v>4071560.7784145148</v>
      </c>
      <c r="V20" s="72">
        <v>4138837.3744574576</v>
      </c>
      <c r="W20" s="72">
        <v>4150309.4982048324</v>
      </c>
      <c r="X20" s="72">
        <v>4294264.6855189409</v>
      </c>
      <c r="Y20" s="72">
        <v>4426313.668240333</v>
      </c>
      <c r="Z20" s="72">
        <v>4726591.782875089</v>
      </c>
      <c r="AA20" s="73">
        <v>5014275.3466413179</v>
      </c>
      <c r="AC20" s="71" t="s">
        <v>14</v>
      </c>
      <c r="AD20" s="72">
        <v>4068995.2887965646</v>
      </c>
      <c r="AE20" s="72">
        <v>4134945.1257363688</v>
      </c>
      <c r="AF20" s="72">
        <v>4146653.4642068441</v>
      </c>
      <c r="AG20" s="72">
        <v>4291093.4728305591</v>
      </c>
      <c r="AH20" s="72">
        <v>4425059.7007083995</v>
      </c>
      <c r="AI20" s="72">
        <v>4726922.3118154434</v>
      </c>
      <c r="AJ20" s="73">
        <v>5013875.5440242412</v>
      </c>
      <c r="AL20" s="71" t="s">
        <v>14</v>
      </c>
      <c r="AM20" s="143">
        <f t="shared" si="9"/>
        <v>5.8006567189128333E-5</v>
      </c>
      <c r="AN20" s="143">
        <f t="shared" si="0"/>
        <v>-4.4221726855464549E-4</v>
      </c>
      <c r="AO20" s="143">
        <f t="shared" si="0"/>
        <v>-6.4803683164516013E-4</v>
      </c>
      <c r="AP20" s="143">
        <f t="shared" si="0"/>
        <v>-7.3648118550229125E-4</v>
      </c>
      <c r="AQ20" s="143">
        <f t="shared" si="0"/>
        <v>-7.1679976829697178E-4</v>
      </c>
      <c r="AR20" s="143">
        <f t="shared" si="0"/>
        <v>-6.4434402241919653E-4</v>
      </c>
      <c r="AS20" s="144">
        <f t="shared" si="0"/>
        <v>-1.1411911661253216E-3</v>
      </c>
      <c r="AU20" s="71" t="s">
        <v>14</v>
      </c>
      <c r="AV20" s="143">
        <f t="shared" si="10"/>
        <v>-2.9321615269817247E-4</v>
      </c>
      <c r="AW20" s="143">
        <f t="shared" si="1"/>
        <v>-2.050311122676951E-3</v>
      </c>
      <c r="AX20" s="143">
        <f t="shared" si="1"/>
        <v>-1.5355836847598114E-3</v>
      </c>
      <c r="AY20" s="143">
        <f t="shared" si="1"/>
        <v>-2.6313343897338415E-3</v>
      </c>
      <c r="AZ20" s="143">
        <f t="shared" si="1"/>
        <v>-2.2469121924054702E-3</v>
      </c>
      <c r="BA20" s="143">
        <f t="shared" si="1"/>
        <v>-8.2872898434493969E-4</v>
      </c>
      <c r="BB20" s="144">
        <f t="shared" si="1"/>
        <v>-1.6268911411582154E-3</v>
      </c>
      <c r="BD20" s="71" t="s">
        <v>14</v>
      </c>
      <c r="BE20" s="143">
        <f t="shared" si="11"/>
        <v>-9.2313119376841168E-4</v>
      </c>
      <c r="BF20" s="143">
        <f t="shared" si="2"/>
        <v>-2.9888037593326366E-3</v>
      </c>
      <c r="BG20" s="143">
        <f t="shared" si="2"/>
        <v>-2.4151373309178048E-3</v>
      </c>
      <c r="BH20" s="143">
        <f t="shared" si="2"/>
        <v>-3.367867509837863E-3</v>
      </c>
      <c r="BI20" s="143">
        <f t="shared" si="2"/>
        <v>-2.529574034916604E-3</v>
      </c>
      <c r="BJ20" s="143">
        <f t="shared" si="2"/>
        <v>-7.588572804593241E-4</v>
      </c>
      <c r="BK20" s="144">
        <f t="shared" si="2"/>
        <v>-1.706494304954953E-3</v>
      </c>
      <c r="BM20" s="71" t="s">
        <v>14</v>
      </c>
      <c r="BN20" s="72">
        <v>4072207.3487865767</v>
      </c>
      <c r="BO20" s="72">
        <v>4144948.0541408411</v>
      </c>
      <c r="BP20" s="72">
        <v>4128639.0885689501</v>
      </c>
      <c r="BQ20" s="72">
        <v>4098423.4887021831</v>
      </c>
      <c r="BR20" s="72">
        <v>4082112.8444230966</v>
      </c>
      <c r="BS20" s="72">
        <v>4307213.8597127572</v>
      </c>
      <c r="BT20" s="73">
        <v>4562648.6147392308</v>
      </c>
      <c r="BV20" s="71" t="s">
        <v>14</v>
      </c>
      <c r="BW20" s="72">
        <v>4071989.7010235367</v>
      </c>
      <c r="BX20" s="72">
        <v>4143295.0476041799</v>
      </c>
      <c r="BY20" s="72">
        <v>4127131.3180483556</v>
      </c>
      <c r="BZ20" s="72">
        <v>4097467.6222895402</v>
      </c>
      <c r="CA20" s="72">
        <v>4081704.4542786395</v>
      </c>
      <c r="CB20" s="72">
        <v>4306670.944274297</v>
      </c>
      <c r="CC20" s="73">
        <v>4564110.2711643474</v>
      </c>
      <c r="CE20" s="71" t="s">
        <v>14</v>
      </c>
      <c r="CF20" s="72">
        <v>4071296.4527271041</v>
      </c>
      <c r="CG20" s="72">
        <v>4141970.5569352517</v>
      </c>
      <c r="CH20" s="72">
        <v>4125064.8694057721</v>
      </c>
      <c r="CI20" s="72">
        <v>4091572.4163067658</v>
      </c>
      <c r="CJ20" s="72">
        <v>4082127.1170740719</v>
      </c>
      <c r="CK20" s="72">
        <v>4306493.222101423</v>
      </c>
      <c r="CL20" s="73">
        <v>4565029.9900058033</v>
      </c>
      <c r="CN20" s="71" t="s">
        <v>14</v>
      </c>
      <c r="CO20" s="72">
        <v>4070141.4597462723</v>
      </c>
      <c r="CP20" s="72">
        <v>4136716.83908873</v>
      </c>
      <c r="CQ20" s="72">
        <v>4121858.4165296629</v>
      </c>
      <c r="CR20" s="72">
        <v>4089909.2281418154</v>
      </c>
      <c r="CS20" s="72">
        <v>4082257.8752985289</v>
      </c>
      <c r="CT20" s="72">
        <v>4306750.0644484339</v>
      </c>
      <c r="CU20" s="73">
        <v>4564604.2047724919</v>
      </c>
      <c r="CW20" s="71" t="s">
        <v>14</v>
      </c>
      <c r="CX20" s="143">
        <f t="shared" si="12"/>
        <v>-5.3447122014715909E-5</v>
      </c>
      <c r="CY20" s="143">
        <f t="shared" si="3"/>
        <v>-3.9880030221606244E-4</v>
      </c>
      <c r="CZ20" s="143">
        <f t="shared" si="3"/>
        <v>-3.651979473742184E-4</v>
      </c>
      <c r="DA20" s="143">
        <f t="shared" si="3"/>
        <v>-2.3322782901225025E-4</v>
      </c>
      <c r="DB20" s="143">
        <f t="shared" si="3"/>
        <v>-1.0004381554884478E-4</v>
      </c>
      <c r="DC20" s="143">
        <f t="shared" si="3"/>
        <v>-1.2604794099924099E-4</v>
      </c>
      <c r="DD20" s="144">
        <f t="shared" si="3"/>
        <v>3.2035261720464447E-4</v>
      </c>
      <c r="DF20" s="71" t="s">
        <v>14</v>
      </c>
      <c r="DG20" s="143">
        <f t="shared" si="13"/>
        <v>-2.2368607034317645E-4</v>
      </c>
      <c r="DH20" s="143">
        <f t="shared" si="4"/>
        <v>-7.1834367203105209E-4</v>
      </c>
      <c r="DI20" s="143">
        <f t="shared" si="4"/>
        <v>-8.6571363747289798E-4</v>
      </c>
      <c r="DJ20" s="143">
        <f t="shared" si="4"/>
        <v>-1.6716360362230009E-3</v>
      </c>
      <c r="DK20" s="143">
        <f t="shared" si="4"/>
        <v>3.4963881496707927E-6</v>
      </c>
      <c r="DL20" s="143">
        <f t="shared" si="4"/>
        <v>-1.6730945683351983E-4</v>
      </c>
      <c r="DM20" s="144">
        <f t="shared" si="4"/>
        <v>5.219282630881672E-4</v>
      </c>
      <c r="DO20" s="71" t="s">
        <v>14</v>
      </c>
      <c r="DP20" s="143">
        <f t="shared" si="14"/>
        <v>-5.0731430483763607E-4</v>
      </c>
      <c r="DQ20" s="143">
        <f t="shared" si="5"/>
        <v>-1.9858427523327116E-3</v>
      </c>
      <c r="DR20" s="143">
        <f t="shared" si="5"/>
        <v>-1.6423503953302276E-3</v>
      </c>
      <c r="DS20" s="143">
        <f t="shared" si="5"/>
        <v>-2.0774477268731273E-3</v>
      </c>
      <c r="DT20" s="143">
        <f t="shared" si="5"/>
        <v>3.5528384677130376E-5</v>
      </c>
      <c r="DU20" s="143">
        <f t="shared" si="5"/>
        <v>-1.0767871747940916E-4</v>
      </c>
      <c r="DV20" s="144">
        <f t="shared" si="5"/>
        <v>4.2860851193848859E-4</v>
      </c>
      <c r="DX20" s="71" t="s">
        <v>14</v>
      </c>
      <c r="DY20" s="72">
        <v>4071979.7669996838</v>
      </c>
      <c r="DZ20" s="72">
        <v>4140351.1621772302</v>
      </c>
      <c r="EA20" s="72">
        <v>4127214.4954024474</v>
      </c>
      <c r="EB20" s="72">
        <v>4098890.2079193201</v>
      </c>
      <c r="EC20" s="72">
        <v>4087347.9027548335</v>
      </c>
      <c r="ED20" s="72">
        <v>4312028.7045894284</v>
      </c>
      <c r="EE20" s="73">
        <v>4578646.713023752</v>
      </c>
      <c r="EG20" s="71" t="s">
        <v>14</v>
      </c>
      <c r="EH20" s="72">
        <v>4071896.4343001773</v>
      </c>
      <c r="EI20" s="72">
        <v>4140637.0632598917</v>
      </c>
      <c r="EJ20" s="72">
        <v>4125709.5401120819</v>
      </c>
      <c r="EK20" s="72">
        <v>4095509.4722416159</v>
      </c>
      <c r="EL20" s="72">
        <v>4086520.6779421931</v>
      </c>
      <c r="EM20" s="72">
        <v>4307647.9784206534</v>
      </c>
      <c r="EN20" s="73">
        <v>4575000.7609182307</v>
      </c>
      <c r="EP20" s="71" t="s">
        <v>14</v>
      </c>
      <c r="EQ20" s="72">
        <v>4071094.5696196542</v>
      </c>
      <c r="ER20" s="72">
        <v>4136603.0025573066</v>
      </c>
      <c r="ES20" s="72">
        <v>4122782.7332655261</v>
      </c>
      <c r="ET20" s="72">
        <v>4091268.0032326141</v>
      </c>
      <c r="EU20" s="72">
        <v>4085044.5775393238</v>
      </c>
      <c r="EV20" s="72">
        <v>4307485.5246709343</v>
      </c>
      <c r="EW20" s="73">
        <v>4574492.4675131571</v>
      </c>
      <c r="EY20" s="71" t="s">
        <v>14</v>
      </c>
      <c r="EZ20" s="72">
        <v>4070988.4588181581</v>
      </c>
      <c r="FA20" s="72">
        <v>4134696.6519072256</v>
      </c>
      <c r="FB20" s="72">
        <v>4118302.0559451994</v>
      </c>
      <c r="FC20" s="72">
        <v>4089916.6081140512</v>
      </c>
      <c r="FD20" s="72">
        <v>4085190.2756943665</v>
      </c>
      <c r="FE20" s="72">
        <v>4307908.6798724774</v>
      </c>
      <c r="FF20" s="73">
        <v>4573098.2395461481</v>
      </c>
      <c r="FH20" s="71" t="s">
        <v>14</v>
      </c>
      <c r="FI20" s="143">
        <f t="shared" si="15"/>
        <v>-2.046491001306272E-5</v>
      </c>
      <c r="FJ20" s="143">
        <f t="shared" si="6"/>
        <v>6.9052375381462028E-5</v>
      </c>
      <c r="FK20" s="143">
        <f t="shared" si="6"/>
        <v>-3.646418891098957E-4</v>
      </c>
      <c r="FL20" s="143">
        <f t="shared" si="6"/>
        <v>-8.247929332608761E-4</v>
      </c>
      <c r="FM20" s="143">
        <f t="shared" si="6"/>
        <v>-2.0238668993233233E-4</v>
      </c>
      <c r="FN20" s="143">
        <f t="shared" si="6"/>
        <v>-1.015931587865504E-3</v>
      </c>
      <c r="FO20" s="144">
        <f t="shared" si="6"/>
        <v>-7.9629469885733606E-4</v>
      </c>
      <c r="FQ20" s="71" t="s">
        <v>14</v>
      </c>
      <c r="FR20" s="143">
        <f t="shared" si="16"/>
        <v>-2.1738747014499182E-4</v>
      </c>
      <c r="FS20" s="143">
        <f t="shared" si="7"/>
        <v>-9.0527577809429438E-4</v>
      </c>
      <c r="FT20" s="143">
        <f t="shared" si="7"/>
        <v>-1.0737901172468423E-3</v>
      </c>
      <c r="FU20" s="143">
        <f t="shared" si="7"/>
        <v>-1.8595776661641805E-3</v>
      </c>
      <c r="FV20" s="143">
        <f t="shared" si="7"/>
        <v>-5.6352560885686298E-4</v>
      </c>
      <c r="FW20" s="143">
        <f t="shared" si="7"/>
        <v>-1.0536061398799257E-3</v>
      </c>
      <c r="FX20" s="144">
        <f t="shared" si="7"/>
        <v>-9.073085937769676E-4</v>
      </c>
      <c r="FZ20" s="71" t="s">
        <v>14</v>
      </c>
      <c r="GA20" s="143">
        <f t="shared" si="17"/>
        <v>-2.4344624439431861E-4</v>
      </c>
      <c r="GB20" s="143">
        <f t="shared" si="8"/>
        <v>-1.365707894938839E-3</v>
      </c>
      <c r="GC20" s="143">
        <f t="shared" si="8"/>
        <v>-2.1594320981320747E-3</v>
      </c>
      <c r="GD20" s="143">
        <f t="shared" si="8"/>
        <v>-2.1892754745983511E-3</v>
      </c>
      <c r="GE20" s="143">
        <f t="shared" si="8"/>
        <v>-5.2787947387911149E-4</v>
      </c>
      <c r="GF20" s="143">
        <f t="shared" si="8"/>
        <v>-9.554724699689654E-4</v>
      </c>
      <c r="GG20" s="144">
        <f t="shared" si="8"/>
        <v>-1.2118151552993339E-3</v>
      </c>
    </row>
    <row r="21" spans="2:189" ht="16" thickBot="1" x14ac:dyDescent="0.25">
      <c r="B21" s="76" t="s">
        <v>74</v>
      </c>
      <c r="C21" s="77">
        <v>0</v>
      </c>
      <c r="D21" s="77">
        <v>0</v>
      </c>
      <c r="E21" s="77">
        <v>0</v>
      </c>
      <c r="F21" s="77">
        <v>0</v>
      </c>
      <c r="G21" s="77">
        <v>0</v>
      </c>
      <c r="H21" s="77">
        <v>0</v>
      </c>
      <c r="I21" s="78">
        <v>0</v>
      </c>
      <c r="K21" s="76" t="s">
        <v>74</v>
      </c>
      <c r="L21" s="77">
        <v>0</v>
      </c>
      <c r="M21" s="77">
        <v>0</v>
      </c>
      <c r="N21" s="77">
        <v>0</v>
      </c>
      <c r="O21" s="77">
        <v>0</v>
      </c>
      <c r="P21" s="77">
        <v>0</v>
      </c>
      <c r="Q21" s="77">
        <v>0</v>
      </c>
      <c r="R21" s="78">
        <v>0</v>
      </c>
      <c r="T21" s="76" t="s">
        <v>74</v>
      </c>
      <c r="U21" s="77">
        <v>0</v>
      </c>
      <c r="V21" s="77">
        <v>0</v>
      </c>
      <c r="W21" s="77">
        <v>0</v>
      </c>
      <c r="X21" s="77">
        <v>0</v>
      </c>
      <c r="Y21" s="77">
        <v>0</v>
      </c>
      <c r="Z21" s="77">
        <v>0</v>
      </c>
      <c r="AA21" s="78">
        <v>0</v>
      </c>
      <c r="AC21" s="76" t="s">
        <v>74</v>
      </c>
      <c r="AD21" s="77">
        <v>0</v>
      </c>
      <c r="AE21" s="77">
        <v>0</v>
      </c>
      <c r="AF21" s="77">
        <v>0</v>
      </c>
      <c r="AG21" s="77">
        <v>0</v>
      </c>
      <c r="AH21" s="77">
        <v>0</v>
      </c>
      <c r="AI21" s="77">
        <v>0</v>
      </c>
      <c r="AJ21" s="78">
        <v>0</v>
      </c>
      <c r="AL21" s="76" t="s">
        <v>74</v>
      </c>
      <c r="AM21" s="145" t="str">
        <f t="shared" si="9"/>
        <v>N/A</v>
      </c>
      <c r="AN21" s="145" t="str">
        <f t="shared" si="0"/>
        <v>N/A</v>
      </c>
      <c r="AO21" s="145" t="str">
        <f t="shared" si="0"/>
        <v>N/A</v>
      </c>
      <c r="AP21" s="145" t="str">
        <f t="shared" si="0"/>
        <v>N/A</v>
      </c>
      <c r="AQ21" s="145" t="str">
        <f t="shared" si="0"/>
        <v>N/A</v>
      </c>
      <c r="AR21" s="145" t="str">
        <f t="shared" si="0"/>
        <v>N/A</v>
      </c>
      <c r="AS21" s="146" t="str">
        <f t="shared" si="0"/>
        <v>N/A</v>
      </c>
      <c r="AU21" s="76" t="s">
        <v>74</v>
      </c>
      <c r="AV21" s="145" t="str">
        <f t="shared" si="10"/>
        <v>N/A</v>
      </c>
      <c r="AW21" s="145" t="str">
        <f t="shared" si="1"/>
        <v>N/A</v>
      </c>
      <c r="AX21" s="145" t="str">
        <f t="shared" si="1"/>
        <v>N/A</v>
      </c>
      <c r="AY21" s="145" t="str">
        <f t="shared" si="1"/>
        <v>N/A</v>
      </c>
      <c r="AZ21" s="145" t="str">
        <f t="shared" si="1"/>
        <v>N/A</v>
      </c>
      <c r="BA21" s="145" t="str">
        <f t="shared" si="1"/>
        <v>N/A</v>
      </c>
      <c r="BB21" s="146" t="str">
        <f t="shared" si="1"/>
        <v>N/A</v>
      </c>
      <c r="BD21" s="76" t="s">
        <v>74</v>
      </c>
      <c r="BE21" s="145" t="str">
        <f t="shared" si="11"/>
        <v>N/A</v>
      </c>
      <c r="BF21" s="145" t="str">
        <f t="shared" si="2"/>
        <v>N/A</v>
      </c>
      <c r="BG21" s="145" t="str">
        <f t="shared" si="2"/>
        <v>N/A</v>
      </c>
      <c r="BH21" s="145" t="str">
        <f t="shared" si="2"/>
        <v>N/A</v>
      </c>
      <c r="BI21" s="145" t="str">
        <f t="shared" si="2"/>
        <v>N/A</v>
      </c>
      <c r="BJ21" s="145" t="str">
        <f t="shared" si="2"/>
        <v>N/A</v>
      </c>
      <c r="BK21" s="146" t="str">
        <f t="shared" si="2"/>
        <v>N/A</v>
      </c>
      <c r="BM21" s="76" t="s">
        <v>74</v>
      </c>
      <c r="BN21" s="77">
        <v>0</v>
      </c>
      <c r="BO21" s="77">
        <v>0</v>
      </c>
      <c r="BP21" s="77">
        <v>24700.741758810982</v>
      </c>
      <c r="BQ21" s="77">
        <v>206584.07423875315</v>
      </c>
      <c r="BR21" s="77">
        <v>347695.05812118005</v>
      </c>
      <c r="BS21" s="77">
        <v>423065.12757887994</v>
      </c>
      <c r="BT21" s="78">
        <v>449706.55706712004</v>
      </c>
      <c r="BV21" s="76" t="s">
        <v>74</v>
      </c>
      <c r="BW21" s="77">
        <v>0</v>
      </c>
      <c r="BX21" s="77">
        <v>0</v>
      </c>
      <c r="BY21" s="77">
        <v>24700.741758810982</v>
      </c>
      <c r="BZ21" s="77">
        <v>206584.07423875315</v>
      </c>
      <c r="CA21" s="77">
        <v>347695.05812118005</v>
      </c>
      <c r="CB21" s="77">
        <v>423065.12757887994</v>
      </c>
      <c r="CC21" s="78">
        <v>449706.55706712004</v>
      </c>
      <c r="CE21" s="76" t="s">
        <v>74</v>
      </c>
      <c r="CF21" s="77">
        <v>0</v>
      </c>
      <c r="CG21" s="77">
        <v>0</v>
      </c>
      <c r="CH21" s="77">
        <v>24700.741758810982</v>
      </c>
      <c r="CI21" s="77">
        <v>206584.07423875315</v>
      </c>
      <c r="CJ21" s="77">
        <v>347695.05812118005</v>
      </c>
      <c r="CK21" s="77">
        <v>423065.12757887994</v>
      </c>
      <c r="CL21" s="78">
        <v>449706.55706712004</v>
      </c>
      <c r="CN21" s="76" t="s">
        <v>74</v>
      </c>
      <c r="CO21" s="77">
        <v>0</v>
      </c>
      <c r="CP21" s="77">
        <v>0</v>
      </c>
      <c r="CQ21" s="77">
        <v>24700.741758810982</v>
      </c>
      <c r="CR21" s="77">
        <v>206584.07423875315</v>
      </c>
      <c r="CS21" s="77">
        <v>347695.05812118005</v>
      </c>
      <c r="CT21" s="77">
        <v>423065.12757887994</v>
      </c>
      <c r="CU21" s="78">
        <v>449706.55706712004</v>
      </c>
      <c r="CW21" s="76" t="s">
        <v>74</v>
      </c>
      <c r="CX21" s="145" t="str">
        <f t="shared" si="12"/>
        <v>N/A</v>
      </c>
      <c r="CY21" s="145" t="str">
        <f t="shared" si="3"/>
        <v>N/A</v>
      </c>
      <c r="CZ21" s="145">
        <f t="shared" si="3"/>
        <v>0</v>
      </c>
      <c r="DA21" s="145">
        <f t="shared" si="3"/>
        <v>0</v>
      </c>
      <c r="DB21" s="145">
        <f t="shared" si="3"/>
        <v>0</v>
      </c>
      <c r="DC21" s="145">
        <f t="shared" si="3"/>
        <v>0</v>
      </c>
      <c r="DD21" s="146">
        <f t="shared" si="3"/>
        <v>0</v>
      </c>
      <c r="DF21" s="76" t="s">
        <v>74</v>
      </c>
      <c r="DG21" s="145" t="str">
        <f t="shared" si="13"/>
        <v>N/A</v>
      </c>
      <c r="DH21" s="145" t="str">
        <f t="shared" si="4"/>
        <v>N/A</v>
      </c>
      <c r="DI21" s="145">
        <f t="shared" si="4"/>
        <v>0</v>
      </c>
      <c r="DJ21" s="145">
        <f t="shared" si="4"/>
        <v>0</v>
      </c>
      <c r="DK21" s="145">
        <f t="shared" si="4"/>
        <v>0</v>
      </c>
      <c r="DL21" s="145">
        <f t="shared" si="4"/>
        <v>0</v>
      </c>
      <c r="DM21" s="146">
        <f t="shared" si="4"/>
        <v>0</v>
      </c>
      <c r="DO21" s="76" t="s">
        <v>74</v>
      </c>
      <c r="DP21" s="145" t="str">
        <f t="shared" si="14"/>
        <v>N/A</v>
      </c>
      <c r="DQ21" s="145" t="str">
        <f t="shared" si="5"/>
        <v>N/A</v>
      </c>
      <c r="DR21" s="145">
        <f t="shared" si="5"/>
        <v>0</v>
      </c>
      <c r="DS21" s="145">
        <f t="shared" si="5"/>
        <v>0</v>
      </c>
      <c r="DT21" s="145">
        <f t="shared" si="5"/>
        <v>0</v>
      </c>
      <c r="DU21" s="145">
        <f t="shared" si="5"/>
        <v>0</v>
      </c>
      <c r="DV21" s="146">
        <f t="shared" si="5"/>
        <v>0</v>
      </c>
      <c r="DX21" s="76" t="s">
        <v>74</v>
      </c>
      <c r="DY21" s="77">
        <v>0</v>
      </c>
      <c r="DZ21" s="77">
        <v>0</v>
      </c>
      <c r="EA21" s="77">
        <v>24700.741758810982</v>
      </c>
      <c r="EB21" s="77">
        <v>206584.07423875312</v>
      </c>
      <c r="EC21" s="77">
        <v>347695.05813870009</v>
      </c>
      <c r="ED21" s="77">
        <v>423065.12759639998</v>
      </c>
      <c r="EE21" s="78">
        <v>449706.55704960006</v>
      </c>
      <c r="EG21" s="76" t="s">
        <v>74</v>
      </c>
      <c r="EH21" s="77">
        <v>0</v>
      </c>
      <c r="EI21" s="77">
        <v>0</v>
      </c>
      <c r="EJ21" s="77">
        <v>24700.74176757098</v>
      </c>
      <c r="EK21" s="77">
        <v>206584.07424751317</v>
      </c>
      <c r="EL21" s="77">
        <v>347695.05812994012</v>
      </c>
      <c r="EM21" s="77">
        <v>423065.12757888</v>
      </c>
      <c r="EN21" s="78">
        <v>449706.55704960006</v>
      </c>
      <c r="EP21" s="76" t="s">
        <v>74</v>
      </c>
      <c r="EQ21" s="77">
        <v>0</v>
      </c>
      <c r="ER21" s="77">
        <v>0</v>
      </c>
      <c r="ES21" s="77">
        <v>24700.74175005098</v>
      </c>
      <c r="ET21" s="77">
        <v>206584.07424751317</v>
      </c>
      <c r="EU21" s="77">
        <v>347695.05813870003</v>
      </c>
      <c r="EV21" s="77">
        <v>423065.12758764002</v>
      </c>
      <c r="EW21" s="78">
        <v>449706.55705836008</v>
      </c>
      <c r="EY21" s="76" t="s">
        <v>74</v>
      </c>
      <c r="EZ21" s="77">
        <v>0</v>
      </c>
      <c r="FA21" s="77">
        <v>0</v>
      </c>
      <c r="FB21" s="77">
        <v>24700.741750050976</v>
      </c>
      <c r="FC21" s="77">
        <v>206584.07423875309</v>
      </c>
      <c r="FD21" s="77">
        <v>347695.05812118016</v>
      </c>
      <c r="FE21" s="77">
        <v>423065.12759639975</v>
      </c>
      <c r="FF21" s="78">
        <v>449706.55704960017</v>
      </c>
      <c r="FH21" s="76" t="s">
        <v>74</v>
      </c>
      <c r="FI21" s="145" t="str">
        <f t="shared" si="15"/>
        <v>N/A</v>
      </c>
      <c r="FJ21" s="145" t="str">
        <f t="shared" si="6"/>
        <v>N/A</v>
      </c>
      <c r="FK21" s="145">
        <f t="shared" si="6"/>
        <v>3.546452020941615E-10</v>
      </c>
      <c r="FL21" s="145">
        <f t="shared" si="6"/>
        <v>4.2404302291743079E-11</v>
      </c>
      <c r="FM21" s="145">
        <f t="shared" si="6"/>
        <v>-2.519440212012114E-11</v>
      </c>
      <c r="FN21" s="145">
        <f t="shared" si="6"/>
        <v>-4.1411984952333114E-11</v>
      </c>
      <c r="FO21" s="146">
        <f t="shared" si="6"/>
        <v>0</v>
      </c>
      <c r="FQ21" s="76" t="s">
        <v>74</v>
      </c>
      <c r="FR21" s="145" t="str">
        <f t="shared" si="16"/>
        <v>N/A</v>
      </c>
      <c r="FS21" s="145" t="str">
        <f t="shared" si="7"/>
        <v>N/A</v>
      </c>
      <c r="FT21" s="145">
        <f t="shared" si="7"/>
        <v>-3.5464531311646397E-10</v>
      </c>
      <c r="FU21" s="145">
        <f t="shared" si="7"/>
        <v>4.2404302291743079E-11</v>
      </c>
      <c r="FV21" s="145">
        <f t="shared" si="7"/>
        <v>-2.2204460492503131E-16</v>
      </c>
      <c r="FW21" s="145">
        <f t="shared" si="7"/>
        <v>-2.0705992476166557E-11</v>
      </c>
      <c r="FX21" s="146">
        <f t="shared" si="7"/>
        <v>1.9479307056258222E-11</v>
      </c>
      <c r="FZ21" s="76" t="s">
        <v>74</v>
      </c>
      <c r="GA21" s="145" t="str">
        <f t="shared" si="17"/>
        <v>N/A</v>
      </c>
      <c r="GB21" s="145" t="str">
        <f t="shared" si="8"/>
        <v>N/A</v>
      </c>
      <c r="GC21" s="145">
        <f t="shared" si="8"/>
        <v>-3.5464542413876643E-10</v>
      </c>
      <c r="GD21" s="145">
        <f t="shared" si="8"/>
        <v>-1.1102230246251565E-16</v>
      </c>
      <c r="GE21" s="145">
        <f t="shared" si="8"/>
        <v>-5.038880424024228E-11</v>
      </c>
      <c r="GF21" s="145">
        <f t="shared" si="8"/>
        <v>-5.5511151231257827E-16</v>
      </c>
      <c r="GG21" s="146">
        <f t="shared" si="8"/>
        <v>2.2204460492503131E-16</v>
      </c>
    </row>
  </sheetData>
  <sheetProtection algorithmName="SHA-512" hashValue="m9np/HY7R6I/duyb0l93Q8U+JpyJS86hRsEqZXE/BDK7VD6OjVjXhUs3iyISB6VfUm9zei1w0GKZy3i/bGFJRQ==" saltValue="RZQSptCBlB3uT2gamwipdg==" spinCount="100000" sheet="1" objects="1" scenario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6"/>
  </sheetPr>
  <dimension ref="B2:Q19"/>
  <sheetViews>
    <sheetView showGridLines="0" workbookViewId="0"/>
  </sheetViews>
  <sheetFormatPr baseColWidth="10" defaultColWidth="8.83203125" defaultRowHeight="15" x14ac:dyDescent="0.2"/>
  <cols>
    <col min="2" max="2" width="27.33203125" bestFit="1" customWidth="1"/>
  </cols>
  <sheetData>
    <row r="2" spans="2:17" x14ac:dyDescent="0.2">
      <c r="B2" s="1" t="s">
        <v>102</v>
      </c>
    </row>
    <row r="4" spans="2:17" x14ac:dyDescent="0.2">
      <c r="B4" s="2"/>
      <c r="C4" s="3" t="s">
        <v>75</v>
      </c>
      <c r="D4" s="3"/>
      <c r="E4" s="3"/>
      <c r="F4" s="3"/>
      <c r="G4" s="3"/>
      <c r="H4" s="3"/>
      <c r="I4" s="3"/>
      <c r="K4" s="3" t="s">
        <v>76</v>
      </c>
      <c r="L4" s="3"/>
      <c r="M4" s="3"/>
      <c r="N4" s="3"/>
      <c r="O4" s="3"/>
      <c r="P4" s="3"/>
      <c r="Q4" s="3"/>
    </row>
    <row r="5" spans="2:17"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row>
    <row r="6" spans="2:17" x14ac:dyDescent="0.2">
      <c r="B6" s="1" t="s">
        <v>1</v>
      </c>
      <c r="C6" s="82">
        <v>4.4251148331455559</v>
      </c>
      <c r="D6" s="82">
        <v>4.703339887232465</v>
      </c>
      <c r="E6" s="82">
        <v>5.2481370613635976</v>
      </c>
      <c r="F6" s="82">
        <v>5.1943863402906745</v>
      </c>
      <c r="G6" s="82">
        <v>6.0210036023067817</v>
      </c>
      <c r="H6" s="82">
        <v>5.602356724127401</v>
      </c>
      <c r="I6" s="82">
        <v>6.2574564999844009</v>
      </c>
    </row>
    <row r="7" spans="2:17" x14ac:dyDescent="0.2">
      <c r="B7" s="1" t="s">
        <v>77</v>
      </c>
      <c r="C7" s="82">
        <v>4.5088479562454502</v>
      </c>
      <c r="D7" s="82">
        <v>4.8030746157462225</v>
      </c>
      <c r="E7" s="82">
        <v>5.3128199975217409</v>
      </c>
      <c r="F7" s="82">
        <v>5.2713380775494922</v>
      </c>
      <c r="G7" s="82">
        <v>6.0815017698302754</v>
      </c>
      <c r="H7" s="82">
        <v>5.7103694425003626</v>
      </c>
      <c r="I7" s="82">
        <v>6.3330134811046905</v>
      </c>
      <c r="K7" s="101">
        <f>C7/C$6-1</f>
        <v>1.8922248632443628E-2</v>
      </c>
      <c r="L7" s="101">
        <f t="shared" ref="L7:Q9" si="0">D7/D$6-1</f>
        <v>2.1205086365222003E-2</v>
      </c>
      <c r="M7" s="101">
        <f t="shared" si="0"/>
        <v>1.2324932714569137E-2</v>
      </c>
      <c r="N7" s="101">
        <f t="shared" si="0"/>
        <v>1.481440390021338E-2</v>
      </c>
      <c r="O7" s="101">
        <f t="shared" si="0"/>
        <v>1.0047854397615019E-2</v>
      </c>
      <c r="P7" s="101">
        <f t="shared" si="0"/>
        <v>1.9279871613278043E-2</v>
      </c>
      <c r="Q7" s="101">
        <f t="shared" si="0"/>
        <v>1.2074711365628765E-2</v>
      </c>
    </row>
    <row r="8" spans="2:17" x14ac:dyDescent="0.2">
      <c r="B8" s="1" t="s">
        <v>78</v>
      </c>
      <c r="C8" s="82">
        <v>4.5562583757671948</v>
      </c>
      <c r="D8" s="82">
        <v>4.999057149316859</v>
      </c>
      <c r="E8" s="82">
        <v>5.3577981509704751</v>
      </c>
      <c r="F8" s="82">
        <v>5.4774841210859595</v>
      </c>
      <c r="G8" s="82">
        <v>6.2157285213216253</v>
      </c>
      <c r="H8" s="82">
        <v>5.7468404181675767</v>
      </c>
      <c r="I8" s="82">
        <v>6.5513286798097061</v>
      </c>
      <c r="K8" s="101">
        <f t="shared" ref="K8:K9" si="1">C8/C$6-1</f>
        <v>2.9636189695989579E-2</v>
      </c>
      <c r="L8" s="101">
        <f t="shared" si="0"/>
        <v>6.2873887317210109E-2</v>
      </c>
      <c r="M8" s="101">
        <f t="shared" si="0"/>
        <v>2.0895241173138235E-2</v>
      </c>
      <c r="N8" s="101">
        <f t="shared" si="0"/>
        <v>5.4500717168342705E-2</v>
      </c>
      <c r="O8" s="101">
        <f t="shared" si="0"/>
        <v>3.2340940460530598E-2</v>
      </c>
      <c r="P8" s="101">
        <f t="shared" si="0"/>
        <v>2.5789806175307461E-2</v>
      </c>
      <c r="Q8" s="101">
        <f t="shared" si="0"/>
        <v>4.6963519414963129E-2</v>
      </c>
    </row>
    <row r="9" spans="2:17" x14ac:dyDescent="0.2">
      <c r="B9" s="1" t="s">
        <v>79</v>
      </c>
      <c r="C9" s="82">
        <v>4.6057147453741951</v>
      </c>
      <c r="D9" s="82">
        <v>5.1677272761615294</v>
      </c>
      <c r="E9" s="82">
        <v>5.3955823976230901</v>
      </c>
      <c r="F9" s="82">
        <v>5.5676234854990945</v>
      </c>
      <c r="G9" s="82">
        <v>6.4105383518157701</v>
      </c>
      <c r="H9" s="82">
        <v>5.7258378623586479</v>
      </c>
      <c r="I9" s="82">
        <v>6.6199786791734487</v>
      </c>
      <c r="K9" s="101">
        <f t="shared" si="1"/>
        <v>4.0812480362291792E-2</v>
      </c>
      <c r="L9" s="101">
        <f t="shared" si="0"/>
        <v>9.8735664456161443E-2</v>
      </c>
      <c r="M9" s="101">
        <f t="shared" si="0"/>
        <v>2.8094795264585359E-2</v>
      </c>
      <c r="N9" s="101">
        <f t="shared" si="0"/>
        <v>7.1853943999770742E-2</v>
      </c>
      <c r="O9" s="101">
        <f t="shared" si="0"/>
        <v>6.4695983466900531E-2</v>
      </c>
      <c r="P9" s="101">
        <f t="shared" si="0"/>
        <v>2.204092747244335E-2</v>
      </c>
      <c r="Q9" s="101">
        <f t="shared" si="0"/>
        <v>5.793443057733616E-2</v>
      </c>
    </row>
    <row r="10" spans="2:17" x14ac:dyDescent="0.2">
      <c r="B10" s="1"/>
      <c r="C10" s="82"/>
      <c r="D10" s="82"/>
      <c r="E10" s="82"/>
      <c r="F10" s="82"/>
      <c r="G10" s="82"/>
      <c r="H10" s="82"/>
      <c r="I10" s="82"/>
      <c r="K10" s="101"/>
      <c r="L10" s="101"/>
      <c r="M10" s="101"/>
      <c r="N10" s="101"/>
      <c r="O10" s="101"/>
      <c r="P10" s="101"/>
      <c r="Q10" s="101"/>
    </row>
    <row r="11" spans="2:17" x14ac:dyDescent="0.2">
      <c r="B11" s="1" t="s">
        <v>15</v>
      </c>
      <c r="C11" s="82">
        <v>4.4924055778564389</v>
      </c>
      <c r="D11" s="82">
        <v>4.8181582609670821</v>
      </c>
      <c r="E11" s="82">
        <v>5.5465715861129654</v>
      </c>
      <c r="F11" s="82">
        <v>4.9054409017351883</v>
      </c>
      <c r="G11" s="82">
        <v>6.1464189846231019</v>
      </c>
      <c r="H11" s="82">
        <v>5.4047586384326314</v>
      </c>
      <c r="I11" s="82">
        <v>6.3582730934763978</v>
      </c>
      <c r="K11" s="102"/>
      <c r="L11" s="102"/>
      <c r="M11" s="102"/>
      <c r="N11" s="102"/>
      <c r="O11" s="102"/>
      <c r="P11" s="102"/>
      <c r="Q11" s="102"/>
    </row>
    <row r="12" spans="2:17" x14ac:dyDescent="0.2">
      <c r="B12" s="1" t="s">
        <v>80</v>
      </c>
      <c r="C12" s="82">
        <v>4.511822001650172</v>
      </c>
      <c r="D12" s="82">
        <v>4.8429863888149578</v>
      </c>
      <c r="E12" s="82">
        <v>5.5734523950120192</v>
      </c>
      <c r="F12" s="82">
        <v>4.9784365544380096</v>
      </c>
      <c r="G12" s="82">
        <v>6.1226263482513499</v>
      </c>
      <c r="H12" s="82">
        <v>5.4794615606129291</v>
      </c>
      <c r="I12" s="82">
        <v>6.3831623765544352</v>
      </c>
      <c r="K12" s="101">
        <f>C12/C$11-1</f>
        <v>4.3220549563554034E-3</v>
      </c>
      <c r="L12" s="101">
        <f t="shared" ref="L12:Q14" si="2">D12/D$11-1</f>
        <v>5.1530328609197262E-3</v>
      </c>
      <c r="M12" s="101">
        <f t="shared" si="2"/>
        <v>4.8463827576579188E-3</v>
      </c>
      <c r="N12" s="101">
        <f t="shared" si="2"/>
        <v>1.4880548795726201E-2</v>
      </c>
      <c r="O12" s="101">
        <f t="shared" si="2"/>
        <v>-3.870975348617689E-3</v>
      </c>
      <c r="P12" s="101">
        <f t="shared" si="2"/>
        <v>1.3821694395211859E-2</v>
      </c>
      <c r="Q12" s="101">
        <f t="shared" si="2"/>
        <v>3.9144721706863006E-3</v>
      </c>
    </row>
    <row r="13" spans="2:17" x14ac:dyDescent="0.2">
      <c r="B13" s="1" t="s">
        <v>81</v>
      </c>
      <c r="C13" s="82">
        <v>4.5723213388967192</v>
      </c>
      <c r="D13" s="82">
        <v>5.0004981221054638</v>
      </c>
      <c r="E13" s="82">
        <v>5.4682609211970403</v>
      </c>
      <c r="F13" s="82">
        <v>5.2809027530258819</v>
      </c>
      <c r="G13" s="82">
        <v>5.9993913394834779</v>
      </c>
      <c r="H13" s="82">
        <v>5.6461722396666501</v>
      </c>
      <c r="I13" s="82">
        <v>6.3573962349864352</v>
      </c>
      <c r="K13" s="101">
        <f t="shared" ref="K13:K14" si="3">C13/C$11-1</f>
        <v>1.7789079738079305E-2</v>
      </c>
      <c r="L13" s="101">
        <f t="shared" si="2"/>
        <v>3.7844307152705037E-2</v>
      </c>
      <c r="M13" s="101">
        <f t="shared" si="2"/>
        <v>-1.4118751322347078E-2</v>
      </c>
      <c r="N13" s="101">
        <f t="shared" si="2"/>
        <v>7.6539878639223291E-2</v>
      </c>
      <c r="O13" s="101">
        <f t="shared" si="2"/>
        <v>-2.3920862783264996E-2</v>
      </c>
      <c r="P13" s="101">
        <f t="shared" si="2"/>
        <v>4.466686070259529E-2</v>
      </c>
      <c r="Q13" s="101">
        <f t="shared" si="2"/>
        <v>-1.3790827746329448E-4</v>
      </c>
    </row>
    <row r="14" spans="2:17" x14ac:dyDescent="0.2">
      <c r="B14" s="1" t="s">
        <v>82</v>
      </c>
      <c r="C14" s="82">
        <v>4.6470247539482106</v>
      </c>
      <c r="D14" s="82">
        <v>5.2081571607981196</v>
      </c>
      <c r="E14" s="82">
        <v>5.555164081906276</v>
      </c>
      <c r="F14" s="82">
        <v>5.4113289616221802</v>
      </c>
      <c r="G14" s="82">
        <v>6.0426320688060047</v>
      </c>
      <c r="H14" s="82">
        <v>5.6337150499211974</v>
      </c>
      <c r="I14" s="82">
        <v>6.3935909260432542</v>
      </c>
      <c r="K14" s="101">
        <f t="shared" si="3"/>
        <v>3.4417902260184707E-2</v>
      </c>
      <c r="L14" s="101">
        <f t="shared" si="2"/>
        <v>8.0943563641423077E-2</v>
      </c>
      <c r="M14" s="101">
        <f t="shared" si="2"/>
        <v>1.5491544028429782E-3</v>
      </c>
      <c r="N14" s="101">
        <f t="shared" si="2"/>
        <v>0.10312794915295909</v>
      </c>
      <c r="O14" s="101">
        <f t="shared" si="2"/>
        <v>-1.6885753489429778E-2</v>
      </c>
      <c r="P14" s="101">
        <f t="shared" si="2"/>
        <v>4.2362004819324062E-2</v>
      </c>
      <c r="Q14" s="101">
        <f t="shared" si="2"/>
        <v>5.5546265546682072E-3</v>
      </c>
    </row>
    <row r="15" spans="2:17" x14ac:dyDescent="0.2">
      <c r="B15" s="1"/>
      <c r="C15" s="82"/>
      <c r="D15" s="82"/>
      <c r="E15" s="82"/>
      <c r="F15" s="82"/>
      <c r="G15" s="82"/>
      <c r="H15" s="82"/>
      <c r="I15" s="82"/>
      <c r="K15" s="101"/>
      <c r="L15" s="101"/>
      <c r="M15" s="101"/>
      <c r="N15" s="101"/>
      <c r="O15" s="101"/>
      <c r="P15" s="101"/>
      <c r="Q15" s="101"/>
    </row>
    <row r="16" spans="2:17" x14ac:dyDescent="0.2">
      <c r="B16" s="1" t="s">
        <v>22</v>
      </c>
      <c r="C16" s="82">
        <v>4.4929174731150203</v>
      </c>
      <c r="D16" s="82">
        <v>4.9584466939215126</v>
      </c>
      <c r="E16" s="82">
        <v>5.206191466747204</v>
      </c>
      <c r="F16" s="82">
        <v>4.8447761116648813</v>
      </c>
      <c r="G16" s="82">
        <v>5.9332642676803538</v>
      </c>
      <c r="H16" s="82">
        <v>5.3630997534791796</v>
      </c>
      <c r="I16" s="82">
        <v>5.9318761169832053</v>
      </c>
      <c r="K16" s="102"/>
      <c r="L16" s="102"/>
      <c r="M16" s="102"/>
      <c r="N16" s="102"/>
      <c r="O16" s="102"/>
      <c r="P16" s="102"/>
      <c r="Q16" s="102"/>
    </row>
    <row r="17" spans="2:17" x14ac:dyDescent="0.2">
      <c r="B17" s="1" t="s">
        <v>83</v>
      </c>
      <c r="C17" s="82">
        <v>4.4961087889529825</v>
      </c>
      <c r="D17" s="82">
        <v>5.0013398995085421</v>
      </c>
      <c r="E17" s="82">
        <v>5.2197142241002856</v>
      </c>
      <c r="F17" s="82">
        <v>4.9929728997826865</v>
      </c>
      <c r="G17" s="82">
        <v>5.8959345727394146</v>
      </c>
      <c r="H17" s="82">
        <v>5.4580692831902242</v>
      </c>
      <c r="I17" s="82">
        <v>5.9859389156216656</v>
      </c>
      <c r="K17" s="101">
        <f>C17/C$16-1</f>
        <v>7.1029923364007708E-4</v>
      </c>
      <c r="L17" s="101">
        <f t="shared" ref="L17:Q19" si="4">D17/D$16-1</f>
        <v>8.6505327645474139E-3</v>
      </c>
      <c r="M17" s="101">
        <f t="shared" si="4"/>
        <v>2.5974375778250458E-3</v>
      </c>
      <c r="N17" s="101">
        <f t="shared" si="4"/>
        <v>3.058898588956227E-2</v>
      </c>
      <c r="O17" s="101">
        <f t="shared" si="4"/>
        <v>-6.2915948551762746E-3</v>
      </c>
      <c r="P17" s="101">
        <f t="shared" si="4"/>
        <v>1.7707955114844909E-2</v>
      </c>
      <c r="Q17" s="101">
        <f t="shared" si="4"/>
        <v>9.1139460049876053E-3</v>
      </c>
    </row>
    <row r="18" spans="2:17" x14ac:dyDescent="0.2">
      <c r="B18" s="1" t="s">
        <v>84</v>
      </c>
      <c r="C18" s="82">
        <v>4.572388368363673</v>
      </c>
      <c r="D18" s="82">
        <v>5.1221994347764461</v>
      </c>
      <c r="E18" s="82">
        <v>5.2332385765474312</v>
      </c>
      <c r="F18" s="82">
        <v>5.2264027960284629</v>
      </c>
      <c r="G18" s="82">
        <v>5.8487632705640085</v>
      </c>
      <c r="H18" s="82">
        <v>5.5030677099152543</v>
      </c>
      <c r="I18" s="82">
        <v>6.1811555423388143</v>
      </c>
      <c r="K18" s="101">
        <f t="shared" ref="K18:K19" si="5">C18/C$16-1</f>
        <v>1.7688038056384414E-2</v>
      </c>
      <c r="L18" s="101">
        <f t="shared" si="4"/>
        <v>3.3025007822646391E-2</v>
      </c>
      <c r="M18" s="101">
        <f t="shared" si="4"/>
        <v>5.1951815397073275E-3</v>
      </c>
      <c r="N18" s="101">
        <f t="shared" si="4"/>
        <v>7.8770757526798851E-2</v>
      </c>
      <c r="O18" s="101">
        <f t="shared" si="4"/>
        <v>-1.4241906866788057E-2</v>
      </c>
      <c r="P18" s="101">
        <f t="shared" si="4"/>
        <v>2.609833172416276E-2</v>
      </c>
      <c r="Q18" s="101">
        <f t="shared" si="4"/>
        <v>4.202370724532023E-2</v>
      </c>
    </row>
    <row r="19" spans="2:17" x14ac:dyDescent="0.2">
      <c r="B19" s="1" t="s">
        <v>85</v>
      </c>
      <c r="C19" s="82">
        <v>4.5669221537916354</v>
      </c>
      <c r="D19" s="82">
        <v>5.1820764164700863</v>
      </c>
      <c r="E19" s="82">
        <v>5.3207916756220728</v>
      </c>
      <c r="F19" s="82">
        <v>5.375837562349826</v>
      </c>
      <c r="G19" s="82">
        <v>5.7840220143945338</v>
      </c>
      <c r="H19" s="82">
        <v>5.5018891037686384</v>
      </c>
      <c r="I19" s="82">
        <v>6.1881973113185866</v>
      </c>
      <c r="K19" s="101">
        <f t="shared" si="5"/>
        <v>1.6471408860600834E-2</v>
      </c>
      <c r="L19" s="101">
        <f t="shared" si="4"/>
        <v>4.5100761660444633E-2</v>
      </c>
      <c r="M19" s="101">
        <f t="shared" si="4"/>
        <v>2.2012292403542855E-2</v>
      </c>
      <c r="N19" s="101">
        <f t="shared" si="4"/>
        <v>0.10961527188145914</v>
      </c>
      <c r="O19" s="101">
        <f t="shared" si="4"/>
        <v>-2.5153481549569867E-2</v>
      </c>
      <c r="P19" s="101">
        <f t="shared" si="4"/>
        <v>2.5878569608820401E-2</v>
      </c>
      <c r="Q19" s="101">
        <f t="shared" si="4"/>
        <v>4.321081379321523E-2</v>
      </c>
    </row>
  </sheetData>
  <sheetProtection algorithmName="SHA-512" hashValue="fIz9/Sdcgly7W4OHPkmf30mOp8T+FUcYXNhangRuOh04s64vnmrEKpcJ/uPzE4VE2s2biSMsZx9eHdtYoj26Sw==" saltValue="N7RSlDhXx/9JRuCmvmoplA==" spinCount="100000" sheet="1" objects="1" scenario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sheetPr>
  <dimension ref="B2:BK20"/>
  <sheetViews>
    <sheetView showGridLines="0" zoomScaleNormal="100" workbookViewId="0"/>
  </sheetViews>
  <sheetFormatPr baseColWidth="10" defaultColWidth="9.1640625" defaultRowHeight="15" x14ac:dyDescent="0.2"/>
  <cols>
    <col min="2" max="2" width="27.33203125" bestFit="1" customWidth="1"/>
    <col min="11" max="11" width="26.5" bestFit="1" customWidth="1"/>
    <col min="20" max="20" width="26.5" bestFit="1" customWidth="1"/>
    <col min="29" max="29" width="27.5" bestFit="1" customWidth="1"/>
    <col min="38" max="38" width="24.5" customWidth="1"/>
    <col min="47" max="47" width="24.1640625" customWidth="1"/>
    <col min="56" max="56" width="24.5" customWidth="1"/>
  </cols>
  <sheetData>
    <row r="2" spans="2:63" x14ac:dyDescent="0.2">
      <c r="B2" s="1" t="s">
        <v>87</v>
      </c>
    </row>
    <row r="4" spans="2:63" ht="16" thickBot="1" x14ac:dyDescent="0.25">
      <c r="B4" s="2" t="s">
        <v>15</v>
      </c>
      <c r="C4" s="3"/>
      <c r="D4" s="3"/>
      <c r="E4" s="3"/>
      <c r="F4" s="3"/>
      <c r="G4" s="3"/>
      <c r="H4" s="3"/>
      <c r="I4" s="3"/>
      <c r="K4" s="4" t="s">
        <v>16</v>
      </c>
      <c r="L4" s="5"/>
      <c r="M4" s="5"/>
      <c r="N4" s="5"/>
      <c r="O4" s="5"/>
      <c r="P4" s="5"/>
      <c r="Q4" s="5"/>
      <c r="R4" s="5"/>
      <c r="T4" s="4" t="s">
        <v>17</v>
      </c>
      <c r="U4" s="4"/>
      <c r="V4" s="4"/>
      <c r="W4" s="4"/>
      <c r="X4" s="4"/>
      <c r="Y4" s="4"/>
      <c r="Z4" s="4"/>
      <c r="AA4" s="4"/>
      <c r="AC4" s="4" t="s">
        <v>18</v>
      </c>
      <c r="AD4" s="4"/>
      <c r="AE4" s="4"/>
      <c r="AF4" s="4"/>
      <c r="AG4" s="4"/>
      <c r="AH4" s="4"/>
      <c r="AI4" s="4"/>
      <c r="AJ4" s="4"/>
      <c r="AL4" s="6" t="s">
        <v>19</v>
      </c>
      <c r="AM4" s="7"/>
      <c r="AN4" s="7"/>
      <c r="AO4" s="7"/>
      <c r="AP4" s="7"/>
      <c r="AQ4" s="7"/>
      <c r="AR4" s="7"/>
      <c r="AS4" s="7"/>
      <c r="AT4" s="8"/>
      <c r="AU4" s="6" t="s">
        <v>20</v>
      </c>
      <c r="AV4" s="6"/>
      <c r="AW4" s="6"/>
      <c r="AX4" s="6"/>
      <c r="AY4" s="6"/>
      <c r="AZ4" s="6"/>
      <c r="BA4" s="6"/>
      <c r="BB4" s="6"/>
      <c r="BC4" s="8"/>
      <c r="BD4" s="6" t="s">
        <v>21</v>
      </c>
      <c r="BE4" s="6"/>
      <c r="BF4" s="6"/>
      <c r="BG4" s="6"/>
      <c r="BH4" s="6"/>
      <c r="BI4" s="6"/>
      <c r="BJ4" s="6"/>
      <c r="BK4" s="6"/>
    </row>
    <row r="5" spans="2:63" x14ac:dyDescent="0.2">
      <c r="B5" s="44"/>
      <c r="C5" s="84">
        <v>2016</v>
      </c>
      <c r="D5" s="84">
        <v>2018</v>
      </c>
      <c r="E5" s="84">
        <v>2020</v>
      </c>
      <c r="F5" s="84">
        <v>2025</v>
      </c>
      <c r="G5" s="84">
        <v>2030</v>
      </c>
      <c r="H5" s="84">
        <v>2040</v>
      </c>
      <c r="I5" s="85">
        <v>2050</v>
      </c>
      <c r="K5" s="44"/>
      <c r="L5" s="84">
        <v>2016</v>
      </c>
      <c r="M5" s="84">
        <v>2018</v>
      </c>
      <c r="N5" s="84">
        <v>2020</v>
      </c>
      <c r="O5" s="84">
        <v>2025</v>
      </c>
      <c r="P5" s="84">
        <v>2030</v>
      </c>
      <c r="Q5" s="84">
        <v>2040</v>
      </c>
      <c r="R5" s="85">
        <v>2050</v>
      </c>
      <c r="T5" s="44"/>
      <c r="U5" s="84">
        <v>2016</v>
      </c>
      <c r="V5" s="84">
        <v>2018</v>
      </c>
      <c r="W5" s="84">
        <v>2020</v>
      </c>
      <c r="X5" s="84">
        <v>2025</v>
      </c>
      <c r="Y5" s="84">
        <v>2030</v>
      </c>
      <c r="Z5" s="84">
        <v>2040</v>
      </c>
      <c r="AA5" s="85">
        <v>2050</v>
      </c>
      <c r="AC5" s="44"/>
      <c r="AD5" s="84">
        <v>2016</v>
      </c>
      <c r="AE5" s="84">
        <v>2018</v>
      </c>
      <c r="AF5" s="84">
        <v>2020</v>
      </c>
      <c r="AG5" s="84">
        <v>2025</v>
      </c>
      <c r="AH5" s="84">
        <v>2030</v>
      </c>
      <c r="AI5" s="84">
        <v>2040</v>
      </c>
      <c r="AJ5" s="85">
        <v>2050</v>
      </c>
      <c r="AL5" s="44"/>
      <c r="AM5" s="84">
        <v>2016</v>
      </c>
      <c r="AN5" s="84">
        <v>2018</v>
      </c>
      <c r="AO5" s="84">
        <v>2020</v>
      </c>
      <c r="AP5" s="84">
        <v>2025</v>
      </c>
      <c r="AQ5" s="84">
        <v>2030</v>
      </c>
      <c r="AR5" s="84">
        <v>2040</v>
      </c>
      <c r="AS5" s="85">
        <v>2050</v>
      </c>
      <c r="AU5" s="44"/>
      <c r="AV5" s="84">
        <v>2016</v>
      </c>
      <c r="AW5" s="84">
        <v>2018</v>
      </c>
      <c r="AX5" s="84">
        <v>2020</v>
      </c>
      <c r="AY5" s="84">
        <v>2025</v>
      </c>
      <c r="AZ5" s="84">
        <v>2030</v>
      </c>
      <c r="BA5" s="84">
        <v>2040</v>
      </c>
      <c r="BB5" s="85">
        <v>2050</v>
      </c>
      <c r="BD5" s="44"/>
      <c r="BE5" s="84">
        <v>2016</v>
      </c>
      <c r="BF5" s="84">
        <v>2018</v>
      </c>
      <c r="BG5" s="84">
        <v>2020</v>
      </c>
      <c r="BH5" s="84">
        <v>2025</v>
      </c>
      <c r="BI5" s="84">
        <v>2030</v>
      </c>
      <c r="BJ5" s="84">
        <v>2040</v>
      </c>
      <c r="BK5" s="85">
        <v>2050</v>
      </c>
    </row>
    <row r="6" spans="2:63" s="65" customFormat="1" x14ac:dyDescent="0.2">
      <c r="B6" t="s">
        <v>88</v>
      </c>
      <c r="C6" s="147">
        <v>0</v>
      </c>
      <c r="D6" s="147">
        <v>0</v>
      </c>
      <c r="E6" s="147">
        <v>0</v>
      </c>
      <c r="F6" s="147">
        <v>1.3246608143979199</v>
      </c>
      <c r="G6" s="147">
        <v>15.557058982017001</v>
      </c>
      <c r="H6" s="147">
        <v>6.6197547236773202</v>
      </c>
      <c r="I6" s="147">
        <v>17.060067307621001</v>
      </c>
      <c r="K6" t="s">
        <v>88</v>
      </c>
      <c r="L6" s="147">
        <v>0</v>
      </c>
      <c r="M6" s="147">
        <v>0</v>
      </c>
      <c r="N6" s="147">
        <v>0</v>
      </c>
      <c r="O6" s="147">
        <v>1.6615933313506499</v>
      </c>
      <c r="P6" s="147">
        <v>14.066820400971199</v>
      </c>
      <c r="Q6" s="147">
        <v>6.1495674570005896</v>
      </c>
      <c r="R6" s="147">
        <v>13.088994827257601</v>
      </c>
      <c r="T6" t="s">
        <v>88</v>
      </c>
      <c r="U6" s="147">
        <v>0</v>
      </c>
      <c r="V6" s="147">
        <v>0</v>
      </c>
      <c r="W6" s="147">
        <v>0</v>
      </c>
      <c r="X6" s="147">
        <v>3.1037252124699202</v>
      </c>
      <c r="Y6" s="147">
        <v>8.9407784457044404</v>
      </c>
      <c r="Z6" s="147">
        <v>4.9962315361251202</v>
      </c>
      <c r="AA6" s="147">
        <v>11.4269856217418</v>
      </c>
      <c r="AC6" t="s">
        <v>88</v>
      </c>
      <c r="AD6" s="147">
        <v>0</v>
      </c>
      <c r="AE6" s="147">
        <v>0</v>
      </c>
      <c r="AF6" s="147">
        <v>0</v>
      </c>
      <c r="AG6" s="147">
        <v>3.84376257853366</v>
      </c>
      <c r="AH6" s="147">
        <v>8.0382763777792707</v>
      </c>
      <c r="AI6" s="147">
        <v>5.0176260404142798</v>
      </c>
      <c r="AJ6" s="147">
        <v>12.0181015171664</v>
      </c>
      <c r="AL6" t="s">
        <v>88</v>
      </c>
      <c r="AM6" s="133" t="str">
        <f>IFERROR(L6/C6-1,"N/A")</f>
        <v>N/A</v>
      </c>
      <c r="AN6" s="133" t="str">
        <f t="shared" ref="AN6:AS11" si="0">IFERROR(M6/D6-1,"N/A")</f>
        <v>N/A</v>
      </c>
      <c r="AO6" s="133" t="str">
        <f t="shared" si="0"/>
        <v>N/A</v>
      </c>
      <c r="AP6" s="133">
        <f t="shared" si="0"/>
        <v>0.25435380384968309</v>
      </c>
      <c r="AQ6" s="133">
        <f t="shared" si="0"/>
        <v>-9.5791793472559617E-2</v>
      </c>
      <c r="AR6" s="133">
        <f t="shared" si="0"/>
        <v>-7.1027898510345189E-2</v>
      </c>
      <c r="AS6" s="133">
        <f t="shared" si="0"/>
        <v>-0.2327700359417374</v>
      </c>
      <c r="AU6" t="s">
        <v>88</v>
      </c>
      <c r="AV6" s="133" t="str">
        <f>IFERROR(U6/C6-1,"N/A")</f>
        <v>N/A</v>
      </c>
      <c r="AW6" s="133" t="str">
        <f t="shared" ref="AW6:BB11" si="1">IFERROR(V6/D6-1,"N/A")</f>
        <v>N/A</v>
      </c>
      <c r="AX6" s="133" t="str">
        <f t="shared" si="1"/>
        <v>N/A</v>
      </c>
      <c r="AY6" s="133">
        <f t="shared" si="1"/>
        <v>1.3430339138405132</v>
      </c>
      <c r="AZ6" s="133">
        <f t="shared" si="1"/>
        <v>-0.42529121628712552</v>
      </c>
      <c r="BA6" s="133">
        <f t="shared" si="1"/>
        <v>-0.24525428136260641</v>
      </c>
      <c r="BB6" s="133">
        <f t="shared" si="1"/>
        <v>-0.33019105870483967</v>
      </c>
      <c r="BD6" t="s">
        <v>88</v>
      </c>
      <c r="BE6" s="133" t="str">
        <f>IFERROR(AD6/C6-1,"N/A")</f>
        <v>N/A</v>
      </c>
      <c r="BF6" s="133" t="str">
        <f t="shared" ref="BF6:BK11" si="2">IFERROR(AE6/D6-1,"N/A")</f>
        <v>N/A</v>
      </c>
      <c r="BG6" s="133" t="str">
        <f t="shared" si="2"/>
        <v>N/A</v>
      </c>
      <c r="BH6" s="133">
        <f t="shared" si="2"/>
        <v>1.9016956920256702</v>
      </c>
      <c r="BI6" s="133">
        <f t="shared" si="2"/>
        <v>-0.48330359953825319</v>
      </c>
      <c r="BJ6" s="133">
        <f t="shared" si="2"/>
        <v>-0.24202236338645589</v>
      </c>
      <c r="BK6" s="133">
        <f t="shared" si="2"/>
        <v>-0.29554196355381757</v>
      </c>
    </row>
    <row r="7" spans="2:63" s="65" customFormat="1" x14ac:dyDescent="0.2">
      <c r="B7" t="s">
        <v>89</v>
      </c>
      <c r="C7" s="147">
        <v>0</v>
      </c>
      <c r="D7" s="147">
        <v>0</v>
      </c>
      <c r="E7" s="147">
        <v>0</v>
      </c>
      <c r="F7" s="147">
        <v>3.5125973749341801</v>
      </c>
      <c r="G7" s="147">
        <v>17.9197597647617</v>
      </c>
      <c r="H7" s="147">
        <v>8.0593343571112204</v>
      </c>
      <c r="I7" s="147">
        <v>17.060067307621001</v>
      </c>
      <c r="K7" t="s">
        <v>89</v>
      </c>
      <c r="L7" s="147">
        <v>0</v>
      </c>
      <c r="M7" s="147">
        <v>0</v>
      </c>
      <c r="N7" s="147">
        <v>0</v>
      </c>
      <c r="O7" s="147">
        <v>0</v>
      </c>
      <c r="P7" s="147">
        <v>11.3792319345848</v>
      </c>
      <c r="Q7" s="147">
        <v>3.2546697042189301</v>
      </c>
      <c r="R7" s="147">
        <v>11.300586863393599</v>
      </c>
      <c r="T7" t="s">
        <v>89</v>
      </c>
      <c r="U7" s="147">
        <v>0</v>
      </c>
      <c r="V7" s="147">
        <v>0</v>
      </c>
      <c r="W7" s="147">
        <v>0</v>
      </c>
      <c r="X7" s="147">
        <v>0</v>
      </c>
      <c r="Y7" s="147">
        <v>2.1899715519443301</v>
      </c>
      <c r="Z7" s="147">
        <v>0</v>
      </c>
      <c r="AA7" s="147">
        <v>7.97764418647564</v>
      </c>
      <c r="AC7" t="s">
        <v>89</v>
      </c>
      <c r="AD7" s="147">
        <v>0</v>
      </c>
      <c r="AE7" s="147">
        <v>0</v>
      </c>
      <c r="AF7" s="147">
        <v>0</v>
      </c>
      <c r="AG7" s="147">
        <v>0</v>
      </c>
      <c r="AH7" s="147">
        <v>0</v>
      </c>
      <c r="AI7" s="147">
        <v>0</v>
      </c>
      <c r="AJ7" s="147">
        <v>8.9533350275130505</v>
      </c>
      <c r="AL7" t="s">
        <v>89</v>
      </c>
      <c r="AM7" s="133" t="str">
        <f t="shared" ref="AM7:AM11" si="3">IFERROR(L7/C7-1,"N/A")</f>
        <v>N/A</v>
      </c>
      <c r="AN7" s="133" t="str">
        <f t="shared" si="0"/>
        <v>N/A</v>
      </c>
      <c r="AO7" s="133" t="str">
        <f t="shared" si="0"/>
        <v>N/A</v>
      </c>
      <c r="AP7" s="133">
        <f t="shared" si="0"/>
        <v>-1</v>
      </c>
      <c r="AQ7" s="133">
        <f t="shared" si="0"/>
        <v>-0.36498970499808359</v>
      </c>
      <c r="AR7" s="133">
        <f t="shared" si="0"/>
        <v>-0.59616147438440181</v>
      </c>
      <c r="AS7" s="133">
        <f t="shared" si="0"/>
        <v>-0.33760010088908332</v>
      </c>
      <c r="AU7" t="s">
        <v>89</v>
      </c>
      <c r="AV7" s="133" t="str">
        <f t="shared" ref="AV7:AV11" si="4">IFERROR(U7/C7-1,"N/A")</f>
        <v>N/A</v>
      </c>
      <c r="AW7" s="133" t="str">
        <f t="shared" si="1"/>
        <v>N/A</v>
      </c>
      <c r="AX7" s="133" t="str">
        <f t="shared" si="1"/>
        <v>N/A</v>
      </c>
      <c r="AY7" s="133">
        <f t="shared" si="1"/>
        <v>-1</v>
      </c>
      <c r="AZ7" s="133">
        <f t="shared" si="1"/>
        <v>-0.87779012773090859</v>
      </c>
      <c r="BA7" s="133">
        <f t="shared" si="1"/>
        <v>-1</v>
      </c>
      <c r="BB7" s="133">
        <f t="shared" si="1"/>
        <v>-0.53237909073712153</v>
      </c>
      <c r="BD7" t="s">
        <v>89</v>
      </c>
      <c r="BE7" s="133" t="str">
        <f t="shared" ref="BE7:BE11" si="5">IFERROR(AD7/C7-1,"N/A")</f>
        <v>N/A</v>
      </c>
      <c r="BF7" s="133" t="str">
        <f t="shared" si="2"/>
        <v>N/A</v>
      </c>
      <c r="BG7" s="133" t="str">
        <f t="shared" si="2"/>
        <v>N/A</v>
      </c>
      <c r="BH7" s="133">
        <f t="shared" si="2"/>
        <v>-1</v>
      </c>
      <c r="BI7" s="133">
        <f t="shared" si="2"/>
        <v>-1</v>
      </c>
      <c r="BJ7" s="133">
        <f t="shared" si="2"/>
        <v>-1</v>
      </c>
      <c r="BK7" s="133">
        <f t="shared" si="2"/>
        <v>-0.47518759064253779</v>
      </c>
    </row>
    <row r="8" spans="2:63" s="65" customFormat="1" x14ac:dyDescent="0.2">
      <c r="B8" t="s">
        <v>90</v>
      </c>
      <c r="C8" s="147">
        <v>0</v>
      </c>
      <c r="D8" s="147">
        <v>0</v>
      </c>
      <c r="E8" s="147">
        <v>0</v>
      </c>
      <c r="F8" s="147">
        <v>0</v>
      </c>
      <c r="G8" s="147">
        <v>0</v>
      </c>
      <c r="H8" s="147">
        <v>0.33542648103926098</v>
      </c>
      <c r="I8" s="147">
        <v>3.02281285922284</v>
      </c>
      <c r="K8" t="s">
        <v>90</v>
      </c>
      <c r="L8" s="147">
        <v>0</v>
      </c>
      <c r="M8" s="147">
        <v>0</v>
      </c>
      <c r="N8" s="147">
        <v>0</v>
      </c>
      <c r="O8" s="147">
        <v>0</v>
      </c>
      <c r="P8" s="147">
        <v>0</v>
      </c>
      <c r="Q8" s="147">
        <v>0.31968799512539497</v>
      </c>
      <c r="R8" s="147">
        <v>2.5844512079298498</v>
      </c>
      <c r="T8" t="s">
        <v>90</v>
      </c>
      <c r="U8" s="147">
        <v>0</v>
      </c>
      <c r="V8" s="147">
        <v>0</v>
      </c>
      <c r="W8" s="147">
        <v>0</v>
      </c>
      <c r="X8" s="147">
        <v>0</v>
      </c>
      <c r="Y8" s="147">
        <v>0</v>
      </c>
      <c r="Z8" s="147">
        <v>0</v>
      </c>
      <c r="AA8" s="147">
        <v>2.5134527564320801</v>
      </c>
      <c r="AC8" t="s">
        <v>90</v>
      </c>
      <c r="AD8" s="147">
        <v>0</v>
      </c>
      <c r="AE8" s="147">
        <v>0</v>
      </c>
      <c r="AF8" s="147">
        <v>0</v>
      </c>
      <c r="AG8" s="147">
        <v>0</v>
      </c>
      <c r="AH8" s="147">
        <v>0</v>
      </c>
      <c r="AI8" s="147">
        <v>0</v>
      </c>
      <c r="AJ8" s="147">
        <v>2.5215207622841</v>
      </c>
      <c r="AL8" t="s">
        <v>90</v>
      </c>
      <c r="AM8" s="133" t="str">
        <f t="shared" si="3"/>
        <v>N/A</v>
      </c>
      <c r="AN8" s="133" t="str">
        <f t="shared" si="0"/>
        <v>N/A</v>
      </c>
      <c r="AO8" s="133" t="str">
        <f t="shared" si="0"/>
        <v>N/A</v>
      </c>
      <c r="AP8" s="133" t="str">
        <f t="shared" si="0"/>
        <v>N/A</v>
      </c>
      <c r="AQ8" s="133" t="str">
        <f t="shared" si="0"/>
        <v>N/A</v>
      </c>
      <c r="AR8" s="133">
        <f t="shared" si="0"/>
        <v>-4.6920821114370681E-2</v>
      </c>
      <c r="AS8" s="133">
        <f t="shared" si="0"/>
        <v>-0.14501779359430544</v>
      </c>
      <c r="AU8" t="s">
        <v>90</v>
      </c>
      <c r="AV8" s="133" t="str">
        <f t="shared" si="4"/>
        <v>N/A</v>
      </c>
      <c r="AW8" s="133" t="str">
        <f t="shared" si="1"/>
        <v>N/A</v>
      </c>
      <c r="AX8" s="133" t="str">
        <f t="shared" si="1"/>
        <v>N/A</v>
      </c>
      <c r="AY8" s="133" t="str">
        <f t="shared" si="1"/>
        <v>N/A</v>
      </c>
      <c r="AZ8" s="133" t="str">
        <f t="shared" si="1"/>
        <v>N/A</v>
      </c>
      <c r="BA8" s="133">
        <f t="shared" si="1"/>
        <v>-1</v>
      </c>
      <c r="BB8" s="133">
        <f t="shared" si="1"/>
        <v>-0.16850533807829426</v>
      </c>
      <c r="BD8" t="s">
        <v>90</v>
      </c>
      <c r="BE8" s="133" t="str">
        <f t="shared" si="5"/>
        <v>N/A</v>
      </c>
      <c r="BF8" s="133" t="str">
        <f t="shared" si="2"/>
        <v>N/A</v>
      </c>
      <c r="BG8" s="133" t="str">
        <f t="shared" si="2"/>
        <v>N/A</v>
      </c>
      <c r="BH8" s="133" t="str">
        <f t="shared" si="2"/>
        <v>N/A</v>
      </c>
      <c r="BI8" s="133" t="str">
        <f t="shared" si="2"/>
        <v>N/A</v>
      </c>
      <c r="BJ8" s="133">
        <f t="shared" si="2"/>
        <v>-1</v>
      </c>
      <c r="BK8" s="133">
        <f t="shared" si="2"/>
        <v>-0.16583629893238616</v>
      </c>
    </row>
    <row r="9" spans="2:63" s="65" customFormat="1" x14ac:dyDescent="0.2">
      <c r="B9" t="s">
        <v>91</v>
      </c>
      <c r="C9" s="147">
        <v>0</v>
      </c>
      <c r="D9" s="147">
        <v>0</v>
      </c>
      <c r="E9" s="147">
        <v>0</v>
      </c>
      <c r="F9" s="147">
        <v>8.1094496602783899</v>
      </c>
      <c r="G9" s="147">
        <v>23.479420658597402</v>
      </c>
      <c r="H9" s="147">
        <v>8.8371598406355396</v>
      </c>
      <c r="I9" s="147">
        <v>18.520376366836299</v>
      </c>
      <c r="K9" t="s">
        <v>91</v>
      </c>
      <c r="L9" s="147">
        <v>0</v>
      </c>
      <c r="M9" s="147">
        <v>0</v>
      </c>
      <c r="N9" s="147">
        <v>0</v>
      </c>
      <c r="O9" s="147">
        <v>4.4459915097356504</v>
      </c>
      <c r="P9" s="147">
        <v>18.189792040512099</v>
      </c>
      <c r="Q9" s="147">
        <v>2.1458441888186202</v>
      </c>
      <c r="R9" s="147">
        <v>11.6969948842561</v>
      </c>
      <c r="T9" t="s">
        <v>91</v>
      </c>
      <c r="U9" s="147">
        <v>0</v>
      </c>
      <c r="V9" s="147">
        <v>0</v>
      </c>
      <c r="W9" s="147">
        <v>0</v>
      </c>
      <c r="X9" s="147">
        <v>0</v>
      </c>
      <c r="Y9" s="147">
        <v>6.8419060532938003</v>
      </c>
      <c r="Z9" s="147">
        <v>0</v>
      </c>
      <c r="AA9" s="147">
        <v>7.97764418647564</v>
      </c>
      <c r="AC9" t="s">
        <v>91</v>
      </c>
      <c r="AD9" s="147">
        <v>0</v>
      </c>
      <c r="AE9" s="147">
        <v>0</v>
      </c>
      <c r="AF9" s="147">
        <v>0</v>
      </c>
      <c r="AG9" s="147">
        <v>0</v>
      </c>
      <c r="AH9" s="147">
        <v>0.266702748403576</v>
      </c>
      <c r="AI9" s="147">
        <v>0</v>
      </c>
      <c r="AJ9" s="147">
        <v>8.9533350275130505</v>
      </c>
      <c r="AL9" t="s">
        <v>91</v>
      </c>
      <c r="AM9" s="133" t="str">
        <f t="shared" si="3"/>
        <v>N/A</v>
      </c>
      <c r="AN9" s="133" t="str">
        <f t="shared" si="0"/>
        <v>N/A</v>
      </c>
      <c r="AO9" s="133" t="str">
        <f t="shared" si="0"/>
        <v>N/A</v>
      </c>
      <c r="AP9" s="133">
        <f t="shared" si="0"/>
        <v>-0.45175175924539579</v>
      </c>
      <c r="AQ9" s="133">
        <f t="shared" si="0"/>
        <v>-0.22528786783111754</v>
      </c>
      <c r="AR9" s="133">
        <f t="shared" si="0"/>
        <v>-0.7571794300979513</v>
      </c>
      <c r="AS9" s="133">
        <f t="shared" si="0"/>
        <v>-0.36842563819591467</v>
      </c>
      <c r="AU9" t="s">
        <v>91</v>
      </c>
      <c r="AV9" s="133" t="str">
        <f t="shared" si="4"/>
        <v>N/A</v>
      </c>
      <c r="AW9" s="133" t="str">
        <f t="shared" si="1"/>
        <v>N/A</v>
      </c>
      <c r="AX9" s="133" t="str">
        <f t="shared" si="1"/>
        <v>N/A</v>
      </c>
      <c r="AY9" s="133">
        <f t="shared" si="1"/>
        <v>-1</v>
      </c>
      <c r="AZ9" s="133">
        <f t="shared" si="1"/>
        <v>-0.70859987762140475</v>
      </c>
      <c r="BA9" s="133">
        <f t="shared" si="1"/>
        <v>-1</v>
      </c>
      <c r="BB9" s="133">
        <f t="shared" si="1"/>
        <v>-0.56925042836813566</v>
      </c>
      <c r="BD9" t="s">
        <v>91</v>
      </c>
      <c r="BE9" s="133" t="str">
        <f t="shared" si="5"/>
        <v>N/A</v>
      </c>
      <c r="BF9" s="133" t="str">
        <f t="shared" si="2"/>
        <v>N/A</v>
      </c>
      <c r="BG9" s="133" t="str">
        <f t="shared" si="2"/>
        <v>N/A</v>
      </c>
      <c r="BH9" s="133">
        <f t="shared" si="2"/>
        <v>-1</v>
      </c>
      <c r="BI9" s="133">
        <f t="shared" si="2"/>
        <v>-0.98864099961061358</v>
      </c>
      <c r="BJ9" s="133">
        <f t="shared" si="2"/>
        <v>-1</v>
      </c>
      <c r="BK9" s="133">
        <f t="shared" si="2"/>
        <v>-0.51656840821305172</v>
      </c>
    </row>
    <row r="10" spans="2:63" s="65" customFormat="1" x14ac:dyDescent="0.2">
      <c r="B10" t="s">
        <v>92</v>
      </c>
      <c r="C10" s="147">
        <v>0</v>
      </c>
      <c r="D10" s="147">
        <v>0</v>
      </c>
      <c r="E10" s="147">
        <v>0</v>
      </c>
      <c r="F10" s="147">
        <v>0</v>
      </c>
      <c r="G10" s="147">
        <v>14.772104216715899</v>
      </c>
      <c r="H10" s="147">
        <v>4.93131028173043</v>
      </c>
      <c r="I10" s="147">
        <v>17.060067307621001</v>
      </c>
      <c r="K10" t="s">
        <v>92</v>
      </c>
      <c r="L10" s="147">
        <v>0</v>
      </c>
      <c r="M10" s="147">
        <v>0</v>
      </c>
      <c r="N10" s="147">
        <v>0</v>
      </c>
      <c r="O10" s="147">
        <v>0</v>
      </c>
      <c r="P10" s="147">
        <v>11.3792319345848</v>
      </c>
      <c r="Q10" s="147">
        <v>2.6598041194432902</v>
      </c>
      <c r="R10" s="147">
        <v>12.601687273795701</v>
      </c>
      <c r="T10" t="s">
        <v>92</v>
      </c>
      <c r="U10" s="147">
        <v>0</v>
      </c>
      <c r="V10" s="147">
        <v>0</v>
      </c>
      <c r="W10" s="147">
        <v>0</v>
      </c>
      <c r="X10" s="147">
        <v>0</v>
      </c>
      <c r="Y10" s="147">
        <v>8.2887174364256602</v>
      </c>
      <c r="Z10" s="147">
        <v>0</v>
      </c>
      <c r="AA10" s="147">
        <v>7.97764418647564</v>
      </c>
      <c r="AC10" t="s">
        <v>92</v>
      </c>
      <c r="AD10" s="147">
        <v>0</v>
      </c>
      <c r="AE10" s="147">
        <v>0</v>
      </c>
      <c r="AF10" s="147">
        <v>0</v>
      </c>
      <c r="AG10" s="147">
        <v>0</v>
      </c>
      <c r="AH10" s="147">
        <v>7.1827932309037497</v>
      </c>
      <c r="AI10" s="147">
        <v>0</v>
      </c>
      <c r="AJ10" s="147">
        <v>8.9533350275130505</v>
      </c>
      <c r="AL10" t="s">
        <v>92</v>
      </c>
      <c r="AM10" s="133" t="str">
        <f t="shared" si="3"/>
        <v>N/A</v>
      </c>
      <c r="AN10" s="133" t="str">
        <f t="shared" si="0"/>
        <v>N/A</v>
      </c>
      <c r="AO10" s="133" t="str">
        <f t="shared" si="0"/>
        <v>N/A</v>
      </c>
      <c r="AP10" s="133" t="str">
        <f t="shared" si="0"/>
        <v>N/A</v>
      </c>
      <c r="AQ10" s="133">
        <f t="shared" si="0"/>
        <v>-0.22968104153311986</v>
      </c>
      <c r="AR10" s="133">
        <f t="shared" si="0"/>
        <v>-0.46062933226948621</v>
      </c>
      <c r="AS10" s="133">
        <f t="shared" si="0"/>
        <v>-0.26133425814994715</v>
      </c>
      <c r="AU10" t="s">
        <v>92</v>
      </c>
      <c r="AV10" s="133" t="str">
        <f t="shared" si="4"/>
        <v>N/A</v>
      </c>
      <c r="AW10" s="133" t="str">
        <f t="shared" si="1"/>
        <v>N/A</v>
      </c>
      <c r="AX10" s="133" t="str">
        <f t="shared" si="1"/>
        <v>N/A</v>
      </c>
      <c r="AY10" s="133" t="str">
        <f t="shared" si="1"/>
        <v>N/A</v>
      </c>
      <c r="AZ10" s="133">
        <f t="shared" si="1"/>
        <v>-0.43889392365332303</v>
      </c>
      <c r="BA10" s="133">
        <f t="shared" si="1"/>
        <v>-1</v>
      </c>
      <c r="BB10" s="133">
        <f t="shared" si="1"/>
        <v>-0.53237909073712153</v>
      </c>
      <c r="BD10" t="s">
        <v>92</v>
      </c>
      <c r="BE10" s="133" t="str">
        <f t="shared" si="5"/>
        <v>N/A</v>
      </c>
      <c r="BF10" s="133" t="str">
        <f t="shared" si="2"/>
        <v>N/A</v>
      </c>
      <c r="BG10" s="133" t="str">
        <f t="shared" si="2"/>
        <v>N/A</v>
      </c>
      <c r="BH10" s="133" t="str">
        <f t="shared" si="2"/>
        <v>N/A</v>
      </c>
      <c r="BI10" s="133">
        <f t="shared" si="2"/>
        <v>-0.51375964280188291</v>
      </c>
      <c r="BJ10" s="133">
        <f t="shared" si="2"/>
        <v>-1</v>
      </c>
      <c r="BK10" s="133">
        <f t="shared" si="2"/>
        <v>-0.47518759064253779</v>
      </c>
    </row>
    <row r="11" spans="2:63" s="65" customFormat="1" x14ac:dyDescent="0.2">
      <c r="B11" t="s">
        <v>93</v>
      </c>
      <c r="C11" s="147">
        <v>0</v>
      </c>
      <c r="D11" s="147">
        <v>0</v>
      </c>
      <c r="E11" s="147">
        <v>0</v>
      </c>
      <c r="F11" s="147">
        <v>0</v>
      </c>
      <c r="G11" s="147">
        <v>4.2718648895314901</v>
      </c>
      <c r="H11" s="147">
        <v>2.1426473088673599</v>
      </c>
      <c r="I11" s="147">
        <v>10.836945460430901</v>
      </c>
      <c r="K11" t="s">
        <v>93</v>
      </c>
      <c r="L11" s="147">
        <v>0</v>
      </c>
      <c r="M11" s="147">
        <v>0</v>
      </c>
      <c r="N11" s="147">
        <v>0</v>
      </c>
      <c r="O11" s="147">
        <v>0</v>
      </c>
      <c r="P11" s="147">
        <v>0</v>
      </c>
      <c r="Q11" s="147">
        <v>0</v>
      </c>
      <c r="R11" s="147">
        <v>1.68513748895821</v>
      </c>
      <c r="T11" t="s">
        <v>93</v>
      </c>
      <c r="U11" s="147">
        <v>0</v>
      </c>
      <c r="V11" s="147">
        <v>0</v>
      </c>
      <c r="W11" s="147">
        <v>0</v>
      </c>
      <c r="X11" s="147">
        <v>0</v>
      </c>
      <c r="Y11" s="147">
        <v>0</v>
      </c>
      <c r="Z11" s="147">
        <v>0</v>
      </c>
      <c r="AA11" s="147">
        <v>0</v>
      </c>
      <c r="AC11" t="s">
        <v>93</v>
      </c>
      <c r="AD11" s="147">
        <v>0</v>
      </c>
      <c r="AE11" s="147">
        <v>0</v>
      </c>
      <c r="AF11" s="147">
        <v>0</v>
      </c>
      <c r="AG11" s="147">
        <v>0</v>
      </c>
      <c r="AH11" s="147">
        <v>0</v>
      </c>
      <c r="AI11" s="147">
        <v>0</v>
      </c>
      <c r="AJ11" s="147">
        <v>0</v>
      </c>
      <c r="AL11" t="s">
        <v>93</v>
      </c>
      <c r="AM11" s="133" t="str">
        <f t="shared" si="3"/>
        <v>N/A</v>
      </c>
      <c r="AN11" s="133" t="str">
        <f t="shared" si="0"/>
        <v>N/A</v>
      </c>
      <c r="AO11" s="133" t="str">
        <f t="shared" si="0"/>
        <v>N/A</v>
      </c>
      <c r="AP11" s="133" t="str">
        <f t="shared" si="0"/>
        <v>N/A</v>
      </c>
      <c r="AQ11" s="133">
        <f t="shared" si="0"/>
        <v>-1</v>
      </c>
      <c r="AR11" s="133">
        <f t="shared" si="0"/>
        <v>-1</v>
      </c>
      <c r="AS11" s="133">
        <f t="shared" si="0"/>
        <v>-0.84450069485805046</v>
      </c>
      <c r="AU11" t="s">
        <v>93</v>
      </c>
      <c r="AV11" s="133" t="str">
        <f t="shared" si="4"/>
        <v>N/A</v>
      </c>
      <c r="AW11" s="133" t="str">
        <f t="shared" si="1"/>
        <v>N/A</v>
      </c>
      <c r="AX11" s="133" t="str">
        <f t="shared" si="1"/>
        <v>N/A</v>
      </c>
      <c r="AY11" s="133" t="str">
        <f t="shared" si="1"/>
        <v>N/A</v>
      </c>
      <c r="AZ11" s="133">
        <f t="shared" si="1"/>
        <v>-1</v>
      </c>
      <c r="BA11" s="133">
        <f t="shared" si="1"/>
        <v>-1</v>
      </c>
      <c r="BB11" s="133">
        <f t="shared" si="1"/>
        <v>-1</v>
      </c>
      <c r="BD11" t="s">
        <v>93</v>
      </c>
      <c r="BE11" s="133" t="str">
        <f t="shared" si="5"/>
        <v>N/A</v>
      </c>
      <c r="BF11" s="133" t="str">
        <f t="shared" si="2"/>
        <v>N/A</v>
      </c>
      <c r="BG11" s="133" t="str">
        <f t="shared" si="2"/>
        <v>N/A</v>
      </c>
      <c r="BH11" s="133" t="str">
        <f t="shared" si="2"/>
        <v>N/A</v>
      </c>
      <c r="BI11" s="133">
        <f t="shared" si="2"/>
        <v>-1</v>
      </c>
      <c r="BJ11" s="133">
        <f t="shared" si="2"/>
        <v>-1</v>
      </c>
      <c r="BK11" s="133">
        <f t="shared" si="2"/>
        <v>-1</v>
      </c>
    </row>
    <row r="13" spans="2:63" ht="16" thickBot="1" x14ac:dyDescent="0.25">
      <c r="B13" s="2" t="s">
        <v>22</v>
      </c>
      <c r="C13" s="3"/>
      <c r="D13" s="3"/>
      <c r="E13" s="3"/>
      <c r="F13" s="3"/>
      <c r="G13" s="3"/>
      <c r="H13" s="3"/>
      <c r="I13" s="3"/>
      <c r="K13" s="4" t="s">
        <v>23</v>
      </c>
      <c r="L13" s="5"/>
      <c r="M13" s="5"/>
      <c r="N13" s="5"/>
      <c r="O13" s="5"/>
      <c r="P13" s="5"/>
      <c r="Q13" s="5"/>
      <c r="R13" s="5"/>
      <c r="T13" s="4" t="s">
        <v>24</v>
      </c>
      <c r="U13" s="4"/>
      <c r="V13" s="4"/>
      <c r="W13" s="4"/>
      <c r="X13" s="4"/>
      <c r="Y13" s="4"/>
      <c r="Z13" s="4"/>
      <c r="AA13" s="4"/>
      <c r="AC13" s="4" t="s">
        <v>25</v>
      </c>
      <c r="AD13" s="4"/>
      <c r="AE13" s="4"/>
      <c r="AF13" s="4"/>
      <c r="AG13" s="4"/>
      <c r="AH13" s="4"/>
      <c r="AI13" s="4"/>
      <c r="AJ13" s="4"/>
      <c r="AL13" s="6" t="s">
        <v>26</v>
      </c>
      <c r="AM13" s="7"/>
      <c r="AN13" s="7"/>
      <c r="AO13" s="7"/>
      <c r="AP13" s="7"/>
      <c r="AQ13" s="7"/>
      <c r="AR13" s="7"/>
      <c r="AS13" s="7"/>
      <c r="AT13" s="8"/>
      <c r="AU13" s="6" t="s">
        <v>27</v>
      </c>
      <c r="AV13" s="6"/>
      <c r="AW13" s="6"/>
      <c r="AX13" s="6"/>
      <c r="AY13" s="6"/>
      <c r="AZ13" s="6"/>
      <c r="BA13" s="6"/>
      <c r="BB13" s="6"/>
      <c r="BC13" s="8"/>
      <c r="BD13" s="6" t="s">
        <v>28</v>
      </c>
      <c r="BE13" s="6"/>
      <c r="BF13" s="6"/>
      <c r="BG13" s="6"/>
      <c r="BH13" s="6"/>
      <c r="BI13" s="6"/>
      <c r="BJ13" s="6"/>
      <c r="BK13" s="6"/>
    </row>
    <row r="14" spans="2:63" x14ac:dyDescent="0.2">
      <c r="B14" s="44"/>
      <c r="C14" s="84">
        <v>2016</v>
      </c>
      <c r="D14" s="84">
        <v>2018</v>
      </c>
      <c r="E14" s="84">
        <v>2020</v>
      </c>
      <c r="F14" s="84">
        <v>2025</v>
      </c>
      <c r="G14" s="84">
        <v>2030</v>
      </c>
      <c r="H14" s="84">
        <v>2040</v>
      </c>
      <c r="I14" s="85">
        <v>2050</v>
      </c>
      <c r="K14" s="44"/>
      <c r="L14" s="84">
        <v>2016</v>
      </c>
      <c r="M14" s="84">
        <v>2018</v>
      </c>
      <c r="N14" s="84">
        <v>2020</v>
      </c>
      <c r="O14" s="84">
        <v>2025</v>
      </c>
      <c r="P14" s="84">
        <v>2030</v>
      </c>
      <c r="Q14" s="84">
        <v>2040</v>
      </c>
      <c r="R14" s="85">
        <v>2050</v>
      </c>
      <c r="T14" s="44"/>
      <c r="U14" s="84">
        <v>2016</v>
      </c>
      <c r="V14" s="84">
        <v>2018</v>
      </c>
      <c r="W14" s="84">
        <v>2020</v>
      </c>
      <c r="X14" s="84">
        <v>2025</v>
      </c>
      <c r="Y14" s="84">
        <v>2030</v>
      </c>
      <c r="Z14" s="84">
        <v>2040</v>
      </c>
      <c r="AA14" s="85">
        <v>2050</v>
      </c>
      <c r="AC14" s="44"/>
      <c r="AD14" s="84">
        <v>2016</v>
      </c>
      <c r="AE14" s="84">
        <v>2018</v>
      </c>
      <c r="AF14" s="84">
        <v>2020</v>
      </c>
      <c r="AG14" s="84">
        <v>2025</v>
      </c>
      <c r="AH14" s="84">
        <v>2030</v>
      </c>
      <c r="AI14" s="84">
        <v>2040</v>
      </c>
      <c r="AJ14" s="85">
        <v>2050</v>
      </c>
      <c r="AL14" s="44"/>
      <c r="AM14" s="84">
        <v>2016</v>
      </c>
      <c r="AN14" s="84">
        <v>2018</v>
      </c>
      <c r="AO14" s="84">
        <v>2020</v>
      </c>
      <c r="AP14" s="84">
        <v>2025</v>
      </c>
      <c r="AQ14" s="84">
        <v>2030</v>
      </c>
      <c r="AR14" s="84">
        <v>2040</v>
      </c>
      <c r="AS14" s="85">
        <v>2050</v>
      </c>
      <c r="AU14" s="44"/>
      <c r="AV14" s="84">
        <v>2016</v>
      </c>
      <c r="AW14" s="84">
        <v>2018</v>
      </c>
      <c r="AX14" s="84">
        <v>2020</v>
      </c>
      <c r="AY14" s="84">
        <v>2025</v>
      </c>
      <c r="AZ14" s="84">
        <v>2030</v>
      </c>
      <c r="BA14" s="84">
        <v>2040</v>
      </c>
      <c r="BB14" s="85">
        <v>2050</v>
      </c>
      <c r="BD14" s="44"/>
      <c r="BE14" s="84">
        <v>2016</v>
      </c>
      <c r="BF14" s="84">
        <v>2018</v>
      </c>
      <c r="BG14" s="84">
        <v>2020</v>
      </c>
      <c r="BH14" s="84">
        <v>2025</v>
      </c>
      <c r="BI14" s="84">
        <v>2030</v>
      </c>
      <c r="BJ14" s="84">
        <v>2040</v>
      </c>
      <c r="BK14" s="85">
        <v>2050</v>
      </c>
    </row>
    <row r="15" spans="2:63" x14ac:dyDescent="0.2">
      <c r="B15" t="s">
        <v>88</v>
      </c>
      <c r="C15" s="147">
        <v>0</v>
      </c>
      <c r="D15" s="147">
        <v>0</v>
      </c>
      <c r="E15" s="147">
        <v>0</v>
      </c>
      <c r="F15" s="147">
        <v>0</v>
      </c>
      <c r="G15" s="147">
        <v>21.428873268376702</v>
      </c>
      <c r="H15" s="147">
        <v>0</v>
      </c>
      <c r="I15" s="147">
        <v>0</v>
      </c>
      <c r="J15" s="65"/>
      <c r="K15" t="s">
        <v>88</v>
      </c>
      <c r="L15" s="147">
        <v>0</v>
      </c>
      <c r="M15" s="147">
        <v>0</v>
      </c>
      <c r="N15" s="147">
        <v>0</v>
      </c>
      <c r="O15" s="147">
        <v>0</v>
      </c>
      <c r="P15" s="147">
        <v>15.6386890532837</v>
      </c>
      <c r="Q15" s="147">
        <v>0</v>
      </c>
      <c r="R15" s="147">
        <v>0</v>
      </c>
      <c r="S15" s="65"/>
      <c r="T15" t="s">
        <v>88</v>
      </c>
      <c r="U15" s="147">
        <v>0</v>
      </c>
      <c r="V15" s="147">
        <v>0</v>
      </c>
      <c r="W15" s="147">
        <v>0</v>
      </c>
      <c r="X15" s="147">
        <v>0</v>
      </c>
      <c r="Y15" s="147">
        <v>6.6655850993576298</v>
      </c>
      <c r="Z15" s="147">
        <v>0</v>
      </c>
      <c r="AA15" s="147">
        <v>0</v>
      </c>
      <c r="AB15" s="65"/>
      <c r="AC15" t="s">
        <v>88</v>
      </c>
      <c r="AD15" s="147">
        <v>0</v>
      </c>
      <c r="AE15" s="147">
        <v>0</v>
      </c>
      <c r="AF15" s="147">
        <v>0</v>
      </c>
      <c r="AG15" s="147">
        <v>0</v>
      </c>
      <c r="AH15" s="147">
        <v>0</v>
      </c>
      <c r="AI15" s="147">
        <v>0</v>
      </c>
      <c r="AJ15" s="147">
        <v>0</v>
      </c>
      <c r="AK15" s="65"/>
      <c r="AL15" t="s">
        <v>88</v>
      </c>
      <c r="AM15" s="133" t="str">
        <f>IFERROR(L15/C15-1,"N/A")</f>
        <v>N/A</v>
      </c>
      <c r="AN15" s="133" t="str">
        <f t="shared" ref="AN15:AS20" si="6">IFERROR(M15/D15-1,"N/A")</f>
        <v>N/A</v>
      </c>
      <c r="AO15" s="133" t="str">
        <f t="shared" si="6"/>
        <v>N/A</v>
      </c>
      <c r="AP15" s="133" t="str">
        <f t="shared" si="6"/>
        <v>N/A</v>
      </c>
      <c r="AQ15" s="133">
        <f t="shared" si="6"/>
        <v>-0.27020479063814185</v>
      </c>
      <c r="AR15" s="133" t="str">
        <f t="shared" si="6"/>
        <v>N/A</v>
      </c>
      <c r="AS15" s="133" t="str">
        <f t="shared" si="6"/>
        <v>N/A</v>
      </c>
      <c r="AT15" s="65"/>
      <c r="AU15" t="s">
        <v>88</v>
      </c>
      <c r="AV15" s="133" t="str">
        <f>IFERROR(U15/C15-1,"N/A")</f>
        <v>N/A</v>
      </c>
      <c r="AW15" s="133" t="str">
        <f t="shared" ref="AW15:BB20" si="7">IFERROR(V15/D15-1,"N/A")</f>
        <v>N/A</v>
      </c>
      <c r="AX15" s="133" t="str">
        <f t="shared" si="7"/>
        <v>N/A</v>
      </c>
      <c r="AY15" s="133" t="str">
        <f t="shared" si="7"/>
        <v>N/A</v>
      </c>
      <c r="AZ15" s="133">
        <f t="shared" si="7"/>
        <v>-0.68894374352410526</v>
      </c>
      <c r="BA15" s="133" t="str">
        <f t="shared" si="7"/>
        <v>N/A</v>
      </c>
      <c r="BB15" s="133" t="str">
        <f t="shared" si="7"/>
        <v>N/A</v>
      </c>
      <c r="BC15" s="65"/>
      <c r="BD15" t="s">
        <v>88</v>
      </c>
      <c r="BE15" s="133" t="str">
        <f>IFERROR(AD15/C15-1,"N/A")</f>
        <v>N/A</v>
      </c>
      <c r="BF15" s="133" t="str">
        <f t="shared" ref="BF15:BK20" si="8">IFERROR(AE15/D15-1,"N/A")</f>
        <v>N/A</v>
      </c>
      <c r="BG15" s="133" t="str">
        <f t="shared" si="8"/>
        <v>N/A</v>
      </c>
      <c r="BH15" s="133" t="str">
        <f t="shared" si="8"/>
        <v>N/A</v>
      </c>
      <c r="BI15" s="133">
        <f t="shared" si="8"/>
        <v>-1</v>
      </c>
      <c r="BJ15" s="133" t="str">
        <f t="shared" si="8"/>
        <v>N/A</v>
      </c>
      <c r="BK15" s="133" t="str">
        <f t="shared" si="8"/>
        <v>N/A</v>
      </c>
    </row>
    <row r="16" spans="2:63" x14ac:dyDescent="0.2">
      <c r="B16" t="s">
        <v>89</v>
      </c>
      <c r="C16" s="147">
        <v>0</v>
      </c>
      <c r="D16" s="147">
        <v>0</v>
      </c>
      <c r="E16" s="147">
        <v>0</v>
      </c>
      <c r="F16" s="147">
        <v>0</v>
      </c>
      <c r="G16" s="147">
        <v>21.428873268376702</v>
      </c>
      <c r="H16" s="147">
        <v>0</v>
      </c>
      <c r="I16" s="147">
        <v>0</v>
      </c>
      <c r="J16" s="65"/>
      <c r="K16" t="s">
        <v>89</v>
      </c>
      <c r="L16" s="147">
        <v>0</v>
      </c>
      <c r="M16" s="147">
        <v>0</v>
      </c>
      <c r="N16" s="147">
        <v>0</v>
      </c>
      <c r="O16" s="147">
        <v>0</v>
      </c>
      <c r="P16" s="147">
        <v>15.6386890532837</v>
      </c>
      <c r="Q16" s="147">
        <v>0</v>
      </c>
      <c r="R16" s="147">
        <v>0</v>
      </c>
      <c r="S16" s="65"/>
      <c r="T16" t="s">
        <v>89</v>
      </c>
      <c r="U16" s="147">
        <v>0</v>
      </c>
      <c r="V16" s="147">
        <v>0</v>
      </c>
      <c r="W16" s="147">
        <v>0</v>
      </c>
      <c r="X16" s="147">
        <v>0</v>
      </c>
      <c r="Y16" s="147">
        <v>6.6655850993576298</v>
      </c>
      <c r="Z16" s="147">
        <v>0</v>
      </c>
      <c r="AA16" s="147">
        <v>0</v>
      </c>
      <c r="AB16" s="65"/>
      <c r="AC16" t="s">
        <v>89</v>
      </c>
      <c r="AD16" s="147">
        <v>0</v>
      </c>
      <c r="AE16" s="147">
        <v>0</v>
      </c>
      <c r="AF16" s="147">
        <v>0</v>
      </c>
      <c r="AG16" s="147">
        <v>0</v>
      </c>
      <c r="AH16" s="147">
        <v>0</v>
      </c>
      <c r="AI16" s="147">
        <v>0</v>
      </c>
      <c r="AJ16" s="147">
        <v>0</v>
      </c>
      <c r="AK16" s="65"/>
      <c r="AL16" t="s">
        <v>89</v>
      </c>
      <c r="AM16" s="133" t="str">
        <f t="shared" ref="AM16:AM20" si="9">IFERROR(L16/C16-1,"N/A")</f>
        <v>N/A</v>
      </c>
      <c r="AN16" s="133" t="str">
        <f t="shared" si="6"/>
        <v>N/A</v>
      </c>
      <c r="AO16" s="133" t="str">
        <f t="shared" si="6"/>
        <v>N/A</v>
      </c>
      <c r="AP16" s="133" t="str">
        <f t="shared" si="6"/>
        <v>N/A</v>
      </c>
      <c r="AQ16" s="133">
        <f t="shared" si="6"/>
        <v>-0.27020479063814185</v>
      </c>
      <c r="AR16" s="133" t="str">
        <f t="shared" si="6"/>
        <v>N/A</v>
      </c>
      <c r="AS16" s="133" t="str">
        <f t="shared" si="6"/>
        <v>N/A</v>
      </c>
      <c r="AT16" s="65"/>
      <c r="AU16" t="s">
        <v>89</v>
      </c>
      <c r="AV16" s="133" t="str">
        <f t="shared" ref="AV16:AV20" si="10">IFERROR(U16/C16-1,"N/A")</f>
        <v>N/A</v>
      </c>
      <c r="AW16" s="133" t="str">
        <f t="shared" si="7"/>
        <v>N/A</v>
      </c>
      <c r="AX16" s="133" t="str">
        <f t="shared" si="7"/>
        <v>N/A</v>
      </c>
      <c r="AY16" s="133" t="str">
        <f t="shared" si="7"/>
        <v>N/A</v>
      </c>
      <c r="AZ16" s="133">
        <f t="shared" si="7"/>
        <v>-0.68894374352410526</v>
      </c>
      <c r="BA16" s="133" t="str">
        <f t="shared" si="7"/>
        <v>N/A</v>
      </c>
      <c r="BB16" s="133" t="str">
        <f t="shared" si="7"/>
        <v>N/A</v>
      </c>
      <c r="BC16" s="65"/>
      <c r="BD16" t="s">
        <v>89</v>
      </c>
      <c r="BE16" s="133" t="str">
        <f t="shared" ref="BE16:BE20" si="11">IFERROR(AD16/C16-1,"N/A")</f>
        <v>N/A</v>
      </c>
      <c r="BF16" s="133" t="str">
        <f t="shared" si="8"/>
        <v>N/A</v>
      </c>
      <c r="BG16" s="133" t="str">
        <f t="shared" si="8"/>
        <v>N/A</v>
      </c>
      <c r="BH16" s="133" t="str">
        <f t="shared" si="8"/>
        <v>N/A</v>
      </c>
      <c r="BI16" s="133">
        <f t="shared" si="8"/>
        <v>-1</v>
      </c>
      <c r="BJ16" s="133" t="str">
        <f t="shared" si="8"/>
        <v>N/A</v>
      </c>
      <c r="BK16" s="133" t="str">
        <f t="shared" si="8"/>
        <v>N/A</v>
      </c>
    </row>
    <row r="17" spans="2:63" x14ac:dyDescent="0.2">
      <c r="B17" t="s">
        <v>90</v>
      </c>
      <c r="C17" s="147">
        <v>0</v>
      </c>
      <c r="D17" s="147">
        <v>0</v>
      </c>
      <c r="E17" s="147">
        <v>0</v>
      </c>
      <c r="F17" s="147">
        <v>0</v>
      </c>
      <c r="G17" s="147">
        <v>0</v>
      </c>
      <c r="H17" s="147">
        <v>0</v>
      </c>
      <c r="I17" s="147">
        <v>0</v>
      </c>
      <c r="J17" s="65"/>
      <c r="K17" t="s">
        <v>90</v>
      </c>
      <c r="L17" s="147">
        <v>0</v>
      </c>
      <c r="M17" s="147">
        <v>0</v>
      </c>
      <c r="N17" s="147">
        <v>0</v>
      </c>
      <c r="O17" s="147">
        <v>0</v>
      </c>
      <c r="P17" s="147">
        <v>0</v>
      </c>
      <c r="Q17" s="147">
        <v>0</v>
      </c>
      <c r="R17" s="147">
        <v>0</v>
      </c>
      <c r="S17" s="65"/>
      <c r="T17" t="s">
        <v>90</v>
      </c>
      <c r="U17" s="147">
        <v>0</v>
      </c>
      <c r="V17" s="147">
        <v>0</v>
      </c>
      <c r="W17" s="147">
        <v>0</v>
      </c>
      <c r="X17" s="147">
        <v>0</v>
      </c>
      <c r="Y17" s="147">
        <v>0</v>
      </c>
      <c r="Z17" s="147">
        <v>0</v>
      </c>
      <c r="AA17" s="147">
        <v>0</v>
      </c>
      <c r="AB17" s="65"/>
      <c r="AC17" t="s">
        <v>90</v>
      </c>
      <c r="AD17" s="147">
        <v>0</v>
      </c>
      <c r="AE17" s="147">
        <v>0</v>
      </c>
      <c r="AF17" s="147">
        <v>0</v>
      </c>
      <c r="AG17" s="147">
        <v>0</v>
      </c>
      <c r="AH17" s="147">
        <v>0</v>
      </c>
      <c r="AI17" s="147">
        <v>0</v>
      </c>
      <c r="AJ17" s="147">
        <v>0</v>
      </c>
      <c r="AK17" s="65"/>
      <c r="AL17" t="s">
        <v>90</v>
      </c>
      <c r="AM17" s="133" t="str">
        <f t="shared" si="9"/>
        <v>N/A</v>
      </c>
      <c r="AN17" s="133" t="str">
        <f t="shared" si="6"/>
        <v>N/A</v>
      </c>
      <c r="AO17" s="133" t="str">
        <f t="shared" si="6"/>
        <v>N/A</v>
      </c>
      <c r="AP17" s="133" t="str">
        <f t="shared" si="6"/>
        <v>N/A</v>
      </c>
      <c r="AQ17" s="133" t="str">
        <f t="shared" si="6"/>
        <v>N/A</v>
      </c>
      <c r="AR17" s="133" t="str">
        <f t="shared" si="6"/>
        <v>N/A</v>
      </c>
      <c r="AS17" s="133" t="str">
        <f t="shared" si="6"/>
        <v>N/A</v>
      </c>
      <c r="AT17" s="65"/>
      <c r="AU17" t="s">
        <v>90</v>
      </c>
      <c r="AV17" s="133" t="str">
        <f t="shared" si="10"/>
        <v>N/A</v>
      </c>
      <c r="AW17" s="133" t="str">
        <f t="shared" si="7"/>
        <v>N/A</v>
      </c>
      <c r="AX17" s="133" t="str">
        <f t="shared" si="7"/>
        <v>N/A</v>
      </c>
      <c r="AY17" s="133" t="str">
        <f t="shared" si="7"/>
        <v>N/A</v>
      </c>
      <c r="AZ17" s="133" t="str">
        <f t="shared" si="7"/>
        <v>N/A</v>
      </c>
      <c r="BA17" s="133" t="str">
        <f t="shared" si="7"/>
        <v>N/A</v>
      </c>
      <c r="BB17" s="133" t="str">
        <f t="shared" si="7"/>
        <v>N/A</v>
      </c>
      <c r="BC17" s="65"/>
      <c r="BD17" t="s">
        <v>90</v>
      </c>
      <c r="BE17" s="133" t="str">
        <f t="shared" si="11"/>
        <v>N/A</v>
      </c>
      <c r="BF17" s="133" t="str">
        <f t="shared" si="8"/>
        <v>N/A</v>
      </c>
      <c r="BG17" s="133" t="str">
        <f t="shared" si="8"/>
        <v>N/A</v>
      </c>
      <c r="BH17" s="133" t="str">
        <f t="shared" si="8"/>
        <v>N/A</v>
      </c>
      <c r="BI17" s="133" t="str">
        <f t="shared" si="8"/>
        <v>N/A</v>
      </c>
      <c r="BJ17" s="133" t="str">
        <f t="shared" si="8"/>
        <v>N/A</v>
      </c>
      <c r="BK17" s="133" t="str">
        <f t="shared" si="8"/>
        <v>N/A</v>
      </c>
    </row>
    <row r="18" spans="2:63" x14ac:dyDescent="0.2">
      <c r="B18" t="s">
        <v>91</v>
      </c>
      <c r="C18" s="147">
        <v>0</v>
      </c>
      <c r="D18" s="147">
        <v>0</v>
      </c>
      <c r="E18" s="147">
        <v>0</v>
      </c>
      <c r="F18" s="147">
        <v>0</v>
      </c>
      <c r="G18" s="147">
        <v>21.580705200932901</v>
      </c>
      <c r="H18" s="147">
        <v>0</v>
      </c>
      <c r="I18" s="147">
        <v>0</v>
      </c>
      <c r="J18" s="65"/>
      <c r="K18" t="s">
        <v>91</v>
      </c>
      <c r="L18" s="147">
        <v>0</v>
      </c>
      <c r="M18" s="147">
        <v>0</v>
      </c>
      <c r="N18" s="147">
        <v>0</v>
      </c>
      <c r="O18" s="147">
        <v>0</v>
      </c>
      <c r="P18" s="147">
        <v>15.749379429921399</v>
      </c>
      <c r="Q18" s="147">
        <v>0</v>
      </c>
      <c r="R18" s="147">
        <v>0</v>
      </c>
      <c r="S18" s="65"/>
      <c r="T18" t="s">
        <v>91</v>
      </c>
      <c r="U18" s="147">
        <v>0</v>
      </c>
      <c r="V18" s="147">
        <v>0</v>
      </c>
      <c r="W18" s="147">
        <v>0</v>
      </c>
      <c r="X18" s="147">
        <v>0</v>
      </c>
      <c r="Y18" s="147">
        <v>6.7129305406923399</v>
      </c>
      <c r="Z18" s="147">
        <v>0</v>
      </c>
      <c r="AA18" s="147">
        <v>0</v>
      </c>
      <c r="AB18" s="65"/>
      <c r="AC18" t="s">
        <v>91</v>
      </c>
      <c r="AD18" s="147">
        <v>0</v>
      </c>
      <c r="AE18" s="147">
        <v>0</v>
      </c>
      <c r="AF18" s="147">
        <v>0</v>
      </c>
      <c r="AG18" s="147">
        <v>0</v>
      </c>
      <c r="AH18" s="147">
        <v>0</v>
      </c>
      <c r="AI18" s="147">
        <v>0</v>
      </c>
      <c r="AJ18" s="147">
        <v>0</v>
      </c>
      <c r="AK18" s="65"/>
      <c r="AL18" t="s">
        <v>91</v>
      </c>
      <c r="AM18" s="133" t="str">
        <f t="shared" si="9"/>
        <v>N/A</v>
      </c>
      <c r="AN18" s="133" t="str">
        <f t="shared" si="6"/>
        <v>N/A</v>
      </c>
      <c r="AO18" s="133" t="str">
        <f t="shared" si="6"/>
        <v>N/A</v>
      </c>
      <c r="AP18" s="133" t="str">
        <f t="shared" si="6"/>
        <v>N/A</v>
      </c>
      <c r="AQ18" s="133">
        <f t="shared" si="6"/>
        <v>-0.27021015841314688</v>
      </c>
      <c r="AR18" s="133" t="str">
        <f t="shared" si="6"/>
        <v>N/A</v>
      </c>
      <c r="AS18" s="133" t="str">
        <f t="shared" si="6"/>
        <v>N/A</v>
      </c>
      <c r="AT18" s="65"/>
      <c r="AU18" t="s">
        <v>91</v>
      </c>
      <c r="AV18" s="133" t="str">
        <f t="shared" si="10"/>
        <v>N/A</v>
      </c>
      <c r="AW18" s="133" t="str">
        <f t="shared" si="7"/>
        <v>N/A</v>
      </c>
      <c r="AX18" s="133" t="str">
        <f t="shared" si="7"/>
        <v>N/A</v>
      </c>
      <c r="AY18" s="133" t="str">
        <f t="shared" si="7"/>
        <v>N/A</v>
      </c>
      <c r="AZ18" s="133">
        <f t="shared" si="7"/>
        <v>-0.68893831419363671</v>
      </c>
      <c r="BA18" s="133" t="str">
        <f t="shared" si="7"/>
        <v>N/A</v>
      </c>
      <c r="BB18" s="133" t="str">
        <f t="shared" si="7"/>
        <v>N/A</v>
      </c>
      <c r="BC18" s="65"/>
      <c r="BD18" t="s">
        <v>91</v>
      </c>
      <c r="BE18" s="133" t="str">
        <f t="shared" si="11"/>
        <v>N/A</v>
      </c>
      <c r="BF18" s="133" t="str">
        <f t="shared" si="8"/>
        <v>N/A</v>
      </c>
      <c r="BG18" s="133" t="str">
        <f t="shared" si="8"/>
        <v>N/A</v>
      </c>
      <c r="BH18" s="133" t="str">
        <f t="shared" si="8"/>
        <v>N/A</v>
      </c>
      <c r="BI18" s="133">
        <f t="shared" si="8"/>
        <v>-1</v>
      </c>
      <c r="BJ18" s="133" t="str">
        <f t="shared" si="8"/>
        <v>N/A</v>
      </c>
      <c r="BK18" s="133" t="str">
        <f t="shared" si="8"/>
        <v>N/A</v>
      </c>
    </row>
    <row r="19" spans="2:63" x14ac:dyDescent="0.2">
      <c r="B19" t="s">
        <v>92</v>
      </c>
      <c r="C19" s="147">
        <v>0</v>
      </c>
      <c r="D19" s="147">
        <v>0</v>
      </c>
      <c r="E19" s="147">
        <v>0</v>
      </c>
      <c r="F19" s="147">
        <v>0</v>
      </c>
      <c r="G19" s="147">
        <v>21.749516188312501</v>
      </c>
      <c r="H19" s="147">
        <v>0</v>
      </c>
      <c r="I19" s="147">
        <v>0</v>
      </c>
      <c r="J19" s="65"/>
      <c r="K19" t="s">
        <v>92</v>
      </c>
      <c r="L19" s="147">
        <v>0</v>
      </c>
      <c r="M19" s="147">
        <v>0</v>
      </c>
      <c r="N19" s="147">
        <v>0</v>
      </c>
      <c r="O19" s="147">
        <v>0</v>
      </c>
      <c r="P19" s="147">
        <v>15.872804097676701</v>
      </c>
      <c r="Q19" s="147">
        <v>0</v>
      </c>
      <c r="R19" s="147">
        <v>0</v>
      </c>
      <c r="S19" s="65"/>
      <c r="T19" t="s">
        <v>92</v>
      </c>
      <c r="U19" s="147">
        <v>0</v>
      </c>
      <c r="V19" s="147">
        <v>0</v>
      </c>
      <c r="W19" s="147">
        <v>0</v>
      </c>
      <c r="X19" s="147">
        <v>0</v>
      </c>
      <c r="Y19" s="147">
        <v>6.7655003065881303</v>
      </c>
      <c r="Z19" s="147">
        <v>0</v>
      </c>
      <c r="AA19" s="147">
        <v>0</v>
      </c>
      <c r="AB19" s="65"/>
      <c r="AC19" t="s">
        <v>92</v>
      </c>
      <c r="AD19" s="147">
        <v>0</v>
      </c>
      <c r="AE19" s="147">
        <v>0</v>
      </c>
      <c r="AF19" s="147">
        <v>0</v>
      </c>
      <c r="AG19" s="147">
        <v>0</v>
      </c>
      <c r="AH19" s="147">
        <v>0</v>
      </c>
      <c r="AI19" s="147">
        <v>0</v>
      </c>
      <c r="AJ19" s="147">
        <v>0</v>
      </c>
      <c r="AK19" s="65"/>
      <c r="AL19" t="s">
        <v>92</v>
      </c>
      <c r="AM19" s="133" t="str">
        <f t="shared" si="9"/>
        <v>N/A</v>
      </c>
      <c r="AN19" s="133" t="str">
        <f t="shared" si="6"/>
        <v>N/A</v>
      </c>
      <c r="AO19" s="133" t="str">
        <f t="shared" si="6"/>
        <v>N/A</v>
      </c>
      <c r="AP19" s="133" t="str">
        <f t="shared" si="6"/>
        <v>N/A</v>
      </c>
      <c r="AQ19" s="133">
        <f t="shared" si="6"/>
        <v>-0.2701996697192629</v>
      </c>
      <c r="AR19" s="133" t="str">
        <f t="shared" si="6"/>
        <v>N/A</v>
      </c>
      <c r="AS19" s="133" t="str">
        <f t="shared" si="6"/>
        <v>N/A</v>
      </c>
      <c r="AT19" s="65"/>
      <c r="AU19" t="s">
        <v>92</v>
      </c>
      <c r="AV19" s="133" t="str">
        <f t="shared" si="10"/>
        <v>N/A</v>
      </c>
      <c r="AW19" s="133" t="str">
        <f t="shared" si="7"/>
        <v>N/A</v>
      </c>
      <c r="AX19" s="133" t="str">
        <f t="shared" si="7"/>
        <v>N/A</v>
      </c>
      <c r="AY19" s="133" t="str">
        <f t="shared" si="7"/>
        <v>N/A</v>
      </c>
      <c r="AZ19" s="133">
        <f t="shared" si="7"/>
        <v>-0.68893559525596737</v>
      </c>
      <c r="BA19" s="133" t="str">
        <f t="shared" si="7"/>
        <v>N/A</v>
      </c>
      <c r="BB19" s="133" t="str">
        <f t="shared" si="7"/>
        <v>N/A</v>
      </c>
      <c r="BC19" s="65"/>
      <c r="BD19" t="s">
        <v>92</v>
      </c>
      <c r="BE19" s="133" t="str">
        <f t="shared" si="11"/>
        <v>N/A</v>
      </c>
      <c r="BF19" s="133" t="str">
        <f t="shared" si="8"/>
        <v>N/A</v>
      </c>
      <c r="BG19" s="133" t="str">
        <f t="shared" si="8"/>
        <v>N/A</v>
      </c>
      <c r="BH19" s="133" t="str">
        <f t="shared" si="8"/>
        <v>N/A</v>
      </c>
      <c r="BI19" s="133">
        <f t="shared" si="8"/>
        <v>-1</v>
      </c>
      <c r="BJ19" s="133" t="str">
        <f t="shared" si="8"/>
        <v>N/A</v>
      </c>
      <c r="BK19" s="133" t="str">
        <f t="shared" si="8"/>
        <v>N/A</v>
      </c>
    </row>
    <row r="20" spans="2:63" x14ac:dyDescent="0.2">
      <c r="B20" t="s">
        <v>93</v>
      </c>
      <c r="C20" s="147">
        <v>0</v>
      </c>
      <c r="D20" s="147">
        <v>0</v>
      </c>
      <c r="E20" s="147">
        <v>0</v>
      </c>
      <c r="F20" s="147">
        <v>0</v>
      </c>
      <c r="G20" s="147">
        <v>0</v>
      </c>
      <c r="H20" s="147">
        <v>0</v>
      </c>
      <c r="I20" s="147">
        <v>0</v>
      </c>
      <c r="J20" s="65"/>
      <c r="K20" t="s">
        <v>93</v>
      </c>
      <c r="L20" s="147">
        <v>0</v>
      </c>
      <c r="M20" s="147">
        <v>0</v>
      </c>
      <c r="N20" s="147">
        <v>0</v>
      </c>
      <c r="O20" s="147">
        <v>0</v>
      </c>
      <c r="P20" s="147">
        <v>0</v>
      </c>
      <c r="Q20" s="147">
        <v>0</v>
      </c>
      <c r="R20" s="147">
        <v>0</v>
      </c>
      <c r="S20" s="65"/>
      <c r="T20" t="s">
        <v>93</v>
      </c>
      <c r="U20" s="147">
        <v>0</v>
      </c>
      <c r="V20" s="147">
        <v>0</v>
      </c>
      <c r="W20" s="147">
        <v>0</v>
      </c>
      <c r="X20" s="147">
        <v>0</v>
      </c>
      <c r="Y20" s="147">
        <v>0</v>
      </c>
      <c r="Z20" s="147">
        <v>0</v>
      </c>
      <c r="AA20" s="147">
        <v>0</v>
      </c>
      <c r="AB20" s="65"/>
      <c r="AC20" t="s">
        <v>93</v>
      </c>
      <c r="AD20" s="147">
        <v>0</v>
      </c>
      <c r="AE20" s="147">
        <v>0</v>
      </c>
      <c r="AF20" s="147">
        <v>0</v>
      </c>
      <c r="AG20" s="147">
        <v>0</v>
      </c>
      <c r="AH20" s="147">
        <v>0</v>
      </c>
      <c r="AI20" s="147">
        <v>0</v>
      </c>
      <c r="AJ20" s="147">
        <v>0</v>
      </c>
      <c r="AK20" s="65"/>
      <c r="AL20" t="s">
        <v>93</v>
      </c>
      <c r="AM20" s="133" t="str">
        <f t="shared" si="9"/>
        <v>N/A</v>
      </c>
      <c r="AN20" s="133" t="str">
        <f t="shared" si="6"/>
        <v>N/A</v>
      </c>
      <c r="AO20" s="133" t="str">
        <f t="shared" si="6"/>
        <v>N/A</v>
      </c>
      <c r="AP20" s="133" t="str">
        <f t="shared" si="6"/>
        <v>N/A</v>
      </c>
      <c r="AQ20" s="133" t="str">
        <f t="shared" si="6"/>
        <v>N/A</v>
      </c>
      <c r="AR20" s="133" t="str">
        <f t="shared" si="6"/>
        <v>N/A</v>
      </c>
      <c r="AS20" s="133" t="str">
        <f t="shared" si="6"/>
        <v>N/A</v>
      </c>
      <c r="AT20" s="65"/>
      <c r="AU20" t="s">
        <v>93</v>
      </c>
      <c r="AV20" s="133" t="str">
        <f t="shared" si="10"/>
        <v>N/A</v>
      </c>
      <c r="AW20" s="133" t="str">
        <f t="shared" si="7"/>
        <v>N/A</v>
      </c>
      <c r="AX20" s="133" t="str">
        <f t="shared" si="7"/>
        <v>N/A</v>
      </c>
      <c r="AY20" s="133" t="str">
        <f t="shared" si="7"/>
        <v>N/A</v>
      </c>
      <c r="AZ20" s="133" t="str">
        <f t="shared" si="7"/>
        <v>N/A</v>
      </c>
      <c r="BA20" s="133" t="str">
        <f t="shared" si="7"/>
        <v>N/A</v>
      </c>
      <c r="BB20" s="133" t="str">
        <f t="shared" si="7"/>
        <v>N/A</v>
      </c>
      <c r="BC20" s="65"/>
      <c r="BD20" t="s">
        <v>93</v>
      </c>
      <c r="BE20" s="133" t="str">
        <f t="shared" si="11"/>
        <v>N/A</v>
      </c>
      <c r="BF20" s="133" t="str">
        <f t="shared" si="8"/>
        <v>N/A</v>
      </c>
      <c r="BG20" s="133" t="str">
        <f t="shared" si="8"/>
        <v>N/A</v>
      </c>
      <c r="BH20" s="133" t="str">
        <f t="shared" si="8"/>
        <v>N/A</v>
      </c>
      <c r="BI20" s="133" t="str">
        <f t="shared" si="8"/>
        <v>N/A</v>
      </c>
      <c r="BJ20" s="133" t="str">
        <f t="shared" si="8"/>
        <v>N/A</v>
      </c>
      <c r="BK20" s="133" t="str">
        <f t="shared" si="8"/>
        <v>N/A</v>
      </c>
    </row>
  </sheetData>
  <sheetProtection algorithmName="SHA-512" hashValue="uVsdeFPCIAMmoRoV82yE1v0g19EPYmgH7W0+SvB0r8wSe0GsuOxMbxYzZDuV3f6D1puflu9ZS09F7bPCfvJwUA==" saltValue="skCKTYQbuRpcteXJkYSvQQ==" spinCount="100000" sheet="1" objects="1" scenarios="1"/>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sheetPr>
  <dimension ref="B2:Q19"/>
  <sheetViews>
    <sheetView showGridLines="0" zoomScaleNormal="100" workbookViewId="0"/>
  </sheetViews>
  <sheetFormatPr baseColWidth="10" defaultColWidth="9.1640625" defaultRowHeight="15" x14ac:dyDescent="0.2"/>
  <cols>
    <col min="2" max="2" width="27.33203125" bestFit="1" customWidth="1"/>
  </cols>
  <sheetData>
    <row r="2" spans="2:17" x14ac:dyDescent="0.2">
      <c r="B2" s="1" t="s">
        <v>103</v>
      </c>
    </row>
    <row r="4" spans="2:17" x14ac:dyDescent="0.2">
      <c r="B4" s="2"/>
      <c r="C4" s="3" t="s">
        <v>86</v>
      </c>
      <c r="D4" s="3"/>
      <c r="E4" s="3"/>
      <c r="F4" s="3"/>
      <c r="G4" s="3"/>
      <c r="H4" s="3"/>
      <c r="I4" s="3"/>
      <c r="K4" s="3" t="s">
        <v>76</v>
      </c>
      <c r="L4" s="3"/>
      <c r="M4" s="3"/>
      <c r="N4" s="3"/>
      <c r="O4" s="3"/>
      <c r="P4" s="3"/>
      <c r="Q4" s="3"/>
    </row>
    <row r="5" spans="2:17"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row>
    <row r="6" spans="2:17" x14ac:dyDescent="0.2">
      <c r="B6" s="1" t="s">
        <v>1</v>
      </c>
      <c r="C6" s="83">
        <v>41.702757538202007</v>
      </c>
      <c r="D6" s="83">
        <v>40.625059227057925</v>
      </c>
      <c r="E6" s="83">
        <v>44.495846533101506</v>
      </c>
      <c r="F6" s="83">
        <v>48.939161506620678</v>
      </c>
      <c r="G6" s="83">
        <v>57.195344270156788</v>
      </c>
      <c r="H6" s="83">
        <v>55.629887179561067</v>
      </c>
      <c r="I6" s="83">
        <v>60.607855940976179</v>
      </c>
    </row>
    <row r="7" spans="2:17" x14ac:dyDescent="0.2">
      <c r="B7" s="1" t="s">
        <v>77</v>
      </c>
      <c r="C7" s="83">
        <v>42.400805497292211</v>
      </c>
      <c r="D7" s="83">
        <v>41.638600687684324</v>
      </c>
      <c r="E7" s="83">
        <v>45.794895338645993</v>
      </c>
      <c r="F7" s="83">
        <v>50.154361308584058</v>
      </c>
      <c r="G7" s="83">
        <v>57.959951225607369</v>
      </c>
      <c r="H7" s="83">
        <v>56.600762257194894</v>
      </c>
      <c r="I7" s="83">
        <v>61.306868958793402</v>
      </c>
      <c r="K7" s="101">
        <f>C7/C$6-1</f>
        <v>1.673865231695415E-2</v>
      </c>
      <c r="L7" s="101">
        <f t="shared" ref="L7:Q9" si="0">D7/D$6-1</f>
        <v>2.4948676504361611E-2</v>
      </c>
      <c r="M7" s="101">
        <f t="shared" si="0"/>
        <v>2.9194832928464365E-2</v>
      </c>
      <c r="N7" s="101">
        <f t="shared" si="0"/>
        <v>2.4830825959267555E-2</v>
      </c>
      <c r="O7" s="101">
        <f t="shared" si="0"/>
        <v>1.3368342567168234E-2</v>
      </c>
      <c r="P7" s="101">
        <f t="shared" si="0"/>
        <v>1.7452400622349984E-2</v>
      </c>
      <c r="Q7" s="101">
        <f t="shared" si="0"/>
        <v>1.1533373140570458E-2</v>
      </c>
    </row>
    <row r="8" spans="2:17" x14ac:dyDescent="0.2">
      <c r="B8" s="1" t="s">
        <v>78</v>
      </c>
      <c r="C8" s="83">
        <v>43.171203129764649</v>
      </c>
      <c r="D8" s="83">
        <v>44.087655766061488</v>
      </c>
      <c r="E8" s="83">
        <v>47.474187074830468</v>
      </c>
      <c r="F8" s="83">
        <v>52.915502881928148</v>
      </c>
      <c r="G8" s="83">
        <v>59.533278689740634</v>
      </c>
      <c r="H8" s="83">
        <v>57.152352228783954</v>
      </c>
      <c r="I8" s="83">
        <v>62.945986314031316</v>
      </c>
      <c r="K8" s="101">
        <f t="shared" ref="K8:K9" si="1">C8/C$6-1</f>
        <v>3.5212194066962299E-2</v>
      </c>
      <c r="L8" s="101">
        <f t="shared" si="0"/>
        <v>8.5233021314522484E-2</v>
      </c>
      <c r="M8" s="101">
        <f t="shared" si="0"/>
        <v>6.6935248428486638E-2</v>
      </c>
      <c r="N8" s="101">
        <f t="shared" si="0"/>
        <v>8.1250705016054248E-2</v>
      </c>
      <c r="O8" s="101">
        <f t="shared" si="0"/>
        <v>4.0876306444469268E-2</v>
      </c>
      <c r="P8" s="101">
        <f t="shared" si="0"/>
        <v>2.7367753673644968E-2</v>
      </c>
      <c r="Q8" s="101">
        <f t="shared" si="0"/>
        <v>3.8578008358060911E-2</v>
      </c>
    </row>
    <row r="9" spans="2:17" x14ac:dyDescent="0.2">
      <c r="B9" s="1" t="s">
        <v>79</v>
      </c>
      <c r="C9" s="83">
        <v>43.827755473616357</v>
      </c>
      <c r="D9" s="83">
        <v>45.794058139979612</v>
      </c>
      <c r="E9" s="83">
        <v>49.349974477570498</v>
      </c>
      <c r="F9" s="83">
        <v>54.051441941917815</v>
      </c>
      <c r="G9" s="83">
        <v>61.124085077182627</v>
      </c>
      <c r="H9" s="83">
        <v>57.061008967957143</v>
      </c>
      <c r="I9" s="83">
        <v>63.440500726679964</v>
      </c>
      <c r="K9" s="101">
        <f t="shared" si="1"/>
        <v>5.0955813496690983E-2</v>
      </c>
      <c r="L9" s="101">
        <f t="shared" si="0"/>
        <v>0.12723671082007737</v>
      </c>
      <c r="M9" s="101">
        <f t="shared" si="0"/>
        <v>0.1090917090622805</v>
      </c>
      <c r="N9" s="101">
        <f t="shared" si="0"/>
        <v>0.10446195394266256</v>
      </c>
      <c r="O9" s="101">
        <f t="shared" si="0"/>
        <v>6.8689870778096962E-2</v>
      </c>
      <c r="P9" s="101">
        <f t="shared" si="0"/>
        <v>2.5725771899855365E-2</v>
      </c>
      <c r="Q9" s="101">
        <f t="shared" si="0"/>
        <v>4.673725446520316E-2</v>
      </c>
    </row>
    <row r="10" spans="2:17" x14ac:dyDescent="0.2">
      <c r="B10" s="1"/>
      <c r="C10" s="83"/>
      <c r="D10" s="83"/>
      <c r="E10" s="83"/>
      <c r="F10" s="83"/>
      <c r="G10" s="83"/>
      <c r="H10" s="83"/>
      <c r="I10" s="83"/>
      <c r="K10" s="101"/>
      <c r="L10" s="101"/>
      <c r="M10" s="101"/>
      <c r="N10" s="101"/>
      <c r="O10" s="101"/>
      <c r="P10" s="101"/>
      <c r="Q10" s="101"/>
    </row>
    <row r="11" spans="2:17" x14ac:dyDescent="0.2">
      <c r="B11" s="1" t="s">
        <v>15</v>
      </c>
      <c r="C11" s="83">
        <v>43.032956971919837</v>
      </c>
      <c r="D11" s="83">
        <v>42.908603270309079</v>
      </c>
      <c r="E11" s="83">
        <v>48.231585764810426</v>
      </c>
      <c r="F11" s="83">
        <v>47.653611406452455</v>
      </c>
      <c r="G11" s="83">
        <v>61.856536028972378</v>
      </c>
      <c r="H11" s="83">
        <v>56.417662599138332</v>
      </c>
      <c r="I11" s="83">
        <v>67.104759767099381</v>
      </c>
      <c r="K11" s="102"/>
      <c r="L11" s="102"/>
      <c r="M11" s="102"/>
      <c r="N11" s="102"/>
      <c r="O11" s="102"/>
      <c r="P11" s="102"/>
      <c r="Q11" s="102"/>
    </row>
    <row r="12" spans="2:17" x14ac:dyDescent="0.2">
      <c r="B12" s="1" t="s">
        <v>80</v>
      </c>
      <c r="C12" s="83">
        <v>43.293549361920419</v>
      </c>
      <c r="D12" s="83">
        <v>43.40214842527665</v>
      </c>
      <c r="E12" s="83">
        <v>48.975301382877369</v>
      </c>
      <c r="F12" s="83">
        <v>48.451729673101433</v>
      </c>
      <c r="G12" s="83">
        <v>60.969921530720974</v>
      </c>
      <c r="H12" s="83">
        <v>56.141192280142889</v>
      </c>
      <c r="I12" s="83">
        <v>65.146853805886863</v>
      </c>
      <c r="K12" s="101">
        <f>C12/C$11-1</f>
        <v>6.0556468422707788E-3</v>
      </c>
      <c r="L12" s="101">
        <f t="shared" ref="L12:Q14" si="2">D12/D$11-1</f>
        <v>1.1502242379189287E-2</v>
      </c>
      <c r="M12" s="101">
        <f t="shared" si="2"/>
        <v>1.5419679993386337E-2</v>
      </c>
      <c r="N12" s="101">
        <f t="shared" si="2"/>
        <v>1.6748327001737229E-2</v>
      </c>
      <c r="O12" s="101">
        <f t="shared" si="2"/>
        <v>-1.4333400399856422E-2</v>
      </c>
      <c r="P12" s="101">
        <f t="shared" si="2"/>
        <v>-4.9004213620091885E-3</v>
      </c>
      <c r="Q12" s="101">
        <f t="shared" si="2"/>
        <v>-2.9176856723842293E-2</v>
      </c>
    </row>
    <row r="13" spans="2:17" x14ac:dyDescent="0.2">
      <c r="B13" s="1" t="s">
        <v>81</v>
      </c>
      <c r="C13" s="83">
        <v>43.945979135990676</v>
      </c>
      <c r="D13" s="83">
        <v>44.608324019833347</v>
      </c>
      <c r="E13" s="83">
        <v>49.256742590539382</v>
      </c>
      <c r="F13" s="83">
        <v>51.298005960017306</v>
      </c>
      <c r="G13" s="83">
        <v>59.047107967322525</v>
      </c>
      <c r="H13" s="83">
        <v>56.718039690388615</v>
      </c>
      <c r="I13" s="83">
        <v>63.970900992017604</v>
      </c>
      <c r="K13" s="101">
        <f t="shared" ref="K13:K14" si="3">C13/C$11-1</f>
        <v>2.1216812143925123E-2</v>
      </c>
      <c r="L13" s="101">
        <f t="shared" si="2"/>
        <v>3.9612586287570917E-2</v>
      </c>
      <c r="M13" s="101">
        <f t="shared" si="2"/>
        <v>2.1254885351020381E-2</v>
      </c>
      <c r="N13" s="101">
        <f t="shared" si="2"/>
        <v>7.6476775757469362E-2</v>
      </c>
      <c r="O13" s="101">
        <f t="shared" si="2"/>
        <v>-4.5418451177640651E-2</v>
      </c>
      <c r="P13" s="101">
        <f t="shared" si="2"/>
        <v>5.32416759950749E-3</v>
      </c>
      <c r="Q13" s="101">
        <f t="shared" si="2"/>
        <v>-4.6700990897791228E-2</v>
      </c>
    </row>
    <row r="14" spans="2:17" x14ac:dyDescent="0.2">
      <c r="B14" s="1" t="s">
        <v>82</v>
      </c>
      <c r="C14" s="83">
        <v>44.960033794944401</v>
      </c>
      <c r="D14" s="83">
        <v>46.516980908858116</v>
      </c>
      <c r="E14" s="83">
        <v>50.837048681308666</v>
      </c>
      <c r="F14" s="83">
        <v>52.77883230084219</v>
      </c>
      <c r="G14" s="83">
        <v>58.827003497713278</v>
      </c>
      <c r="H14" s="83">
        <v>56.620934905348946</v>
      </c>
      <c r="I14" s="83">
        <v>64.351049119773833</v>
      </c>
      <c r="K14" s="101">
        <f t="shared" si="3"/>
        <v>4.4781417746450281E-2</v>
      </c>
      <c r="L14" s="101">
        <f t="shared" si="2"/>
        <v>8.40945023499724E-2</v>
      </c>
      <c r="M14" s="101">
        <f t="shared" si="2"/>
        <v>5.4019847682453159E-2</v>
      </c>
      <c r="N14" s="101">
        <f t="shared" si="2"/>
        <v>0.10755157359796153</v>
      </c>
      <c r="O14" s="101">
        <f t="shared" si="2"/>
        <v>-4.8976756956453649E-2</v>
      </c>
      <c r="P14" s="101">
        <f t="shared" si="2"/>
        <v>3.6029905679524354E-3</v>
      </c>
      <c r="Q14" s="101">
        <f t="shared" si="2"/>
        <v>-4.1035995909721734E-2</v>
      </c>
    </row>
    <row r="15" spans="2:17" x14ac:dyDescent="0.2">
      <c r="B15" s="1"/>
      <c r="C15" s="83"/>
      <c r="D15" s="83"/>
      <c r="E15" s="83"/>
      <c r="F15" s="83"/>
      <c r="G15" s="83"/>
      <c r="H15" s="83"/>
      <c r="I15" s="83"/>
      <c r="K15" s="101"/>
      <c r="L15" s="101"/>
      <c r="M15" s="101"/>
      <c r="N15" s="101"/>
      <c r="O15" s="101"/>
      <c r="P15" s="101"/>
      <c r="Q15" s="101"/>
    </row>
    <row r="16" spans="2:17" x14ac:dyDescent="0.2">
      <c r="B16" s="1" t="s">
        <v>22</v>
      </c>
      <c r="C16" s="83">
        <v>43.211455358893254</v>
      </c>
      <c r="D16" s="83">
        <v>43.832162017575314</v>
      </c>
      <c r="E16" s="83">
        <v>45.157409037217299</v>
      </c>
      <c r="F16" s="83">
        <v>45.022679453186306</v>
      </c>
      <c r="G16" s="83">
        <v>53.808717471450635</v>
      </c>
      <c r="H16" s="83">
        <v>53.657800524498775</v>
      </c>
      <c r="I16" s="83">
        <v>58.527604035491791</v>
      </c>
      <c r="K16" s="102"/>
      <c r="L16" s="102"/>
      <c r="M16" s="102"/>
      <c r="N16" s="102"/>
      <c r="O16" s="102"/>
      <c r="P16" s="102"/>
      <c r="Q16" s="102"/>
    </row>
    <row r="17" spans="2:17" x14ac:dyDescent="0.2">
      <c r="B17" s="1" t="s">
        <v>83</v>
      </c>
      <c r="C17" s="83">
        <v>43.323916866071499</v>
      </c>
      <c r="D17" s="83">
        <v>44.382232137424978</v>
      </c>
      <c r="E17" s="83">
        <v>45.588104029507264</v>
      </c>
      <c r="F17" s="83">
        <v>47.446885297665382</v>
      </c>
      <c r="G17" s="83">
        <v>55.018072703109453</v>
      </c>
      <c r="H17" s="83">
        <v>54.880472248847042</v>
      </c>
      <c r="I17" s="83">
        <v>59.188101377387504</v>
      </c>
      <c r="K17" s="101">
        <f>C17/C$16-1</f>
        <v>2.6025855006315268E-3</v>
      </c>
      <c r="L17" s="101">
        <f t="shared" ref="L17:Q19" si="4">D17/D$16-1</f>
        <v>1.2549463556671192E-2</v>
      </c>
      <c r="M17" s="101">
        <f t="shared" si="4"/>
        <v>9.5376373771798306E-3</v>
      </c>
      <c r="N17" s="101">
        <f t="shared" si="4"/>
        <v>5.3844104214181954E-2</v>
      </c>
      <c r="O17" s="101">
        <f t="shared" si="4"/>
        <v>2.2475080033276473E-2</v>
      </c>
      <c r="P17" s="101">
        <f t="shared" si="4"/>
        <v>2.2786467436175073E-2</v>
      </c>
      <c r="Q17" s="101">
        <f t="shared" si="4"/>
        <v>1.1285227761846928E-2</v>
      </c>
    </row>
    <row r="18" spans="2:17" x14ac:dyDescent="0.2">
      <c r="B18" s="1" t="s">
        <v>84</v>
      </c>
      <c r="C18" s="83">
        <v>44.086464643197104</v>
      </c>
      <c r="D18" s="83">
        <v>45.342347602578002</v>
      </c>
      <c r="E18" s="83">
        <v>46.857247320960241</v>
      </c>
      <c r="F18" s="83">
        <v>50.351696134012933</v>
      </c>
      <c r="G18" s="83">
        <v>55.616496832373656</v>
      </c>
      <c r="H18" s="83">
        <v>55.522584839807827</v>
      </c>
      <c r="I18" s="83">
        <v>60.570524414029585</v>
      </c>
      <c r="K18" s="101">
        <f t="shared" ref="K18:K19" si="5">C18/C$16-1</f>
        <v>2.0249474983808025E-2</v>
      </c>
      <c r="L18" s="101">
        <f t="shared" si="4"/>
        <v>3.4453823756107393E-2</v>
      </c>
      <c r="M18" s="101">
        <f t="shared" si="4"/>
        <v>3.7642511383724209E-2</v>
      </c>
      <c r="N18" s="101">
        <f t="shared" si="4"/>
        <v>0.11836293942406595</v>
      </c>
      <c r="O18" s="101">
        <f t="shared" si="4"/>
        <v>3.3596403071345815E-2</v>
      </c>
      <c r="P18" s="101">
        <f t="shared" si="4"/>
        <v>3.475327533147099E-2</v>
      </c>
      <c r="Q18" s="101">
        <f t="shared" si="4"/>
        <v>3.490524534882633E-2</v>
      </c>
    </row>
    <row r="19" spans="2:17" x14ac:dyDescent="0.2">
      <c r="B19" s="1" t="s">
        <v>85</v>
      </c>
      <c r="C19" s="83">
        <v>44.472873162431306</v>
      </c>
      <c r="D19" s="83">
        <v>46.55531872595585</v>
      </c>
      <c r="E19" s="83">
        <v>48.685087025022177</v>
      </c>
      <c r="F19" s="83">
        <v>51.718962876047492</v>
      </c>
      <c r="G19" s="83">
        <v>55.191805729246404</v>
      </c>
      <c r="H19" s="83">
        <v>55.510553405203169</v>
      </c>
      <c r="I19" s="83">
        <v>60.558002870297813</v>
      </c>
      <c r="K19" s="101">
        <f t="shared" si="5"/>
        <v>2.9191745407816772E-2</v>
      </c>
      <c r="L19" s="101">
        <f t="shared" si="4"/>
        <v>6.2126908257197799E-2</v>
      </c>
      <c r="M19" s="101">
        <f t="shared" si="4"/>
        <v>7.8119583541595095E-2</v>
      </c>
      <c r="N19" s="101">
        <f t="shared" si="4"/>
        <v>0.14873133949799344</v>
      </c>
      <c r="O19" s="101">
        <f t="shared" si="4"/>
        <v>2.5703795273128272E-2</v>
      </c>
      <c r="P19" s="101">
        <f t="shared" si="4"/>
        <v>3.4529050065301714E-2</v>
      </c>
      <c r="Q19" s="101">
        <f t="shared" si="4"/>
        <v>3.4691302817979164E-2</v>
      </c>
    </row>
  </sheetData>
  <sheetProtection algorithmName="SHA-512" hashValue="J9XuyMdiKH6bxoV1n+E9a15XtYDritbIEC1DOQly06dyb8hFeBIC0R/Qv/hvQADbjbgdnKjhoAi5wUJZs71c0w==" saltValue="atGg3FIKzpq89H80hc+/C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R17"/>
  <sheetViews>
    <sheetView showGridLines="0" zoomScaleNormal="100" workbookViewId="0"/>
  </sheetViews>
  <sheetFormatPr baseColWidth="10" defaultRowHeight="16" x14ac:dyDescent="0.2"/>
  <cols>
    <col min="1" max="1" width="28.6640625" style="154" customWidth="1"/>
    <col min="2" max="2" width="10.83203125" style="154"/>
    <col min="3" max="3" width="16.5" style="154" customWidth="1"/>
    <col min="4" max="17" width="12" style="154" customWidth="1"/>
    <col min="18" max="16384" width="10.83203125" style="154"/>
  </cols>
  <sheetData>
    <row r="1" spans="1:18" customFormat="1" ht="15" x14ac:dyDescent="0.2">
      <c r="A1" s="1" t="s">
        <v>152</v>
      </c>
    </row>
    <row r="2" spans="1:18" customFormat="1" ht="15" x14ac:dyDescent="0.2">
      <c r="A2" t="s">
        <v>153</v>
      </c>
      <c r="B2" t="s">
        <v>154</v>
      </c>
    </row>
    <row r="3" spans="1:18" customFormat="1" ht="15" x14ac:dyDescent="0.2">
      <c r="A3" t="s">
        <v>155</v>
      </c>
    </row>
    <row r="4" spans="1:18" customFormat="1" ht="15" x14ac:dyDescent="0.2">
      <c r="A4" t="s">
        <v>156</v>
      </c>
    </row>
    <row r="5" spans="1:18" customFormat="1" ht="15" x14ac:dyDescent="0.2">
      <c r="A5" t="s">
        <v>135</v>
      </c>
      <c r="B5">
        <v>2017</v>
      </c>
      <c r="C5">
        <v>2016</v>
      </c>
      <c r="D5">
        <v>2015</v>
      </c>
      <c r="E5">
        <v>2014</v>
      </c>
      <c r="F5">
        <v>2013</v>
      </c>
      <c r="G5">
        <v>2012</v>
      </c>
      <c r="H5">
        <v>2011</v>
      </c>
      <c r="I5">
        <v>2010</v>
      </c>
      <c r="J5">
        <v>2009</v>
      </c>
      <c r="K5">
        <v>2008</v>
      </c>
      <c r="L5">
        <v>2007</v>
      </c>
      <c r="M5">
        <v>2006</v>
      </c>
      <c r="N5">
        <v>2005</v>
      </c>
      <c r="O5">
        <v>2004</v>
      </c>
      <c r="P5">
        <v>2003</v>
      </c>
      <c r="Q5">
        <v>2002</v>
      </c>
      <c r="R5">
        <v>2001</v>
      </c>
    </row>
    <row r="6" spans="1:18" customFormat="1" ht="15" x14ac:dyDescent="0.2">
      <c r="A6" t="s">
        <v>157</v>
      </c>
      <c r="B6">
        <v>774609357</v>
      </c>
      <c r="C6">
        <v>728364498</v>
      </c>
      <c r="D6">
        <v>896940563</v>
      </c>
      <c r="E6">
        <v>1000048758</v>
      </c>
      <c r="F6">
        <v>984841779</v>
      </c>
      <c r="G6">
        <v>1016458418</v>
      </c>
      <c r="H6">
        <v>1095627536</v>
      </c>
      <c r="I6">
        <v>1084368148</v>
      </c>
      <c r="J6">
        <v>1074923392</v>
      </c>
      <c r="K6">
        <v>1171808669</v>
      </c>
      <c r="L6">
        <v>1146635345</v>
      </c>
      <c r="M6">
        <v>1162749659</v>
      </c>
      <c r="N6">
        <v>1131498099</v>
      </c>
      <c r="O6">
        <v>1112098870</v>
      </c>
      <c r="P6">
        <v>1071752573</v>
      </c>
      <c r="Q6">
        <v>1094283061</v>
      </c>
      <c r="R6">
        <v>1127688806</v>
      </c>
    </row>
    <row r="7" spans="1:18" customFormat="1" ht="15" x14ac:dyDescent="0.2">
      <c r="A7" t="s">
        <v>158</v>
      </c>
      <c r="B7">
        <v>197845869</v>
      </c>
      <c r="C7">
        <v>179625504</v>
      </c>
      <c r="D7">
        <v>220730121</v>
      </c>
      <c r="E7">
        <v>266978782</v>
      </c>
      <c r="F7">
        <v>269671505</v>
      </c>
      <c r="G7">
        <v>291929342</v>
      </c>
      <c r="H7">
        <v>336017185</v>
      </c>
      <c r="I7">
        <v>335247719</v>
      </c>
      <c r="J7">
        <v>341443369</v>
      </c>
      <c r="K7">
        <v>390217645</v>
      </c>
      <c r="L7">
        <v>377800415</v>
      </c>
      <c r="M7">
        <v>391159380</v>
      </c>
      <c r="N7">
        <v>396666493</v>
      </c>
      <c r="O7">
        <v>389884222</v>
      </c>
      <c r="P7">
        <v>376071378</v>
      </c>
      <c r="Q7">
        <v>396226488</v>
      </c>
      <c r="R7">
        <v>431165315</v>
      </c>
    </row>
    <row r="8" spans="1:18" customFormat="1" ht="15" x14ac:dyDescent="0.2">
      <c r="A8" t="s">
        <v>159</v>
      </c>
      <c r="B8">
        <v>107136763</v>
      </c>
      <c r="C8">
        <v>103424039</v>
      </c>
      <c r="D8">
        <v>116778838</v>
      </c>
      <c r="E8">
        <v>133998444</v>
      </c>
      <c r="F8">
        <v>123436761</v>
      </c>
      <c r="G8">
        <v>124819209</v>
      </c>
      <c r="H8">
        <v>132133051</v>
      </c>
      <c r="I8">
        <v>129190963</v>
      </c>
      <c r="J8">
        <v>126180391</v>
      </c>
      <c r="K8">
        <v>135647388</v>
      </c>
      <c r="L8">
        <v>132143866</v>
      </c>
      <c r="M8">
        <v>136202996</v>
      </c>
      <c r="N8">
        <v>140023209</v>
      </c>
      <c r="O8">
        <v>135088734</v>
      </c>
      <c r="P8">
        <v>125722342</v>
      </c>
      <c r="Q8">
        <v>128730019</v>
      </c>
      <c r="R8">
        <v>142359953</v>
      </c>
    </row>
    <row r="9" spans="1:18" customFormat="1" ht="15" x14ac:dyDescent="0.2">
      <c r="A9" t="s">
        <v>160</v>
      </c>
      <c r="B9">
        <v>77848448</v>
      </c>
      <c r="C9">
        <v>66558491</v>
      </c>
      <c r="D9">
        <v>90760451</v>
      </c>
      <c r="E9">
        <v>116617393</v>
      </c>
      <c r="F9">
        <v>127614727</v>
      </c>
      <c r="G9">
        <v>147788994</v>
      </c>
      <c r="H9">
        <v>184813084</v>
      </c>
      <c r="I9">
        <v>186141816</v>
      </c>
      <c r="J9">
        <v>196466788</v>
      </c>
      <c r="K9">
        <v>233958878</v>
      </c>
      <c r="L9">
        <v>226329246</v>
      </c>
      <c r="M9">
        <v>236126522</v>
      </c>
      <c r="N9">
        <v>235296732</v>
      </c>
      <c r="O9">
        <v>232524876</v>
      </c>
      <c r="P9">
        <v>230231481</v>
      </c>
      <c r="Q9">
        <v>248565176</v>
      </c>
      <c r="R9">
        <v>269441511</v>
      </c>
    </row>
    <row r="10" spans="1:18" customFormat="1" ht="15" x14ac:dyDescent="0.2">
      <c r="A10" t="s">
        <v>161</v>
      </c>
      <c r="B10">
        <v>12860658</v>
      </c>
      <c r="C10">
        <v>9642974</v>
      </c>
      <c r="D10">
        <v>13190832</v>
      </c>
      <c r="E10">
        <v>16362945</v>
      </c>
      <c r="F10">
        <v>18620017</v>
      </c>
      <c r="G10">
        <v>19321139</v>
      </c>
      <c r="H10">
        <v>19071050</v>
      </c>
      <c r="I10">
        <v>19914940</v>
      </c>
      <c r="J10">
        <v>18796190</v>
      </c>
      <c r="K10">
        <v>20611379</v>
      </c>
      <c r="L10">
        <v>19327303</v>
      </c>
      <c r="M10">
        <v>18829862</v>
      </c>
      <c r="N10">
        <v>21346552</v>
      </c>
      <c r="O10">
        <v>22270612</v>
      </c>
      <c r="P10">
        <v>20117555</v>
      </c>
      <c r="Q10">
        <v>18931293</v>
      </c>
      <c r="R10">
        <v>19363851</v>
      </c>
    </row>
    <row r="11" spans="1:18" customFormat="1" ht="15" x14ac:dyDescent="0.2">
      <c r="A11" t="s">
        <v>162</v>
      </c>
      <c r="B11">
        <v>145194477</v>
      </c>
      <c r="C11">
        <v>143917154</v>
      </c>
      <c r="D11">
        <v>167429628</v>
      </c>
      <c r="E11">
        <v>188604440</v>
      </c>
      <c r="F11">
        <v>182993677</v>
      </c>
      <c r="G11">
        <v>179961429</v>
      </c>
      <c r="H11">
        <v>170326890</v>
      </c>
      <c r="I11">
        <v>155652780</v>
      </c>
      <c r="J11">
        <v>145811430</v>
      </c>
      <c r="K11">
        <v>146586054</v>
      </c>
      <c r="L11">
        <v>146667606</v>
      </c>
      <c r="M11">
        <v>151389010</v>
      </c>
      <c r="N11">
        <v>149165152</v>
      </c>
      <c r="O11">
        <v>146038491</v>
      </c>
      <c r="P11">
        <v>145991560</v>
      </c>
      <c r="Q11">
        <v>146622468</v>
      </c>
      <c r="R11">
        <v>146890447</v>
      </c>
    </row>
    <row r="12" spans="1:18" customFormat="1" ht="15" x14ac:dyDescent="0.2">
      <c r="A12" t="s">
        <v>163</v>
      </c>
      <c r="B12">
        <v>103281570</v>
      </c>
      <c r="C12">
        <v>98284853</v>
      </c>
      <c r="D12">
        <v>123720476</v>
      </c>
      <c r="E12">
        <v>137180960</v>
      </c>
      <c r="F12">
        <v>132127990</v>
      </c>
      <c r="G12">
        <v>127269712</v>
      </c>
      <c r="H12">
        <v>116031842</v>
      </c>
      <c r="I12">
        <v>105088852</v>
      </c>
      <c r="J12">
        <v>102022648</v>
      </c>
      <c r="K12">
        <v>98875400</v>
      </c>
      <c r="L12">
        <v>95660193</v>
      </c>
      <c r="M12">
        <v>95088709</v>
      </c>
      <c r="N12">
        <v>92882824</v>
      </c>
      <c r="O12">
        <v>90335538</v>
      </c>
      <c r="P12">
        <v>88491435</v>
      </c>
      <c r="Q12">
        <v>93395332</v>
      </c>
      <c r="R12">
        <v>95257768</v>
      </c>
    </row>
    <row r="13" spans="1:18" customFormat="1" ht="15" x14ac:dyDescent="0.2">
      <c r="A13" t="s">
        <v>164</v>
      </c>
      <c r="B13">
        <v>41912907</v>
      </c>
      <c r="C13">
        <v>45632301</v>
      </c>
      <c r="D13">
        <v>43709152</v>
      </c>
      <c r="E13">
        <v>51423480</v>
      </c>
      <c r="F13">
        <v>50865687</v>
      </c>
      <c r="G13">
        <v>52691717</v>
      </c>
      <c r="H13">
        <v>54295048</v>
      </c>
      <c r="I13">
        <v>50563928</v>
      </c>
      <c r="J13">
        <v>43788782</v>
      </c>
      <c r="K13">
        <v>47710654</v>
      </c>
      <c r="L13">
        <v>51007413</v>
      </c>
      <c r="M13">
        <v>56300301</v>
      </c>
      <c r="N13">
        <v>56282328</v>
      </c>
      <c r="O13">
        <v>55702953</v>
      </c>
      <c r="P13">
        <v>57500125</v>
      </c>
      <c r="Q13">
        <v>53227136</v>
      </c>
      <c r="R13">
        <v>51632679</v>
      </c>
    </row>
    <row r="14" spans="1:18" customFormat="1" ht="15" x14ac:dyDescent="0.2">
      <c r="A14" t="s">
        <v>165</v>
      </c>
      <c r="B14">
        <v>430870183</v>
      </c>
      <c r="C14">
        <v>403970966</v>
      </c>
      <c r="D14">
        <v>507397068</v>
      </c>
      <c r="E14">
        <v>542841927</v>
      </c>
      <c r="F14">
        <v>530210328</v>
      </c>
      <c r="G14">
        <v>543243909</v>
      </c>
      <c r="H14">
        <v>587633022</v>
      </c>
      <c r="I14">
        <v>591610917</v>
      </c>
      <c r="J14">
        <v>584981043</v>
      </c>
      <c r="K14">
        <v>633597432</v>
      </c>
      <c r="L14">
        <v>621011815</v>
      </c>
      <c r="M14">
        <v>619448944</v>
      </c>
      <c r="N14">
        <v>584970080</v>
      </c>
      <c r="O14">
        <v>575186440</v>
      </c>
      <c r="P14">
        <v>548701106</v>
      </c>
      <c r="Q14">
        <v>550446111</v>
      </c>
      <c r="R14">
        <v>547879158</v>
      </c>
    </row>
    <row r="15" spans="1:18" customFormat="1" ht="15" x14ac:dyDescent="0.2">
      <c r="A15" t="s">
        <v>166</v>
      </c>
      <c r="B15">
        <v>334365751</v>
      </c>
      <c r="C15">
        <v>313752348</v>
      </c>
      <c r="D15">
        <v>398577034</v>
      </c>
      <c r="E15">
        <v>418156236</v>
      </c>
      <c r="F15">
        <v>407566885</v>
      </c>
      <c r="G15">
        <v>419066016</v>
      </c>
      <c r="H15">
        <v>462600212</v>
      </c>
      <c r="I15">
        <v>468428341</v>
      </c>
      <c r="J15">
        <v>455502689</v>
      </c>
      <c r="K15">
        <v>495964174</v>
      </c>
      <c r="L15">
        <v>479496300</v>
      </c>
      <c r="M15">
        <v>472201770</v>
      </c>
      <c r="N15">
        <v>429996484</v>
      </c>
      <c r="O15">
        <v>420991853</v>
      </c>
      <c r="P15">
        <v>399953169</v>
      </c>
      <c r="Q15">
        <v>396662606</v>
      </c>
      <c r="R15">
        <v>392692641</v>
      </c>
    </row>
    <row r="16" spans="1:18" customFormat="1" ht="15" x14ac:dyDescent="0.2">
      <c r="A16" t="s">
        <v>167</v>
      </c>
      <c r="B16">
        <v>28068388</v>
      </c>
      <c r="C16">
        <v>25076761</v>
      </c>
      <c r="D16">
        <v>31918753</v>
      </c>
      <c r="E16">
        <v>40122274</v>
      </c>
      <c r="F16">
        <v>39520353</v>
      </c>
      <c r="G16">
        <v>43950154</v>
      </c>
      <c r="H16">
        <v>45541810</v>
      </c>
      <c r="I16">
        <v>43698593</v>
      </c>
      <c r="J16">
        <v>49103741</v>
      </c>
      <c r="K16">
        <v>55577678</v>
      </c>
      <c r="L16">
        <v>59814521</v>
      </c>
      <c r="M16">
        <v>61445513</v>
      </c>
      <c r="N16">
        <v>62144706</v>
      </c>
      <c r="O16">
        <v>60744248</v>
      </c>
      <c r="P16">
        <v>58153624</v>
      </c>
      <c r="Q16">
        <v>59503837</v>
      </c>
      <c r="R16">
        <v>59685048</v>
      </c>
    </row>
    <row r="17" spans="1:18" customFormat="1" ht="15" x14ac:dyDescent="0.2">
      <c r="A17" t="s">
        <v>168</v>
      </c>
      <c r="B17">
        <v>68436044</v>
      </c>
      <c r="C17">
        <v>65141857</v>
      </c>
      <c r="D17">
        <v>76901281</v>
      </c>
      <c r="E17">
        <v>84563417</v>
      </c>
      <c r="F17">
        <v>83123090</v>
      </c>
      <c r="G17">
        <v>80227739</v>
      </c>
      <c r="H17">
        <v>79491000</v>
      </c>
      <c r="I17">
        <v>79483983</v>
      </c>
      <c r="J17">
        <v>80374613</v>
      </c>
      <c r="K17">
        <v>82055580</v>
      </c>
      <c r="L17">
        <v>81700994</v>
      </c>
      <c r="M17">
        <v>85801661</v>
      </c>
      <c r="N17">
        <v>92828890</v>
      </c>
      <c r="O17">
        <v>93450339</v>
      </c>
      <c r="P17">
        <v>90594313</v>
      </c>
      <c r="Q17">
        <v>94279668</v>
      </c>
      <c r="R17">
        <v>95501469</v>
      </c>
    </row>
  </sheetData>
  <sheetProtection algorithmName="SHA-512" hashValue="bhN89WvMK77CbIa9nA1ddReOYPA05vsakAbv6gzw88bUkV6cKIRmpK0nFq6Zj7egroOzIzwg7XNWDMBHQ64BZg==" saltValue="leViHwV/p617Qprs4tjqEQ==" spinCount="100000" sheet="1" objects="1" scenarios="1"/>
  <pageMargins left="0.75" right="0.75" top="1" bottom="1" header="0.5" footer="0.5"/>
  <pageSetup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6"/>
  </sheetPr>
  <dimension ref="B2:Q19"/>
  <sheetViews>
    <sheetView showGridLines="0" zoomScaleNormal="100" workbookViewId="0"/>
  </sheetViews>
  <sheetFormatPr baseColWidth="10" defaultColWidth="8.83203125" defaultRowHeight="15" x14ac:dyDescent="0.2"/>
  <cols>
    <col min="2" max="2" width="27.33203125" bestFit="1" customWidth="1"/>
    <col min="3" max="10" width="10.33203125" customWidth="1"/>
  </cols>
  <sheetData>
    <row r="2" spans="2:17" x14ac:dyDescent="0.2">
      <c r="B2" s="1" t="s">
        <v>94</v>
      </c>
    </row>
    <row r="4" spans="2:17" x14ac:dyDescent="0.2">
      <c r="B4" s="2"/>
      <c r="C4" s="3" t="s">
        <v>94</v>
      </c>
      <c r="D4" s="3"/>
      <c r="E4" s="3"/>
      <c r="F4" s="3"/>
      <c r="G4" s="3"/>
      <c r="H4" s="3"/>
      <c r="I4" s="3"/>
      <c r="K4" s="3" t="s">
        <v>76</v>
      </c>
      <c r="L4" s="3"/>
      <c r="M4" s="3"/>
      <c r="N4" s="3"/>
      <c r="O4" s="3"/>
      <c r="P4" s="3"/>
      <c r="Q4" s="3"/>
    </row>
    <row r="5" spans="2:17"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row>
    <row r="6" spans="2:17" x14ac:dyDescent="0.2">
      <c r="B6" s="1" t="s">
        <v>1</v>
      </c>
      <c r="C6" s="11">
        <v>2141418.8177091577</v>
      </c>
      <c r="D6" s="11">
        <v>2130224.8241228694</v>
      </c>
      <c r="E6" s="11">
        <v>2144043.6031445391</v>
      </c>
      <c r="F6" s="11">
        <v>2167154.172276279</v>
      </c>
      <c r="G6" s="11">
        <v>2215698.004087436</v>
      </c>
      <c r="H6" s="11">
        <v>2232616.1623771074</v>
      </c>
      <c r="I6" s="11">
        <v>2412273.4790035696</v>
      </c>
    </row>
    <row r="7" spans="2:17" x14ac:dyDescent="0.2">
      <c r="B7" s="1" t="s">
        <v>77</v>
      </c>
      <c r="C7" s="11">
        <v>2114054.5217626742</v>
      </c>
      <c r="D7" s="11">
        <v>2075857.9830696324</v>
      </c>
      <c r="E7" s="11">
        <v>2084089.2463853015</v>
      </c>
      <c r="F7" s="11">
        <v>2093889.2421816965</v>
      </c>
      <c r="G7" s="11">
        <v>2155850.381202809</v>
      </c>
      <c r="H7" s="11">
        <v>2142938.9126736866</v>
      </c>
      <c r="I7" s="11">
        <v>2298360.5131484983</v>
      </c>
      <c r="K7" s="101">
        <f>C7/C$6-1</f>
        <v>-1.2778581994416727E-2</v>
      </c>
      <c r="L7" s="101">
        <f t="shared" ref="L7:Q9" si="0">D7/D$6-1</f>
        <v>-2.5521644681623101E-2</v>
      </c>
      <c r="M7" s="101">
        <f t="shared" si="0"/>
        <v>-2.7963217105895666E-2</v>
      </c>
      <c r="N7" s="101">
        <f t="shared" si="0"/>
        <v>-3.3806976463344296E-2</v>
      </c>
      <c r="O7" s="101">
        <f t="shared" si="0"/>
        <v>-2.7010731053700554E-2</v>
      </c>
      <c r="P7" s="101">
        <f t="shared" si="0"/>
        <v>-4.0166890849674619E-2</v>
      </c>
      <c r="Q7" s="101">
        <f t="shared" si="0"/>
        <v>-4.7222243599894353E-2</v>
      </c>
    </row>
    <row r="8" spans="2:17" x14ac:dyDescent="0.2">
      <c r="B8" s="1" t="s">
        <v>78</v>
      </c>
      <c r="C8" s="11">
        <v>2087943.03151249</v>
      </c>
      <c r="D8" s="11">
        <v>2008297.7023893357</v>
      </c>
      <c r="E8" s="11">
        <v>1996977.0798870465</v>
      </c>
      <c r="F8" s="11">
        <v>1972843.2343317277</v>
      </c>
      <c r="G8" s="11">
        <v>2045122.5421973851</v>
      </c>
      <c r="H8" s="11">
        <v>1930311.5816889096</v>
      </c>
      <c r="I8" s="11">
        <v>2117465.353216745</v>
      </c>
      <c r="K8" s="101">
        <f t="shared" ref="K8:K9" si="1">C8/C$6-1</f>
        <v>-2.4972128644071057E-2</v>
      </c>
      <c r="L8" s="101">
        <f t="shared" si="0"/>
        <v>-5.7236738748332683E-2</v>
      </c>
      <c r="M8" s="101">
        <f t="shared" si="0"/>
        <v>-6.8593065477679183E-2</v>
      </c>
      <c r="N8" s="101">
        <f t="shared" si="0"/>
        <v>-8.9661797222509554E-2</v>
      </c>
      <c r="O8" s="101">
        <f t="shared" si="0"/>
        <v>-7.6984977905553809E-2</v>
      </c>
      <c r="P8" s="101">
        <f t="shared" si="0"/>
        <v>-0.13540374103819464</v>
      </c>
      <c r="Q8" s="101">
        <f t="shared" si="0"/>
        <v>-0.12221173442929867</v>
      </c>
    </row>
    <row r="9" spans="2:17" x14ac:dyDescent="0.2">
      <c r="B9" s="1" t="s">
        <v>79</v>
      </c>
      <c r="C9" s="11">
        <v>2065440.4890413589</v>
      </c>
      <c r="D9" s="11">
        <v>1945707.012001208</v>
      </c>
      <c r="E9" s="11">
        <v>1907673.851045771</v>
      </c>
      <c r="F9" s="11">
        <v>1854998.1542004759</v>
      </c>
      <c r="G9" s="11">
        <v>1928702.3876611677</v>
      </c>
      <c r="H9" s="11">
        <v>1914104.97928831</v>
      </c>
      <c r="I9" s="11">
        <v>2113830.5021558981</v>
      </c>
      <c r="K9" s="101">
        <f t="shared" si="1"/>
        <v>-3.5480368454536504E-2</v>
      </c>
      <c r="L9" s="101">
        <f t="shared" si="0"/>
        <v>-8.6618938072716145E-2</v>
      </c>
      <c r="M9" s="101">
        <f t="shared" si="0"/>
        <v>-0.11024484378587207</v>
      </c>
      <c r="N9" s="101">
        <f t="shared" si="0"/>
        <v>-0.14403959905996389</v>
      </c>
      <c r="O9" s="101">
        <f t="shared" si="0"/>
        <v>-0.12952830931689685</v>
      </c>
      <c r="P9" s="101">
        <f t="shared" si="0"/>
        <v>-0.14266275970593745</v>
      </c>
      <c r="Q9" s="101">
        <f t="shared" si="0"/>
        <v>-0.12371854992616693</v>
      </c>
    </row>
    <row r="10" spans="2:17" x14ac:dyDescent="0.2">
      <c r="B10" s="1"/>
      <c r="C10" s="11"/>
      <c r="D10" s="11"/>
      <c r="E10" s="11"/>
      <c r="F10" s="11"/>
      <c r="G10" s="11"/>
      <c r="H10" s="11"/>
      <c r="I10" s="11"/>
      <c r="K10" s="101"/>
      <c r="L10" s="101"/>
      <c r="M10" s="101"/>
      <c r="N10" s="101"/>
      <c r="O10" s="101"/>
      <c r="P10" s="101"/>
      <c r="Q10" s="101"/>
    </row>
    <row r="11" spans="2:17" x14ac:dyDescent="0.2">
      <c r="B11" s="1" t="s">
        <v>15</v>
      </c>
      <c r="C11" s="11">
        <v>2109102.4786243136</v>
      </c>
      <c r="D11" s="11">
        <v>2048982.5739057614</v>
      </c>
      <c r="E11" s="11">
        <v>2041663.6841471852</v>
      </c>
      <c r="F11" s="11">
        <v>1920875.2349405088</v>
      </c>
      <c r="G11" s="11">
        <v>1820876.6307042704</v>
      </c>
      <c r="H11" s="11">
        <v>1808004.4969545247</v>
      </c>
      <c r="I11" s="11">
        <v>1823270.253799272</v>
      </c>
      <c r="K11" s="102"/>
      <c r="L11" s="102"/>
      <c r="M11" s="102"/>
      <c r="N11" s="102"/>
      <c r="O11" s="102"/>
      <c r="P11" s="102"/>
      <c r="Q11" s="102"/>
    </row>
    <row r="12" spans="2:17" x14ac:dyDescent="0.2">
      <c r="B12" s="1" t="s">
        <v>80</v>
      </c>
      <c r="C12" s="11">
        <v>2100415.5556594515</v>
      </c>
      <c r="D12" s="11">
        <v>2022349.2236791363</v>
      </c>
      <c r="E12" s="11">
        <v>2013569.6044158367</v>
      </c>
      <c r="F12" s="11">
        <v>1889627.9876456871</v>
      </c>
      <c r="G12" s="11">
        <v>1809857.9856045123</v>
      </c>
      <c r="H12" s="11">
        <v>1792387.3906994911</v>
      </c>
      <c r="I12" s="11">
        <v>1816632.8629281509</v>
      </c>
      <c r="K12" s="101">
        <f>C12/C$11-1</f>
        <v>-4.1187770878389207E-3</v>
      </c>
      <c r="L12" s="101">
        <f t="shared" ref="L12:Q14" si="2">D12/D$11-1</f>
        <v>-1.2998329300505818E-2</v>
      </c>
      <c r="M12" s="101">
        <f t="shared" si="2"/>
        <v>-1.376038568422866E-2</v>
      </c>
      <c r="N12" s="101">
        <f t="shared" si="2"/>
        <v>-1.6267192541419506E-2</v>
      </c>
      <c r="O12" s="101">
        <f t="shared" si="2"/>
        <v>-6.0512859102905825E-3</v>
      </c>
      <c r="P12" s="101">
        <f t="shared" si="2"/>
        <v>-8.6377585240189347E-3</v>
      </c>
      <c r="Q12" s="101">
        <f t="shared" si="2"/>
        <v>-3.6403768762696131E-3</v>
      </c>
    </row>
    <row r="13" spans="2:17" x14ac:dyDescent="0.2">
      <c r="B13" s="1" t="s">
        <v>81</v>
      </c>
      <c r="C13" s="11">
        <v>2079234.5239281228</v>
      </c>
      <c r="D13" s="11">
        <v>1982805.8244888994</v>
      </c>
      <c r="E13" s="11">
        <v>1963267.2638102234</v>
      </c>
      <c r="F13" s="11">
        <v>1814352.2398564043</v>
      </c>
      <c r="G13" s="11">
        <v>1779868.8878537044</v>
      </c>
      <c r="H13" s="11">
        <v>1701174.2199837512</v>
      </c>
      <c r="I13" s="11">
        <v>1778463.8651915346</v>
      </c>
      <c r="K13" s="101">
        <f t="shared" ref="K13:K14" si="3">C13/C$11-1</f>
        <v>-1.4161452560461862E-2</v>
      </c>
      <c r="L13" s="101">
        <f t="shared" si="2"/>
        <v>-3.2297370538743042E-2</v>
      </c>
      <c r="M13" s="101">
        <f t="shared" si="2"/>
        <v>-3.8398302788888783E-2</v>
      </c>
      <c r="N13" s="101">
        <f t="shared" si="2"/>
        <v>-5.5455447155787652E-2</v>
      </c>
      <c r="O13" s="101">
        <f t="shared" si="2"/>
        <v>-2.2520879316631826E-2</v>
      </c>
      <c r="P13" s="101">
        <f t="shared" si="2"/>
        <v>-5.9087395606992499E-2</v>
      </c>
      <c r="Q13" s="101">
        <f t="shared" si="2"/>
        <v>-2.4574737899864973E-2</v>
      </c>
    </row>
    <row r="14" spans="2:17" x14ac:dyDescent="0.2">
      <c r="B14" s="1" t="s">
        <v>82</v>
      </c>
      <c r="C14" s="11">
        <v>2061031.5110306153</v>
      </c>
      <c r="D14" s="11">
        <v>1910845.7835651287</v>
      </c>
      <c r="E14" s="11">
        <v>1867373.2189616458</v>
      </c>
      <c r="F14" s="11">
        <v>1727495.5234656241</v>
      </c>
      <c r="G14" s="11">
        <v>1721514.2868305608</v>
      </c>
      <c r="H14" s="11">
        <v>1694458.4238665688</v>
      </c>
      <c r="I14" s="11">
        <v>1775373.5399135761</v>
      </c>
      <c r="K14" s="101">
        <f t="shared" si="3"/>
        <v>-2.2792144090150179E-2</v>
      </c>
      <c r="L14" s="101">
        <f t="shared" si="2"/>
        <v>-6.7417259717010181E-2</v>
      </c>
      <c r="M14" s="101">
        <f t="shared" si="2"/>
        <v>-8.5366883164374574E-2</v>
      </c>
      <c r="N14" s="101">
        <f t="shared" si="2"/>
        <v>-0.10067270791841609</v>
      </c>
      <c r="O14" s="101">
        <f t="shared" si="2"/>
        <v>-5.4568410730428618E-2</v>
      </c>
      <c r="P14" s="101">
        <f t="shared" si="2"/>
        <v>-6.2801875371005678E-2</v>
      </c>
      <c r="Q14" s="101">
        <f t="shared" si="2"/>
        <v>-2.6269673289459061E-2</v>
      </c>
    </row>
    <row r="15" spans="2:17" x14ac:dyDescent="0.2">
      <c r="B15" s="1"/>
      <c r="C15" s="11"/>
      <c r="D15" s="11"/>
      <c r="E15" s="11"/>
      <c r="F15" s="11"/>
      <c r="G15" s="11"/>
      <c r="H15" s="11"/>
      <c r="I15" s="11"/>
      <c r="K15" s="101"/>
      <c r="L15" s="101"/>
      <c r="M15" s="101"/>
      <c r="N15" s="101"/>
      <c r="O15" s="101"/>
      <c r="P15" s="101"/>
      <c r="Q15" s="101"/>
    </row>
    <row r="16" spans="2:17" x14ac:dyDescent="0.2">
      <c r="B16" s="1" t="s">
        <v>22</v>
      </c>
      <c r="C16" s="11">
        <v>2125721.4928290509</v>
      </c>
      <c r="D16" s="11">
        <v>2048951.1077357829</v>
      </c>
      <c r="E16" s="11">
        <v>1991803.9214315773</v>
      </c>
      <c r="F16" s="11">
        <v>1948701.2777002156</v>
      </c>
      <c r="G16" s="11">
        <v>1829854.8213850667</v>
      </c>
      <c r="H16" s="11">
        <v>1978282.1585523686</v>
      </c>
      <c r="I16" s="11">
        <v>2116600.2472163015</v>
      </c>
      <c r="K16" s="101"/>
      <c r="L16" s="101"/>
      <c r="M16" s="101"/>
      <c r="N16" s="101"/>
      <c r="O16" s="101"/>
      <c r="P16" s="101"/>
      <c r="Q16" s="101"/>
    </row>
    <row r="17" spans="2:17" x14ac:dyDescent="0.2">
      <c r="B17" s="1" t="s">
        <v>83</v>
      </c>
      <c r="C17" s="11">
        <v>2095089.9148618497</v>
      </c>
      <c r="D17" s="11">
        <v>1997332.8374926012</v>
      </c>
      <c r="E17" s="11">
        <v>1927223.5068794412</v>
      </c>
      <c r="F17" s="11">
        <v>1859594.9771345202</v>
      </c>
      <c r="G17" s="11">
        <v>1786458.3413637935</v>
      </c>
      <c r="H17" s="11">
        <v>1875739.2224312755</v>
      </c>
      <c r="I17" s="11">
        <v>1990029.3374663154</v>
      </c>
      <c r="K17" s="101">
        <f>C17/C$16-1</f>
        <v>-1.4409967660643397E-2</v>
      </c>
      <c r="L17" s="101">
        <f t="shared" ref="L17:Q19" si="4">D17/D$16-1</f>
        <v>-2.5192533901027492E-2</v>
      </c>
      <c r="M17" s="101">
        <f t="shared" si="4"/>
        <v>-3.2423078324757992E-2</v>
      </c>
      <c r="N17" s="101">
        <f t="shared" si="4"/>
        <v>-4.5725992785746628E-2</v>
      </c>
      <c r="O17" s="101">
        <f t="shared" si="4"/>
        <v>-2.3715804944801744E-2</v>
      </c>
      <c r="P17" s="101">
        <f t="shared" si="4"/>
        <v>-5.183433297307305E-2</v>
      </c>
      <c r="Q17" s="101">
        <f t="shared" si="4"/>
        <v>-5.9799156650599872E-2</v>
      </c>
    </row>
    <row r="18" spans="2:17" x14ac:dyDescent="0.2">
      <c r="B18" s="1" t="s">
        <v>84</v>
      </c>
      <c r="C18" s="11">
        <v>2073891.2701865814</v>
      </c>
      <c r="D18" s="11">
        <v>1948859.5226476232</v>
      </c>
      <c r="E18" s="11">
        <v>1852002.1292158663</v>
      </c>
      <c r="F18" s="11">
        <v>1753613.186667497</v>
      </c>
      <c r="G18" s="11">
        <v>1725110.1837437476</v>
      </c>
      <c r="H18" s="11">
        <v>1688251.2204089947</v>
      </c>
      <c r="I18" s="11">
        <v>1849720.2041043446</v>
      </c>
      <c r="K18" s="101">
        <f t="shared" ref="K18:K19" si="5">C18/C$16-1</f>
        <v>-2.4382414543633546E-2</v>
      </c>
      <c r="L18" s="101">
        <f t="shared" si="4"/>
        <v>-4.8850157873589817E-2</v>
      </c>
      <c r="M18" s="101">
        <f t="shared" si="4"/>
        <v>-7.0188531467108795E-2</v>
      </c>
      <c r="N18" s="101">
        <f t="shared" si="4"/>
        <v>-0.10011185052588167</v>
      </c>
      <c r="O18" s="101">
        <f t="shared" si="4"/>
        <v>-5.7242048066979967E-2</v>
      </c>
      <c r="P18" s="101">
        <f t="shared" si="4"/>
        <v>-0.14660746794360591</v>
      </c>
      <c r="Q18" s="101">
        <f t="shared" si="4"/>
        <v>-0.12608901631895331</v>
      </c>
    </row>
    <row r="19" spans="2:17" x14ac:dyDescent="0.2">
      <c r="B19" s="1" t="s">
        <v>85</v>
      </c>
      <c r="C19" s="11">
        <v>2050864.3664882821</v>
      </c>
      <c r="D19" s="11">
        <v>1886678.8760218541</v>
      </c>
      <c r="E19" s="11">
        <v>1771027.9623776858</v>
      </c>
      <c r="F19" s="11">
        <v>1681819.9509401601</v>
      </c>
      <c r="G19" s="11">
        <v>1690567.6007281975</v>
      </c>
      <c r="H19" s="11">
        <v>1687077.9789810029</v>
      </c>
      <c r="I19" s="11">
        <v>1855549.2208295495</v>
      </c>
      <c r="K19" s="101">
        <f t="shared" si="5"/>
        <v>-3.521492659941261E-2</v>
      </c>
      <c r="L19" s="101">
        <f t="shared" si="4"/>
        <v>-7.919770808648019E-2</v>
      </c>
      <c r="M19" s="101">
        <f t="shared" si="4"/>
        <v>-0.11084221527951021</v>
      </c>
      <c r="N19" s="101">
        <f t="shared" si="4"/>
        <v>-0.13695343140279503</v>
      </c>
      <c r="O19" s="101">
        <f t="shared" si="4"/>
        <v>-7.6119274069753273E-2</v>
      </c>
      <c r="P19" s="101">
        <f t="shared" si="4"/>
        <v>-0.14720052865687161</v>
      </c>
      <c r="Q19" s="101">
        <f t="shared" si="4"/>
        <v>-0.12333506373254921</v>
      </c>
    </row>
  </sheetData>
  <sheetProtection algorithmName="SHA-512" hashValue="s6ZDoXlj0AN0YdY+aZxLyj0KmD3RtIv5MO8GJzSKvWg3PMh84rM7cMnn4UEmJd28hgXdSFMuVuIm3QS+ahLiNQ==" saltValue="2Un3alwLXLFa3hloKEQOTQ==" spinCount="100000" sheet="1" objects="1" scenario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6"/>
  </sheetPr>
  <dimension ref="B2:Q19"/>
  <sheetViews>
    <sheetView showGridLines="0" zoomScaleNormal="100" workbookViewId="0"/>
  </sheetViews>
  <sheetFormatPr baseColWidth="10" defaultColWidth="9.1640625" defaultRowHeight="15" x14ac:dyDescent="0.2"/>
  <cols>
    <col min="2" max="2" width="27.33203125" bestFit="1" customWidth="1"/>
    <col min="3" max="9" width="10.1640625" bestFit="1" customWidth="1"/>
  </cols>
  <sheetData>
    <row r="2" spans="2:17" x14ac:dyDescent="0.2">
      <c r="B2" s="1" t="s">
        <v>104</v>
      </c>
    </row>
    <row r="4" spans="2:17" x14ac:dyDescent="0.2">
      <c r="B4" s="3" t="s">
        <v>98</v>
      </c>
      <c r="C4" s="3"/>
      <c r="D4" s="3"/>
      <c r="E4" s="3"/>
      <c r="F4" s="3"/>
      <c r="G4" s="3"/>
      <c r="H4" s="3"/>
      <c r="I4" s="3"/>
      <c r="K4" s="3" t="s">
        <v>76</v>
      </c>
      <c r="L4" s="3"/>
      <c r="M4" s="3"/>
      <c r="N4" s="3"/>
      <c r="O4" s="3"/>
      <c r="P4" s="3"/>
      <c r="Q4" s="3"/>
    </row>
    <row r="5" spans="2:17"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row>
    <row r="6" spans="2:17" x14ac:dyDescent="0.2">
      <c r="B6" s="1" t="s">
        <v>1</v>
      </c>
      <c r="C6" s="89">
        <v>143801.50155430118</v>
      </c>
      <c r="D6" s="89">
        <v>154118.70566395245</v>
      </c>
      <c r="E6" s="89">
        <v>161069.4740212406</v>
      </c>
      <c r="F6" s="89">
        <v>173661.19703810135</v>
      </c>
      <c r="G6" s="89">
        <v>195184.48277591617</v>
      </c>
      <c r="H6" s="89">
        <v>209423.61274588798</v>
      </c>
      <c r="I6" s="89">
        <v>246774.13451135071</v>
      </c>
    </row>
    <row r="7" spans="2:17" x14ac:dyDescent="0.2">
      <c r="B7" s="1" t="s">
        <v>77</v>
      </c>
      <c r="C7" s="89">
        <v>145167.6081071118</v>
      </c>
      <c r="D7" s="89">
        <v>156412.42043257988</v>
      </c>
      <c r="E7" s="89">
        <v>164212.59658238527</v>
      </c>
      <c r="F7" s="89">
        <v>179426.77492355206</v>
      </c>
      <c r="G7" s="89">
        <v>200660.99876493201</v>
      </c>
      <c r="H7" s="89">
        <v>215238.9151230657</v>
      </c>
      <c r="I7" s="89">
        <v>252498.4256185753</v>
      </c>
      <c r="K7" s="101">
        <f>C7/C$6-1</f>
        <v>9.4999463708294041E-3</v>
      </c>
      <c r="L7" s="101">
        <f t="shared" ref="L7:Q9" si="0">D7/D$6-1</f>
        <v>1.4882779859498374E-2</v>
      </c>
      <c r="M7" s="101">
        <f t="shared" si="0"/>
        <v>1.9514079748780722E-2</v>
      </c>
      <c r="N7" s="101">
        <f t="shared" si="0"/>
        <v>3.3200150544774543E-2</v>
      </c>
      <c r="O7" s="101">
        <f t="shared" si="0"/>
        <v>2.8058152528975366E-2</v>
      </c>
      <c r="P7" s="101">
        <f t="shared" si="0"/>
        <v>2.7768131305393684E-2</v>
      </c>
      <c r="Q7" s="101">
        <f t="shared" si="0"/>
        <v>2.3196479317248997E-2</v>
      </c>
    </row>
    <row r="8" spans="2:17" x14ac:dyDescent="0.2">
      <c r="B8" s="1" t="s">
        <v>78</v>
      </c>
      <c r="C8" s="89">
        <v>146835.27590535616</v>
      </c>
      <c r="D8" s="89">
        <v>161333.60828082063</v>
      </c>
      <c r="E8" s="89">
        <v>169138.2703199941</v>
      </c>
      <c r="F8" s="89">
        <v>186174.67375447688</v>
      </c>
      <c r="G8" s="89">
        <v>206659.74283671338</v>
      </c>
      <c r="H8" s="89">
        <v>218470.12163035522</v>
      </c>
      <c r="I8" s="89">
        <v>258151.71348576708</v>
      </c>
      <c r="K8" s="101">
        <f t="shared" ref="K8:K9" si="1">C8/C$6-1</f>
        <v>2.1096958781820385E-2</v>
      </c>
      <c r="L8" s="101">
        <f t="shared" si="0"/>
        <v>4.6813932064806441E-2</v>
      </c>
      <c r="M8" s="101">
        <f t="shared" si="0"/>
        <v>5.0095130363990936E-2</v>
      </c>
      <c r="N8" s="101">
        <f t="shared" si="0"/>
        <v>7.2056837853248679E-2</v>
      </c>
      <c r="O8" s="101">
        <f t="shared" si="0"/>
        <v>5.8791866533629777E-2</v>
      </c>
      <c r="P8" s="101">
        <f t="shared" si="0"/>
        <v>4.3197177079760118E-2</v>
      </c>
      <c r="Q8" s="101">
        <f t="shared" si="0"/>
        <v>4.6105233017818659E-2</v>
      </c>
    </row>
    <row r="9" spans="2:17" x14ac:dyDescent="0.2">
      <c r="B9" s="1" t="s">
        <v>79</v>
      </c>
      <c r="C9" s="89">
        <v>148886.65276709798</v>
      </c>
      <c r="D9" s="89">
        <v>166868.30489333803</v>
      </c>
      <c r="E9" s="89">
        <v>173571.56745738981</v>
      </c>
      <c r="F9" s="89">
        <v>189322.00885324425</v>
      </c>
      <c r="G9" s="89">
        <v>211044.12940835461</v>
      </c>
      <c r="H9" s="89">
        <v>218090.05237948569</v>
      </c>
      <c r="I9" s="89">
        <v>257822.48221270181</v>
      </c>
      <c r="K9" s="101">
        <f t="shared" si="1"/>
        <v>3.5362295649441267E-2</v>
      </c>
      <c r="L9" s="101">
        <f t="shared" si="0"/>
        <v>8.2725838985342914E-2</v>
      </c>
      <c r="M9" s="101">
        <f t="shared" si="0"/>
        <v>7.76192603354533E-2</v>
      </c>
      <c r="N9" s="101">
        <f t="shared" si="0"/>
        <v>9.0180259506715821E-2</v>
      </c>
      <c r="O9" s="101">
        <f t="shared" si="0"/>
        <v>8.1254648970462862E-2</v>
      </c>
      <c r="P9" s="101">
        <f t="shared" si="0"/>
        <v>4.1382342325043675E-2</v>
      </c>
      <c r="Q9" s="101">
        <f t="shared" si="0"/>
        <v>4.477109289929615E-2</v>
      </c>
    </row>
    <row r="10" spans="2:17" x14ac:dyDescent="0.2">
      <c r="B10" s="1"/>
      <c r="C10" s="11"/>
      <c r="D10" s="11"/>
      <c r="E10" s="11"/>
      <c r="F10" s="11"/>
      <c r="G10" s="11"/>
      <c r="H10" s="11"/>
      <c r="I10" s="11"/>
      <c r="K10" s="101"/>
      <c r="L10" s="101"/>
      <c r="M10" s="101"/>
      <c r="N10" s="101"/>
      <c r="O10" s="101"/>
      <c r="P10" s="101"/>
      <c r="Q10" s="101"/>
    </row>
    <row r="11" spans="2:17" x14ac:dyDescent="0.2">
      <c r="B11" s="1" t="s">
        <v>15</v>
      </c>
      <c r="C11" s="89">
        <v>143349.26730735347</v>
      </c>
      <c r="D11" s="89">
        <v>154009.65706664338</v>
      </c>
      <c r="E11" s="89">
        <v>161733.71332886803</v>
      </c>
      <c r="F11" s="89">
        <v>159832.77781091697</v>
      </c>
      <c r="G11" s="89">
        <v>177302.01798896509</v>
      </c>
      <c r="H11" s="89">
        <v>182556.37814202596</v>
      </c>
      <c r="I11" s="89">
        <v>219765.40564383377</v>
      </c>
      <c r="K11" s="102"/>
      <c r="L11" s="102"/>
      <c r="M11" s="102"/>
      <c r="N11" s="102"/>
      <c r="O11" s="102"/>
      <c r="P11" s="102"/>
      <c r="Q11" s="102"/>
    </row>
    <row r="12" spans="2:17" x14ac:dyDescent="0.2">
      <c r="B12" s="1" t="s">
        <v>80</v>
      </c>
      <c r="C12" s="89">
        <v>144284.894249037</v>
      </c>
      <c r="D12" s="89">
        <v>156077.7299995191</v>
      </c>
      <c r="E12" s="89">
        <v>165075.11670293857</v>
      </c>
      <c r="F12" s="89">
        <v>164809.01525138292</v>
      </c>
      <c r="G12" s="89">
        <v>180701.34211169856</v>
      </c>
      <c r="H12" s="89">
        <v>187055.15551753307</v>
      </c>
      <c r="I12" s="89">
        <v>223506.95104487211</v>
      </c>
      <c r="K12" s="101">
        <f>C12/C$11-1</f>
        <v>6.5269042476336914E-3</v>
      </c>
      <c r="L12" s="101">
        <f t="shared" ref="L12:Q14" si="2">D12/D$11-1</f>
        <v>1.3428202959901547E-2</v>
      </c>
      <c r="M12" s="101">
        <f t="shared" si="2"/>
        <v>2.0659906368909908E-2</v>
      </c>
      <c r="N12" s="101">
        <f t="shared" si="2"/>
        <v>3.1134023375060549E-2</v>
      </c>
      <c r="O12" s="101">
        <f t="shared" si="2"/>
        <v>1.9172506671328637E-2</v>
      </c>
      <c r="P12" s="101">
        <f t="shared" si="2"/>
        <v>2.4643222117427976E-2</v>
      </c>
      <c r="Q12" s="101">
        <f t="shared" si="2"/>
        <v>1.7025179145357061E-2</v>
      </c>
    </row>
    <row r="13" spans="2:17" x14ac:dyDescent="0.2">
      <c r="B13" s="1" t="s">
        <v>81</v>
      </c>
      <c r="C13" s="89">
        <v>146316.63404222895</v>
      </c>
      <c r="D13" s="89">
        <v>160541.08516336945</v>
      </c>
      <c r="E13" s="89">
        <v>168253.49081260813</v>
      </c>
      <c r="F13" s="89">
        <v>171713.03397322053</v>
      </c>
      <c r="G13" s="89">
        <v>182562.29893604471</v>
      </c>
      <c r="H13" s="89">
        <v>191027.06255964944</v>
      </c>
      <c r="I13" s="89">
        <v>224565.9023534247</v>
      </c>
      <c r="K13" s="101">
        <f t="shared" ref="K13:K14" si="3">C13/C$11-1</f>
        <v>2.0700257424498547E-2</v>
      </c>
      <c r="L13" s="101">
        <f t="shared" si="2"/>
        <v>4.2409211351595921E-2</v>
      </c>
      <c r="M13" s="101">
        <f t="shared" si="2"/>
        <v>4.0311802341932435E-2</v>
      </c>
      <c r="N13" s="101">
        <f t="shared" si="2"/>
        <v>7.4329285425783986E-2</v>
      </c>
      <c r="O13" s="101">
        <f t="shared" si="2"/>
        <v>2.9668477588376874E-2</v>
      </c>
      <c r="P13" s="101">
        <f t="shared" si="2"/>
        <v>4.6400375072260802E-2</v>
      </c>
      <c r="Q13" s="101">
        <f t="shared" si="2"/>
        <v>2.1843732390578907E-2</v>
      </c>
    </row>
    <row r="14" spans="2:17" x14ac:dyDescent="0.2">
      <c r="B14" s="1" t="s">
        <v>82</v>
      </c>
      <c r="C14" s="89">
        <v>148780.87051662663</v>
      </c>
      <c r="D14" s="89">
        <v>166869.48958603223</v>
      </c>
      <c r="E14" s="89">
        <v>173743.59424510316</v>
      </c>
      <c r="F14" s="89">
        <v>175388.63940811309</v>
      </c>
      <c r="G14" s="89">
        <v>184553.42292180139</v>
      </c>
      <c r="H14" s="89">
        <v>190128.6640513468</v>
      </c>
      <c r="I14" s="89">
        <v>223859.87909154192</v>
      </c>
      <c r="K14" s="101">
        <f t="shared" si="3"/>
        <v>3.7890693906563966E-2</v>
      </c>
      <c r="L14" s="101">
        <f t="shared" si="2"/>
        <v>8.3500169822624315E-2</v>
      </c>
      <c r="M14" s="101">
        <f t="shared" si="2"/>
        <v>7.4257127156997393E-2</v>
      </c>
      <c r="N14" s="101">
        <f t="shared" si="2"/>
        <v>9.7325853997224376E-2</v>
      </c>
      <c r="O14" s="101">
        <f t="shared" si="2"/>
        <v>4.0898603496366315E-2</v>
      </c>
      <c r="P14" s="101">
        <f t="shared" si="2"/>
        <v>4.1479163787034201E-2</v>
      </c>
      <c r="Q14" s="101">
        <f t="shared" si="2"/>
        <v>1.8631110004383222E-2</v>
      </c>
    </row>
    <row r="15" spans="2:17" x14ac:dyDescent="0.2">
      <c r="B15" s="1"/>
      <c r="C15" s="89"/>
      <c r="D15" s="89"/>
      <c r="E15" s="89"/>
      <c r="F15" s="89"/>
      <c r="G15" s="89"/>
      <c r="H15" s="89"/>
      <c r="I15" s="89"/>
      <c r="K15" s="101"/>
      <c r="L15" s="101"/>
      <c r="M15" s="101"/>
      <c r="N15" s="101"/>
      <c r="O15" s="101"/>
      <c r="P15" s="101"/>
      <c r="Q15" s="101"/>
    </row>
    <row r="16" spans="2:17" x14ac:dyDescent="0.2">
      <c r="B16" s="1" t="s">
        <v>22</v>
      </c>
      <c r="C16" s="89">
        <v>143439.97004860794</v>
      </c>
      <c r="D16" s="89">
        <v>155828.91154238494</v>
      </c>
      <c r="E16" s="89">
        <v>158377.11578807165</v>
      </c>
      <c r="F16" s="89">
        <v>158569.93458634015</v>
      </c>
      <c r="G16" s="89">
        <v>173574.57525192937</v>
      </c>
      <c r="H16" s="89">
        <v>174209.94754806711</v>
      </c>
      <c r="I16" s="89">
        <v>204362.57357078284</v>
      </c>
      <c r="K16" s="102"/>
      <c r="L16" s="102"/>
      <c r="M16" s="102"/>
      <c r="N16" s="102"/>
      <c r="O16" s="102"/>
      <c r="P16" s="102"/>
      <c r="Q16" s="102"/>
    </row>
    <row r="17" spans="2:17" x14ac:dyDescent="0.2">
      <c r="B17" s="1" t="s">
        <v>83</v>
      </c>
      <c r="C17" s="89">
        <v>144158.70817350858</v>
      </c>
      <c r="D17" s="89">
        <v>157976.9724974549</v>
      </c>
      <c r="E17" s="89">
        <v>161349.08198468646</v>
      </c>
      <c r="F17" s="89">
        <v>164225.1866986418</v>
      </c>
      <c r="G17" s="89">
        <v>176679.46573090422</v>
      </c>
      <c r="H17" s="89">
        <v>178433.14100532414</v>
      </c>
      <c r="I17" s="89">
        <v>209465.32456076643</v>
      </c>
      <c r="K17" s="101">
        <f>C17/C$16-1</f>
        <v>5.0107241702370686E-3</v>
      </c>
      <c r="L17" s="101">
        <f t="shared" ref="L17:Q19" si="4">D17/D$16-1</f>
        <v>1.3784739518543754E-2</v>
      </c>
      <c r="M17" s="101">
        <f t="shared" si="4"/>
        <v>1.8765123874282974E-2</v>
      </c>
      <c r="N17" s="101">
        <f t="shared" si="4"/>
        <v>3.5664088069749411E-2</v>
      </c>
      <c r="O17" s="101">
        <f t="shared" si="4"/>
        <v>1.7887933612790619E-2</v>
      </c>
      <c r="P17" s="101">
        <f t="shared" si="4"/>
        <v>2.4241976515673835E-2</v>
      </c>
      <c r="Q17" s="101">
        <f t="shared" si="4"/>
        <v>2.4969107115967004E-2</v>
      </c>
    </row>
    <row r="18" spans="2:17" x14ac:dyDescent="0.2">
      <c r="B18" s="1" t="s">
        <v>84</v>
      </c>
      <c r="C18" s="89">
        <v>146210.31491645658</v>
      </c>
      <c r="D18" s="89">
        <v>162008.04388821617</v>
      </c>
      <c r="E18" s="89">
        <v>165593.51261806485</v>
      </c>
      <c r="F18" s="89">
        <v>170162.86091933839</v>
      </c>
      <c r="G18" s="89">
        <v>179139.97573244499</v>
      </c>
      <c r="H18" s="89">
        <v>180335.39851134794</v>
      </c>
      <c r="I18" s="89">
        <v>213872.24783941335</v>
      </c>
      <c r="K18" s="101">
        <f t="shared" ref="K18:K19" si="5">C18/C$16-1</f>
        <v>1.9313618560502066E-2</v>
      </c>
      <c r="L18" s="101">
        <f t="shared" si="4"/>
        <v>3.9653311344284958E-2</v>
      </c>
      <c r="M18" s="101">
        <f t="shared" si="4"/>
        <v>4.5564643566622598E-2</v>
      </c>
      <c r="N18" s="101">
        <f t="shared" si="4"/>
        <v>7.3109233242988791E-2</v>
      </c>
      <c r="O18" s="101">
        <f t="shared" si="4"/>
        <v>3.2063454411096037E-2</v>
      </c>
      <c r="P18" s="101">
        <f t="shared" si="4"/>
        <v>3.5161315696916384E-2</v>
      </c>
      <c r="Q18" s="101">
        <f t="shared" si="4"/>
        <v>4.6533345624250266E-2</v>
      </c>
    </row>
    <row r="19" spans="2:17" x14ac:dyDescent="0.2">
      <c r="B19" s="1" t="s">
        <v>85</v>
      </c>
      <c r="C19" s="89">
        <v>147833.6523765664</v>
      </c>
      <c r="D19" s="89">
        <v>166396.63201437547</v>
      </c>
      <c r="E19" s="89">
        <v>170225.70727685894</v>
      </c>
      <c r="F19" s="89">
        <v>173685.00179887173</v>
      </c>
      <c r="G19" s="89">
        <v>180093.12676195661</v>
      </c>
      <c r="H19" s="89">
        <v>181278.20870295796</v>
      </c>
      <c r="I19" s="89">
        <v>215840.6221065922</v>
      </c>
      <c r="K19" s="101">
        <f t="shared" si="5"/>
        <v>3.0630809016967575E-2</v>
      </c>
      <c r="L19" s="101">
        <f t="shared" si="4"/>
        <v>6.7816173310792482E-2</v>
      </c>
      <c r="M19" s="101">
        <f t="shared" si="4"/>
        <v>7.4812522186868069E-2</v>
      </c>
      <c r="N19" s="101">
        <f t="shared" si="4"/>
        <v>9.5321141753397898E-2</v>
      </c>
      <c r="O19" s="101">
        <f t="shared" si="4"/>
        <v>3.755475996738622E-2</v>
      </c>
      <c r="P19" s="101">
        <f t="shared" si="4"/>
        <v>4.0573235078557257E-2</v>
      </c>
      <c r="Q19" s="101">
        <f t="shared" si="4"/>
        <v>5.6165120331261864E-2</v>
      </c>
    </row>
  </sheetData>
  <sheetProtection algorithmName="SHA-512" hashValue="NOqJjVwblYzfpyOpbyX+hADh/5OBB15dIflMrLZcT7vsXkd5JjZzwZa9d6c6qjLfylvVBWA1Yypcn3cKfsAlLg==" saltValue="CJ1VFsQSf2GmoWD2mLoM4Q==" spinCount="100000" sheet="1" objects="1" scenarios="1"/>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tint="0.39997558519241921"/>
  </sheetPr>
  <dimension ref="A1"/>
  <sheetViews>
    <sheetView showGridLines="0" zoomScaleNormal="100" workbookViewId="0"/>
  </sheetViews>
  <sheetFormatPr baseColWidth="10" defaultRowHeight="15" x14ac:dyDescent="0.2"/>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tint="0.39997558519241921"/>
  </sheetPr>
  <dimension ref="B2:BK32"/>
  <sheetViews>
    <sheetView showGridLines="0" workbookViewId="0"/>
  </sheetViews>
  <sheetFormatPr baseColWidth="10" defaultColWidth="8.83203125" defaultRowHeight="15" x14ac:dyDescent="0.2"/>
  <cols>
    <col min="57" max="58" width="12.33203125" bestFit="1" customWidth="1"/>
    <col min="59" max="63" width="13.5" bestFit="1" customWidth="1"/>
  </cols>
  <sheetData>
    <row r="2" spans="2:63" x14ac:dyDescent="0.2">
      <c r="B2" s="1" t="s">
        <v>0</v>
      </c>
    </row>
    <row r="4" spans="2:63" x14ac:dyDescent="0.2">
      <c r="B4" s="2" t="s">
        <v>1</v>
      </c>
      <c r="C4" s="3"/>
      <c r="D4" s="3"/>
      <c r="E4" s="3"/>
      <c r="F4" s="3"/>
      <c r="G4" s="3"/>
      <c r="H4" s="3"/>
      <c r="I4" s="3"/>
      <c r="K4" s="4" t="s">
        <v>2</v>
      </c>
      <c r="L4" s="5"/>
      <c r="M4" s="5"/>
      <c r="N4" s="5"/>
      <c r="O4" s="5"/>
      <c r="P4" s="5"/>
      <c r="Q4" s="5"/>
      <c r="R4" s="5"/>
      <c r="T4" s="4" t="s">
        <v>3</v>
      </c>
      <c r="U4" s="4"/>
      <c r="V4" s="4"/>
      <c r="W4" s="4"/>
      <c r="X4" s="4"/>
      <c r="Y4" s="4"/>
      <c r="Z4" s="4"/>
      <c r="AA4" s="4"/>
      <c r="AC4" s="4" t="s">
        <v>4</v>
      </c>
      <c r="AD4" s="4"/>
      <c r="AE4" s="4"/>
      <c r="AF4" s="4"/>
      <c r="AG4" s="4"/>
      <c r="AH4" s="4"/>
      <c r="AI4" s="4"/>
      <c r="AJ4" s="4"/>
      <c r="AL4" s="6" t="s">
        <v>5</v>
      </c>
      <c r="AM4" s="7"/>
      <c r="AN4" s="7"/>
      <c r="AO4" s="7"/>
      <c r="AP4" s="7"/>
      <c r="AQ4" s="7"/>
      <c r="AR4" s="7"/>
      <c r="AS4" s="7"/>
      <c r="AT4" s="8"/>
      <c r="AU4" s="6" t="s">
        <v>6</v>
      </c>
      <c r="AV4" s="6"/>
      <c r="AW4" s="6"/>
      <c r="AX4" s="6"/>
      <c r="AY4" s="6"/>
      <c r="AZ4" s="6"/>
      <c r="BA4" s="6"/>
      <c r="BB4" s="6"/>
      <c r="BC4" s="8"/>
      <c r="BD4" s="6" t="s">
        <v>7</v>
      </c>
      <c r="BE4" s="6"/>
      <c r="BF4" s="6"/>
      <c r="BG4" s="6"/>
      <c r="BH4" s="6"/>
      <c r="BI4" s="6"/>
      <c r="BJ4" s="6"/>
      <c r="BK4" s="6"/>
    </row>
    <row r="5" spans="2:63" x14ac:dyDescent="0.2">
      <c r="B5" s="9"/>
      <c r="C5" s="10">
        <v>2016</v>
      </c>
      <c r="D5" s="10">
        <v>2018</v>
      </c>
      <c r="E5" s="10">
        <v>2020</v>
      </c>
      <c r="F5" s="10">
        <v>2025</v>
      </c>
      <c r="G5" s="10">
        <v>2030</v>
      </c>
      <c r="H5" s="10">
        <v>2040</v>
      </c>
      <c r="I5" s="10">
        <v>2050</v>
      </c>
      <c r="K5" s="9"/>
      <c r="L5" s="10">
        <v>2016</v>
      </c>
      <c r="M5" s="10">
        <v>2018</v>
      </c>
      <c r="N5" s="10">
        <v>2020</v>
      </c>
      <c r="O5" s="10">
        <v>2025</v>
      </c>
      <c r="P5" s="10">
        <v>2030</v>
      </c>
      <c r="Q5" s="10">
        <v>2040</v>
      </c>
      <c r="R5" s="10">
        <v>2050</v>
      </c>
      <c r="T5" s="9"/>
      <c r="U5" s="10">
        <v>2016</v>
      </c>
      <c r="V5" s="10">
        <v>2018</v>
      </c>
      <c r="W5" s="10">
        <v>2020</v>
      </c>
      <c r="X5" s="10">
        <v>2025</v>
      </c>
      <c r="Y5" s="10">
        <v>2030</v>
      </c>
      <c r="Z5" s="10">
        <v>2040</v>
      </c>
      <c r="AA5" s="10">
        <v>2050</v>
      </c>
      <c r="AC5" s="9"/>
      <c r="AD5" s="10">
        <v>2016</v>
      </c>
      <c r="AE5" s="10">
        <v>2018</v>
      </c>
      <c r="AF5" s="10">
        <v>2020</v>
      </c>
      <c r="AG5" s="10">
        <v>2025</v>
      </c>
      <c r="AH5" s="10">
        <v>2030</v>
      </c>
      <c r="AI5" s="10">
        <v>2040</v>
      </c>
      <c r="AJ5" s="10">
        <v>2050</v>
      </c>
      <c r="AL5" s="9"/>
      <c r="AM5" s="10">
        <v>2016</v>
      </c>
      <c r="AN5" s="10">
        <v>2018</v>
      </c>
      <c r="AO5" s="10">
        <v>2020</v>
      </c>
      <c r="AP5" s="10">
        <v>2025</v>
      </c>
      <c r="AQ5" s="10">
        <v>2030</v>
      </c>
      <c r="AR5" s="10">
        <v>2040</v>
      </c>
      <c r="AS5" s="10">
        <v>2050</v>
      </c>
      <c r="AU5" s="9"/>
      <c r="AV5" s="10">
        <v>2016</v>
      </c>
      <c r="AW5" s="10">
        <v>2018</v>
      </c>
      <c r="AX5" s="10">
        <v>2020</v>
      </c>
      <c r="AY5" s="10">
        <v>2025</v>
      </c>
      <c r="AZ5" s="10">
        <v>2030</v>
      </c>
      <c r="BA5" s="10">
        <v>2040</v>
      </c>
      <c r="BB5" s="10">
        <v>2050</v>
      </c>
      <c r="BD5" s="9"/>
      <c r="BE5" s="10">
        <v>2016</v>
      </c>
      <c r="BF5" s="10">
        <v>2018</v>
      </c>
      <c r="BG5" s="10">
        <v>2020</v>
      </c>
      <c r="BH5" s="10">
        <v>2025</v>
      </c>
      <c r="BI5" s="10">
        <v>2030</v>
      </c>
      <c r="BJ5" s="10">
        <v>2040</v>
      </c>
      <c r="BK5" s="10">
        <v>2050</v>
      </c>
    </row>
    <row r="6" spans="2:63" x14ac:dyDescent="0.2">
      <c r="B6" t="s">
        <v>8</v>
      </c>
      <c r="C6" s="11">
        <v>468.33371335158421</v>
      </c>
      <c r="D6" s="11">
        <v>564.90955938087973</v>
      </c>
      <c r="E6" s="11">
        <v>633.42794167047941</v>
      </c>
      <c r="F6" s="11">
        <v>678.0829650180649</v>
      </c>
      <c r="G6" s="11">
        <v>715.49919334618414</v>
      </c>
      <c r="H6" s="11">
        <v>733.09947400825774</v>
      </c>
      <c r="I6" s="11">
        <v>745.6637348015704</v>
      </c>
      <c r="K6" t="s">
        <v>8</v>
      </c>
      <c r="L6" s="11">
        <v>459.70164559035339</v>
      </c>
      <c r="M6" s="11">
        <v>570.3750904889672</v>
      </c>
      <c r="N6" s="11">
        <v>639.06270795482078</v>
      </c>
      <c r="O6" s="11">
        <v>700.13307588900068</v>
      </c>
      <c r="P6" s="11">
        <v>728.37138271399465</v>
      </c>
      <c r="Q6" s="11">
        <v>735.65791793543406</v>
      </c>
      <c r="R6" s="11">
        <v>745.66373477671425</v>
      </c>
      <c r="T6" t="s">
        <v>8</v>
      </c>
      <c r="U6" s="11">
        <v>494.00530985053052</v>
      </c>
      <c r="V6" s="11">
        <v>595.65756093152731</v>
      </c>
      <c r="W6" s="11">
        <v>647.4886944125883</v>
      </c>
      <c r="X6" s="11">
        <v>720.01041632647832</v>
      </c>
      <c r="Y6" s="11">
        <v>737.61707070168757</v>
      </c>
      <c r="Z6" s="11">
        <v>753.36773266499313</v>
      </c>
      <c r="AA6" s="11">
        <v>786.44155347515994</v>
      </c>
      <c r="AC6" t="s">
        <v>8</v>
      </c>
      <c r="AD6" s="12">
        <v>529.6437570170491</v>
      </c>
      <c r="AE6" s="12">
        <v>608.267531280448</v>
      </c>
      <c r="AF6" s="12">
        <v>667.88392453110282</v>
      </c>
      <c r="AG6" s="12">
        <v>765.26084195549299</v>
      </c>
      <c r="AH6" s="12">
        <v>787.29690126066293</v>
      </c>
      <c r="AI6" s="12">
        <v>793.65988602200753</v>
      </c>
      <c r="AJ6" s="12">
        <v>810.7275586334996</v>
      </c>
      <c r="AL6" t="s">
        <v>8</v>
      </c>
      <c r="AM6" s="13">
        <f>(L6-C6)/C6</f>
        <v>-1.8431446456109831E-2</v>
      </c>
      <c r="AN6" s="13">
        <f t="shared" ref="AN6:AS12" si="0">(M6-D6)/D6</f>
        <v>9.6750550903714535E-3</v>
      </c>
      <c r="AO6" s="13">
        <f t="shared" si="0"/>
        <v>8.8956705469628201E-3</v>
      </c>
      <c r="AP6" s="13">
        <f t="shared" si="0"/>
        <v>3.2518308243222632E-2</v>
      </c>
      <c r="AQ6" s="13">
        <f t="shared" si="0"/>
        <v>1.7990501579199517E-2</v>
      </c>
      <c r="AR6" s="13">
        <f t="shared" si="0"/>
        <v>3.4899000993519939E-3</v>
      </c>
      <c r="AS6" s="13">
        <f t="shared" si="0"/>
        <v>-3.3334260443221725E-11</v>
      </c>
      <c r="AU6" t="s">
        <v>8</v>
      </c>
      <c r="AV6" s="13">
        <f>(U6-C6)/C6</f>
        <v>5.4814752316740246E-2</v>
      </c>
      <c r="AW6" s="13">
        <f t="shared" ref="AW6:BB12" si="1">(V6-D6)/D6</f>
        <v>5.4429954388356031E-2</v>
      </c>
      <c r="AX6" s="13">
        <f t="shared" si="1"/>
        <v>2.2197872586782009E-2</v>
      </c>
      <c r="AY6" s="13">
        <f t="shared" si="1"/>
        <v>6.1832332430437079E-2</v>
      </c>
      <c r="AZ6" s="13">
        <f t="shared" si="1"/>
        <v>3.0912511937385236E-2</v>
      </c>
      <c r="BA6" s="13">
        <f t="shared" si="1"/>
        <v>2.7647351246779205E-2</v>
      </c>
      <c r="BB6" s="13">
        <f t="shared" si="1"/>
        <v>5.468660573179273E-2</v>
      </c>
      <c r="BD6" t="s">
        <v>8</v>
      </c>
      <c r="BE6" s="13">
        <f>(AD6-C6)/C6</f>
        <v>0.13091101903961938</v>
      </c>
      <c r="BF6" s="13">
        <f t="shared" ref="BF6:BK12" si="2">(AE6-D6)/D6</f>
        <v>7.6752059120909599E-2</v>
      </c>
      <c r="BG6" s="13">
        <f t="shared" si="2"/>
        <v>5.4396057694827783E-2</v>
      </c>
      <c r="BH6" s="13">
        <f t="shared" si="2"/>
        <v>0.12856520726059764</v>
      </c>
      <c r="BI6" s="13">
        <f t="shared" si="2"/>
        <v>0.10034631566627146</v>
      </c>
      <c r="BJ6" s="13">
        <f t="shared" si="2"/>
        <v>8.2608723864761119E-2</v>
      </c>
      <c r="BK6" s="13">
        <f t="shared" si="2"/>
        <v>8.7256253449476684E-2</v>
      </c>
    </row>
    <row r="7" spans="2:63" x14ac:dyDescent="0.2">
      <c r="B7" t="s">
        <v>9</v>
      </c>
      <c r="C7" s="11">
        <v>14815.398803495678</v>
      </c>
      <c r="D7" s="11">
        <v>16259.066175928134</v>
      </c>
      <c r="E7" s="11">
        <v>17771.486616081715</v>
      </c>
      <c r="F7" s="11">
        <v>18165.823464411144</v>
      </c>
      <c r="G7" s="11">
        <v>18636.403971924126</v>
      </c>
      <c r="H7" s="11">
        <v>18816.822106195883</v>
      </c>
      <c r="I7" s="11">
        <v>18923.419005054526</v>
      </c>
      <c r="K7" t="s">
        <v>9</v>
      </c>
      <c r="L7" s="11">
        <v>14746.716691511585</v>
      </c>
      <c r="M7" s="11">
        <v>15907.619062788122</v>
      </c>
      <c r="N7" s="11">
        <v>17204.010094838686</v>
      </c>
      <c r="O7" s="11">
        <v>17257.69496908423</v>
      </c>
      <c r="P7" s="11">
        <v>17858.76320289234</v>
      </c>
      <c r="Q7" s="11">
        <v>17832.191377004481</v>
      </c>
      <c r="R7" s="11">
        <v>18169.133108106482</v>
      </c>
      <c r="T7" t="s">
        <v>9</v>
      </c>
      <c r="U7" s="11">
        <v>14385.932149009886</v>
      </c>
      <c r="V7" s="11">
        <v>15096.369741361941</v>
      </c>
      <c r="W7" s="11">
        <v>15715.88805906177</v>
      </c>
      <c r="X7" s="11">
        <v>15073.654198551458</v>
      </c>
      <c r="Y7" s="11">
        <v>15494.408589578115</v>
      </c>
      <c r="Z7" s="11">
        <v>15152.645701192214</v>
      </c>
      <c r="AA7" s="11">
        <v>15488.885302184786</v>
      </c>
      <c r="AC7" t="s">
        <v>9</v>
      </c>
      <c r="AD7" s="12">
        <v>14172.549935855528</v>
      </c>
      <c r="AE7" s="12">
        <v>14093.503857089243</v>
      </c>
      <c r="AF7" s="12">
        <v>13434.088508159944</v>
      </c>
      <c r="AG7" s="12">
        <v>12423.333166666798</v>
      </c>
      <c r="AH7" s="12">
        <v>12618.804313866773</v>
      </c>
      <c r="AI7" s="12">
        <v>12831.839676105421</v>
      </c>
      <c r="AJ7" s="12">
        <v>12811.492946668459</v>
      </c>
      <c r="AL7" t="s">
        <v>9</v>
      </c>
      <c r="AM7" s="13">
        <f t="shared" ref="AM7:AM12" si="3">(L7-C7)/C7</f>
        <v>-4.6358598168743104E-3</v>
      </c>
      <c r="AN7" s="13">
        <f t="shared" si="0"/>
        <v>-2.1615454992140678E-2</v>
      </c>
      <c r="AO7" s="13">
        <f t="shared" si="0"/>
        <v>-3.1931854295718258E-2</v>
      </c>
      <c r="AP7" s="13">
        <f t="shared" si="0"/>
        <v>-4.9991044837908803E-2</v>
      </c>
      <c r="AQ7" s="13">
        <f t="shared" si="0"/>
        <v>-4.1726975343704065E-2</v>
      </c>
      <c r="AR7" s="13">
        <f t="shared" si="0"/>
        <v>-5.2327152992916313E-2</v>
      </c>
      <c r="AS7" s="13">
        <f t="shared" si="0"/>
        <v>-3.9859916262836595E-2</v>
      </c>
      <c r="AU7" t="s">
        <v>9</v>
      </c>
      <c r="AV7" s="13">
        <f t="shared" ref="AV7:AV12" si="4">(U7-C7)/C7</f>
        <v>-2.8987856498635708E-2</v>
      </c>
      <c r="AW7" s="13">
        <f t="shared" si="1"/>
        <v>-7.151065270203448E-2</v>
      </c>
      <c r="AX7" s="13">
        <f t="shared" si="1"/>
        <v>-0.11566835129931106</v>
      </c>
      <c r="AY7" s="13">
        <f t="shared" si="1"/>
        <v>-0.17021905293297535</v>
      </c>
      <c r="AZ7" s="13">
        <f t="shared" si="1"/>
        <v>-0.16859450927761863</v>
      </c>
      <c r="BA7" s="13">
        <f t="shared" si="1"/>
        <v>-0.19472875835910425</v>
      </c>
      <c r="BB7" s="13">
        <f t="shared" si="1"/>
        <v>-0.18149646752272203</v>
      </c>
      <c r="BD7" t="s">
        <v>9</v>
      </c>
      <c r="BE7" s="13">
        <f t="shared" ref="BE7:BE12" si="5">(AD7-C7)/C7</f>
        <v>-4.3390588141877809E-2</v>
      </c>
      <c r="BF7" s="13">
        <f t="shared" si="2"/>
        <v>-0.13319106370604777</v>
      </c>
      <c r="BG7" s="13">
        <f t="shared" si="2"/>
        <v>-0.24406501277145753</v>
      </c>
      <c r="BH7" s="13">
        <f t="shared" si="2"/>
        <v>-0.31611505578013122</v>
      </c>
      <c r="BI7" s="13">
        <f t="shared" si="2"/>
        <v>-0.3228948925513157</v>
      </c>
      <c r="BJ7" s="13">
        <f t="shared" si="2"/>
        <v>-0.3180655264907758</v>
      </c>
      <c r="BK7" s="13">
        <f t="shared" si="2"/>
        <v>-0.32298212372476376</v>
      </c>
    </row>
    <row r="8" spans="2:63" x14ac:dyDescent="0.2">
      <c r="B8" t="s">
        <v>10</v>
      </c>
      <c r="C8" s="11">
        <v>9148.4495355176969</v>
      </c>
      <c r="D8" s="11">
        <v>8432.9755161270805</v>
      </c>
      <c r="E8" s="11">
        <v>7483.9948487210877</v>
      </c>
      <c r="F8" s="11">
        <v>8014.5044264979315</v>
      </c>
      <c r="G8" s="11">
        <v>8594.8446637085708</v>
      </c>
      <c r="H8" s="11">
        <v>11751.622428135177</v>
      </c>
      <c r="I8" s="11">
        <v>16167.032130462776</v>
      </c>
      <c r="K8" t="s">
        <v>10</v>
      </c>
      <c r="L8" s="11">
        <v>9182.4497713041928</v>
      </c>
      <c r="M8" s="11">
        <v>8634.4114977148001</v>
      </c>
      <c r="N8" s="11">
        <v>7818.7622879459032</v>
      </c>
      <c r="O8" s="11">
        <v>8545.2855730050069</v>
      </c>
      <c r="P8" s="11">
        <v>9016.7203016344865</v>
      </c>
      <c r="Q8" s="11">
        <v>12330.762658140125</v>
      </c>
      <c r="R8" s="11">
        <v>16583.52129647449</v>
      </c>
      <c r="T8" t="s">
        <v>10</v>
      </c>
      <c r="U8" s="11">
        <v>9375.4461839474461</v>
      </c>
      <c r="V8" s="11">
        <v>9122.995250472246</v>
      </c>
      <c r="W8" s="11">
        <v>8728.7197394565192</v>
      </c>
      <c r="X8" s="11">
        <v>9796.893726939461</v>
      </c>
      <c r="Y8" s="11">
        <v>10324.154241709704</v>
      </c>
      <c r="Z8" s="11">
        <v>13789.188640881413</v>
      </c>
      <c r="AA8" s="11">
        <v>17956.64568907833</v>
      </c>
      <c r="AC8" t="s">
        <v>10</v>
      </c>
      <c r="AD8" s="12">
        <v>9460.2285314771398</v>
      </c>
      <c r="AE8" s="12">
        <v>9724.2447270821376</v>
      </c>
      <c r="AF8" s="12">
        <v>10035.550228828932</v>
      </c>
      <c r="AG8" s="12">
        <v>11349.605445236695</v>
      </c>
      <c r="AH8" s="12">
        <v>11947.122916128626</v>
      </c>
      <c r="AI8" s="12">
        <v>15016.718780037094</v>
      </c>
      <c r="AJ8" s="12">
        <v>19407.435890827714</v>
      </c>
      <c r="AL8" t="s">
        <v>10</v>
      </c>
      <c r="AM8" s="13">
        <f t="shared" si="3"/>
        <v>3.7165025236783967E-3</v>
      </c>
      <c r="AN8" s="13">
        <f t="shared" si="0"/>
        <v>2.388670300328714E-2</v>
      </c>
      <c r="AO8" s="13">
        <f t="shared" si="0"/>
        <v>4.4731115666390743E-2</v>
      </c>
      <c r="AP8" s="13">
        <f t="shared" si="0"/>
        <v>6.6227569199685241E-2</v>
      </c>
      <c r="AQ8" s="13">
        <f t="shared" si="0"/>
        <v>4.9084730955903225E-2</v>
      </c>
      <c r="AR8" s="13">
        <f t="shared" si="0"/>
        <v>4.9281725442301354E-2</v>
      </c>
      <c r="AS8" s="13">
        <f t="shared" si="0"/>
        <v>2.5761634086626375E-2</v>
      </c>
      <c r="AU8" t="s">
        <v>10</v>
      </c>
      <c r="AV8" s="13">
        <f t="shared" si="4"/>
        <v>2.4812581361296635E-2</v>
      </c>
      <c r="AW8" s="13">
        <f t="shared" si="1"/>
        <v>8.1823993562602351E-2</v>
      </c>
      <c r="AX8" s="13">
        <f t="shared" si="1"/>
        <v>0.16631824525482375</v>
      </c>
      <c r="AY8" s="13">
        <f t="shared" si="1"/>
        <v>0.22239544775201697</v>
      </c>
      <c r="AZ8" s="13">
        <f t="shared" si="1"/>
        <v>0.20120312183221675</v>
      </c>
      <c r="BA8" s="13">
        <f t="shared" si="1"/>
        <v>0.17338594948966299</v>
      </c>
      <c r="BB8" s="13">
        <f t="shared" si="1"/>
        <v>0.11069524351618439</v>
      </c>
      <c r="BD8" t="s">
        <v>10</v>
      </c>
      <c r="BE8" s="13">
        <f t="shared" si="5"/>
        <v>3.4079982050401046E-2</v>
      </c>
      <c r="BF8" s="13">
        <f t="shared" si="2"/>
        <v>0.15312142297646372</v>
      </c>
      <c r="BG8" s="13">
        <f t="shared" si="2"/>
        <v>0.34093494606612001</v>
      </c>
      <c r="BH8" s="13">
        <f t="shared" si="2"/>
        <v>0.41613315574598675</v>
      </c>
      <c r="BI8" s="13">
        <f t="shared" si="2"/>
        <v>0.39003360544431159</v>
      </c>
      <c r="BJ8" s="13">
        <f t="shared" si="2"/>
        <v>0.2778421764202344</v>
      </c>
      <c r="BK8" s="13">
        <f t="shared" si="2"/>
        <v>0.20043281501613383</v>
      </c>
    </row>
    <row r="9" spans="2:63" x14ac:dyDescent="0.2">
      <c r="B9" t="s">
        <v>11</v>
      </c>
      <c r="C9" s="11">
        <v>1.1766634401199736</v>
      </c>
      <c r="D9" s="11">
        <v>7.0805560248067792E-2</v>
      </c>
      <c r="E9" s="11">
        <v>0.10589636684980379</v>
      </c>
      <c r="F9" s="11">
        <v>0.48809354370393176</v>
      </c>
      <c r="G9" s="11">
        <v>0.11701016906116379</v>
      </c>
      <c r="H9" s="11">
        <v>0.24788110656700379</v>
      </c>
      <c r="I9" s="11">
        <v>80.708125329292159</v>
      </c>
      <c r="K9" t="s">
        <v>11</v>
      </c>
      <c r="L9" s="11">
        <v>1.1541856040684599</v>
      </c>
      <c r="M9" s="11">
        <v>5.6296334889633995E-2</v>
      </c>
      <c r="N9" s="11">
        <v>0.10719613592020381</v>
      </c>
      <c r="O9" s="11">
        <v>0.45379594516089183</v>
      </c>
      <c r="P9" s="11">
        <v>0.12399565592020381</v>
      </c>
      <c r="Q9" s="11">
        <v>0.24788110656700379</v>
      </c>
      <c r="R9" s="11">
        <v>82.827228961818733</v>
      </c>
      <c r="T9" t="s">
        <v>11</v>
      </c>
      <c r="U9" s="11">
        <v>1.1494722867027849</v>
      </c>
      <c r="V9" s="11">
        <v>5.3699376748197594E-2</v>
      </c>
      <c r="W9" s="11">
        <v>0.1237896599902038</v>
      </c>
      <c r="X9" s="11">
        <v>0.40043827644119578</v>
      </c>
      <c r="Y9" s="11">
        <v>0.12399565592020381</v>
      </c>
      <c r="Z9" s="11">
        <v>0.24148179760060379</v>
      </c>
      <c r="AA9" s="11">
        <v>133.45037291995959</v>
      </c>
      <c r="AC9" t="s">
        <v>11</v>
      </c>
      <c r="AD9" s="12">
        <v>1.1722044667427232</v>
      </c>
      <c r="AE9" s="12">
        <v>6.9868743787795798E-2</v>
      </c>
      <c r="AF9" s="12">
        <v>0.12399565592020381</v>
      </c>
      <c r="AG9" s="12">
        <v>0.26717481301972379</v>
      </c>
      <c r="AH9" s="12">
        <v>0.12399565592020381</v>
      </c>
      <c r="AI9" s="12">
        <v>0.24148179760060379</v>
      </c>
      <c r="AJ9" s="12">
        <v>163.89909060415866</v>
      </c>
      <c r="AL9" t="s">
        <v>11</v>
      </c>
      <c r="AM9" s="13">
        <f t="shared" si="3"/>
        <v>-1.9103029196880457E-2</v>
      </c>
      <c r="AN9" s="13">
        <f t="shared" si="0"/>
        <v>-0.20491646853157608</v>
      </c>
      <c r="AO9" s="13">
        <f t="shared" si="0"/>
        <v>1.2273972271811076E-2</v>
      </c>
      <c r="AP9" s="13">
        <f t="shared" si="0"/>
        <v>-7.0268494606116325E-2</v>
      </c>
      <c r="AQ9" s="13">
        <f t="shared" si="0"/>
        <v>5.9699827075615546E-2</v>
      </c>
      <c r="AR9" s="13">
        <f t="shared" si="0"/>
        <v>0</v>
      </c>
      <c r="AS9" s="13">
        <f t="shared" si="0"/>
        <v>2.6256385263324508E-2</v>
      </c>
      <c r="AU9" t="s">
        <v>11</v>
      </c>
      <c r="AV9" s="13">
        <f t="shared" si="4"/>
        <v>-2.3108692332971834E-2</v>
      </c>
      <c r="AW9" s="13">
        <f t="shared" si="1"/>
        <v>-0.24159378783161323</v>
      </c>
      <c r="AX9" s="13">
        <f t="shared" si="1"/>
        <v>0.16896984922795932</v>
      </c>
      <c r="AY9" s="13">
        <f t="shared" si="1"/>
        <v>-0.17958702464605023</v>
      </c>
      <c r="AZ9" s="13">
        <f t="shared" si="1"/>
        <v>5.9699827075615546E-2</v>
      </c>
      <c r="BA9" s="13">
        <f t="shared" si="1"/>
        <v>-2.5816041629902257E-2</v>
      </c>
      <c r="BB9" s="13">
        <f t="shared" si="1"/>
        <v>0.65349365228689305</v>
      </c>
      <c r="BD9" t="s">
        <v>11</v>
      </c>
      <c r="BE9" s="13">
        <f t="shared" si="5"/>
        <v>-3.7895061792654911E-3</v>
      </c>
      <c r="BF9" s="13">
        <f t="shared" si="2"/>
        <v>-1.3230831830012373E-2</v>
      </c>
      <c r="BG9" s="13">
        <f t="shared" si="2"/>
        <v>0.17091510888254388</v>
      </c>
      <c r="BH9" s="13">
        <f t="shared" si="2"/>
        <v>-0.45261555604229231</v>
      </c>
      <c r="BI9" s="13">
        <f t="shared" si="2"/>
        <v>5.9699827075615546E-2</v>
      </c>
      <c r="BJ9" s="13">
        <f t="shared" si="2"/>
        <v>-2.5816041629902257E-2</v>
      </c>
      <c r="BK9" s="13">
        <f t="shared" si="2"/>
        <v>1.0307631968335811</v>
      </c>
    </row>
    <row r="10" spans="2:63" x14ac:dyDescent="0.2">
      <c r="B10" t="s">
        <v>12</v>
      </c>
      <c r="C10" s="11">
        <v>901.40005482485981</v>
      </c>
      <c r="D10" s="11">
        <v>1108.9643566248594</v>
      </c>
      <c r="E10" s="11">
        <v>1269.2044845828593</v>
      </c>
      <c r="F10" s="11">
        <v>1335.9661965828593</v>
      </c>
      <c r="G10" s="11">
        <v>1414.3017530340594</v>
      </c>
      <c r="H10" s="11">
        <v>1479.4880662836595</v>
      </c>
      <c r="I10" s="11">
        <v>1577.6607906036595</v>
      </c>
      <c r="K10" t="s">
        <v>12</v>
      </c>
      <c r="L10" s="11">
        <v>901.40005482485981</v>
      </c>
      <c r="M10" s="11">
        <v>1108.9643566248594</v>
      </c>
      <c r="N10" s="11">
        <v>1268.0746393176594</v>
      </c>
      <c r="O10" s="11">
        <v>1385.4945949128594</v>
      </c>
      <c r="P10" s="11">
        <v>1414.3017530340594</v>
      </c>
      <c r="Q10" s="11">
        <v>1479.4880662836595</v>
      </c>
      <c r="R10" s="11">
        <v>1577.6607906036595</v>
      </c>
      <c r="T10" t="s">
        <v>12</v>
      </c>
      <c r="U10" s="11">
        <v>960.10631715605973</v>
      </c>
      <c r="V10" s="11">
        <v>1158.0767464968594</v>
      </c>
      <c r="W10" s="11">
        <v>1318.7328829128594</v>
      </c>
      <c r="X10" s="11">
        <v>1385.4945949128594</v>
      </c>
      <c r="Y10" s="11">
        <v>1414.3017530340594</v>
      </c>
      <c r="Z10" s="11">
        <v>1479.4880662836595</v>
      </c>
      <c r="AA10" s="11">
        <v>1577.6607908664596</v>
      </c>
      <c r="AC10" t="s">
        <v>12</v>
      </c>
      <c r="AD10" s="12">
        <v>1073.7637104888595</v>
      </c>
      <c r="AE10" s="12">
        <v>1208.6085115476594</v>
      </c>
      <c r="AF10" s="12">
        <v>1387.8889612452592</v>
      </c>
      <c r="AG10" s="12">
        <v>1387.8889612452592</v>
      </c>
      <c r="AH10" s="12">
        <v>1412.0476667136593</v>
      </c>
      <c r="AI10" s="12">
        <v>1477.2339799632593</v>
      </c>
      <c r="AJ10" s="12">
        <v>1575.4067042832596</v>
      </c>
      <c r="AL10" t="s">
        <v>12</v>
      </c>
      <c r="AM10" s="13">
        <f t="shared" si="3"/>
        <v>0</v>
      </c>
      <c r="AN10" s="13">
        <f t="shared" si="0"/>
        <v>0</v>
      </c>
      <c r="AO10" s="13">
        <f t="shared" si="0"/>
        <v>-8.901995532826102E-4</v>
      </c>
      <c r="AP10" s="13">
        <f t="shared" si="0"/>
        <v>3.7073092460485936E-2</v>
      </c>
      <c r="AQ10" s="13">
        <f t="shared" si="0"/>
        <v>0</v>
      </c>
      <c r="AR10" s="13">
        <f t="shared" si="0"/>
        <v>0</v>
      </c>
      <c r="AS10" s="13">
        <f t="shared" si="0"/>
        <v>0</v>
      </c>
      <c r="AU10" t="s">
        <v>12</v>
      </c>
      <c r="AV10" s="13">
        <f t="shared" si="4"/>
        <v>6.5127866386258906E-2</v>
      </c>
      <c r="AW10" s="13">
        <f t="shared" si="1"/>
        <v>4.4286716321049205E-2</v>
      </c>
      <c r="AX10" s="13">
        <f t="shared" si="1"/>
        <v>3.9023182577453804E-2</v>
      </c>
      <c r="AY10" s="13">
        <f t="shared" si="1"/>
        <v>3.7073092460485936E-2</v>
      </c>
      <c r="AZ10" s="13">
        <f t="shared" si="1"/>
        <v>0</v>
      </c>
      <c r="BA10" s="13">
        <f t="shared" si="1"/>
        <v>0</v>
      </c>
      <c r="BB10" s="13">
        <f t="shared" si="1"/>
        <v>1.6657578565571163E-10</v>
      </c>
      <c r="BD10" t="s">
        <v>12</v>
      </c>
      <c r="BE10" s="13">
        <f t="shared" si="5"/>
        <v>0.19121771153818001</v>
      </c>
      <c r="BF10" s="13">
        <f t="shared" si="2"/>
        <v>8.9853343191360693E-2</v>
      </c>
      <c r="BG10" s="13">
        <f t="shared" si="2"/>
        <v>9.3510918141301011E-2</v>
      </c>
      <c r="BH10" s="13">
        <f t="shared" si="2"/>
        <v>3.8865328176123176E-2</v>
      </c>
      <c r="BI10" s="13">
        <f t="shared" si="2"/>
        <v>-1.5937803340514113E-3</v>
      </c>
      <c r="BJ10" s="13">
        <f t="shared" si="2"/>
        <v>-1.5235582981498331E-3</v>
      </c>
      <c r="BK10" s="13">
        <f t="shared" si="2"/>
        <v>-1.4287521968124799E-3</v>
      </c>
    </row>
    <row r="11" spans="2:63" x14ac:dyDescent="0.2">
      <c r="B11" s="14" t="s">
        <v>13</v>
      </c>
      <c r="C11" s="15">
        <v>8314.5375341036925</v>
      </c>
      <c r="D11" s="15">
        <v>8499.0016842883251</v>
      </c>
      <c r="E11" s="15">
        <v>8675.0395527668006</v>
      </c>
      <c r="F11" s="15">
        <v>8714.2259812857083</v>
      </c>
      <c r="G11" s="15">
        <v>8472.3914665140674</v>
      </c>
      <c r="H11" s="15">
        <v>4948.4628172272151</v>
      </c>
      <c r="I11" s="15">
        <v>700.73100985759015</v>
      </c>
      <c r="K11" s="14" t="s">
        <v>13</v>
      </c>
      <c r="L11" s="15">
        <v>8314.5375341036925</v>
      </c>
      <c r="M11" s="15">
        <v>8499.0016842883251</v>
      </c>
      <c r="N11" s="15">
        <v>8675.0395527668006</v>
      </c>
      <c r="O11" s="15">
        <v>8714.2259812857083</v>
      </c>
      <c r="P11" s="15">
        <v>8472.3914665140674</v>
      </c>
      <c r="Q11" s="15">
        <v>4948.4628172272151</v>
      </c>
      <c r="R11" s="15">
        <v>700.73100985759015</v>
      </c>
      <c r="T11" s="14" t="s">
        <v>13</v>
      </c>
      <c r="U11" s="15">
        <v>8314.5375341036925</v>
      </c>
      <c r="V11" s="15">
        <v>8499.0016842883251</v>
      </c>
      <c r="W11" s="15">
        <v>8675.0395527668006</v>
      </c>
      <c r="X11" s="15">
        <v>8714.2259812857083</v>
      </c>
      <c r="Y11" s="15">
        <v>8472.3914665140674</v>
      </c>
      <c r="Z11" s="15">
        <v>4948.4628172272151</v>
      </c>
      <c r="AA11" s="15">
        <v>700.73100985759015</v>
      </c>
      <c r="AC11" s="14" t="s">
        <v>13</v>
      </c>
      <c r="AD11" s="16">
        <v>8314.5375341036925</v>
      </c>
      <c r="AE11" s="16">
        <v>8499.0016842883251</v>
      </c>
      <c r="AF11" s="16">
        <v>8675.0395527668006</v>
      </c>
      <c r="AG11" s="16">
        <v>8714.2259812857083</v>
      </c>
      <c r="AH11" s="16">
        <v>8472.3914665140674</v>
      </c>
      <c r="AI11" s="16">
        <v>4948.4628172272151</v>
      </c>
      <c r="AJ11" s="16">
        <v>700.73100985759015</v>
      </c>
      <c r="AL11" s="14" t="s">
        <v>13</v>
      </c>
      <c r="AM11" s="17">
        <f t="shared" si="3"/>
        <v>0</v>
      </c>
      <c r="AN11" s="17">
        <f t="shared" si="0"/>
        <v>0</v>
      </c>
      <c r="AO11" s="17">
        <f t="shared" si="0"/>
        <v>0</v>
      </c>
      <c r="AP11" s="17">
        <f t="shared" si="0"/>
        <v>0</v>
      </c>
      <c r="AQ11" s="17">
        <f t="shared" si="0"/>
        <v>0</v>
      </c>
      <c r="AR11" s="17">
        <f t="shared" si="0"/>
        <v>0</v>
      </c>
      <c r="AS11" s="17">
        <f t="shared" si="0"/>
        <v>0</v>
      </c>
      <c r="AU11" s="14" t="s">
        <v>13</v>
      </c>
      <c r="AV11" s="17">
        <f t="shared" si="4"/>
        <v>0</v>
      </c>
      <c r="AW11" s="17">
        <f t="shared" si="1"/>
        <v>0</v>
      </c>
      <c r="AX11" s="17">
        <f t="shared" si="1"/>
        <v>0</v>
      </c>
      <c r="AY11" s="17">
        <f t="shared" si="1"/>
        <v>0</v>
      </c>
      <c r="AZ11" s="17">
        <f t="shared" si="1"/>
        <v>0</v>
      </c>
      <c r="BA11" s="17">
        <f t="shared" si="1"/>
        <v>0</v>
      </c>
      <c r="BB11" s="17">
        <f t="shared" si="1"/>
        <v>0</v>
      </c>
      <c r="BD11" s="14" t="s">
        <v>13</v>
      </c>
      <c r="BE11" s="17">
        <f t="shared" si="5"/>
        <v>0</v>
      </c>
      <c r="BF11" s="17">
        <f t="shared" si="2"/>
        <v>0</v>
      </c>
      <c r="BG11" s="17">
        <f t="shared" si="2"/>
        <v>0</v>
      </c>
      <c r="BH11" s="17">
        <f t="shared" si="2"/>
        <v>0</v>
      </c>
      <c r="BI11" s="17">
        <f t="shared" si="2"/>
        <v>0</v>
      </c>
      <c r="BJ11" s="17">
        <f t="shared" si="2"/>
        <v>0</v>
      </c>
      <c r="BK11" s="17">
        <f t="shared" si="2"/>
        <v>0</v>
      </c>
    </row>
    <row r="12" spans="2:63" x14ac:dyDescent="0.2">
      <c r="B12" s="1" t="s">
        <v>14</v>
      </c>
      <c r="C12" s="18">
        <v>33649.296304733631</v>
      </c>
      <c r="D12" s="18">
        <v>34864.988097909525</v>
      </c>
      <c r="E12" s="18">
        <v>35833.25934018979</v>
      </c>
      <c r="F12" s="18">
        <v>36909.091127339416</v>
      </c>
      <c r="G12" s="18">
        <v>37833.558058696064</v>
      </c>
      <c r="H12" s="18">
        <v>37729.742772956757</v>
      </c>
      <c r="I12" s="18">
        <v>38195.214796109416</v>
      </c>
      <c r="K12" s="1" t="s">
        <v>14</v>
      </c>
      <c r="L12" s="18">
        <v>33605.959882938754</v>
      </c>
      <c r="M12" s="18">
        <v>34720.427988239964</v>
      </c>
      <c r="N12" s="18">
        <v>35605.056478959792</v>
      </c>
      <c r="O12" s="18">
        <v>36603.287990121964</v>
      </c>
      <c r="P12" s="18">
        <v>37490.672102444863</v>
      </c>
      <c r="Q12" s="18">
        <v>37326.810717697481</v>
      </c>
      <c r="R12" s="18">
        <v>37859.537168780749</v>
      </c>
      <c r="T12" s="1" t="s">
        <v>14</v>
      </c>
      <c r="U12" s="18">
        <v>33531.176966354324</v>
      </c>
      <c r="V12" s="18">
        <v>34472.154682927649</v>
      </c>
      <c r="W12" s="18">
        <v>35085.992718270529</v>
      </c>
      <c r="X12" s="18">
        <v>35690.679356292407</v>
      </c>
      <c r="Y12" s="18">
        <v>36442.997117193554</v>
      </c>
      <c r="Z12" s="18">
        <v>36123.394440047094</v>
      </c>
      <c r="AA12" s="18">
        <v>36643.814718382288</v>
      </c>
      <c r="AC12" s="1" t="s">
        <v>14</v>
      </c>
      <c r="AD12" s="18">
        <v>33551.895673409017</v>
      </c>
      <c r="AE12" s="18">
        <v>34133.696180031598</v>
      </c>
      <c r="AF12" s="18">
        <v>34200.575171187957</v>
      </c>
      <c r="AG12" s="18">
        <v>34640.581571202973</v>
      </c>
      <c r="AH12" s="18">
        <v>35237.78726013971</v>
      </c>
      <c r="AI12" s="18">
        <v>35068.156621152601</v>
      </c>
      <c r="AJ12" s="18">
        <v>35469.693200874681</v>
      </c>
      <c r="AL12" s="1" t="s">
        <v>14</v>
      </c>
      <c r="AM12" s="19">
        <f t="shared" si="3"/>
        <v>-1.2878849353167646E-3</v>
      </c>
      <c r="AN12" s="19">
        <f t="shared" si="0"/>
        <v>-4.146283063788816E-3</v>
      </c>
      <c r="AO12" s="19">
        <f t="shared" si="0"/>
        <v>-6.3684650917046485E-3</v>
      </c>
      <c r="AP12" s="19">
        <f t="shared" si="0"/>
        <v>-8.2853066243870864E-3</v>
      </c>
      <c r="AQ12" s="19">
        <f t="shared" si="0"/>
        <v>-9.0630110897642144E-3</v>
      </c>
      <c r="AR12" s="19">
        <f t="shared" si="0"/>
        <v>-1.0679427572140316E-2</v>
      </c>
      <c r="AS12" s="19">
        <f t="shared" si="0"/>
        <v>-8.7884733498830633E-3</v>
      </c>
      <c r="AU12" s="1" t="s">
        <v>14</v>
      </c>
      <c r="AV12" s="19">
        <f t="shared" si="4"/>
        <v>-3.5103063466646856E-3</v>
      </c>
      <c r="AW12" s="19">
        <f t="shared" si="1"/>
        <v>-1.1267275178144418E-2</v>
      </c>
      <c r="AX12" s="19">
        <f t="shared" si="1"/>
        <v>-2.0853995301542215E-2</v>
      </c>
      <c r="AY12" s="19">
        <f t="shared" si="1"/>
        <v>-3.3011156163217016E-2</v>
      </c>
      <c r="AZ12" s="19">
        <f t="shared" si="1"/>
        <v>-3.675469643497855E-2</v>
      </c>
      <c r="BA12" s="19">
        <f t="shared" si="1"/>
        <v>-4.2575120179749348E-2</v>
      </c>
      <c r="BB12" s="19">
        <f t="shared" si="1"/>
        <v>-4.0617655536398629E-2</v>
      </c>
      <c r="BD12" s="1" t="s">
        <v>14</v>
      </c>
      <c r="BE12" s="19">
        <f t="shared" si="5"/>
        <v>-2.8945815223753064E-3</v>
      </c>
      <c r="BF12" s="19">
        <f t="shared" si="2"/>
        <v>-2.0974965367097722E-2</v>
      </c>
      <c r="BG12" s="19">
        <f t="shared" si="2"/>
        <v>-4.5563373219880424E-2</v>
      </c>
      <c r="BH12" s="19">
        <f t="shared" si="2"/>
        <v>-6.1462081206765502E-2</v>
      </c>
      <c r="BI12" s="19">
        <f t="shared" si="2"/>
        <v>-6.8610274363547857E-2</v>
      </c>
      <c r="BJ12" s="19">
        <f t="shared" si="2"/>
        <v>-7.0543448117856775E-2</v>
      </c>
      <c r="BK12" s="19">
        <f t="shared" si="2"/>
        <v>-7.1357671629388456E-2</v>
      </c>
    </row>
    <row r="14" spans="2:63" x14ac:dyDescent="0.2">
      <c r="B14" s="2" t="s">
        <v>15</v>
      </c>
      <c r="C14" s="3"/>
      <c r="D14" s="3"/>
      <c r="E14" s="3"/>
      <c r="F14" s="3"/>
      <c r="G14" s="3"/>
      <c r="H14" s="3"/>
      <c r="I14" s="3"/>
      <c r="K14" s="4" t="s">
        <v>16</v>
      </c>
      <c r="L14" s="5"/>
      <c r="M14" s="5"/>
      <c r="N14" s="5"/>
      <c r="O14" s="5"/>
      <c r="P14" s="5"/>
      <c r="Q14" s="5"/>
      <c r="R14" s="5"/>
      <c r="T14" s="4" t="s">
        <v>17</v>
      </c>
      <c r="U14" s="4"/>
      <c r="V14" s="4"/>
      <c r="W14" s="4"/>
      <c r="X14" s="4"/>
      <c r="Y14" s="4"/>
      <c r="Z14" s="4"/>
      <c r="AA14" s="4"/>
      <c r="AC14" s="4" t="s">
        <v>18</v>
      </c>
      <c r="AD14" s="4"/>
      <c r="AE14" s="4"/>
      <c r="AF14" s="4"/>
      <c r="AG14" s="4"/>
      <c r="AH14" s="4"/>
      <c r="AI14" s="4"/>
      <c r="AJ14" s="4"/>
      <c r="AL14" s="6" t="s">
        <v>19</v>
      </c>
      <c r="AM14" s="7"/>
      <c r="AN14" s="7"/>
      <c r="AO14" s="7"/>
      <c r="AP14" s="7"/>
      <c r="AQ14" s="7"/>
      <c r="AR14" s="7"/>
      <c r="AS14" s="7"/>
      <c r="AT14" s="8"/>
      <c r="AU14" s="6" t="s">
        <v>20</v>
      </c>
      <c r="AV14" s="6"/>
      <c r="AW14" s="6"/>
      <c r="AX14" s="6"/>
      <c r="AY14" s="6"/>
      <c r="AZ14" s="6"/>
      <c r="BA14" s="6"/>
      <c r="BB14" s="6"/>
      <c r="BC14" s="8"/>
      <c r="BD14" s="6" t="s">
        <v>21</v>
      </c>
      <c r="BE14" s="6"/>
      <c r="BF14" s="6"/>
      <c r="BG14" s="6"/>
      <c r="BH14" s="6"/>
      <c r="BI14" s="6"/>
      <c r="BJ14" s="6"/>
      <c r="BK14" s="6"/>
    </row>
    <row r="15" spans="2:63" x14ac:dyDescent="0.2">
      <c r="B15" s="9"/>
      <c r="C15" s="10">
        <v>2016</v>
      </c>
      <c r="D15" s="10">
        <v>2018</v>
      </c>
      <c r="E15" s="10">
        <v>2020</v>
      </c>
      <c r="F15" s="10">
        <v>2025</v>
      </c>
      <c r="G15" s="10">
        <v>2030</v>
      </c>
      <c r="H15" s="10">
        <v>2040</v>
      </c>
      <c r="I15" s="10">
        <v>2050</v>
      </c>
      <c r="K15" s="9"/>
      <c r="L15" s="10">
        <v>2016</v>
      </c>
      <c r="M15" s="10">
        <v>2018</v>
      </c>
      <c r="N15" s="10">
        <v>2020</v>
      </c>
      <c r="O15" s="10">
        <v>2025</v>
      </c>
      <c r="P15" s="10">
        <v>2030</v>
      </c>
      <c r="Q15" s="10">
        <v>2040</v>
      </c>
      <c r="R15" s="10">
        <v>2050</v>
      </c>
      <c r="T15" s="9"/>
      <c r="U15" s="10">
        <v>2016</v>
      </c>
      <c r="V15" s="10">
        <v>2018</v>
      </c>
      <c r="W15" s="10">
        <v>2020</v>
      </c>
      <c r="X15" s="10">
        <v>2025</v>
      </c>
      <c r="Y15" s="10">
        <v>2030</v>
      </c>
      <c r="Z15" s="10">
        <v>2040</v>
      </c>
      <c r="AA15" s="10">
        <v>2050</v>
      </c>
      <c r="AC15" s="9"/>
      <c r="AD15" s="10">
        <v>2016</v>
      </c>
      <c r="AE15" s="10">
        <v>2018</v>
      </c>
      <c r="AF15" s="10">
        <v>2020</v>
      </c>
      <c r="AG15" s="10">
        <v>2025</v>
      </c>
      <c r="AH15" s="10">
        <v>2030</v>
      </c>
      <c r="AI15" s="10">
        <v>2040</v>
      </c>
      <c r="AJ15" s="10">
        <v>2050</v>
      </c>
      <c r="AL15" s="9"/>
      <c r="AM15" s="10">
        <v>2016</v>
      </c>
      <c r="AN15" s="10">
        <v>2018</v>
      </c>
      <c r="AO15" s="10">
        <v>2020</v>
      </c>
      <c r="AP15" s="10">
        <v>2025</v>
      </c>
      <c r="AQ15" s="10">
        <v>2030</v>
      </c>
      <c r="AR15" s="10">
        <v>2040</v>
      </c>
      <c r="AS15" s="10">
        <v>2050</v>
      </c>
      <c r="AU15" s="9"/>
      <c r="AV15" s="10">
        <v>2016</v>
      </c>
      <c r="AW15" s="10">
        <v>2018</v>
      </c>
      <c r="AX15" s="10">
        <v>2020</v>
      </c>
      <c r="AY15" s="10">
        <v>2025</v>
      </c>
      <c r="AZ15" s="10">
        <v>2030</v>
      </c>
      <c r="BA15" s="10">
        <v>2040</v>
      </c>
      <c r="BB15" s="10">
        <v>2050</v>
      </c>
      <c r="BD15" s="9"/>
      <c r="BE15" s="10">
        <v>2016</v>
      </c>
      <c r="BF15" s="10">
        <v>2018</v>
      </c>
      <c r="BG15" s="10">
        <v>2020</v>
      </c>
      <c r="BH15" s="10">
        <v>2025</v>
      </c>
      <c r="BI15" s="10">
        <v>2030</v>
      </c>
      <c r="BJ15" s="10">
        <v>2040</v>
      </c>
      <c r="BK15" s="10">
        <v>2050</v>
      </c>
    </row>
    <row r="16" spans="2:63" x14ac:dyDescent="0.2">
      <c r="B16" t="s">
        <v>8</v>
      </c>
      <c r="C16" s="11">
        <v>474.06589474363233</v>
      </c>
      <c r="D16" s="11">
        <v>567.26946790415468</v>
      </c>
      <c r="E16" s="11">
        <v>682.4306050880773</v>
      </c>
      <c r="F16" s="11">
        <v>744.25202851533993</v>
      </c>
      <c r="G16" s="11">
        <v>749.89877531927323</v>
      </c>
      <c r="H16" s="11">
        <v>766.84445652373438</v>
      </c>
      <c r="I16" s="11">
        <v>793.13495366524296</v>
      </c>
      <c r="K16" t="s">
        <v>8</v>
      </c>
      <c r="L16" s="11">
        <v>466.89536378909054</v>
      </c>
      <c r="M16" s="11">
        <v>586.23859610152488</v>
      </c>
      <c r="N16" s="11">
        <v>692.43666571007441</v>
      </c>
      <c r="O16" s="11">
        <v>761.05070513493899</v>
      </c>
      <c r="P16" s="11">
        <v>768.68909521409194</v>
      </c>
      <c r="Q16" s="11">
        <v>787.91883057896996</v>
      </c>
      <c r="R16" s="11">
        <v>816.89120655842817</v>
      </c>
      <c r="T16" t="s">
        <v>8</v>
      </c>
      <c r="U16" s="11">
        <v>494.73905814261457</v>
      </c>
      <c r="V16" s="11">
        <v>595.19522874724908</v>
      </c>
      <c r="W16" s="11">
        <v>700.92304513180011</v>
      </c>
      <c r="X16" s="11">
        <v>767.59153847309551</v>
      </c>
      <c r="Y16" s="11">
        <v>789.30900581677781</v>
      </c>
      <c r="Z16" s="11">
        <v>823.48311544069315</v>
      </c>
      <c r="AA16" s="11">
        <v>850.13553812496764</v>
      </c>
      <c r="AC16" t="s">
        <v>8</v>
      </c>
      <c r="AD16" s="12">
        <v>530.16000305998034</v>
      </c>
      <c r="AE16" s="12">
        <v>609.06901211056595</v>
      </c>
      <c r="AF16" s="12">
        <v>719.9979935197623</v>
      </c>
      <c r="AG16" s="12">
        <v>825.07847289488564</v>
      </c>
      <c r="AH16" s="12">
        <v>839.12202380867313</v>
      </c>
      <c r="AI16" s="12">
        <v>849.67135532315694</v>
      </c>
      <c r="AJ16" s="12">
        <v>851.70123796828534</v>
      </c>
      <c r="AL16" t="s">
        <v>8</v>
      </c>
      <c r="AM16" s="13">
        <f>(L16-C16)/C16</f>
        <v>-1.5125599698369999E-2</v>
      </c>
      <c r="AN16" s="13">
        <f t="shared" ref="AN16:AS22" si="6">(M16-D16)/D16</f>
        <v>3.3439360428570084E-2</v>
      </c>
      <c r="AO16" s="13">
        <f t="shared" si="6"/>
        <v>1.46623855193389E-2</v>
      </c>
      <c r="AP16" s="13">
        <f t="shared" si="6"/>
        <v>2.257122046829977E-2</v>
      </c>
      <c r="AQ16" s="13">
        <f t="shared" si="6"/>
        <v>2.5057141727986731E-2</v>
      </c>
      <c r="AR16" s="13">
        <f t="shared" si="6"/>
        <v>2.7481940928112212E-2</v>
      </c>
      <c r="AS16" s="13">
        <f t="shared" si="6"/>
        <v>2.9952346424026048E-2</v>
      </c>
      <c r="AU16" t="s">
        <v>8</v>
      </c>
      <c r="AV16" s="13">
        <f>(U16-C16)/C16</f>
        <v>4.3608206429112506E-2</v>
      </c>
      <c r="AW16" s="13">
        <f t="shared" ref="AW16:BB22" si="7">(V16-D16)/D16</f>
        <v>4.9228386900972261E-2</v>
      </c>
      <c r="AX16" s="13">
        <f t="shared" si="7"/>
        <v>2.7097905495220422E-2</v>
      </c>
      <c r="AY16" s="13">
        <f t="shared" si="7"/>
        <v>3.1359686051933316E-2</v>
      </c>
      <c r="AZ16" s="13">
        <f t="shared" si="7"/>
        <v>5.2554067021546316E-2</v>
      </c>
      <c r="BA16" s="13">
        <f t="shared" si="7"/>
        <v>7.3859383653516394E-2</v>
      </c>
      <c r="BB16" s="13">
        <f t="shared" si="7"/>
        <v>7.1867447268983697E-2</v>
      </c>
      <c r="BD16" t="s">
        <v>8</v>
      </c>
      <c r="BE16" s="13">
        <f>(AD16-C16)/C16</f>
        <v>0.11832555123308935</v>
      </c>
      <c r="BF16" s="13">
        <f t="shared" ref="BF16:BK22" si="8">(AE16-D16)/D16</f>
        <v>7.368551732714386E-2</v>
      </c>
      <c r="BG16" s="13">
        <f t="shared" si="8"/>
        <v>5.5049389859700683E-2</v>
      </c>
      <c r="BH16" s="13">
        <f t="shared" si="8"/>
        <v>0.10860090571843134</v>
      </c>
      <c r="BI16" s="13">
        <f t="shared" si="8"/>
        <v>0.11898038965514066</v>
      </c>
      <c r="BJ16" s="13">
        <f t="shared" si="8"/>
        <v>0.10801003788290281</v>
      </c>
      <c r="BK16" s="13">
        <f t="shared" si="8"/>
        <v>7.3841512131567644E-2</v>
      </c>
    </row>
    <row r="17" spans="2:63" x14ac:dyDescent="0.2">
      <c r="B17" t="s">
        <v>9</v>
      </c>
      <c r="C17" s="11">
        <v>14602.01042817212</v>
      </c>
      <c r="D17" s="11">
        <v>15546.795758858452</v>
      </c>
      <c r="E17" s="11">
        <v>15434.050506897524</v>
      </c>
      <c r="F17" s="11">
        <v>13069.236731330735</v>
      </c>
      <c r="G17" s="11">
        <v>11238.411549356049</v>
      </c>
      <c r="H17" s="11">
        <v>9281.5918269505655</v>
      </c>
      <c r="I17" s="11">
        <v>7962.4277129919074</v>
      </c>
      <c r="K17" t="s">
        <v>9</v>
      </c>
      <c r="L17" s="11">
        <v>14540.49772458137</v>
      </c>
      <c r="M17" s="11">
        <v>15305.176355898495</v>
      </c>
      <c r="N17" s="11">
        <v>15223.082815989927</v>
      </c>
      <c r="O17" s="11">
        <v>12888.861193720639</v>
      </c>
      <c r="P17" s="11">
        <v>10963.994629154216</v>
      </c>
      <c r="Q17" s="11">
        <v>8862.3617791734614</v>
      </c>
      <c r="R17" s="11">
        <v>7489.1056606360144</v>
      </c>
      <c r="T17" t="s">
        <v>9</v>
      </c>
      <c r="U17" s="11">
        <v>14420.551225869083</v>
      </c>
      <c r="V17" s="11">
        <v>14831.754248000334</v>
      </c>
      <c r="W17" s="11">
        <v>14640.149881010837</v>
      </c>
      <c r="X17" s="11">
        <v>12411.828345494538</v>
      </c>
      <c r="Y17" s="11">
        <v>10605.327276485736</v>
      </c>
      <c r="Z17" s="11">
        <v>8293.2798853687564</v>
      </c>
      <c r="AA17" s="11">
        <v>6653.3601677516381</v>
      </c>
      <c r="AC17" t="s">
        <v>9</v>
      </c>
      <c r="AD17" s="12">
        <v>14210.258974716353</v>
      </c>
      <c r="AE17" s="12">
        <v>13787.869431851152</v>
      </c>
      <c r="AF17" s="12">
        <v>12553.904887742907</v>
      </c>
      <c r="AG17" s="12">
        <v>10293.929536147474</v>
      </c>
      <c r="AH17" s="12">
        <v>9502.1867685078687</v>
      </c>
      <c r="AI17" s="12">
        <v>7862.6782269866744</v>
      </c>
      <c r="AJ17" s="12">
        <v>6492.5798654543878</v>
      </c>
      <c r="AL17" t="s">
        <v>9</v>
      </c>
      <c r="AM17" s="13">
        <f t="shared" ref="AM17:AM22" si="9">(L17-C17)/C17</f>
        <v>-4.2126187961125869E-3</v>
      </c>
      <c r="AN17" s="13">
        <f t="shared" si="6"/>
        <v>-1.55414277454751E-2</v>
      </c>
      <c r="AO17" s="13">
        <f t="shared" si="6"/>
        <v>-1.3668977616298126E-2</v>
      </c>
      <c r="AP17" s="13">
        <f t="shared" si="6"/>
        <v>-1.3801535722257135E-2</v>
      </c>
      <c r="AQ17" s="13">
        <f t="shared" si="6"/>
        <v>-2.4417767492911999E-2</v>
      </c>
      <c r="AR17" s="13">
        <f t="shared" si="6"/>
        <v>-4.5167903910598994E-2</v>
      </c>
      <c r="AS17" s="13">
        <f t="shared" si="6"/>
        <v>-5.9444439487167502E-2</v>
      </c>
      <c r="AU17" t="s">
        <v>9</v>
      </c>
      <c r="AV17" s="13">
        <f t="shared" ref="AV17:AV22" si="10">(U17-C17)/C17</f>
        <v>-1.2427001281477062E-2</v>
      </c>
      <c r="AW17" s="13">
        <f t="shared" si="7"/>
        <v>-4.5992854215679314E-2</v>
      </c>
      <c r="AX17" s="13">
        <f t="shared" si="7"/>
        <v>-5.1438255014902928E-2</v>
      </c>
      <c r="AY17" s="13">
        <f t="shared" si="7"/>
        <v>-5.0301972437319126E-2</v>
      </c>
      <c r="AZ17" s="13">
        <f t="shared" si="7"/>
        <v>-5.6332184498670446E-2</v>
      </c>
      <c r="BA17" s="13">
        <f t="shared" si="7"/>
        <v>-0.10648086664531935</v>
      </c>
      <c r="BB17" s="13">
        <f t="shared" si="7"/>
        <v>-0.16440557985905821</v>
      </c>
      <c r="BD17" t="s">
        <v>9</v>
      </c>
      <c r="BE17" s="13">
        <f t="shared" ref="BE17:BE22" si="11">(AD17-C17)/C17</f>
        <v>-2.6828597019760259E-2</v>
      </c>
      <c r="BF17" s="13">
        <f t="shared" si="8"/>
        <v>-0.11313754643011098</v>
      </c>
      <c r="BG17" s="13">
        <f t="shared" si="8"/>
        <v>-0.18660983504411049</v>
      </c>
      <c r="BH17" s="13">
        <f t="shared" si="8"/>
        <v>-0.21235419116175683</v>
      </c>
      <c r="BI17" s="13">
        <f t="shared" si="8"/>
        <v>-0.15449022962214484</v>
      </c>
      <c r="BJ17" s="13">
        <f t="shared" si="8"/>
        <v>-0.15287394947102195</v>
      </c>
      <c r="BK17" s="13">
        <f t="shared" si="8"/>
        <v>-0.1845979518456714</v>
      </c>
    </row>
    <row r="18" spans="2:63" x14ac:dyDescent="0.2">
      <c r="B18" t="s">
        <v>10</v>
      </c>
      <c r="C18" s="11">
        <v>9294.9038956599761</v>
      </c>
      <c r="D18" s="11">
        <v>8896.346789067411</v>
      </c>
      <c r="E18" s="11">
        <v>8155.6429011914488</v>
      </c>
      <c r="F18" s="11">
        <v>8989.9133859457597</v>
      </c>
      <c r="G18" s="11">
        <v>9835.0730227564454</v>
      </c>
      <c r="H18" s="11">
        <v>13544.110128584191</v>
      </c>
      <c r="I18" s="11">
        <v>17442.408404617869</v>
      </c>
      <c r="K18" t="s">
        <v>10</v>
      </c>
      <c r="L18" s="11">
        <v>9347.2552156141992</v>
      </c>
      <c r="M18" s="11">
        <v>9054.7141060433787</v>
      </c>
      <c r="N18" s="11">
        <v>8316.9900215287271</v>
      </c>
      <c r="O18" s="11">
        <v>9221.3441927870736</v>
      </c>
      <c r="P18" s="11">
        <v>10198.803680999757</v>
      </c>
      <c r="Q18" s="11">
        <v>13953.410580544212</v>
      </c>
      <c r="R18" s="11">
        <v>17872.548265239777</v>
      </c>
      <c r="T18" t="s">
        <v>10</v>
      </c>
      <c r="U18" s="11">
        <v>9410.9497361398371</v>
      </c>
      <c r="V18" s="11">
        <v>9383.2476553758934</v>
      </c>
      <c r="W18" s="11">
        <v>8729.4809872843252</v>
      </c>
      <c r="X18" s="11">
        <v>9691.8351585700384</v>
      </c>
      <c r="Y18" s="11">
        <v>10698.673073459075</v>
      </c>
      <c r="Z18" s="11">
        <v>14739.748158747685</v>
      </c>
      <c r="AA18" s="11">
        <v>19173.585896913661</v>
      </c>
      <c r="AC18" t="s">
        <v>10</v>
      </c>
      <c r="AD18" s="12">
        <v>9511.5158649543191</v>
      </c>
      <c r="AE18" s="12">
        <v>10008.972242976179</v>
      </c>
      <c r="AF18" s="12">
        <v>10013.899603771879</v>
      </c>
      <c r="AG18" s="12">
        <v>11077.554293113102</v>
      </c>
      <c r="AH18" s="12">
        <v>11516.735716274798</v>
      </c>
      <c r="AI18" s="12">
        <v>15137.541378347456</v>
      </c>
      <c r="AJ18" s="12">
        <v>19432.706689770919</v>
      </c>
      <c r="AL18" t="s">
        <v>10</v>
      </c>
      <c r="AM18" s="13">
        <f t="shared" si="9"/>
        <v>5.6322604883163145E-3</v>
      </c>
      <c r="AN18" s="13">
        <f t="shared" si="6"/>
        <v>1.7801387550514886E-2</v>
      </c>
      <c r="AO18" s="13">
        <f t="shared" si="6"/>
        <v>1.9783494972996828E-2</v>
      </c>
      <c r="AP18" s="13">
        <f t="shared" si="6"/>
        <v>2.5743385604039028E-2</v>
      </c>
      <c r="AQ18" s="13">
        <f t="shared" si="6"/>
        <v>3.6983015520241698E-2</v>
      </c>
      <c r="AR18" s="13">
        <f t="shared" si="6"/>
        <v>3.0219811273995249E-2</v>
      </c>
      <c r="AS18" s="13">
        <f t="shared" si="6"/>
        <v>2.466057729206873E-2</v>
      </c>
      <c r="AU18" t="s">
        <v>10</v>
      </c>
      <c r="AV18" s="13">
        <f t="shared" si="10"/>
        <v>1.2484888685513545E-2</v>
      </c>
      <c r="AW18" s="13">
        <f t="shared" si="7"/>
        <v>5.4730427877072829E-2</v>
      </c>
      <c r="AX18" s="13">
        <f t="shared" si="7"/>
        <v>7.0360864624056191E-2</v>
      </c>
      <c r="AY18" s="13">
        <f t="shared" si="7"/>
        <v>7.8078813720454429E-2</v>
      </c>
      <c r="AZ18" s="13">
        <f t="shared" si="7"/>
        <v>8.7808199156673955E-2</v>
      </c>
      <c r="BA18" s="13">
        <f t="shared" si="7"/>
        <v>8.8277341132966577E-2</v>
      </c>
      <c r="BB18" s="13">
        <f t="shared" si="7"/>
        <v>9.9251058233303588E-2</v>
      </c>
      <c r="BD18" t="s">
        <v>10</v>
      </c>
      <c r="BE18" s="13">
        <f t="shared" si="11"/>
        <v>2.3304379660717585E-2</v>
      </c>
      <c r="BF18" s="13">
        <f t="shared" si="8"/>
        <v>0.12506543194517289</v>
      </c>
      <c r="BG18" s="13">
        <f t="shared" si="8"/>
        <v>0.22784919902622999</v>
      </c>
      <c r="BH18" s="13">
        <f t="shared" si="8"/>
        <v>0.23222035825517776</v>
      </c>
      <c r="BI18" s="13">
        <f t="shared" si="8"/>
        <v>0.17098629462407772</v>
      </c>
      <c r="BJ18" s="13">
        <f t="shared" si="8"/>
        <v>0.11764754085987573</v>
      </c>
      <c r="BK18" s="13">
        <f t="shared" si="8"/>
        <v>0.11410685032613502</v>
      </c>
    </row>
    <row r="19" spans="2:63" x14ac:dyDescent="0.2">
      <c r="B19" t="s">
        <v>11</v>
      </c>
      <c r="C19" s="11">
        <v>1.4909353707397019</v>
      </c>
      <c r="D19" s="11">
        <v>5.5841324697150904E-2</v>
      </c>
      <c r="E19" s="11">
        <v>9.2595819327403808E-2</v>
      </c>
      <c r="F19" s="11">
        <v>0.10719613592020381</v>
      </c>
      <c r="G19" s="11">
        <v>0.13039496488660379</v>
      </c>
      <c r="H19" s="11">
        <v>0.33595079575617798</v>
      </c>
      <c r="I19" s="11">
        <v>23.814250324402181</v>
      </c>
      <c r="K19" t="s">
        <v>11</v>
      </c>
      <c r="L19" s="11">
        <v>1.5173788272400479</v>
      </c>
      <c r="M19" s="11">
        <v>5.6868146113360094E-2</v>
      </c>
      <c r="N19" s="11">
        <v>9.2595819327403808E-2</v>
      </c>
      <c r="O19" s="11">
        <v>0.20366024032420382</v>
      </c>
      <c r="P19" s="11">
        <v>0.1766268904789878</v>
      </c>
      <c r="Q19" s="11">
        <v>0.31079810579419326</v>
      </c>
      <c r="R19" s="11">
        <v>24.69867524280172</v>
      </c>
      <c r="T19" t="s">
        <v>11</v>
      </c>
      <c r="U19" s="11">
        <v>1.5722502976416941</v>
      </c>
      <c r="V19" s="11">
        <v>3.9073567864319994E-2</v>
      </c>
      <c r="W19" s="11">
        <v>0.10626005201037181</v>
      </c>
      <c r="X19" s="11">
        <v>0.13716579689519581</v>
      </c>
      <c r="Y19" s="11">
        <v>0.12399565592020381</v>
      </c>
      <c r="Z19" s="11">
        <v>0.19893700648660378</v>
      </c>
      <c r="AA19" s="11">
        <v>30.017146693869812</v>
      </c>
      <c r="AC19" t="s">
        <v>11</v>
      </c>
      <c r="AD19" s="12">
        <v>1.6145314419765158</v>
      </c>
      <c r="AE19" s="12">
        <v>6.9556486528180098E-2</v>
      </c>
      <c r="AF19" s="12">
        <v>0.10365157507835579</v>
      </c>
      <c r="AG19" s="12">
        <v>9.2595819327403808E-2</v>
      </c>
      <c r="AH19" s="12">
        <v>0.12399565592020381</v>
      </c>
      <c r="AI19" s="12">
        <v>0.21811078699430381</v>
      </c>
      <c r="AJ19" s="12">
        <v>32.566687133139496</v>
      </c>
      <c r="AL19" t="s">
        <v>11</v>
      </c>
      <c r="AM19" s="13">
        <f t="shared" si="9"/>
        <v>1.7736152095732021E-2</v>
      </c>
      <c r="AN19" s="13">
        <f t="shared" si="6"/>
        <v>1.8388199452252233E-2</v>
      </c>
      <c r="AO19" s="13">
        <f t="shared" si="6"/>
        <v>0</v>
      </c>
      <c r="AP19" s="13">
        <f t="shared" si="6"/>
        <v>0.8998841569793834</v>
      </c>
      <c r="AQ19" s="13">
        <f t="shared" si="6"/>
        <v>0.35455299698565029</v>
      </c>
      <c r="AR19" s="13">
        <f t="shared" si="6"/>
        <v>-7.4870160391701274E-2</v>
      </c>
      <c r="AS19" s="13">
        <f t="shared" si="6"/>
        <v>3.7138474079668131E-2</v>
      </c>
      <c r="AU19" t="s">
        <v>11</v>
      </c>
      <c r="AV19" s="13">
        <f t="shared" si="10"/>
        <v>5.453953839840097E-2</v>
      </c>
      <c r="AW19" s="13">
        <f t="shared" si="7"/>
        <v>-0.3002750547872734</v>
      </c>
      <c r="AX19" s="13">
        <f t="shared" si="7"/>
        <v>0.14756857039790844</v>
      </c>
      <c r="AY19" s="13">
        <f t="shared" si="7"/>
        <v>0.27957781050336777</v>
      </c>
      <c r="AZ19" s="13">
        <f t="shared" si="7"/>
        <v>-4.9076350240709464E-2</v>
      </c>
      <c r="BA19" s="13">
        <f t="shared" si="7"/>
        <v>-0.40783885914357021</v>
      </c>
      <c r="BB19" s="13">
        <f t="shared" si="7"/>
        <v>0.26046994068553969</v>
      </c>
      <c r="BD19" t="s">
        <v>11</v>
      </c>
      <c r="BE19" s="13">
        <f t="shared" si="11"/>
        <v>8.2898342652836618E-2</v>
      </c>
      <c r="BF19" s="13">
        <f t="shared" si="8"/>
        <v>0.24560953568726779</v>
      </c>
      <c r="BG19" s="13">
        <f t="shared" si="8"/>
        <v>0.11939800124086188</v>
      </c>
      <c r="BH19" s="13">
        <f t="shared" si="8"/>
        <v>-0.13620189260990151</v>
      </c>
      <c r="BI19" s="13">
        <f t="shared" si="8"/>
        <v>-4.9076350240709464E-2</v>
      </c>
      <c r="BJ19" s="13">
        <f t="shared" si="8"/>
        <v>-0.35076567833879629</v>
      </c>
      <c r="BK19" s="13">
        <f t="shared" si="8"/>
        <v>0.36752938637622351</v>
      </c>
    </row>
    <row r="20" spans="2:63" x14ac:dyDescent="0.2">
      <c r="B20" t="s">
        <v>12</v>
      </c>
      <c r="C20" s="11">
        <v>915.10396423205975</v>
      </c>
      <c r="D20" s="11">
        <v>1133.9912613132594</v>
      </c>
      <c r="E20" s="11">
        <v>1282.2503727492592</v>
      </c>
      <c r="F20" s="11">
        <v>1284.5284224876593</v>
      </c>
      <c r="G20" s="11">
        <v>1645.9486760232598</v>
      </c>
      <c r="H20" s="11">
        <v>1645.9486760232598</v>
      </c>
      <c r="I20" s="11">
        <v>1673.7127273332599</v>
      </c>
      <c r="K20" t="s">
        <v>12</v>
      </c>
      <c r="L20" s="11">
        <v>931.78075448885977</v>
      </c>
      <c r="M20" s="11">
        <v>1150.6680515700593</v>
      </c>
      <c r="N20" s="11">
        <v>1284.1090128720593</v>
      </c>
      <c r="O20" s="11">
        <v>1333.7988576516593</v>
      </c>
      <c r="P20" s="11">
        <v>1575.6284591280596</v>
      </c>
      <c r="Q20" s="11">
        <v>1648.3175121240595</v>
      </c>
      <c r="R20" s="11">
        <v>1673.7127273332596</v>
      </c>
      <c r="T20" t="s">
        <v>12</v>
      </c>
      <c r="U20" s="11">
        <v>964.08342355685977</v>
      </c>
      <c r="V20" s="11">
        <v>1150.6680515700593</v>
      </c>
      <c r="W20" s="11">
        <v>1326.1003608132594</v>
      </c>
      <c r="X20" s="11">
        <v>1326.1003608132594</v>
      </c>
      <c r="Y20" s="11">
        <v>1328.0529903048593</v>
      </c>
      <c r="Z20" s="11">
        <v>1415.6022233016593</v>
      </c>
      <c r="AA20" s="11">
        <v>1430.0720627832593</v>
      </c>
      <c r="AC20" t="s">
        <v>12</v>
      </c>
      <c r="AD20" s="12">
        <v>1073.7637104888595</v>
      </c>
      <c r="AE20" s="12">
        <v>1211.1056626392594</v>
      </c>
      <c r="AF20" s="12">
        <v>1323.9017957232593</v>
      </c>
      <c r="AG20" s="12">
        <v>1323.9017957232593</v>
      </c>
      <c r="AH20" s="12">
        <v>1323.9017957232593</v>
      </c>
      <c r="AI20" s="12">
        <v>1415.6022233016593</v>
      </c>
      <c r="AJ20" s="12">
        <v>1430.0720627832593</v>
      </c>
      <c r="AL20" t="s">
        <v>12</v>
      </c>
      <c r="AM20" s="13">
        <f t="shared" si="9"/>
        <v>1.8223929639289572E-2</v>
      </c>
      <c r="AN20" s="13">
        <f t="shared" si="6"/>
        <v>1.470627757526698E-2</v>
      </c>
      <c r="AO20" s="13">
        <f t="shared" si="6"/>
        <v>1.4495141996449842E-3</v>
      </c>
      <c r="AP20" s="13">
        <f t="shared" si="6"/>
        <v>3.8356827534093231E-2</v>
      </c>
      <c r="AQ20" s="13">
        <f t="shared" si="6"/>
        <v>-4.2723213621155776E-2</v>
      </c>
      <c r="AR20" s="13">
        <f t="shared" si="6"/>
        <v>1.439191959814275E-3</v>
      </c>
      <c r="AS20" s="13">
        <f t="shared" si="6"/>
        <v>-1.3584988136256118E-16</v>
      </c>
      <c r="AU20" t="s">
        <v>12</v>
      </c>
      <c r="AV20" s="13">
        <f t="shared" si="10"/>
        <v>5.3523382303236743E-2</v>
      </c>
      <c r="AW20" s="13">
        <f t="shared" si="7"/>
        <v>1.470627757526698E-2</v>
      </c>
      <c r="AX20" s="13">
        <f t="shared" si="7"/>
        <v>3.419768010671885E-2</v>
      </c>
      <c r="AY20" s="13">
        <f t="shared" si="7"/>
        <v>3.236357997053152E-2</v>
      </c>
      <c r="AZ20" s="13">
        <f t="shared" si="7"/>
        <v>-0.19313827359821525</v>
      </c>
      <c r="BA20" s="13">
        <f t="shared" si="7"/>
        <v>-0.13994753061081805</v>
      </c>
      <c r="BB20" s="13">
        <f t="shared" si="7"/>
        <v>-0.14556898598614065</v>
      </c>
      <c r="BD20" t="s">
        <v>12</v>
      </c>
      <c r="BE20" s="13">
        <f t="shared" si="11"/>
        <v>0.17337893010871655</v>
      </c>
      <c r="BF20" s="13">
        <f t="shared" si="8"/>
        <v>6.8002641604746492E-2</v>
      </c>
      <c r="BG20" s="13">
        <f t="shared" si="8"/>
        <v>3.2483065600281871E-2</v>
      </c>
      <c r="BH20" s="13">
        <f t="shared" si="8"/>
        <v>3.065200625093854E-2</v>
      </c>
      <c r="BI20" s="13">
        <f t="shared" si="8"/>
        <v>-0.19566034165663712</v>
      </c>
      <c r="BJ20" s="13">
        <f t="shared" si="8"/>
        <v>-0.13994753061081805</v>
      </c>
      <c r="BK20" s="13">
        <f t="shared" si="8"/>
        <v>-0.14556898598614065</v>
      </c>
    </row>
    <row r="21" spans="2:63" x14ac:dyDescent="0.2">
      <c r="B21" s="14" t="s">
        <v>13</v>
      </c>
      <c r="C21" s="15">
        <v>8199.2454425971609</v>
      </c>
      <c r="D21" s="15">
        <v>8373.3366031351379</v>
      </c>
      <c r="E21" s="15">
        <v>8560.6562858726902</v>
      </c>
      <c r="F21" s="15">
        <v>8598.9338897791768</v>
      </c>
      <c r="G21" s="15">
        <v>8346.7263853608802</v>
      </c>
      <c r="H21" s="15">
        <v>4833.1707257206845</v>
      </c>
      <c r="I21" s="15">
        <v>700.73100985759015</v>
      </c>
      <c r="K21" s="14" t="s">
        <v>13</v>
      </c>
      <c r="L21" s="15">
        <v>8199.2454425971609</v>
      </c>
      <c r="M21" s="15">
        <v>8373.3366031351379</v>
      </c>
      <c r="N21" s="15">
        <v>8560.6562858726902</v>
      </c>
      <c r="O21" s="15">
        <v>8598.9338897791768</v>
      </c>
      <c r="P21" s="15">
        <v>8346.7263853608802</v>
      </c>
      <c r="Q21" s="15">
        <v>4833.1707257206845</v>
      </c>
      <c r="R21" s="15">
        <v>700.73100985759015</v>
      </c>
      <c r="T21" s="14" t="s">
        <v>13</v>
      </c>
      <c r="U21" s="15">
        <v>8199.2454425971609</v>
      </c>
      <c r="V21" s="15">
        <v>8373.3366031351379</v>
      </c>
      <c r="W21" s="15">
        <v>8560.6562858726902</v>
      </c>
      <c r="X21" s="15">
        <v>8598.9338897791768</v>
      </c>
      <c r="Y21" s="15">
        <v>8346.7263853608802</v>
      </c>
      <c r="Z21" s="15">
        <v>4833.1707257206845</v>
      </c>
      <c r="AA21" s="15">
        <v>700.73100985759015</v>
      </c>
      <c r="AC21" s="14" t="s">
        <v>13</v>
      </c>
      <c r="AD21" s="16">
        <v>8199.2454425971609</v>
      </c>
      <c r="AE21" s="16">
        <v>8373.3366031351379</v>
      </c>
      <c r="AF21" s="16">
        <v>8560.6562858726902</v>
      </c>
      <c r="AG21" s="16">
        <v>8598.9338897791768</v>
      </c>
      <c r="AH21" s="16">
        <v>8346.7263853608802</v>
      </c>
      <c r="AI21" s="16">
        <v>4833.1707257206845</v>
      </c>
      <c r="AJ21" s="16">
        <v>700.73100985759015</v>
      </c>
      <c r="AL21" s="14" t="s">
        <v>13</v>
      </c>
      <c r="AM21" s="17">
        <f t="shared" si="9"/>
        <v>0</v>
      </c>
      <c r="AN21" s="17">
        <f t="shared" si="6"/>
        <v>0</v>
      </c>
      <c r="AO21" s="17">
        <f t="shared" si="6"/>
        <v>0</v>
      </c>
      <c r="AP21" s="17">
        <f t="shared" si="6"/>
        <v>0</v>
      </c>
      <c r="AQ21" s="17">
        <f t="shared" si="6"/>
        <v>0</v>
      </c>
      <c r="AR21" s="17">
        <f t="shared" si="6"/>
        <v>0</v>
      </c>
      <c r="AS21" s="17">
        <f t="shared" si="6"/>
        <v>0</v>
      </c>
      <c r="AU21" s="14" t="s">
        <v>13</v>
      </c>
      <c r="AV21" s="17">
        <f t="shared" si="10"/>
        <v>0</v>
      </c>
      <c r="AW21" s="17">
        <f t="shared" si="7"/>
        <v>0</v>
      </c>
      <c r="AX21" s="17">
        <f t="shared" si="7"/>
        <v>0</v>
      </c>
      <c r="AY21" s="17">
        <f t="shared" si="7"/>
        <v>0</v>
      </c>
      <c r="AZ21" s="17">
        <f t="shared" si="7"/>
        <v>0</v>
      </c>
      <c r="BA21" s="17">
        <f t="shared" si="7"/>
        <v>0</v>
      </c>
      <c r="BB21" s="17">
        <f t="shared" si="7"/>
        <v>0</v>
      </c>
      <c r="BD21" s="14" t="s">
        <v>13</v>
      </c>
      <c r="BE21" s="17">
        <f t="shared" si="11"/>
        <v>0</v>
      </c>
      <c r="BF21" s="17">
        <f t="shared" si="8"/>
        <v>0</v>
      </c>
      <c r="BG21" s="17">
        <f t="shared" si="8"/>
        <v>0</v>
      </c>
      <c r="BH21" s="17">
        <f t="shared" si="8"/>
        <v>0</v>
      </c>
      <c r="BI21" s="17">
        <f t="shared" si="8"/>
        <v>0</v>
      </c>
      <c r="BJ21" s="17">
        <f t="shared" si="8"/>
        <v>0</v>
      </c>
      <c r="BK21" s="17">
        <f t="shared" si="8"/>
        <v>0</v>
      </c>
    </row>
    <row r="22" spans="2:63" x14ac:dyDescent="0.2">
      <c r="B22" s="1" t="s">
        <v>14</v>
      </c>
      <c r="C22" s="18">
        <v>33486.82056077569</v>
      </c>
      <c r="D22" s="18">
        <v>34517.795721603114</v>
      </c>
      <c r="E22" s="18">
        <v>34115.123267618328</v>
      </c>
      <c r="F22" s="18">
        <v>32686.971654194589</v>
      </c>
      <c r="G22" s="18">
        <v>31816.188803780795</v>
      </c>
      <c r="H22" s="18">
        <v>30072.001764598193</v>
      </c>
      <c r="I22" s="18">
        <v>28596.229058790268</v>
      </c>
      <c r="K22" s="1" t="s">
        <v>14</v>
      </c>
      <c r="L22" s="18">
        <v>33487.191879897917</v>
      </c>
      <c r="M22" s="18">
        <v>34470.190580894712</v>
      </c>
      <c r="N22" s="18">
        <v>34077.367397792805</v>
      </c>
      <c r="O22" s="18">
        <v>32804.192499313809</v>
      </c>
      <c r="P22" s="18">
        <v>31854.018876747483</v>
      </c>
      <c r="Q22" s="18">
        <v>30085.490226247184</v>
      </c>
      <c r="R22" s="18">
        <v>28577.687544867873</v>
      </c>
      <c r="T22" s="1" t="s">
        <v>14</v>
      </c>
      <c r="U22" s="18">
        <v>33491.141136603197</v>
      </c>
      <c r="V22" s="18">
        <v>34334.240860396538</v>
      </c>
      <c r="W22" s="18">
        <v>33957.416820164923</v>
      </c>
      <c r="X22" s="18">
        <v>32796.426458927002</v>
      </c>
      <c r="Y22" s="18">
        <v>31768.212727083242</v>
      </c>
      <c r="Z22" s="18">
        <v>30105.483045585966</v>
      </c>
      <c r="AA22" s="18">
        <v>28837.901822124986</v>
      </c>
      <c r="AC22" s="1" t="s">
        <v>14</v>
      </c>
      <c r="AD22" s="20">
        <v>33526.558527258654</v>
      </c>
      <c r="AE22" s="20">
        <v>33990.422509198819</v>
      </c>
      <c r="AF22" s="20">
        <v>33172.464218205576</v>
      </c>
      <c r="AG22" s="20">
        <v>32119.490583477229</v>
      </c>
      <c r="AH22" s="20">
        <v>31528.796685331399</v>
      </c>
      <c r="AI22" s="20">
        <v>30098.882020466623</v>
      </c>
      <c r="AJ22" s="20">
        <v>28940.35755296758</v>
      </c>
      <c r="AL22" s="1" t="s">
        <v>14</v>
      </c>
      <c r="AM22" s="19">
        <f t="shared" si="9"/>
        <v>1.1088515302697622E-5</v>
      </c>
      <c r="AN22" s="19">
        <f t="shared" si="6"/>
        <v>-1.3791477617039018E-3</v>
      </c>
      <c r="AO22" s="19">
        <f t="shared" si="6"/>
        <v>-1.1067194314188754E-3</v>
      </c>
      <c r="AP22" s="19">
        <f t="shared" si="6"/>
        <v>3.5861641255523755E-3</v>
      </c>
      <c r="AQ22" s="19">
        <f t="shared" si="6"/>
        <v>1.1890196277120591E-3</v>
      </c>
      <c r="AR22" s="19">
        <f t="shared" si="6"/>
        <v>4.4853886863194671E-4</v>
      </c>
      <c r="AS22" s="19">
        <f t="shared" si="6"/>
        <v>-6.4839017355316554E-4</v>
      </c>
      <c r="AU22" s="1" t="s">
        <v>14</v>
      </c>
      <c r="AV22" s="19">
        <f t="shared" si="10"/>
        <v>1.2902317255427865E-4</v>
      </c>
      <c r="AW22" s="19">
        <f t="shared" si="7"/>
        <v>-5.3176878004320902E-3</v>
      </c>
      <c r="AX22" s="19">
        <f t="shared" si="7"/>
        <v>-4.6227723176101932E-3</v>
      </c>
      <c r="AY22" s="19">
        <f t="shared" si="7"/>
        <v>3.3485758757455103E-3</v>
      </c>
      <c r="AZ22" s="19">
        <f t="shared" si="7"/>
        <v>-1.5079140054591086E-3</v>
      </c>
      <c r="BA22" s="19">
        <f t="shared" si="7"/>
        <v>1.1133705447965354E-3</v>
      </c>
      <c r="BB22" s="19">
        <f t="shared" si="7"/>
        <v>8.4512109214774176E-3</v>
      </c>
      <c r="BD22" s="1" t="s">
        <v>14</v>
      </c>
      <c r="BE22" s="19">
        <f t="shared" si="11"/>
        <v>1.1866748116872766E-3</v>
      </c>
      <c r="BF22" s="19">
        <f t="shared" si="8"/>
        <v>-1.5278299247661276E-2</v>
      </c>
      <c r="BG22" s="19">
        <f t="shared" si="8"/>
        <v>-2.7631705798569196E-2</v>
      </c>
      <c r="BH22" s="19">
        <f t="shared" si="8"/>
        <v>-1.7361078191057738E-2</v>
      </c>
      <c r="BI22" s="19">
        <f t="shared" si="8"/>
        <v>-9.0328895211749596E-3</v>
      </c>
      <c r="BJ22" s="19">
        <f t="shared" si="8"/>
        <v>8.9386320467943047E-4</v>
      </c>
      <c r="BK22" s="19">
        <f t="shared" si="8"/>
        <v>1.2034051534201479E-2</v>
      </c>
    </row>
    <row r="24" spans="2:63" x14ac:dyDescent="0.2">
      <c r="B24" s="2" t="s">
        <v>22</v>
      </c>
      <c r="C24" s="3"/>
      <c r="D24" s="3"/>
      <c r="E24" s="3"/>
      <c r="F24" s="3"/>
      <c r="G24" s="3"/>
      <c r="H24" s="3"/>
      <c r="I24" s="3"/>
      <c r="K24" s="4" t="s">
        <v>23</v>
      </c>
      <c r="L24" s="5"/>
      <c r="M24" s="5"/>
      <c r="N24" s="5"/>
      <c r="O24" s="5"/>
      <c r="P24" s="5"/>
      <c r="Q24" s="5"/>
      <c r="R24" s="5"/>
      <c r="T24" s="4" t="s">
        <v>24</v>
      </c>
      <c r="U24" s="4"/>
      <c r="V24" s="4"/>
      <c r="W24" s="4"/>
      <c r="X24" s="4"/>
      <c r="Y24" s="4"/>
      <c r="Z24" s="4"/>
      <c r="AA24" s="4"/>
      <c r="AC24" s="4" t="s">
        <v>25</v>
      </c>
      <c r="AD24" s="4"/>
      <c r="AE24" s="4"/>
      <c r="AF24" s="4"/>
      <c r="AG24" s="4"/>
      <c r="AH24" s="4"/>
      <c r="AI24" s="4"/>
      <c r="AJ24" s="4"/>
      <c r="AL24" s="6" t="s">
        <v>26</v>
      </c>
      <c r="AM24" s="7"/>
      <c r="AN24" s="7"/>
      <c r="AO24" s="7"/>
      <c r="AP24" s="7"/>
      <c r="AQ24" s="7"/>
      <c r="AR24" s="7"/>
      <c r="AS24" s="7"/>
      <c r="AT24" s="8"/>
      <c r="AU24" s="6" t="s">
        <v>27</v>
      </c>
      <c r="AV24" s="6"/>
      <c r="AW24" s="6"/>
      <c r="AX24" s="6"/>
      <c r="AY24" s="6"/>
      <c r="AZ24" s="6"/>
      <c r="BA24" s="6"/>
      <c r="BB24" s="6"/>
      <c r="BC24" s="8"/>
      <c r="BD24" s="6" t="s">
        <v>28</v>
      </c>
      <c r="BE24" s="6"/>
      <c r="BF24" s="6"/>
      <c r="BG24" s="6"/>
      <c r="BH24" s="6"/>
      <c r="BI24" s="6"/>
      <c r="BJ24" s="6"/>
      <c r="BK24" s="6"/>
    </row>
    <row r="25" spans="2:63" x14ac:dyDescent="0.2">
      <c r="B25" s="9"/>
      <c r="C25" s="10">
        <v>2016</v>
      </c>
      <c r="D25" s="10">
        <v>2018</v>
      </c>
      <c r="E25" s="10">
        <v>2020</v>
      </c>
      <c r="F25" s="10">
        <v>2025</v>
      </c>
      <c r="G25" s="10">
        <v>2030</v>
      </c>
      <c r="H25" s="10">
        <v>2040</v>
      </c>
      <c r="I25" s="10">
        <v>2050</v>
      </c>
      <c r="K25" s="9"/>
      <c r="L25" s="10">
        <v>2016</v>
      </c>
      <c r="M25" s="10">
        <v>2018</v>
      </c>
      <c r="N25" s="10">
        <v>2020</v>
      </c>
      <c r="O25" s="10">
        <v>2025</v>
      </c>
      <c r="P25" s="10">
        <v>2030</v>
      </c>
      <c r="Q25" s="10">
        <v>2040</v>
      </c>
      <c r="R25" s="10">
        <v>2050</v>
      </c>
      <c r="T25" s="9"/>
      <c r="U25" s="10">
        <v>2016</v>
      </c>
      <c r="V25" s="10">
        <v>2018</v>
      </c>
      <c r="W25" s="10">
        <v>2020</v>
      </c>
      <c r="X25" s="10">
        <v>2025</v>
      </c>
      <c r="Y25" s="10">
        <v>2030</v>
      </c>
      <c r="Z25" s="10">
        <v>2040</v>
      </c>
      <c r="AA25" s="10">
        <v>2050</v>
      </c>
      <c r="AC25" s="9"/>
      <c r="AD25" s="10">
        <v>2016</v>
      </c>
      <c r="AE25" s="10">
        <v>2018</v>
      </c>
      <c r="AF25" s="10">
        <v>2020</v>
      </c>
      <c r="AG25" s="10">
        <v>2025</v>
      </c>
      <c r="AH25" s="10">
        <v>2030</v>
      </c>
      <c r="AI25" s="10">
        <v>2040</v>
      </c>
      <c r="AJ25" s="10">
        <v>2050</v>
      </c>
      <c r="AL25" s="9"/>
      <c r="AM25" s="10">
        <v>2016</v>
      </c>
      <c r="AN25" s="10">
        <v>2018</v>
      </c>
      <c r="AO25" s="10">
        <v>2020</v>
      </c>
      <c r="AP25" s="10">
        <v>2025</v>
      </c>
      <c r="AQ25" s="10">
        <v>2030</v>
      </c>
      <c r="AR25" s="10">
        <v>2040</v>
      </c>
      <c r="AS25" s="10">
        <v>2050</v>
      </c>
      <c r="AU25" s="9"/>
      <c r="AV25" s="10">
        <v>2016</v>
      </c>
      <c r="AW25" s="10">
        <v>2018</v>
      </c>
      <c r="AX25" s="10">
        <v>2020</v>
      </c>
      <c r="AY25" s="10">
        <v>2025</v>
      </c>
      <c r="AZ25" s="10">
        <v>2030</v>
      </c>
      <c r="BA25" s="10">
        <v>2040</v>
      </c>
      <c r="BB25" s="10">
        <v>2050</v>
      </c>
      <c r="BD25" s="9"/>
      <c r="BE25" s="10">
        <v>2016</v>
      </c>
      <c r="BF25" s="10">
        <v>2018</v>
      </c>
      <c r="BG25" s="10">
        <v>2020</v>
      </c>
      <c r="BH25" s="10">
        <v>2025</v>
      </c>
      <c r="BI25" s="10">
        <v>2030</v>
      </c>
      <c r="BJ25" s="10">
        <v>2040</v>
      </c>
      <c r="BK25" s="10">
        <v>2050</v>
      </c>
    </row>
    <row r="26" spans="2:63" x14ac:dyDescent="0.2">
      <c r="B26" t="s">
        <v>8</v>
      </c>
      <c r="C26" s="11">
        <v>484.01804639224969</v>
      </c>
      <c r="D26" s="11">
        <v>573.87552616275013</v>
      </c>
      <c r="E26" s="11">
        <v>621.54088690904393</v>
      </c>
      <c r="F26" s="11">
        <v>632.18407254702663</v>
      </c>
      <c r="G26" s="11">
        <v>679.3270835656931</v>
      </c>
      <c r="H26" s="11">
        <v>684.25743344083298</v>
      </c>
      <c r="I26" s="11">
        <v>702.77971759286902</v>
      </c>
      <c r="K26" t="s">
        <v>8</v>
      </c>
      <c r="L26" s="11">
        <v>467.95268223442309</v>
      </c>
      <c r="M26" s="11">
        <v>578.51567581976644</v>
      </c>
      <c r="N26" s="11">
        <v>621.42571778892875</v>
      </c>
      <c r="O26" s="11">
        <v>651.95796022096874</v>
      </c>
      <c r="P26" s="11">
        <v>695.73857600447377</v>
      </c>
      <c r="Q26" s="11">
        <v>690.67223719304343</v>
      </c>
      <c r="R26" s="11">
        <v>709.61760706445409</v>
      </c>
      <c r="T26" t="s">
        <v>8</v>
      </c>
      <c r="U26" s="11">
        <v>493.88488243757843</v>
      </c>
      <c r="V26" s="11">
        <v>595.24911476370914</v>
      </c>
      <c r="W26" s="11">
        <v>628.7107783826508</v>
      </c>
      <c r="X26" s="11">
        <v>675.5522962613926</v>
      </c>
      <c r="Y26" s="11">
        <v>699.72115688640224</v>
      </c>
      <c r="Z26" s="11">
        <v>716.17414268197842</v>
      </c>
      <c r="AA26" s="11">
        <v>752.30764645517331</v>
      </c>
      <c r="AC26" t="s">
        <v>8</v>
      </c>
      <c r="AD26" s="12">
        <v>523.45007149042635</v>
      </c>
      <c r="AE26" s="12">
        <v>601.45518382872137</v>
      </c>
      <c r="AF26" s="12">
        <v>656.96979239749771</v>
      </c>
      <c r="AG26" s="12">
        <v>695.10317095743937</v>
      </c>
      <c r="AH26" s="12">
        <v>712.66880020695874</v>
      </c>
      <c r="AI26" s="12">
        <v>718.17186556467152</v>
      </c>
      <c r="AJ26" s="12">
        <v>783.26385968623777</v>
      </c>
      <c r="AL26" t="s">
        <v>8</v>
      </c>
      <c r="AM26" s="13">
        <f>(L26-C26)/C26</f>
        <v>-3.3191663570343768E-2</v>
      </c>
      <c r="AN26" s="13">
        <f t="shared" ref="AN26:AS32" si="12">(M26-D26)/D26</f>
        <v>8.0856378177388416E-3</v>
      </c>
      <c r="AO26" s="13">
        <f t="shared" si="12"/>
        <v>-1.8529612860696202E-4</v>
      </c>
      <c r="AP26" s="13">
        <f t="shared" si="12"/>
        <v>3.1278686908821449E-2</v>
      </c>
      <c r="AQ26" s="13">
        <f t="shared" si="12"/>
        <v>2.4158454499766203E-2</v>
      </c>
      <c r="AR26" s="13">
        <f t="shared" si="12"/>
        <v>9.3748397002473005E-3</v>
      </c>
      <c r="AS26" s="13">
        <f t="shared" si="12"/>
        <v>9.729776344436801E-3</v>
      </c>
      <c r="AU26" t="s">
        <v>8</v>
      </c>
      <c r="AV26" s="13">
        <f>(U26-C26)/C26</f>
        <v>2.0385264803396658E-2</v>
      </c>
      <c r="AW26" s="13">
        <f t="shared" ref="AW26:BB32" si="13">(V26-D26)/D26</f>
        <v>3.7244293625613677E-2</v>
      </c>
      <c r="AX26" s="13">
        <f t="shared" si="13"/>
        <v>1.1535671465256487E-2</v>
      </c>
      <c r="AY26" s="13">
        <f t="shared" si="13"/>
        <v>6.8600626933921868E-2</v>
      </c>
      <c r="AZ26" s="13">
        <f t="shared" si="13"/>
        <v>3.002099255878846E-2</v>
      </c>
      <c r="BA26" s="13">
        <f t="shared" si="13"/>
        <v>4.6644300348554775E-2</v>
      </c>
      <c r="BB26" s="13">
        <f t="shared" si="13"/>
        <v>7.0474328758298885E-2</v>
      </c>
      <c r="BD26" t="s">
        <v>8</v>
      </c>
      <c r="BE26" s="13">
        <f>(AD26-C26)/C26</f>
        <v>8.1468088622094134E-2</v>
      </c>
      <c r="BF26" s="13">
        <f t="shared" ref="BF26:BK32" si="14">(AE26-D26)/D26</f>
        <v>4.8058605757914298E-2</v>
      </c>
      <c r="BG26" s="13">
        <f t="shared" si="14"/>
        <v>5.7001729467297993E-2</v>
      </c>
      <c r="BH26" s="13">
        <f t="shared" si="14"/>
        <v>9.9526547951320529E-2</v>
      </c>
      <c r="BI26" s="13">
        <f t="shared" si="14"/>
        <v>4.9080505470589536E-2</v>
      </c>
      <c r="BJ26" s="13">
        <f t="shared" si="14"/>
        <v>4.9563849022870837E-2</v>
      </c>
      <c r="BK26" s="13">
        <f t="shared" si="14"/>
        <v>0.11452257382873766</v>
      </c>
    </row>
    <row r="27" spans="2:63" x14ac:dyDescent="0.2">
      <c r="B27" t="s">
        <v>9</v>
      </c>
      <c r="C27" s="11">
        <v>14781.489373141643</v>
      </c>
      <c r="D27" s="11">
        <v>15826.819924963949</v>
      </c>
      <c r="E27" s="11">
        <v>15777.72449456327</v>
      </c>
      <c r="F27" s="11">
        <v>13232.240683569615</v>
      </c>
      <c r="G27" s="11">
        <v>11169.5062902641</v>
      </c>
      <c r="H27" s="11">
        <v>12488.77320999286</v>
      </c>
      <c r="I27" s="11">
        <v>14019.087721848158</v>
      </c>
      <c r="K27" t="s">
        <v>9</v>
      </c>
      <c r="L27" s="11">
        <v>14755.956107047636</v>
      </c>
      <c r="M27" s="11">
        <v>15612.144731233722</v>
      </c>
      <c r="N27" s="11">
        <v>15534.073044949346</v>
      </c>
      <c r="O27" s="11">
        <v>12978.180510367039</v>
      </c>
      <c r="P27" s="11">
        <v>10946.836580067695</v>
      </c>
      <c r="Q27" s="11">
        <v>12138.009475641842</v>
      </c>
      <c r="R27" s="11">
        <v>13471.44171925551</v>
      </c>
      <c r="T27" t="s">
        <v>9</v>
      </c>
      <c r="U27" s="11">
        <v>14449.54993996854</v>
      </c>
      <c r="V27" s="11">
        <v>15025.003774259489</v>
      </c>
      <c r="W27" s="11">
        <v>14632.39260732121</v>
      </c>
      <c r="X27" s="11">
        <v>12090.939238860041</v>
      </c>
      <c r="Y27" s="11">
        <v>10290.881058243302</v>
      </c>
      <c r="Z27" s="11">
        <v>11339.306241631475</v>
      </c>
      <c r="AA27" s="11">
        <v>12276.043884881077</v>
      </c>
      <c r="AC27" t="s">
        <v>9</v>
      </c>
      <c r="AD27" s="12">
        <v>14212.918856597684</v>
      </c>
      <c r="AE27" s="12">
        <v>14038.83057780872</v>
      </c>
      <c r="AF27" s="12">
        <v>13016.224064189828</v>
      </c>
      <c r="AG27" s="12">
        <v>10807.25294991501</v>
      </c>
      <c r="AH27" s="12">
        <v>9447.1304551729045</v>
      </c>
      <c r="AI27" s="12">
        <v>10552.157603777296</v>
      </c>
      <c r="AJ27" s="12">
        <v>11258.675817208299</v>
      </c>
      <c r="AL27" t="s">
        <v>9</v>
      </c>
      <c r="AM27" s="13">
        <f t="shared" ref="AM27:AM32" si="15">(L27-C27)/C27</f>
        <v>-1.7273811487766705E-3</v>
      </c>
      <c r="AN27" s="13">
        <f t="shared" si="12"/>
        <v>-1.3564013159182764E-2</v>
      </c>
      <c r="AO27" s="13">
        <f t="shared" si="12"/>
        <v>-1.544274966253102E-2</v>
      </c>
      <c r="AP27" s="13">
        <f t="shared" si="12"/>
        <v>-1.9200087065982717E-2</v>
      </c>
      <c r="AQ27" s="13">
        <f t="shared" si="12"/>
        <v>-1.9935501570959815E-2</v>
      </c>
      <c r="AR27" s="13">
        <f t="shared" si="12"/>
        <v>-2.8086324289270867E-2</v>
      </c>
      <c r="AS27" s="13">
        <f t="shared" si="12"/>
        <v>-3.9064310992159984E-2</v>
      </c>
      <c r="AU27" t="s">
        <v>9</v>
      </c>
      <c r="AV27" s="13">
        <f t="shared" ref="AV27:AV32" si="16">(U27-C27)/C27</f>
        <v>-2.2456426737095005E-2</v>
      </c>
      <c r="AW27" s="13">
        <f t="shared" si="13"/>
        <v>-5.0661860974341437E-2</v>
      </c>
      <c r="AX27" s="13">
        <f t="shared" si="13"/>
        <v>-7.2591702791915402E-2</v>
      </c>
      <c r="AY27" s="13">
        <f t="shared" si="13"/>
        <v>-8.6251563284117122E-2</v>
      </c>
      <c r="AZ27" s="13">
        <f t="shared" si="13"/>
        <v>-7.866285305615095E-2</v>
      </c>
      <c r="BA27" s="13">
        <f t="shared" si="13"/>
        <v>-9.204002258937985E-2</v>
      </c>
      <c r="BB27" s="13">
        <f t="shared" si="13"/>
        <v>-0.12433361368091167</v>
      </c>
      <c r="BD27" t="s">
        <v>9</v>
      </c>
      <c r="BE27" s="13">
        <f t="shared" ref="BE27:BE32" si="17">(AD27-C27)/C27</f>
        <v>-3.8465035707231712E-2</v>
      </c>
      <c r="BF27" s="13">
        <f t="shared" si="14"/>
        <v>-0.11297211667487285</v>
      </c>
      <c r="BG27" s="13">
        <f t="shared" si="14"/>
        <v>-0.17502526624324105</v>
      </c>
      <c r="BH27" s="13">
        <f t="shared" si="14"/>
        <v>-0.1832635750546539</v>
      </c>
      <c r="BI27" s="13">
        <f t="shared" si="14"/>
        <v>-0.15420339899826233</v>
      </c>
      <c r="BJ27" s="13">
        <f t="shared" si="14"/>
        <v>-0.15506852223611411</v>
      </c>
      <c r="BK27" s="13">
        <f t="shared" si="14"/>
        <v>-0.19690381852293237</v>
      </c>
    </row>
    <row r="28" spans="2:63" x14ac:dyDescent="0.2">
      <c r="B28" t="s">
        <v>10</v>
      </c>
      <c r="C28" s="11">
        <v>9223.7992279204154</v>
      </c>
      <c r="D28" s="11">
        <v>8769.4610437952069</v>
      </c>
      <c r="E28" s="11">
        <v>7984.1653660844613</v>
      </c>
      <c r="F28" s="11">
        <v>9294.7400228994029</v>
      </c>
      <c r="G28" s="11">
        <v>10392.842430295399</v>
      </c>
      <c r="H28" s="11">
        <v>11890.288225765797</v>
      </c>
      <c r="I28" s="11">
        <v>14579.6565186891</v>
      </c>
      <c r="K28" t="s">
        <v>10</v>
      </c>
      <c r="L28" s="11">
        <v>9232.6235166383358</v>
      </c>
      <c r="M28" s="11">
        <v>8887.7789816765762</v>
      </c>
      <c r="N28" s="11">
        <v>8177.6232133229933</v>
      </c>
      <c r="O28" s="11">
        <v>9497.1492242549648</v>
      </c>
      <c r="P28" s="11">
        <v>10592.622293454322</v>
      </c>
      <c r="Q28" s="11">
        <v>12222.139523541944</v>
      </c>
      <c r="R28" s="11">
        <v>15149.401926951727</v>
      </c>
      <c r="T28" t="s">
        <v>10</v>
      </c>
      <c r="U28" s="11">
        <v>9397.943358311617</v>
      </c>
      <c r="V28" s="11">
        <v>9239.822043182794</v>
      </c>
      <c r="W28" s="11">
        <v>8781.1766857783368</v>
      </c>
      <c r="X28" s="11">
        <v>10083.90248127511</v>
      </c>
      <c r="Y28" s="11">
        <v>11154.074046718553</v>
      </c>
      <c r="Z28" s="11">
        <v>12871.510553454362</v>
      </c>
      <c r="AA28" s="11">
        <v>16089.951624332536</v>
      </c>
      <c r="AC28" t="s">
        <v>10</v>
      </c>
      <c r="AD28" s="12">
        <v>9502.8547545102356</v>
      </c>
      <c r="AE28" s="12">
        <v>9853.7850236628456</v>
      </c>
      <c r="AF28" s="12">
        <v>9704.1700949419046</v>
      </c>
      <c r="AG28" s="12">
        <v>10896.290456583836</v>
      </c>
      <c r="AH28" s="12">
        <v>11697.755349513774</v>
      </c>
      <c r="AI28" s="12">
        <v>13331.811114483629</v>
      </c>
      <c r="AJ28" s="12">
        <v>16699.489957480568</v>
      </c>
      <c r="AL28" t="s">
        <v>10</v>
      </c>
      <c r="AM28" s="13">
        <f t="shared" si="15"/>
        <v>9.5668698980451081E-4</v>
      </c>
      <c r="AN28" s="13">
        <f t="shared" si="12"/>
        <v>1.3492042132405003E-2</v>
      </c>
      <c r="AO28" s="13">
        <f t="shared" si="12"/>
        <v>2.4230190429210284E-2</v>
      </c>
      <c r="AP28" s="13">
        <f t="shared" si="12"/>
        <v>2.1776746940407949E-2</v>
      </c>
      <c r="AQ28" s="13">
        <f t="shared" si="12"/>
        <v>1.9222831915218851E-2</v>
      </c>
      <c r="AR28" s="13">
        <f t="shared" si="12"/>
        <v>2.7909441005562717E-2</v>
      </c>
      <c r="AS28" s="13">
        <f t="shared" si="12"/>
        <v>3.9078109112672968E-2</v>
      </c>
      <c r="AU28" t="s">
        <v>10</v>
      </c>
      <c r="AV28" s="13">
        <f t="shared" si="16"/>
        <v>1.887987000671781E-2</v>
      </c>
      <c r="AW28" s="13">
        <f t="shared" si="13"/>
        <v>5.3636249370237969E-2</v>
      </c>
      <c r="AX28" s="13">
        <f t="shared" si="13"/>
        <v>9.9823999522787976E-2</v>
      </c>
      <c r="AY28" s="13">
        <f t="shared" si="13"/>
        <v>8.4904199195615163E-2</v>
      </c>
      <c r="AZ28" s="13">
        <f t="shared" si="13"/>
        <v>7.3245757503658943E-2</v>
      </c>
      <c r="BA28" s="13">
        <f t="shared" si="13"/>
        <v>8.2523006091836715E-2</v>
      </c>
      <c r="BB28" s="13">
        <f t="shared" si="13"/>
        <v>0.10358921032930006</v>
      </c>
      <c r="BD28" t="s">
        <v>10</v>
      </c>
      <c r="BE28" s="13">
        <f t="shared" si="17"/>
        <v>3.0253859575034962E-2</v>
      </c>
      <c r="BF28" s="13">
        <f t="shared" si="14"/>
        <v>0.12364773324751209</v>
      </c>
      <c r="BG28" s="13">
        <f t="shared" si="14"/>
        <v>0.21542699205151308</v>
      </c>
      <c r="BH28" s="13">
        <f t="shared" si="14"/>
        <v>0.17230717908609619</v>
      </c>
      <c r="BI28" s="13">
        <f t="shared" si="14"/>
        <v>0.12555880914873888</v>
      </c>
      <c r="BJ28" s="13">
        <f t="shared" si="14"/>
        <v>0.121235319224147</v>
      </c>
      <c r="BK28" s="13">
        <f t="shared" si="14"/>
        <v>0.1453966652831728</v>
      </c>
    </row>
    <row r="29" spans="2:63" x14ac:dyDescent="0.2">
      <c r="B29" t="s">
        <v>11</v>
      </c>
      <c r="C29" s="11">
        <v>1.3161474590491911</v>
      </c>
      <c r="D29" s="11">
        <v>0.20426881953652162</v>
      </c>
      <c r="E29" s="11">
        <v>8.4333980733835801E-2</v>
      </c>
      <c r="F29" s="11">
        <v>0.11821046244292381</v>
      </c>
      <c r="G29" s="11">
        <v>0.12399565592020381</v>
      </c>
      <c r="H29" s="11">
        <v>0.18716835222868378</v>
      </c>
      <c r="I29" s="11">
        <v>56.907951624742111</v>
      </c>
      <c r="K29" t="s">
        <v>11</v>
      </c>
      <c r="L29" s="11">
        <v>1.3039655126431839</v>
      </c>
      <c r="M29" s="11">
        <v>0.2468826497117958</v>
      </c>
      <c r="N29" s="11">
        <v>7.2527957952475797E-2</v>
      </c>
      <c r="O29" s="11">
        <v>9.2595819327403808E-2</v>
      </c>
      <c r="P29" s="11">
        <v>0.1414398188724918</v>
      </c>
      <c r="Q29" s="11">
        <v>0.18716835222868378</v>
      </c>
      <c r="R29" s="11">
        <v>58.484901445867713</v>
      </c>
      <c r="T29" t="s">
        <v>11</v>
      </c>
      <c r="U29" s="11">
        <v>1.2659498711539556</v>
      </c>
      <c r="V29" s="11">
        <v>7.2926496965155796E-2</v>
      </c>
      <c r="W29" s="11">
        <v>9.0934277520019799E-2</v>
      </c>
      <c r="X29" s="11">
        <v>0.10614023606188379</v>
      </c>
      <c r="Y29" s="11">
        <v>0.13039496488660379</v>
      </c>
      <c r="Z29" s="11">
        <v>0.25571039382868377</v>
      </c>
      <c r="AA29" s="11">
        <v>66.321248624841772</v>
      </c>
      <c r="AC29" t="s">
        <v>11</v>
      </c>
      <c r="AD29" s="12">
        <v>1.1742500515705501</v>
      </c>
      <c r="AE29" s="12">
        <v>6.9868743787795798E-2</v>
      </c>
      <c r="AF29" s="12">
        <v>0.10939533932740381</v>
      </c>
      <c r="AG29" s="12">
        <v>9.2595819327403808E-2</v>
      </c>
      <c r="AH29" s="12">
        <v>0.13039496488660379</v>
      </c>
      <c r="AI29" s="12">
        <v>0.19893700648660378</v>
      </c>
      <c r="AJ29" s="12">
        <v>80.695240185539319</v>
      </c>
      <c r="AL29" t="s">
        <v>11</v>
      </c>
      <c r="AM29" s="13">
        <f t="shared" si="15"/>
        <v>-9.2557610640433673E-3</v>
      </c>
      <c r="AN29" s="13">
        <f t="shared" si="12"/>
        <v>0.20861642159563742</v>
      </c>
      <c r="AO29" s="13">
        <f t="shared" si="12"/>
        <v>-0.13999129032721311</v>
      </c>
      <c r="AP29" s="13">
        <f t="shared" si="12"/>
        <v>-0.21668676854967603</v>
      </c>
      <c r="AQ29" s="13">
        <f t="shared" si="12"/>
        <v>0.14068366204308</v>
      </c>
      <c r="AR29" s="13">
        <f t="shared" si="12"/>
        <v>0</v>
      </c>
      <c r="AS29" s="13">
        <f t="shared" si="12"/>
        <v>2.7710535629962563E-2</v>
      </c>
      <c r="AU29" t="s">
        <v>11</v>
      </c>
      <c r="AV29" s="13">
        <f t="shared" si="16"/>
        <v>-3.8139790150488975E-2</v>
      </c>
      <c r="AW29" s="13">
        <f t="shared" si="13"/>
        <v>-0.64298762223905093</v>
      </c>
      <c r="AX29" s="13">
        <f t="shared" si="13"/>
        <v>7.8263787962470507E-2</v>
      </c>
      <c r="AY29" s="13">
        <f t="shared" si="13"/>
        <v>-0.10210793640087445</v>
      </c>
      <c r="AZ29" s="13">
        <f t="shared" si="13"/>
        <v>5.1609138392059418E-2</v>
      </c>
      <c r="BA29" s="13">
        <f t="shared" si="13"/>
        <v>0.36620529477256275</v>
      </c>
      <c r="BB29" s="13">
        <f t="shared" si="13"/>
        <v>0.1654126836645268</v>
      </c>
      <c r="BD29" t="s">
        <v>11</v>
      </c>
      <c r="BE29" s="13">
        <f t="shared" si="17"/>
        <v>-0.10781269720427092</v>
      </c>
      <c r="BF29" s="13">
        <f t="shared" si="14"/>
        <v>-0.65795688276690789</v>
      </c>
      <c r="BG29" s="13">
        <f t="shared" si="14"/>
        <v>0.29716797873758011</v>
      </c>
      <c r="BH29" s="13">
        <f t="shared" si="14"/>
        <v>-0.21668676854967603</v>
      </c>
      <c r="BI29" s="13">
        <f t="shared" si="14"/>
        <v>5.1609138392059418E-2</v>
      </c>
      <c r="BJ29" s="13">
        <f t="shared" si="14"/>
        <v>6.2877372791854111E-2</v>
      </c>
      <c r="BK29" s="13">
        <f t="shared" si="14"/>
        <v>0.41799586668754929</v>
      </c>
    </row>
    <row r="30" spans="2:63" x14ac:dyDescent="0.2">
      <c r="B30" t="s">
        <v>12</v>
      </c>
      <c r="C30" s="11">
        <v>915.10396423205975</v>
      </c>
      <c r="D30" s="11">
        <v>1115.2595711052595</v>
      </c>
      <c r="E30" s="11">
        <v>1257.5737152864594</v>
      </c>
      <c r="F30" s="11">
        <v>1267.2170033436596</v>
      </c>
      <c r="G30" s="11">
        <v>1403.9733803292593</v>
      </c>
      <c r="H30" s="11">
        <v>1403.9733803292593</v>
      </c>
      <c r="I30" s="11">
        <v>1430.0720627832593</v>
      </c>
      <c r="K30" t="s">
        <v>12</v>
      </c>
      <c r="L30" s="11">
        <v>915.10396423205975</v>
      </c>
      <c r="M30" s="11">
        <v>1118.6073054072597</v>
      </c>
      <c r="N30" s="11">
        <v>1258.8638296572594</v>
      </c>
      <c r="O30" s="11">
        <v>1272.0125782692594</v>
      </c>
      <c r="P30" s="11">
        <v>1407.9977358048593</v>
      </c>
      <c r="Q30" s="11">
        <v>1407.9977358048593</v>
      </c>
      <c r="R30" s="11">
        <v>1430.0720627832593</v>
      </c>
      <c r="T30" t="s">
        <v>12</v>
      </c>
      <c r="U30" s="11">
        <v>931.78075448885977</v>
      </c>
      <c r="V30" s="11">
        <v>1150.6680515700593</v>
      </c>
      <c r="W30" s="11">
        <v>1255.3834157820593</v>
      </c>
      <c r="X30" s="11">
        <v>1301.3954830980592</v>
      </c>
      <c r="Y30" s="11">
        <v>1353.4542793476594</v>
      </c>
      <c r="Z30" s="11">
        <v>1415.6022233016593</v>
      </c>
      <c r="AA30" s="11">
        <v>1430.0720627832593</v>
      </c>
      <c r="AC30" t="s">
        <v>12</v>
      </c>
      <c r="AD30" s="12">
        <v>1073.7637104888595</v>
      </c>
      <c r="AE30" s="12">
        <v>1208.6085115476594</v>
      </c>
      <c r="AF30" s="12">
        <v>1323.9017957232593</v>
      </c>
      <c r="AG30" s="12">
        <v>1323.9017957232593</v>
      </c>
      <c r="AH30" s="12">
        <v>1323.9017957232593</v>
      </c>
      <c r="AI30" s="12">
        <v>1415.6022233016593</v>
      </c>
      <c r="AJ30" s="12">
        <v>1430.0720627832593</v>
      </c>
      <c r="AL30" t="s">
        <v>12</v>
      </c>
      <c r="AM30" s="13">
        <f t="shared" si="15"/>
        <v>0</v>
      </c>
      <c r="AN30" s="13">
        <f t="shared" si="12"/>
        <v>3.0017534829873248E-3</v>
      </c>
      <c r="AO30" s="13">
        <f t="shared" si="12"/>
        <v>1.0258757439965353E-3</v>
      </c>
      <c r="AP30" s="13">
        <f t="shared" si="12"/>
        <v>3.784336000027038E-3</v>
      </c>
      <c r="AQ30" s="13">
        <f t="shared" si="12"/>
        <v>2.8664044005280512E-3</v>
      </c>
      <c r="AR30" s="13">
        <f t="shared" si="12"/>
        <v>2.8664044005280512E-3</v>
      </c>
      <c r="AS30" s="13">
        <f t="shared" si="12"/>
        <v>0</v>
      </c>
      <c r="AU30" t="s">
        <v>12</v>
      </c>
      <c r="AV30" s="13">
        <f t="shared" si="16"/>
        <v>1.8223929639289572E-2</v>
      </c>
      <c r="AW30" s="13">
        <f t="shared" si="13"/>
        <v>3.1749093558290503E-2</v>
      </c>
      <c r="AX30" s="13">
        <f t="shared" si="13"/>
        <v>-1.7416867717382676E-3</v>
      </c>
      <c r="AY30" s="13">
        <f t="shared" si="13"/>
        <v>2.6971291944644694E-2</v>
      </c>
      <c r="AZ30" s="13">
        <f t="shared" si="13"/>
        <v>-3.5982947888764216E-2</v>
      </c>
      <c r="BA30" s="13">
        <f t="shared" si="13"/>
        <v>8.282808730798577E-3</v>
      </c>
      <c r="BB30" s="13">
        <f t="shared" si="13"/>
        <v>0</v>
      </c>
      <c r="BD30" t="s">
        <v>12</v>
      </c>
      <c r="BE30" s="13">
        <f t="shared" si="17"/>
        <v>0.17337893010871655</v>
      </c>
      <c r="BF30" s="13">
        <f t="shared" si="14"/>
        <v>8.370153716761021E-2</v>
      </c>
      <c r="BG30" s="13">
        <f t="shared" si="14"/>
        <v>5.2742896603632607E-2</v>
      </c>
      <c r="BH30" s="13">
        <f t="shared" si="14"/>
        <v>4.4731717006662668E-2</v>
      </c>
      <c r="BI30" s="13">
        <f t="shared" si="14"/>
        <v>-5.7032124488871454E-2</v>
      </c>
      <c r="BJ30" s="13">
        <f t="shared" si="14"/>
        <v>8.282808730798577E-3</v>
      </c>
      <c r="BK30" s="13">
        <f t="shared" si="14"/>
        <v>0</v>
      </c>
    </row>
    <row r="31" spans="2:63" x14ac:dyDescent="0.2">
      <c r="B31" s="14" t="s">
        <v>13</v>
      </c>
      <c r="C31" s="15">
        <v>8199.2454425971609</v>
      </c>
      <c r="D31" s="15">
        <v>8373.3366031351379</v>
      </c>
      <c r="E31" s="15">
        <v>8560.6562858726902</v>
      </c>
      <c r="F31" s="15">
        <v>8598.9338897791768</v>
      </c>
      <c r="G31" s="15">
        <v>8346.7263853608802</v>
      </c>
      <c r="H31" s="15">
        <v>4833.1707257206845</v>
      </c>
      <c r="I31" s="15">
        <v>700.73100985759015</v>
      </c>
      <c r="K31" s="14" t="s">
        <v>13</v>
      </c>
      <c r="L31" s="15">
        <v>8199.2454425971609</v>
      </c>
      <c r="M31" s="15">
        <v>8373.3366031351379</v>
      </c>
      <c r="N31" s="15">
        <v>8560.6562858726902</v>
      </c>
      <c r="O31" s="15">
        <v>8598.9338897791768</v>
      </c>
      <c r="P31" s="15">
        <v>8346.7263853608802</v>
      </c>
      <c r="Q31" s="15">
        <v>4833.1707257206845</v>
      </c>
      <c r="R31" s="15">
        <v>700.73100985759015</v>
      </c>
      <c r="T31" s="14" t="s">
        <v>13</v>
      </c>
      <c r="U31" s="15">
        <v>8199.2454425971609</v>
      </c>
      <c r="V31" s="15">
        <v>8373.3366031351379</v>
      </c>
      <c r="W31" s="15">
        <v>8560.6562858726902</v>
      </c>
      <c r="X31" s="15">
        <v>8598.9338897791768</v>
      </c>
      <c r="Y31" s="15">
        <v>8346.7263853608802</v>
      </c>
      <c r="Z31" s="15">
        <v>4833.1707257206845</v>
      </c>
      <c r="AA31" s="15">
        <v>700.73100985759015</v>
      </c>
      <c r="AC31" s="14" t="s">
        <v>13</v>
      </c>
      <c r="AD31" s="16">
        <v>8199.2454425971609</v>
      </c>
      <c r="AE31" s="16">
        <v>8373.3366031351379</v>
      </c>
      <c r="AF31" s="16">
        <v>8560.6562858726902</v>
      </c>
      <c r="AG31" s="16">
        <v>8598.9338897791768</v>
      </c>
      <c r="AH31" s="16">
        <v>8346.7263853608802</v>
      </c>
      <c r="AI31" s="16">
        <v>4833.1707257206845</v>
      </c>
      <c r="AJ31" s="16">
        <v>700.73100985759015</v>
      </c>
      <c r="AL31" s="14" t="s">
        <v>13</v>
      </c>
      <c r="AM31" s="17">
        <f t="shared" si="15"/>
        <v>0</v>
      </c>
      <c r="AN31" s="17">
        <f t="shared" si="12"/>
        <v>0</v>
      </c>
      <c r="AO31" s="17">
        <f t="shared" si="12"/>
        <v>0</v>
      </c>
      <c r="AP31" s="17">
        <f t="shared" si="12"/>
        <v>0</v>
      </c>
      <c r="AQ31" s="17">
        <f t="shared" si="12"/>
        <v>0</v>
      </c>
      <c r="AR31" s="17">
        <f t="shared" si="12"/>
        <v>0</v>
      </c>
      <c r="AS31" s="17">
        <f t="shared" si="12"/>
        <v>0</v>
      </c>
      <c r="AU31" s="14" t="s">
        <v>13</v>
      </c>
      <c r="AV31" s="17">
        <f t="shared" si="16"/>
        <v>0</v>
      </c>
      <c r="AW31" s="17">
        <f t="shared" si="13"/>
        <v>0</v>
      </c>
      <c r="AX31" s="17">
        <f t="shared" si="13"/>
        <v>0</v>
      </c>
      <c r="AY31" s="17">
        <f t="shared" si="13"/>
        <v>0</v>
      </c>
      <c r="AZ31" s="17">
        <f t="shared" si="13"/>
        <v>0</v>
      </c>
      <c r="BA31" s="17">
        <f t="shared" si="13"/>
        <v>0</v>
      </c>
      <c r="BB31" s="17">
        <f t="shared" si="13"/>
        <v>0</v>
      </c>
      <c r="BD31" s="14" t="s">
        <v>13</v>
      </c>
      <c r="BE31" s="17">
        <f t="shared" si="17"/>
        <v>0</v>
      </c>
      <c r="BF31" s="17">
        <f t="shared" si="14"/>
        <v>0</v>
      </c>
      <c r="BG31" s="17">
        <f t="shared" si="14"/>
        <v>0</v>
      </c>
      <c r="BH31" s="17">
        <f t="shared" si="14"/>
        <v>0</v>
      </c>
      <c r="BI31" s="17">
        <f t="shared" si="14"/>
        <v>0</v>
      </c>
      <c r="BJ31" s="17">
        <f t="shared" si="14"/>
        <v>0</v>
      </c>
      <c r="BK31" s="17">
        <f t="shared" si="14"/>
        <v>0</v>
      </c>
    </row>
    <row r="32" spans="2:63" x14ac:dyDescent="0.2">
      <c r="B32" s="1" t="s">
        <v>14</v>
      </c>
      <c r="C32" s="18">
        <v>33604.972201742581</v>
      </c>
      <c r="D32" s="18">
        <v>34658.956937981842</v>
      </c>
      <c r="E32" s="18">
        <v>34201.745082696652</v>
      </c>
      <c r="F32" s="18">
        <v>33025.433882601319</v>
      </c>
      <c r="G32" s="18">
        <v>31992.499565471247</v>
      </c>
      <c r="H32" s="18">
        <v>31300.650143601659</v>
      </c>
      <c r="I32" s="18">
        <v>31489.234982395723</v>
      </c>
      <c r="K32" s="1" t="s">
        <v>14</v>
      </c>
      <c r="L32" s="18">
        <v>33572.185678262264</v>
      </c>
      <c r="M32" s="18">
        <v>34570.630179922176</v>
      </c>
      <c r="N32" s="18">
        <v>34152.714619549166</v>
      </c>
      <c r="O32" s="18">
        <v>32998.326758710733</v>
      </c>
      <c r="P32" s="18">
        <v>31990.063010511105</v>
      </c>
      <c r="Q32" s="18">
        <v>31292.176866254602</v>
      </c>
      <c r="R32" s="18">
        <v>31519.74922735841</v>
      </c>
      <c r="T32" s="1" t="s">
        <v>14</v>
      </c>
      <c r="U32" s="18">
        <v>33473.67032767491</v>
      </c>
      <c r="V32" s="18">
        <v>34384.15251340816</v>
      </c>
      <c r="W32" s="18">
        <v>33858.41070741447</v>
      </c>
      <c r="X32" s="18">
        <v>32750.829529509843</v>
      </c>
      <c r="Y32" s="18">
        <v>31844.987321521687</v>
      </c>
      <c r="Z32" s="18">
        <v>31176.019597183986</v>
      </c>
      <c r="AA32" s="18">
        <v>31315.427476934477</v>
      </c>
      <c r="AC32" s="1" t="s">
        <v>14</v>
      </c>
      <c r="AD32" s="20">
        <v>33513.40708573594</v>
      </c>
      <c r="AE32" s="20">
        <v>34076.085768726873</v>
      </c>
      <c r="AF32" s="20">
        <v>33262.031428464514</v>
      </c>
      <c r="AG32" s="20">
        <v>32321.574858778047</v>
      </c>
      <c r="AH32" s="20">
        <v>31528.313180942663</v>
      </c>
      <c r="AI32" s="20">
        <v>30851.112469854426</v>
      </c>
      <c r="AJ32" s="20">
        <v>30952.927947201493</v>
      </c>
      <c r="AL32" s="1" t="s">
        <v>14</v>
      </c>
      <c r="AM32" s="19">
        <f t="shared" si="15"/>
        <v>-9.7564501120513993E-4</v>
      </c>
      <c r="AN32" s="19">
        <f t="shared" si="12"/>
        <v>-2.5484540177512023E-3</v>
      </c>
      <c r="AO32" s="19">
        <f t="shared" si="12"/>
        <v>-1.4335661244458528E-3</v>
      </c>
      <c r="AP32" s="19">
        <f t="shared" si="12"/>
        <v>-8.2079539021187055E-4</v>
      </c>
      <c r="AQ32" s="19">
        <f t="shared" si="12"/>
        <v>-7.6160193584006372E-5</v>
      </c>
      <c r="AR32" s="19">
        <f t="shared" si="12"/>
        <v>-2.7070611339326874E-4</v>
      </c>
      <c r="AS32" s="19">
        <f t="shared" si="12"/>
        <v>9.6903735450373991E-4</v>
      </c>
      <c r="AU32" s="1" t="s">
        <v>14</v>
      </c>
      <c r="AV32" s="19">
        <f t="shared" si="16"/>
        <v>-3.907215672711138E-3</v>
      </c>
      <c r="AW32" s="19">
        <f t="shared" si="13"/>
        <v>-7.9288140455413113E-3</v>
      </c>
      <c r="AX32" s="19">
        <f t="shared" si="13"/>
        <v>-1.0038504598289687E-2</v>
      </c>
      <c r="AY32" s="19">
        <f t="shared" si="13"/>
        <v>-8.3149355150832615E-3</v>
      </c>
      <c r="AZ32" s="19">
        <f t="shared" si="13"/>
        <v>-4.6108383512730366E-3</v>
      </c>
      <c r="BA32" s="19">
        <f t="shared" si="13"/>
        <v>-3.9817238889892342E-3</v>
      </c>
      <c r="BB32" s="19">
        <f t="shared" si="13"/>
        <v>-5.5195848853874588E-3</v>
      </c>
      <c r="BD32" s="1" t="s">
        <v>14</v>
      </c>
      <c r="BE32" s="19">
        <f t="shared" si="17"/>
        <v>-2.7247490477582599E-3</v>
      </c>
      <c r="BF32" s="19">
        <f t="shared" si="14"/>
        <v>-1.681733152841124E-2</v>
      </c>
      <c r="BG32" s="19">
        <f t="shared" si="14"/>
        <v>-2.7475605468668281E-2</v>
      </c>
      <c r="BH32" s="19">
        <f t="shared" si="14"/>
        <v>-2.1312635174615634E-2</v>
      </c>
      <c r="BI32" s="19">
        <f t="shared" si="14"/>
        <v>-1.4509225313222157E-2</v>
      </c>
      <c r="BJ32" s="19">
        <f t="shared" si="14"/>
        <v>-1.4361927681528525E-2</v>
      </c>
      <c r="BK32" s="19">
        <f t="shared" si="14"/>
        <v>-1.7031440601655005E-2</v>
      </c>
    </row>
  </sheetData>
  <sheetProtection algorithmName="SHA-512" hashValue="1/voo3exVXw3hdWJGDfph/40wcxigGhBfyKctXoqa0kbcQgxe+YVY1uIALNcdt7lEDwVrLpgoLZi+qP+qU+SvA==" saltValue="BinPkgSQcllGJkRo195J0A==" spinCount="100000" sheet="1" objects="1" scenarios="1"/>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tint="0.39997558519241921"/>
  </sheetPr>
  <dimension ref="B2:GG38"/>
  <sheetViews>
    <sheetView showGridLines="0" workbookViewId="0"/>
  </sheetViews>
  <sheetFormatPr baseColWidth="10" defaultColWidth="8.83203125" defaultRowHeight="15" x14ac:dyDescent="0.2"/>
  <cols>
    <col min="2" max="2" width="24.33203125" customWidth="1"/>
    <col min="11" max="11" width="24.5" customWidth="1"/>
    <col min="20" max="20" width="24" customWidth="1"/>
    <col min="29" max="29" width="24.5" customWidth="1"/>
    <col min="38" max="38" width="24" customWidth="1"/>
    <col min="47" max="47" width="24.5" customWidth="1"/>
    <col min="56" max="56" width="24.33203125" customWidth="1"/>
    <col min="65" max="65" width="24.1640625" customWidth="1"/>
    <col min="74" max="74" width="24.1640625" customWidth="1"/>
    <col min="83" max="83" width="24.5" customWidth="1"/>
    <col min="92" max="92" width="25" customWidth="1"/>
    <col min="101" max="101" width="25" customWidth="1"/>
    <col min="110" max="110" width="25" customWidth="1"/>
    <col min="119" max="119" width="25.33203125" customWidth="1"/>
    <col min="128" max="128" width="24.1640625" customWidth="1"/>
    <col min="137" max="137" width="24.1640625" customWidth="1"/>
    <col min="146" max="146" width="24.5" customWidth="1"/>
    <col min="155" max="155" width="25" customWidth="1"/>
    <col min="164" max="164" width="25" customWidth="1"/>
    <col min="173" max="173" width="25" customWidth="1"/>
    <col min="182" max="182" width="25.33203125" customWidth="1"/>
  </cols>
  <sheetData>
    <row r="2" spans="2:189" x14ac:dyDescent="0.2">
      <c r="B2" s="1" t="s">
        <v>29</v>
      </c>
    </row>
    <row r="4" spans="2:189" x14ac:dyDescent="0.2">
      <c r="B4" s="2" t="s">
        <v>1</v>
      </c>
      <c r="C4" s="3"/>
      <c r="D4" s="3"/>
      <c r="E4" s="3"/>
      <c r="F4" s="3"/>
      <c r="G4" s="3"/>
      <c r="H4" s="3"/>
      <c r="I4" s="3"/>
      <c r="K4" s="4" t="s">
        <v>2</v>
      </c>
      <c r="L4" s="5"/>
      <c r="M4" s="5"/>
      <c r="N4" s="5"/>
      <c r="O4" s="5"/>
      <c r="P4" s="5"/>
      <c r="Q4" s="5"/>
      <c r="R4" s="5"/>
      <c r="T4" s="4" t="s">
        <v>3</v>
      </c>
      <c r="U4" s="4"/>
      <c r="V4" s="4"/>
      <c r="W4" s="4"/>
      <c r="X4" s="4"/>
      <c r="Y4" s="4"/>
      <c r="Z4" s="4"/>
      <c r="AA4" s="4"/>
      <c r="AC4" s="4" t="s">
        <v>4</v>
      </c>
      <c r="AD4" s="4"/>
      <c r="AE4" s="4"/>
      <c r="AF4" s="4"/>
      <c r="AG4" s="4"/>
      <c r="AH4" s="4"/>
      <c r="AI4" s="4"/>
      <c r="AJ4" s="4"/>
      <c r="AL4" s="6" t="s">
        <v>5</v>
      </c>
      <c r="AM4" s="7"/>
      <c r="AN4" s="7"/>
      <c r="AO4" s="7"/>
      <c r="AP4" s="7"/>
      <c r="AQ4" s="7"/>
      <c r="AR4" s="7"/>
      <c r="AS4" s="7"/>
      <c r="AT4" s="8"/>
      <c r="AU4" s="6" t="s">
        <v>6</v>
      </c>
      <c r="AV4" s="7"/>
      <c r="AW4" s="7"/>
      <c r="AX4" s="7"/>
      <c r="AY4" s="7"/>
      <c r="AZ4" s="7"/>
      <c r="BA4" s="7"/>
      <c r="BB4" s="7"/>
      <c r="BC4" s="8"/>
      <c r="BD4" s="6" t="s">
        <v>7</v>
      </c>
      <c r="BE4" s="7"/>
      <c r="BF4" s="7"/>
      <c r="BG4" s="7"/>
      <c r="BH4" s="7"/>
      <c r="BI4" s="7"/>
      <c r="BJ4" s="7"/>
      <c r="BK4" s="7"/>
      <c r="BM4" s="2" t="s">
        <v>15</v>
      </c>
      <c r="BN4" s="3"/>
      <c r="BO4" s="3"/>
      <c r="BP4" s="3"/>
      <c r="BQ4" s="3"/>
      <c r="BR4" s="3"/>
      <c r="BS4" s="3"/>
      <c r="BT4" s="3"/>
      <c r="BV4" s="4" t="s">
        <v>16</v>
      </c>
      <c r="BW4" s="5"/>
      <c r="BX4" s="5"/>
      <c r="BY4" s="5"/>
      <c r="BZ4" s="5"/>
      <c r="CA4" s="5"/>
      <c r="CB4" s="5"/>
      <c r="CC4" s="5"/>
      <c r="CE4" s="4" t="s">
        <v>17</v>
      </c>
      <c r="CF4" s="4"/>
      <c r="CG4" s="4"/>
      <c r="CH4" s="4"/>
      <c r="CI4" s="4"/>
      <c r="CJ4" s="4"/>
      <c r="CK4" s="4"/>
      <c r="CL4" s="4"/>
      <c r="CN4" s="4" t="s">
        <v>18</v>
      </c>
      <c r="CO4" s="4"/>
      <c r="CP4" s="4"/>
      <c r="CQ4" s="4"/>
      <c r="CR4" s="4"/>
      <c r="CS4" s="4"/>
      <c r="CT4" s="4"/>
      <c r="CU4" s="4"/>
      <c r="CW4" s="6" t="s">
        <v>19</v>
      </c>
      <c r="CX4" s="7"/>
      <c r="CY4" s="7"/>
      <c r="CZ4" s="7"/>
      <c r="DA4" s="7"/>
      <c r="DB4" s="7"/>
      <c r="DC4" s="7"/>
      <c r="DD4" s="7"/>
      <c r="DE4" s="8"/>
      <c r="DF4" s="6" t="s">
        <v>20</v>
      </c>
      <c r="DG4" s="7"/>
      <c r="DH4" s="7"/>
      <c r="DI4" s="7"/>
      <c r="DJ4" s="7"/>
      <c r="DK4" s="7"/>
      <c r="DL4" s="7"/>
      <c r="DM4" s="7"/>
      <c r="DN4" s="8"/>
      <c r="DO4" s="6" t="s">
        <v>21</v>
      </c>
      <c r="DP4" s="7"/>
      <c r="DQ4" s="7"/>
      <c r="DR4" s="7"/>
      <c r="DS4" s="7"/>
      <c r="DT4" s="7"/>
      <c r="DU4" s="7"/>
      <c r="DV4" s="7"/>
      <c r="DX4" s="2" t="s">
        <v>22</v>
      </c>
      <c r="DY4" s="3"/>
      <c r="DZ4" s="3"/>
      <c r="EA4" s="3"/>
      <c r="EB4" s="3"/>
      <c r="EC4" s="3"/>
      <c r="ED4" s="3"/>
      <c r="EE4" s="3"/>
      <c r="EG4" s="4" t="s">
        <v>23</v>
      </c>
      <c r="EH4" s="5"/>
      <c r="EI4" s="5"/>
      <c r="EJ4" s="5"/>
      <c r="EK4" s="5"/>
      <c r="EL4" s="5"/>
      <c r="EM4" s="5"/>
      <c r="EN4" s="5"/>
      <c r="EP4" s="4" t="s">
        <v>24</v>
      </c>
      <c r="EQ4" s="4"/>
      <c r="ER4" s="4"/>
      <c r="ES4" s="4"/>
      <c r="ET4" s="4"/>
      <c r="EU4" s="4"/>
      <c r="EV4" s="4"/>
      <c r="EW4" s="4"/>
      <c r="EY4" s="4" t="s">
        <v>25</v>
      </c>
      <c r="EZ4" s="4"/>
      <c r="FA4" s="4"/>
      <c r="FB4" s="4"/>
      <c r="FC4" s="4"/>
      <c r="FD4" s="4"/>
      <c r="FE4" s="4"/>
      <c r="FF4" s="4"/>
      <c r="FH4" s="6" t="s">
        <v>26</v>
      </c>
      <c r="FI4" s="7"/>
      <c r="FJ4" s="7"/>
      <c r="FK4" s="7"/>
      <c r="FL4" s="7"/>
      <c r="FM4" s="7"/>
      <c r="FN4" s="7"/>
      <c r="FO4" s="7"/>
      <c r="FP4" s="8"/>
      <c r="FQ4" s="6" t="s">
        <v>27</v>
      </c>
      <c r="FR4" s="7"/>
      <c r="FS4" s="7"/>
      <c r="FT4" s="7"/>
      <c r="FU4" s="7"/>
      <c r="FV4" s="7"/>
      <c r="FW4" s="7"/>
      <c r="FX4" s="7"/>
      <c r="FY4" s="8"/>
      <c r="FZ4" s="6" t="s">
        <v>28</v>
      </c>
      <c r="GA4" s="7"/>
      <c r="GB4" s="7"/>
      <c r="GC4" s="7"/>
      <c r="GD4" s="7"/>
      <c r="GE4" s="7"/>
      <c r="GF4" s="7"/>
      <c r="GG4" s="7"/>
    </row>
    <row r="5" spans="2:189" x14ac:dyDescent="0.2">
      <c r="B5" s="21" t="s">
        <v>30</v>
      </c>
      <c r="C5" s="10"/>
      <c r="D5" s="10"/>
      <c r="E5" s="10"/>
      <c r="F5" s="21" t="s">
        <v>31</v>
      </c>
      <c r="G5" s="10"/>
      <c r="H5" s="10"/>
      <c r="I5" s="10"/>
      <c r="K5" s="21" t="s">
        <v>30</v>
      </c>
      <c r="L5" s="10"/>
      <c r="M5" s="10"/>
      <c r="N5" s="10"/>
      <c r="O5" s="21" t="s">
        <v>31</v>
      </c>
      <c r="P5" s="10"/>
      <c r="Q5" s="10"/>
      <c r="R5" s="10"/>
      <c r="T5" s="21" t="s">
        <v>30</v>
      </c>
      <c r="U5" s="10"/>
      <c r="V5" s="10"/>
      <c r="W5" s="10"/>
      <c r="X5" s="21" t="s">
        <v>31</v>
      </c>
      <c r="Y5" s="10"/>
      <c r="Z5" s="10"/>
      <c r="AA5" s="10"/>
      <c r="AC5" s="21" t="s">
        <v>30</v>
      </c>
      <c r="AD5" s="10"/>
      <c r="AE5" s="10"/>
      <c r="AF5" s="10"/>
      <c r="AG5" s="21" t="s">
        <v>31</v>
      </c>
      <c r="AH5" s="10"/>
      <c r="AI5" s="10"/>
      <c r="AJ5" s="10"/>
      <c r="AL5" s="21" t="s">
        <v>30</v>
      </c>
      <c r="AM5" s="10"/>
      <c r="AN5" s="10"/>
      <c r="AO5" s="10"/>
      <c r="AP5" s="21" t="s">
        <v>31</v>
      </c>
      <c r="AQ5" s="10"/>
      <c r="AR5" s="10"/>
      <c r="AS5" s="10"/>
      <c r="AU5" s="21" t="s">
        <v>30</v>
      </c>
      <c r="AV5" s="10"/>
      <c r="AW5" s="10"/>
      <c r="AX5" s="10"/>
      <c r="AY5" s="21" t="s">
        <v>31</v>
      </c>
      <c r="AZ5" s="10"/>
      <c r="BA5" s="10"/>
      <c r="BB5" s="10"/>
      <c r="BD5" s="21" t="s">
        <v>30</v>
      </c>
      <c r="BE5" s="10"/>
      <c r="BF5" s="10"/>
      <c r="BG5" s="10"/>
      <c r="BH5" s="21" t="s">
        <v>31</v>
      </c>
      <c r="BI5" s="10"/>
      <c r="BJ5" s="10"/>
      <c r="BK5" s="10"/>
      <c r="BM5" s="21" t="s">
        <v>30</v>
      </c>
      <c r="BN5" s="10"/>
      <c r="BO5" s="10"/>
      <c r="BP5" s="10"/>
      <c r="BQ5" s="21" t="s">
        <v>31</v>
      </c>
      <c r="BR5" s="10"/>
      <c r="BS5" s="10"/>
      <c r="BT5" s="10"/>
      <c r="BV5" s="21" t="s">
        <v>30</v>
      </c>
      <c r="BW5" s="10"/>
      <c r="BX5" s="10"/>
      <c r="BY5" s="10"/>
      <c r="BZ5" s="21" t="s">
        <v>31</v>
      </c>
      <c r="CA5" s="10"/>
      <c r="CB5" s="10"/>
      <c r="CC5" s="10"/>
      <c r="CE5" s="21" t="s">
        <v>30</v>
      </c>
      <c r="CF5" s="10"/>
      <c r="CG5" s="10"/>
      <c r="CH5" s="10"/>
      <c r="CI5" s="21" t="s">
        <v>31</v>
      </c>
      <c r="CJ5" s="10"/>
      <c r="CK5" s="10"/>
      <c r="CL5" s="10"/>
      <c r="CN5" s="21" t="s">
        <v>30</v>
      </c>
      <c r="CO5" s="10"/>
      <c r="CP5" s="10"/>
      <c r="CQ5" s="10"/>
      <c r="CR5" s="21" t="s">
        <v>31</v>
      </c>
      <c r="CS5" s="10"/>
      <c r="CT5" s="10"/>
      <c r="CU5" s="10"/>
      <c r="CW5" s="21" t="s">
        <v>30</v>
      </c>
      <c r="CX5" s="10"/>
      <c r="CY5" s="10"/>
      <c r="CZ5" s="10"/>
      <c r="DA5" s="21" t="s">
        <v>31</v>
      </c>
      <c r="DB5" s="10"/>
      <c r="DC5" s="10"/>
      <c r="DD5" s="10"/>
      <c r="DF5" s="21" t="s">
        <v>30</v>
      </c>
      <c r="DG5" s="10"/>
      <c r="DH5" s="10"/>
      <c r="DI5" s="10"/>
      <c r="DJ5" s="21" t="s">
        <v>31</v>
      </c>
      <c r="DK5" s="10"/>
      <c r="DL5" s="10"/>
      <c r="DM5" s="10"/>
      <c r="DO5" s="21" t="s">
        <v>30</v>
      </c>
      <c r="DP5" s="10"/>
      <c r="DQ5" s="10"/>
      <c r="DR5" s="10"/>
      <c r="DS5" s="21" t="s">
        <v>31</v>
      </c>
      <c r="DT5" s="10"/>
      <c r="DU5" s="10"/>
      <c r="DV5" s="10"/>
      <c r="DX5" s="21" t="s">
        <v>30</v>
      </c>
      <c r="DY5" s="10"/>
      <c r="DZ5" s="10"/>
      <c r="EA5" s="10"/>
      <c r="EB5" s="21" t="s">
        <v>31</v>
      </c>
      <c r="EC5" s="10"/>
      <c r="ED5" s="10"/>
      <c r="EE5" s="10"/>
      <c r="EG5" s="21" t="s">
        <v>30</v>
      </c>
      <c r="EH5" s="10"/>
      <c r="EI5" s="10"/>
      <c r="EJ5" s="10"/>
      <c r="EK5" s="21" t="s">
        <v>31</v>
      </c>
      <c r="EL5" s="10"/>
      <c r="EM5" s="10"/>
      <c r="EN5" s="10"/>
      <c r="EP5" s="21" t="s">
        <v>30</v>
      </c>
      <c r="EQ5" s="10"/>
      <c r="ER5" s="10"/>
      <c r="ES5" s="10"/>
      <c r="ET5" s="21" t="s">
        <v>31</v>
      </c>
      <c r="EU5" s="10"/>
      <c r="EV5" s="10"/>
      <c r="EW5" s="10"/>
      <c r="EY5" s="21" t="s">
        <v>30</v>
      </c>
      <c r="EZ5" s="10"/>
      <c r="FA5" s="10"/>
      <c r="FB5" s="10"/>
      <c r="FC5" s="21" t="s">
        <v>31</v>
      </c>
      <c r="FD5" s="10"/>
      <c r="FE5" s="10"/>
      <c r="FF5" s="10"/>
      <c r="FH5" s="21" t="s">
        <v>30</v>
      </c>
      <c r="FI5" s="10"/>
      <c r="FJ5" s="10"/>
      <c r="FK5" s="10"/>
      <c r="FL5" s="21" t="s">
        <v>31</v>
      </c>
      <c r="FM5" s="10"/>
      <c r="FN5" s="10"/>
      <c r="FO5" s="10"/>
      <c r="FQ5" s="21" t="s">
        <v>30</v>
      </c>
      <c r="FR5" s="10"/>
      <c r="FS5" s="10"/>
      <c r="FT5" s="10"/>
      <c r="FU5" s="21" t="s">
        <v>31</v>
      </c>
      <c r="FV5" s="10"/>
      <c r="FW5" s="10"/>
      <c r="FX5" s="10"/>
      <c r="FZ5" s="21" t="s">
        <v>30</v>
      </c>
      <c r="GA5" s="10"/>
      <c r="GB5" s="10"/>
      <c r="GC5" s="10"/>
      <c r="GD5" s="21" t="s">
        <v>31</v>
      </c>
      <c r="GE5" s="10"/>
      <c r="GF5" s="10"/>
      <c r="GG5" s="10"/>
    </row>
    <row r="6" spans="2:189" x14ac:dyDescent="0.2">
      <c r="C6" s="22">
        <v>2016</v>
      </c>
      <c r="D6" s="22">
        <v>2018</v>
      </c>
      <c r="E6" s="22">
        <v>2020</v>
      </c>
      <c r="F6" s="22">
        <v>2025</v>
      </c>
      <c r="G6" s="22">
        <v>2030</v>
      </c>
      <c r="H6" s="22">
        <v>2040</v>
      </c>
      <c r="I6" s="22">
        <v>2050</v>
      </c>
      <c r="L6" s="22">
        <v>2016</v>
      </c>
      <c r="M6" s="22">
        <v>2018</v>
      </c>
      <c r="N6" s="22">
        <v>2020</v>
      </c>
      <c r="O6" s="22">
        <v>2025</v>
      </c>
      <c r="P6" s="22">
        <v>2030</v>
      </c>
      <c r="Q6" s="22">
        <v>2040</v>
      </c>
      <c r="R6" s="22">
        <v>2050</v>
      </c>
      <c r="U6" s="22">
        <v>2016</v>
      </c>
      <c r="V6" s="22">
        <v>2018</v>
      </c>
      <c r="W6" s="22">
        <v>2020</v>
      </c>
      <c r="X6" s="22">
        <v>2025</v>
      </c>
      <c r="Y6" s="22">
        <v>2030</v>
      </c>
      <c r="Z6" s="22">
        <v>2040</v>
      </c>
      <c r="AA6" s="22">
        <v>2050</v>
      </c>
      <c r="AD6" s="22">
        <v>2016</v>
      </c>
      <c r="AE6" s="22">
        <v>2018</v>
      </c>
      <c r="AF6" s="22">
        <v>2020</v>
      </c>
      <c r="AG6" s="22">
        <v>2025</v>
      </c>
      <c r="AH6" s="22">
        <v>2030</v>
      </c>
      <c r="AI6" s="22">
        <v>2040</v>
      </c>
      <c r="AJ6" s="22">
        <v>2050</v>
      </c>
      <c r="AM6" s="22">
        <v>2016</v>
      </c>
      <c r="AN6" s="22">
        <v>2018</v>
      </c>
      <c r="AO6" s="22">
        <v>2020</v>
      </c>
      <c r="AP6" s="22">
        <v>2025</v>
      </c>
      <c r="AQ6" s="22">
        <v>2030</v>
      </c>
      <c r="AR6" s="22">
        <v>2040</v>
      </c>
      <c r="AS6" s="22">
        <v>2050</v>
      </c>
      <c r="AV6" s="22">
        <v>2016</v>
      </c>
      <c r="AW6" s="22">
        <v>2018</v>
      </c>
      <c r="AX6" s="22">
        <v>2020</v>
      </c>
      <c r="AY6" s="22">
        <v>2025</v>
      </c>
      <c r="AZ6" s="22">
        <v>2030</v>
      </c>
      <c r="BA6" s="22">
        <v>2040</v>
      </c>
      <c r="BB6" s="22">
        <v>2050</v>
      </c>
      <c r="BE6" s="22">
        <v>2016</v>
      </c>
      <c r="BF6" s="22">
        <v>2018</v>
      </c>
      <c r="BG6" s="22">
        <v>2020</v>
      </c>
      <c r="BH6" s="22">
        <v>2025</v>
      </c>
      <c r="BI6" s="22">
        <v>2030</v>
      </c>
      <c r="BJ6" s="22">
        <v>2040</v>
      </c>
      <c r="BK6" s="22">
        <v>2050</v>
      </c>
      <c r="BN6" s="22">
        <v>2016</v>
      </c>
      <c r="BO6" s="22">
        <v>2018</v>
      </c>
      <c r="BP6" s="22">
        <v>2020</v>
      </c>
      <c r="BQ6" s="22">
        <v>2025</v>
      </c>
      <c r="BR6" s="22">
        <v>2030</v>
      </c>
      <c r="BS6" s="22">
        <v>2040</v>
      </c>
      <c r="BT6" s="22">
        <v>2050</v>
      </c>
      <c r="BW6" s="22">
        <v>2016</v>
      </c>
      <c r="BX6" s="22">
        <v>2018</v>
      </c>
      <c r="BY6" s="22">
        <v>2020</v>
      </c>
      <c r="BZ6" s="22">
        <v>2025</v>
      </c>
      <c r="CA6" s="22">
        <v>2030</v>
      </c>
      <c r="CB6" s="22">
        <v>2040</v>
      </c>
      <c r="CC6" s="22">
        <v>2050</v>
      </c>
      <c r="CF6" s="22">
        <v>2016</v>
      </c>
      <c r="CG6" s="22">
        <v>2018</v>
      </c>
      <c r="CH6" s="22">
        <v>2020</v>
      </c>
      <c r="CI6" s="22">
        <v>2025</v>
      </c>
      <c r="CJ6" s="22">
        <v>2030</v>
      </c>
      <c r="CK6" s="22">
        <v>2040</v>
      </c>
      <c r="CL6" s="22">
        <v>2050</v>
      </c>
      <c r="CO6" s="22">
        <v>2016</v>
      </c>
      <c r="CP6" s="22">
        <v>2018</v>
      </c>
      <c r="CQ6" s="22">
        <v>2020</v>
      </c>
      <c r="CR6" s="22">
        <v>2025</v>
      </c>
      <c r="CS6" s="22">
        <v>2030</v>
      </c>
      <c r="CT6" s="22">
        <v>2040</v>
      </c>
      <c r="CU6" s="22">
        <v>2050</v>
      </c>
      <c r="CX6" s="22">
        <v>2016</v>
      </c>
      <c r="CY6" s="22">
        <v>2018</v>
      </c>
      <c r="CZ6" s="22">
        <v>2020</v>
      </c>
      <c r="DA6" s="22">
        <v>2025</v>
      </c>
      <c r="DB6" s="22">
        <v>2030</v>
      </c>
      <c r="DC6" s="22">
        <v>2040</v>
      </c>
      <c r="DD6" s="22">
        <v>2050</v>
      </c>
      <c r="DG6" s="22">
        <v>2016</v>
      </c>
      <c r="DH6" s="22">
        <v>2018</v>
      </c>
      <c r="DI6" s="22">
        <v>2020</v>
      </c>
      <c r="DJ6" s="22">
        <v>2025</v>
      </c>
      <c r="DK6" s="22">
        <v>2030</v>
      </c>
      <c r="DL6" s="22">
        <v>2040</v>
      </c>
      <c r="DM6" s="22">
        <v>2050</v>
      </c>
      <c r="DP6" s="22">
        <v>2016</v>
      </c>
      <c r="DQ6" s="22">
        <v>2018</v>
      </c>
      <c r="DR6" s="22">
        <v>2020</v>
      </c>
      <c r="DS6" s="22">
        <v>2025</v>
      </c>
      <c r="DT6" s="22">
        <v>2030</v>
      </c>
      <c r="DU6" s="22">
        <v>2040</v>
      </c>
      <c r="DV6" s="22">
        <v>2050</v>
      </c>
      <c r="DY6" s="22">
        <v>2016</v>
      </c>
      <c r="DZ6" s="22">
        <v>2018</v>
      </c>
      <c r="EA6" s="22">
        <v>2020</v>
      </c>
      <c r="EB6" s="22">
        <v>2025</v>
      </c>
      <c r="EC6" s="22">
        <v>2030</v>
      </c>
      <c r="ED6" s="22">
        <v>2040</v>
      </c>
      <c r="EE6" s="22">
        <v>2050</v>
      </c>
      <c r="EH6" s="22">
        <v>2016</v>
      </c>
      <c r="EI6" s="22">
        <v>2018</v>
      </c>
      <c r="EJ6" s="22">
        <v>2020</v>
      </c>
      <c r="EK6" s="22">
        <v>2025</v>
      </c>
      <c r="EL6" s="22">
        <v>2030</v>
      </c>
      <c r="EM6" s="22">
        <v>2040</v>
      </c>
      <c r="EN6" s="22">
        <v>2050</v>
      </c>
      <c r="EQ6" s="22">
        <v>2016</v>
      </c>
      <c r="ER6" s="22">
        <v>2018</v>
      </c>
      <c r="ES6" s="22">
        <v>2020</v>
      </c>
      <c r="ET6" s="22">
        <v>2025</v>
      </c>
      <c r="EU6" s="22">
        <v>2030</v>
      </c>
      <c r="EV6" s="22">
        <v>2040</v>
      </c>
      <c r="EW6" s="22">
        <v>2050</v>
      </c>
      <c r="EZ6" s="22">
        <v>2016</v>
      </c>
      <c r="FA6" s="22">
        <v>2018</v>
      </c>
      <c r="FB6" s="22">
        <v>2020</v>
      </c>
      <c r="FC6" s="22">
        <v>2025</v>
      </c>
      <c r="FD6" s="22">
        <v>2030</v>
      </c>
      <c r="FE6" s="22">
        <v>2040</v>
      </c>
      <c r="FF6" s="22">
        <v>2050</v>
      </c>
      <c r="FI6" s="22">
        <v>2016</v>
      </c>
      <c r="FJ6" s="22">
        <v>2018</v>
      </c>
      <c r="FK6" s="22">
        <v>2020</v>
      </c>
      <c r="FL6" s="22">
        <v>2025</v>
      </c>
      <c r="FM6" s="22">
        <v>2030</v>
      </c>
      <c r="FN6" s="22">
        <v>2040</v>
      </c>
      <c r="FO6" s="22">
        <v>2050</v>
      </c>
      <c r="FR6" s="22">
        <v>2016</v>
      </c>
      <c r="FS6" s="22">
        <v>2018</v>
      </c>
      <c r="FT6" s="22">
        <v>2020</v>
      </c>
      <c r="FU6" s="22">
        <v>2025</v>
      </c>
      <c r="FV6" s="22">
        <v>2030</v>
      </c>
      <c r="FW6" s="22">
        <v>2040</v>
      </c>
      <c r="FX6" s="22">
        <v>2050</v>
      </c>
      <c r="GA6" s="22">
        <v>2016</v>
      </c>
      <c r="GB6" s="22">
        <v>2018</v>
      </c>
      <c r="GC6" s="22">
        <v>2020</v>
      </c>
      <c r="GD6" s="22">
        <v>2025</v>
      </c>
      <c r="GE6" s="22">
        <v>2030</v>
      </c>
      <c r="GF6" s="22">
        <v>2040</v>
      </c>
      <c r="GG6" s="22">
        <v>2050</v>
      </c>
    </row>
    <row r="7" spans="2:189" x14ac:dyDescent="0.2">
      <c r="B7" s="23" t="s">
        <v>32</v>
      </c>
      <c r="K7" s="23" t="s">
        <v>32</v>
      </c>
      <c r="T7" s="23" t="s">
        <v>32</v>
      </c>
      <c r="AC7" s="23" t="s">
        <v>32</v>
      </c>
      <c r="AL7" s="23" t="s">
        <v>32</v>
      </c>
      <c r="AU7" s="23" t="s">
        <v>32</v>
      </c>
      <c r="BD7" s="23" t="s">
        <v>32</v>
      </c>
      <c r="BM7" s="23" t="s">
        <v>32</v>
      </c>
      <c r="BV7" s="23" t="s">
        <v>32</v>
      </c>
      <c r="CE7" s="23" t="s">
        <v>32</v>
      </c>
      <c r="CN7" s="23" t="s">
        <v>32</v>
      </c>
      <c r="CW7" s="23" t="s">
        <v>32</v>
      </c>
      <c r="DF7" s="23" t="s">
        <v>32</v>
      </c>
      <c r="DO7" s="23" t="s">
        <v>32</v>
      </c>
      <c r="DX7" s="23" t="s">
        <v>32</v>
      </c>
      <c r="EG7" s="23" t="s">
        <v>32</v>
      </c>
      <c r="EP7" s="23" t="s">
        <v>32</v>
      </c>
      <c r="EY7" s="23" t="s">
        <v>32</v>
      </c>
      <c r="FH7" s="23" t="s">
        <v>32</v>
      </c>
      <c r="FQ7" s="23" t="s">
        <v>32</v>
      </c>
      <c r="FZ7" s="23" t="s">
        <v>32</v>
      </c>
    </row>
    <row r="8" spans="2:189" x14ac:dyDescent="0.2">
      <c r="B8" s="24" t="s">
        <v>33</v>
      </c>
      <c r="C8" s="25">
        <v>0</v>
      </c>
      <c r="D8" s="25">
        <v>0</v>
      </c>
      <c r="E8" s="25">
        <v>0</v>
      </c>
      <c r="F8" s="25">
        <v>0</v>
      </c>
      <c r="G8" s="25">
        <v>0</v>
      </c>
      <c r="H8" s="25">
        <v>0</v>
      </c>
      <c r="I8" s="25">
        <v>0</v>
      </c>
      <c r="K8" s="24" t="s">
        <v>33</v>
      </c>
      <c r="L8" s="25">
        <v>0</v>
      </c>
      <c r="M8" s="25">
        <v>0</v>
      </c>
      <c r="N8" s="25">
        <v>0</v>
      </c>
      <c r="O8" s="25">
        <v>0</v>
      </c>
      <c r="P8" s="25">
        <v>0</v>
      </c>
      <c r="Q8" s="25">
        <v>0</v>
      </c>
      <c r="R8" s="25">
        <v>0</v>
      </c>
      <c r="T8" s="24" t="s">
        <v>33</v>
      </c>
      <c r="U8" s="25">
        <v>0</v>
      </c>
      <c r="V8" s="25">
        <v>0</v>
      </c>
      <c r="W8" s="25">
        <v>0</v>
      </c>
      <c r="X8" s="25">
        <v>0</v>
      </c>
      <c r="Y8" s="25">
        <v>0</v>
      </c>
      <c r="Z8" s="25">
        <v>0</v>
      </c>
      <c r="AA8" s="25">
        <v>0</v>
      </c>
      <c r="AC8" s="24" t="s">
        <v>33</v>
      </c>
      <c r="AD8" s="25">
        <v>0</v>
      </c>
      <c r="AE8" s="25">
        <v>0</v>
      </c>
      <c r="AF8" s="25">
        <v>0</v>
      </c>
      <c r="AG8" s="25">
        <v>0</v>
      </c>
      <c r="AH8" s="25">
        <v>0</v>
      </c>
      <c r="AI8" s="25">
        <v>0</v>
      </c>
      <c r="AJ8" s="25">
        <v>0</v>
      </c>
      <c r="AL8" s="24" t="s">
        <v>33</v>
      </c>
      <c r="AM8" s="26" t="str">
        <f>IFERROR(L8/C8-1,"N/A")</f>
        <v>N/A</v>
      </c>
      <c r="AN8" s="26" t="str">
        <f t="shared" ref="AN8:AS10" si="0">IFERROR(M8/D8-1,"N/A")</f>
        <v>N/A</v>
      </c>
      <c r="AO8" s="26" t="str">
        <f t="shared" si="0"/>
        <v>N/A</v>
      </c>
      <c r="AP8" s="26" t="str">
        <f t="shared" si="0"/>
        <v>N/A</v>
      </c>
      <c r="AQ8" s="26" t="str">
        <f t="shared" si="0"/>
        <v>N/A</v>
      </c>
      <c r="AR8" s="26" t="str">
        <f t="shared" si="0"/>
        <v>N/A</v>
      </c>
      <c r="AS8" s="26" t="str">
        <f t="shared" si="0"/>
        <v>N/A</v>
      </c>
      <c r="AU8" s="24" t="s">
        <v>33</v>
      </c>
      <c r="AV8" s="26" t="str">
        <f>IFERROR(U8/C8-1,"N/A")</f>
        <v>N/A</v>
      </c>
      <c r="AW8" s="26" t="str">
        <f t="shared" ref="AW8:BB10" si="1">IFERROR(V8/D8-1,"N/A")</f>
        <v>N/A</v>
      </c>
      <c r="AX8" s="26" t="str">
        <f t="shared" si="1"/>
        <v>N/A</v>
      </c>
      <c r="AY8" s="26" t="str">
        <f t="shared" si="1"/>
        <v>N/A</v>
      </c>
      <c r="AZ8" s="26" t="str">
        <f t="shared" si="1"/>
        <v>N/A</v>
      </c>
      <c r="BA8" s="26" t="str">
        <f t="shared" si="1"/>
        <v>N/A</v>
      </c>
      <c r="BB8" s="26" t="str">
        <f t="shared" si="1"/>
        <v>N/A</v>
      </c>
      <c r="BD8" s="24" t="s">
        <v>33</v>
      </c>
      <c r="BE8" s="26" t="str">
        <f>IFERROR(AD8/C8-1,"N/A")</f>
        <v>N/A</v>
      </c>
      <c r="BF8" s="26" t="str">
        <f t="shared" ref="BF8:BK10" si="2">IFERROR(AE8/D8-1,"N/A")</f>
        <v>N/A</v>
      </c>
      <c r="BG8" s="26" t="str">
        <f t="shared" si="2"/>
        <v>N/A</v>
      </c>
      <c r="BH8" s="26" t="str">
        <f t="shared" si="2"/>
        <v>N/A</v>
      </c>
      <c r="BI8" s="26" t="str">
        <f t="shared" si="2"/>
        <v>N/A</v>
      </c>
      <c r="BJ8" s="26" t="str">
        <f t="shared" si="2"/>
        <v>N/A</v>
      </c>
      <c r="BK8" s="26" t="str">
        <f t="shared" si="2"/>
        <v>N/A</v>
      </c>
      <c r="BM8" s="24" t="s">
        <v>33</v>
      </c>
      <c r="BN8" s="25">
        <v>0</v>
      </c>
      <c r="BO8" s="25">
        <v>0</v>
      </c>
      <c r="BP8" s="25">
        <v>0</v>
      </c>
      <c r="BQ8" s="25">
        <v>0</v>
      </c>
      <c r="BR8" s="25">
        <v>0</v>
      </c>
      <c r="BS8" s="25">
        <v>0</v>
      </c>
      <c r="BT8" s="25">
        <v>0</v>
      </c>
      <c r="BV8" s="24" t="s">
        <v>33</v>
      </c>
      <c r="BW8" s="25">
        <v>0</v>
      </c>
      <c r="BX8" s="25">
        <v>0</v>
      </c>
      <c r="BY8" s="25">
        <v>0</v>
      </c>
      <c r="BZ8" s="25">
        <v>0</v>
      </c>
      <c r="CA8" s="25">
        <v>0</v>
      </c>
      <c r="CB8" s="25">
        <v>0</v>
      </c>
      <c r="CC8" s="25">
        <v>0</v>
      </c>
      <c r="CE8" s="24" t="s">
        <v>33</v>
      </c>
      <c r="CF8" s="25">
        <v>0</v>
      </c>
      <c r="CG8" s="25">
        <v>0</v>
      </c>
      <c r="CH8" s="25">
        <v>0</v>
      </c>
      <c r="CI8" s="25">
        <v>0</v>
      </c>
      <c r="CJ8" s="25">
        <v>0</v>
      </c>
      <c r="CK8" s="25">
        <v>0</v>
      </c>
      <c r="CL8" s="25">
        <v>0</v>
      </c>
      <c r="CN8" s="24" t="s">
        <v>33</v>
      </c>
      <c r="CO8" s="25">
        <v>0</v>
      </c>
      <c r="CP8" s="25">
        <v>0</v>
      </c>
      <c r="CQ8" s="25">
        <v>0</v>
      </c>
      <c r="CR8" s="25">
        <v>0</v>
      </c>
      <c r="CS8" s="25">
        <v>0</v>
      </c>
      <c r="CT8" s="25">
        <v>0</v>
      </c>
      <c r="CU8" s="25">
        <v>0</v>
      </c>
      <c r="CW8" s="24" t="s">
        <v>33</v>
      </c>
      <c r="CX8" s="26" t="str">
        <f>IFERROR(BW8/BN8-1,"N/A")</f>
        <v>N/A</v>
      </c>
      <c r="CY8" s="26" t="str">
        <f t="shared" ref="CY8:DD10" si="3">IFERROR(BX8/BO8-1,"N/A")</f>
        <v>N/A</v>
      </c>
      <c r="CZ8" s="26" t="str">
        <f t="shared" si="3"/>
        <v>N/A</v>
      </c>
      <c r="DA8" s="26" t="str">
        <f t="shared" si="3"/>
        <v>N/A</v>
      </c>
      <c r="DB8" s="26" t="str">
        <f t="shared" si="3"/>
        <v>N/A</v>
      </c>
      <c r="DC8" s="26" t="str">
        <f t="shared" si="3"/>
        <v>N/A</v>
      </c>
      <c r="DD8" s="26" t="str">
        <f t="shared" si="3"/>
        <v>N/A</v>
      </c>
      <c r="DF8" s="24" t="s">
        <v>33</v>
      </c>
      <c r="DG8" s="26" t="str">
        <f>IFERROR(CF8/BN8-1,"N/A")</f>
        <v>N/A</v>
      </c>
      <c r="DH8" s="26" t="str">
        <f t="shared" ref="DH8:DM10" si="4">IFERROR(CG8/BO8-1,"N/A")</f>
        <v>N/A</v>
      </c>
      <c r="DI8" s="26" t="str">
        <f t="shared" si="4"/>
        <v>N/A</v>
      </c>
      <c r="DJ8" s="26" t="str">
        <f t="shared" si="4"/>
        <v>N/A</v>
      </c>
      <c r="DK8" s="26" t="str">
        <f t="shared" si="4"/>
        <v>N/A</v>
      </c>
      <c r="DL8" s="26" t="str">
        <f t="shared" si="4"/>
        <v>N/A</v>
      </c>
      <c r="DM8" s="26" t="str">
        <f t="shared" si="4"/>
        <v>N/A</v>
      </c>
      <c r="DO8" s="24" t="s">
        <v>33</v>
      </c>
      <c r="DP8" s="26" t="str">
        <f>IFERROR(CO8/BN8-1,"N/A")</f>
        <v>N/A</v>
      </c>
      <c r="DQ8" s="26" t="str">
        <f t="shared" ref="DQ8:DV10" si="5">IFERROR(CP8/BO8-1,"N/A")</f>
        <v>N/A</v>
      </c>
      <c r="DR8" s="26" t="str">
        <f t="shared" si="5"/>
        <v>N/A</v>
      </c>
      <c r="DS8" s="26" t="str">
        <f t="shared" si="5"/>
        <v>N/A</v>
      </c>
      <c r="DT8" s="26" t="str">
        <f t="shared" si="5"/>
        <v>N/A</v>
      </c>
      <c r="DU8" s="26" t="str">
        <f t="shared" si="5"/>
        <v>N/A</v>
      </c>
      <c r="DV8" s="26" t="str">
        <f t="shared" si="5"/>
        <v>N/A</v>
      </c>
      <c r="DX8" s="24" t="s">
        <v>33</v>
      </c>
      <c r="DY8" s="25">
        <v>0</v>
      </c>
      <c r="DZ8" s="25">
        <v>0</v>
      </c>
      <c r="EA8" s="25">
        <v>0</v>
      </c>
      <c r="EB8" s="25">
        <v>0</v>
      </c>
      <c r="EC8" s="25">
        <v>0</v>
      </c>
      <c r="ED8" s="25">
        <v>0</v>
      </c>
      <c r="EE8" s="25">
        <v>0</v>
      </c>
      <c r="EG8" s="24" t="s">
        <v>33</v>
      </c>
      <c r="EH8" s="25">
        <v>0</v>
      </c>
      <c r="EI8" s="25">
        <v>0</v>
      </c>
      <c r="EJ8" s="25">
        <v>0</v>
      </c>
      <c r="EK8" s="25">
        <v>0</v>
      </c>
      <c r="EL8" s="25">
        <v>0</v>
      </c>
      <c r="EM8" s="25">
        <v>0</v>
      </c>
      <c r="EN8" s="25">
        <v>0</v>
      </c>
      <c r="EP8" s="24" t="s">
        <v>33</v>
      </c>
      <c r="EQ8" s="25">
        <v>0</v>
      </c>
      <c r="ER8" s="25">
        <v>0</v>
      </c>
      <c r="ES8" s="25">
        <v>0</v>
      </c>
      <c r="ET8" s="25">
        <v>0</v>
      </c>
      <c r="EU8" s="25">
        <v>0</v>
      </c>
      <c r="EV8" s="25">
        <v>0</v>
      </c>
      <c r="EW8" s="25">
        <v>0</v>
      </c>
      <c r="EY8" s="24" t="s">
        <v>33</v>
      </c>
      <c r="EZ8" s="25">
        <v>0</v>
      </c>
      <c r="FA8" s="25">
        <v>0</v>
      </c>
      <c r="FB8" s="25">
        <v>0</v>
      </c>
      <c r="FC8" s="25">
        <v>0</v>
      </c>
      <c r="FD8" s="25">
        <v>0</v>
      </c>
      <c r="FE8" s="25">
        <v>0</v>
      </c>
      <c r="FF8" s="25">
        <v>0</v>
      </c>
      <c r="FH8" s="24" t="s">
        <v>33</v>
      </c>
      <c r="FI8" s="26" t="str">
        <f>IFERROR(EH8/DY8-1,"N/A")</f>
        <v>N/A</v>
      </c>
      <c r="FJ8" s="26" t="str">
        <f t="shared" ref="FJ8:FO10" si="6">IFERROR(EI8/DZ8-1,"N/A")</f>
        <v>N/A</v>
      </c>
      <c r="FK8" s="26" t="str">
        <f t="shared" si="6"/>
        <v>N/A</v>
      </c>
      <c r="FL8" s="26" t="str">
        <f t="shared" si="6"/>
        <v>N/A</v>
      </c>
      <c r="FM8" s="26" t="str">
        <f t="shared" si="6"/>
        <v>N/A</v>
      </c>
      <c r="FN8" s="26" t="str">
        <f t="shared" si="6"/>
        <v>N/A</v>
      </c>
      <c r="FO8" s="26" t="str">
        <f t="shared" si="6"/>
        <v>N/A</v>
      </c>
      <c r="FQ8" s="24" t="s">
        <v>33</v>
      </c>
      <c r="FR8" s="26" t="str">
        <f>IFERROR(EQ8/DY8-1,"N/A")</f>
        <v>N/A</v>
      </c>
      <c r="FS8" s="26" t="str">
        <f t="shared" ref="FS8:FX10" si="7">IFERROR(ER8/DZ8-1,"N/A")</f>
        <v>N/A</v>
      </c>
      <c r="FT8" s="26" t="str">
        <f t="shared" si="7"/>
        <v>N/A</v>
      </c>
      <c r="FU8" s="26" t="str">
        <f t="shared" si="7"/>
        <v>N/A</v>
      </c>
      <c r="FV8" s="26" t="str">
        <f t="shared" si="7"/>
        <v>N/A</v>
      </c>
      <c r="FW8" s="26" t="str">
        <f t="shared" si="7"/>
        <v>N/A</v>
      </c>
      <c r="FX8" s="26" t="str">
        <f t="shared" si="7"/>
        <v>N/A</v>
      </c>
      <c r="FZ8" s="24" t="s">
        <v>33</v>
      </c>
      <c r="GA8" s="26" t="str">
        <f>IFERROR(EZ8/DY8-1,"N/A")</f>
        <v>N/A</v>
      </c>
      <c r="GB8" s="26" t="str">
        <f t="shared" ref="GB8:GG10" si="8">IFERROR(FA8/DZ8-1,"N/A")</f>
        <v>N/A</v>
      </c>
      <c r="GC8" s="26" t="str">
        <f t="shared" si="8"/>
        <v>N/A</v>
      </c>
      <c r="GD8" s="26" t="str">
        <f t="shared" si="8"/>
        <v>N/A</v>
      </c>
      <c r="GE8" s="26" t="str">
        <f t="shared" si="8"/>
        <v>N/A</v>
      </c>
      <c r="GF8" s="26" t="str">
        <f t="shared" si="8"/>
        <v>N/A</v>
      </c>
      <c r="GG8" s="26" t="str">
        <f t="shared" si="8"/>
        <v>N/A</v>
      </c>
    </row>
    <row r="9" spans="2:189" x14ac:dyDescent="0.2">
      <c r="B9" s="24" t="s">
        <v>34</v>
      </c>
      <c r="C9" s="25">
        <v>0</v>
      </c>
      <c r="D9" s="25">
        <v>0.4505681810461668</v>
      </c>
      <c r="E9" s="25">
        <v>0.51967711023300178</v>
      </c>
      <c r="F9" s="25">
        <v>1.7074732965308095</v>
      </c>
      <c r="G9" s="25">
        <v>3.4697212437287046</v>
      </c>
      <c r="H9" s="25">
        <v>5.7925094894370206</v>
      </c>
      <c r="I9" s="25">
        <v>5.6132968184956642</v>
      </c>
      <c r="K9" s="24" t="s">
        <v>34</v>
      </c>
      <c r="L9" s="25">
        <v>0</v>
      </c>
      <c r="M9" s="25">
        <v>0.3791083606694563</v>
      </c>
      <c r="N9" s="25">
        <v>0.28986368786610883</v>
      </c>
      <c r="O9" s="25">
        <v>1.3458117956279363</v>
      </c>
      <c r="P9" s="25">
        <v>2.0137989050544611</v>
      </c>
      <c r="Q9" s="25">
        <v>1.2225448386490556</v>
      </c>
      <c r="R9" s="25">
        <v>1.2503692789482752</v>
      </c>
      <c r="T9" s="24" t="s">
        <v>34</v>
      </c>
      <c r="U9" s="25">
        <v>0</v>
      </c>
      <c r="V9" s="25">
        <v>0.3791083606694563</v>
      </c>
      <c r="W9" s="25">
        <v>0.3791083606694563</v>
      </c>
      <c r="X9" s="25">
        <v>1.9250563437727211</v>
      </c>
      <c r="Y9" s="25">
        <v>2.8911289293135125</v>
      </c>
      <c r="Z9" s="25">
        <v>1.034635999846738</v>
      </c>
      <c r="AA9" s="25">
        <v>1.346466021053893</v>
      </c>
      <c r="AC9" s="24" t="s">
        <v>34</v>
      </c>
      <c r="AD9" s="25">
        <v>0.3791083606694563</v>
      </c>
      <c r="AE9" s="25">
        <v>0</v>
      </c>
      <c r="AF9" s="25">
        <v>1.1249932923122161</v>
      </c>
      <c r="AG9" s="25">
        <v>1.1350163044512649</v>
      </c>
      <c r="AH9" s="25">
        <v>9.4586473814954108E-2</v>
      </c>
      <c r="AI9" s="25">
        <v>9.2132116357572347E-2</v>
      </c>
      <c r="AJ9" s="25">
        <v>9.0305973922684551E-2</v>
      </c>
      <c r="AL9" s="24" t="s">
        <v>34</v>
      </c>
      <c r="AM9" s="26" t="str">
        <f t="shared" ref="AM9:AM10" si="9">IFERROR(L9/C9-1,"N/A")</f>
        <v>N/A</v>
      </c>
      <c r="AN9" s="26">
        <f t="shared" si="0"/>
        <v>-0.15859934940543097</v>
      </c>
      <c r="AO9" s="26">
        <f t="shared" si="0"/>
        <v>-0.44222348423976976</v>
      </c>
      <c r="AP9" s="26">
        <f t="shared" si="0"/>
        <v>-0.2118109264945377</v>
      </c>
      <c r="AQ9" s="26">
        <f t="shared" si="0"/>
        <v>-0.41960786945225881</v>
      </c>
      <c r="AR9" s="26">
        <f t="shared" si="0"/>
        <v>-0.78894383498577991</v>
      </c>
      <c r="AS9" s="26">
        <f t="shared" si="0"/>
        <v>-0.77724867945191467</v>
      </c>
      <c r="AU9" s="24" t="s">
        <v>34</v>
      </c>
      <c r="AV9" s="26" t="str">
        <f t="shared" ref="AV9:AV10" si="10">IFERROR(U9/C9-1,"N/A")</f>
        <v>N/A</v>
      </c>
      <c r="AW9" s="26">
        <f t="shared" si="1"/>
        <v>-0.15859934940543097</v>
      </c>
      <c r="AX9" s="26">
        <f t="shared" si="1"/>
        <v>-0.27049247849404079</v>
      </c>
      <c r="AY9" s="26">
        <f t="shared" si="1"/>
        <v>0.12742983898137084</v>
      </c>
      <c r="AZ9" s="26">
        <f t="shared" si="1"/>
        <v>-0.1667546969258582</v>
      </c>
      <c r="BA9" s="26">
        <f t="shared" si="1"/>
        <v>-0.82138380580412385</v>
      </c>
      <c r="BB9" s="26">
        <f t="shared" si="1"/>
        <v>-0.76012919598027973</v>
      </c>
      <c r="BD9" s="24" t="s">
        <v>34</v>
      </c>
      <c r="BE9" s="26" t="str">
        <f t="shared" ref="BE9:BE10" si="11">IFERROR(AD9/C9-1,"N/A")</f>
        <v>N/A</v>
      </c>
      <c r="BF9" s="26">
        <f t="shared" si="2"/>
        <v>-1</v>
      </c>
      <c r="BG9" s="26">
        <f t="shared" si="2"/>
        <v>1.1647928495596345</v>
      </c>
      <c r="BH9" s="26">
        <f t="shared" si="2"/>
        <v>-0.33526556066361024</v>
      </c>
      <c r="BI9" s="26">
        <f t="shared" si="2"/>
        <v>-0.97273946027050073</v>
      </c>
      <c r="BJ9" s="26">
        <f t="shared" si="2"/>
        <v>-0.98409461106182383</v>
      </c>
      <c r="BK9" s="26">
        <f t="shared" si="2"/>
        <v>-0.98391213277282452</v>
      </c>
      <c r="BM9" s="24" t="s">
        <v>34</v>
      </c>
      <c r="BN9" s="25">
        <v>0</v>
      </c>
      <c r="BO9" s="25">
        <v>0.3791083606694563</v>
      </c>
      <c r="BP9" s="25">
        <v>0.3791083606694563</v>
      </c>
      <c r="BQ9" s="25">
        <v>0.64199595173229818</v>
      </c>
      <c r="BR9" s="25">
        <v>1.3486314180846857</v>
      </c>
      <c r="BS9" s="25">
        <v>2.146174174239706</v>
      </c>
      <c r="BT9" s="25">
        <v>2.7284745591923465</v>
      </c>
      <c r="BV9" s="24" t="s">
        <v>34</v>
      </c>
      <c r="BW9" s="25">
        <v>0</v>
      </c>
      <c r="BX9" s="25">
        <v>0</v>
      </c>
      <c r="BY9" s="25">
        <v>0.3791083606694563</v>
      </c>
      <c r="BZ9" s="25">
        <v>0.8947108582779939</v>
      </c>
      <c r="CA9" s="25">
        <v>1.2066616833043884</v>
      </c>
      <c r="CB9" s="25">
        <v>0.4236685082480004</v>
      </c>
      <c r="CC9" s="25">
        <v>0.13154802567902643</v>
      </c>
      <c r="CE9" s="24" t="s">
        <v>34</v>
      </c>
      <c r="CF9" s="25">
        <v>4.5067213389121327E-3</v>
      </c>
      <c r="CG9" s="25">
        <v>0.3791083606694563</v>
      </c>
      <c r="CH9" s="25">
        <v>0.3791083606694563</v>
      </c>
      <c r="CI9" s="25">
        <v>1.9250563437727211</v>
      </c>
      <c r="CJ9" s="25">
        <v>1.3534001927997894</v>
      </c>
      <c r="CK9" s="25">
        <v>0.20458686375093094</v>
      </c>
      <c r="CL9" s="25">
        <v>9.0305973922684551E-2</v>
      </c>
      <c r="CN9" s="24" t="s">
        <v>34</v>
      </c>
      <c r="CO9" s="25">
        <v>0.3791083606694563</v>
      </c>
      <c r="CP9" s="25">
        <v>0.31671887698744772</v>
      </c>
      <c r="CQ9" s="25">
        <v>1.1249932923122161</v>
      </c>
      <c r="CR9" s="25">
        <v>2.0204936151281441</v>
      </c>
      <c r="CS9" s="25">
        <v>9.4586473814954108E-2</v>
      </c>
      <c r="CT9" s="25">
        <v>9.2132116357572347E-2</v>
      </c>
      <c r="CU9" s="25">
        <v>9.0305973922684551E-2</v>
      </c>
      <c r="CW9" s="24" t="s">
        <v>34</v>
      </c>
      <c r="CX9" s="26" t="str">
        <f t="shared" ref="CX9:CX10" si="12">IFERROR(BW9/BN9-1,"N/A")</f>
        <v>N/A</v>
      </c>
      <c r="CY9" s="26">
        <f t="shared" si="3"/>
        <v>-1</v>
      </c>
      <c r="CZ9" s="26">
        <f t="shared" si="3"/>
        <v>0</v>
      </c>
      <c r="DA9" s="26">
        <f t="shared" si="3"/>
        <v>0.39363940826074506</v>
      </c>
      <c r="DB9" s="26">
        <f t="shared" si="3"/>
        <v>-0.10526948495825605</v>
      </c>
      <c r="DC9" s="26">
        <f t="shared" si="3"/>
        <v>-0.80259360431541527</v>
      </c>
      <c r="DD9" s="26">
        <f t="shared" si="3"/>
        <v>-0.95178697003575297</v>
      </c>
      <c r="DF9" s="24" t="s">
        <v>34</v>
      </c>
      <c r="DG9" s="26" t="str">
        <f t="shared" ref="DG9:DG10" si="13">IFERROR(CF9/BN9-1,"N/A")</f>
        <v>N/A</v>
      </c>
      <c r="DH9" s="26">
        <f t="shared" si="4"/>
        <v>0</v>
      </c>
      <c r="DI9" s="26">
        <f t="shared" si="4"/>
        <v>0</v>
      </c>
      <c r="DJ9" s="26">
        <f t="shared" si="4"/>
        <v>1.998549038476551</v>
      </c>
      <c r="DK9" s="26">
        <f t="shared" si="4"/>
        <v>3.5360103962847056E-3</v>
      </c>
      <c r="DL9" s="26">
        <f t="shared" si="4"/>
        <v>-0.904673690417784</v>
      </c>
      <c r="DM9" s="26">
        <f t="shared" si="4"/>
        <v>-0.96690239473978601</v>
      </c>
      <c r="DO9" s="24" t="s">
        <v>34</v>
      </c>
      <c r="DP9" s="26" t="str">
        <f t="shared" ref="DP9:DP10" si="14">IFERROR(CO9/BN9-1,"N/A")</f>
        <v>N/A</v>
      </c>
      <c r="DQ9" s="26">
        <f t="shared" si="5"/>
        <v>-0.16456899967027061</v>
      </c>
      <c r="DR9" s="26">
        <f t="shared" si="5"/>
        <v>1.9674715965789402</v>
      </c>
      <c r="DS9" s="26">
        <f t="shared" si="5"/>
        <v>2.1472061617775697</v>
      </c>
      <c r="DT9" s="26">
        <f t="shared" si="5"/>
        <v>-0.92986484480000842</v>
      </c>
      <c r="DU9" s="26">
        <f t="shared" si="5"/>
        <v>-0.95707146350775063</v>
      </c>
      <c r="DV9" s="26">
        <f t="shared" si="5"/>
        <v>-0.96690239473978601</v>
      </c>
      <c r="DX9" s="24" t="s">
        <v>34</v>
      </c>
      <c r="DY9" s="25">
        <v>0</v>
      </c>
      <c r="DZ9" s="25">
        <v>0.3791083606694563</v>
      </c>
      <c r="EA9" s="25">
        <v>0.3791083606694563</v>
      </c>
      <c r="EB9" s="25">
        <v>0.3791083606694563</v>
      </c>
      <c r="EC9" s="25">
        <v>1.8835790496462508</v>
      </c>
      <c r="ED9" s="25">
        <v>4.8620464779002388</v>
      </c>
      <c r="EE9" s="25">
        <v>5.5696287597228622</v>
      </c>
      <c r="EG9" s="24" t="s">
        <v>34</v>
      </c>
      <c r="EH9" s="25">
        <v>0</v>
      </c>
      <c r="EI9" s="25">
        <v>0.3791083606694563</v>
      </c>
      <c r="EJ9" s="25">
        <v>0.28986368786610883</v>
      </c>
      <c r="EK9" s="25">
        <v>1.3458117956279363</v>
      </c>
      <c r="EL9" s="25">
        <v>2.0137989050544611</v>
      </c>
      <c r="EM9" s="25">
        <v>1.2225448386490556</v>
      </c>
      <c r="EN9" s="25">
        <v>1.2503692789482752</v>
      </c>
      <c r="EP9" s="24" t="s">
        <v>34</v>
      </c>
      <c r="EQ9" s="25">
        <v>0</v>
      </c>
      <c r="ER9" s="25">
        <v>0.3791083606694563</v>
      </c>
      <c r="ES9" s="25">
        <v>0.3791083606694563</v>
      </c>
      <c r="ET9" s="25">
        <v>1.9250563437727211</v>
      </c>
      <c r="EU9" s="25">
        <v>2.8911289293135125</v>
      </c>
      <c r="EV9" s="25">
        <v>1.034635999846738</v>
      </c>
      <c r="EW9" s="25">
        <v>1.346466021053893</v>
      </c>
      <c r="EY9" s="24" t="s">
        <v>34</v>
      </c>
      <c r="EZ9" s="25">
        <v>0.3791083606694563</v>
      </c>
      <c r="FA9" s="25">
        <v>0</v>
      </c>
      <c r="FB9" s="25">
        <v>1.1249932923122161</v>
      </c>
      <c r="FC9" s="25">
        <v>1.1350163044512649</v>
      </c>
      <c r="FD9" s="25">
        <v>9.4586473814954108E-2</v>
      </c>
      <c r="FE9" s="25">
        <v>9.2132116357572347E-2</v>
      </c>
      <c r="FF9" s="25">
        <v>9.0305973922684551E-2</v>
      </c>
      <c r="FH9" s="24" t="s">
        <v>34</v>
      </c>
      <c r="FI9" s="26" t="str">
        <f t="shared" ref="FI9:FI10" si="15">IFERROR(EH9/DY9-1,"N/A")</f>
        <v>N/A</v>
      </c>
      <c r="FJ9" s="26">
        <f t="shared" si="6"/>
        <v>0</v>
      </c>
      <c r="FK9" s="26">
        <f t="shared" si="6"/>
        <v>-0.23540676508888625</v>
      </c>
      <c r="FL9" s="26">
        <f t="shared" si="6"/>
        <v>2.5499396353364689</v>
      </c>
      <c r="FM9" s="26">
        <f t="shared" si="6"/>
        <v>6.9134266190031379E-2</v>
      </c>
      <c r="FN9" s="26">
        <f t="shared" si="6"/>
        <v>-0.74855344468507967</v>
      </c>
      <c r="FO9" s="26">
        <f t="shared" si="6"/>
        <v>-0.775502222340131</v>
      </c>
      <c r="FQ9" s="24" t="s">
        <v>34</v>
      </c>
      <c r="FR9" s="26" t="str">
        <f t="shared" ref="FR9:FR10" si="16">IFERROR(EQ9/DY9-1,"N/A")</f>
        <v>N/A</v>
      </c>
      <c r="FS9" s="26">
        <f t="shared" si="7"/>
        <v>0</v>
      </c>
      <c r="FT9" s="26">
        <f t="shared" si="7"/>
        <v>0</v>
      </c>
      <c r="FU9" s="26">
        <f t="shared" si="7"/>
        <v>4.0778525178746277</v>
      </c>
      <c r="FV9" s="26">
        <f t="shared" si="7"/>
        <v>0.53491244758561463</v>
      </c>
      <c r="FW9" s="26">
        <f t="shared" si="7"/>
        <v>-0.78720154063735648</v>
      </c>
      <c r="FX9" s="26">
        <f t="shared" si="7"/>
        <v>-0.7582485154502665</v>
      </c>
      <c r="FZ9" s="24" t="s">
        <v>34</v>
      </c>
      <c r="GA9" s="26" t="str">
        <f t="shared" ref="GA9:GA10" si="17">IFERROR(EZ9/DY9-1,"N/A")</f>
        <v>N/A</v>
      </c>
      <c r="GB9" s="26">
        <f t="shared" si="8"/>
        <v>-1</v>
      </c>
      <c r="GC9" s="26">
        <f t="shared" si="8"/>
        <v>1.9674715965789402</v>
      </c>
      <c r="GD9" s="26">
        <f t="shared" si="8"/>
        <v>1.9939099798457964</v>
      </c>
      <c r="GE9" s="26">
        <f t="shared" si="8"/>
        <v>-0.94978364521907477</v>
      </c>
      <c r="GF9" s="26">
        <f t="shared" si="8"/>
        <v>-0.98105075367412753</v>
      </c>
      <c r="GG9" s="26">
        <f t="shared" si="8"/>
        <v>-0.98378599762775243</v>
      </c>
    </row>
    <row r="10" spans="2:189" x14ac:dyDescent="0.2">
      <c r="B10" s="24" t="s">
        <v>35</v>
      </c>
      <c r="C10" s="25">
        <v>10.970760294329343</v>
      </c>
      <c r="D10" s="25">
        <v>9.0435658556299288</v>
      </c>
      <c r="E10" s="25">
        <v>9.3157937258025818</v>
      </c>
      <c r="F10" s="25">
        <v>9.4301709011122892</v>
      </c>
      <c r="G10" s="25">
        <v>6.905632842540828</v>
      </c>
      <c r="H10" s="25">
        <v>5.0014146945970079</v>
      </c>
      <c r="I10" s="25">
        <v>2.6069993878030475</v>
      </c>
      <c r="K10" s="24" t="s">
        <v>35</v>
      </c>
      <c r="L10" s="25">
        <v>11.189328727804549</v>
      </c>
      <c r="M10" s="25">
        <v>11.188583451795465</v>
      </c>
      <c r="N10" s="25">
        <v>11.395415130501705</v>
      </c>
      <c r="O10" s="25">
        <v>5.4922468079701359</v>
      </c>
      <c r="P10" s="25">
        <v>1.8799925055813962</v>
      </c>
      <c r="Q10" s="25">
        <v>0.31919040688804051</v>
      </c>
      <c r="R10" s="25">
        <v>0.39714983897712119</v>
      </c>
      <c r="T10" s="24" t="s">
        <v>35</v>
      </c>
      <c r="U10" s="25">
        <v>12.326068031349546</v>
      </c>
      <c r="V10" s="25">
        <v>11.510620161038112</v>
      </c>
      <c r="W10" s="25">
        <v>11.058150263754381</v>
      </c>
      <c r="X10" s="25">
        <v>4.8270409008395232</v>
      </c>
      <c r="Y10" s="25">
        <v>1.3615582390697714</v>
      </c>
      <c r="Z10" s="25">
        <v>0.14092879813953471</v>
      </c>
      <c r="AA10" s="25">
        <v>0.15771776790697714</v>
      </c>
      <c r="AC10" s="24" t="s">
        <v>35</v>
      </c>
      <c r="AD10" s="25">
        <v>12.326068031349546</v>
      </c>
      <c r="AE10" s="25">
        <v>10.599876259557458</v>
      </c>
      <c r="AF10" s="25">
        <v>5.9056957558837748</v>
      </c>
      <c r="AG10" s="25">
        <v>0</v>
      </c>
      <c r="AH10" s="25">
        <v>0</v>
      </c>
      <c r="AI10" s="25">
        <v>0</v>
      </c>
      <c r="AJ10" s="25">
        <v>0</v>
      </c>
      <c r="AL10" s="24" t="s">
        <v>35</v>
      </c>
      <c r="AM10" s="26">
        <f t="shared" si="9"/>
        <v>1.9922815521562498E-2</v>
      </c>
      <c r="AN10" s="26">
        <f t="shared" si="0"/>
        <v>0.23718714834483001</v>
      </c>
      <c r="AO10" s="26">
        <f t="shared" si="0"/>
        <v>0.22323609409030354</v>
      </c>
      <c r="AP10" s="26">
        <f t="shared" si="0"/>
        <v>-0.41758777592012408</v>
      </c>
      <c r="AQ10" s="26">
        <f t="shared" si="0"/>
        <v>-0.72775956259938079</v>
      </c>
      <c r="AR10" s="26">
        <f t="shared" si="0"/>
        <v>-0.93617997579107781</v>
      </c>
      <c r="AS10" s="26">
        <f t="shared" si="0"/>
        <v>-0.84766017175331809</v>
      </c>
      <c r="AU10" s="24" t="s">
        <v>35</v>
      </c>
      <c r="AV10" s="26">
        <f t="shared" si="10"/>
        <v>0.12353817790739119</v>
      </c>
      <c r="AW10" s="26">
        <f t="shared" si="1"/>
        <v>0.27279663185869962</v>
      </c>
      <c r="AX10" s="26">
        <f t="shared" si="1"/>
        <v>0.18703253734846848</v>
      </c>
      <c r="AY10" s="26">
        <f t="shared" si="1"/>
        <v>-0.48812795107772933</v>
      </c>
      <c r="AZ10" s="26">
        <f t="shared" si="1"/>
        <v>-0.80283367649056681</v>
      </c>
      <c r="BA10" s="26">
        <f t="shared" si="1"/>
        <v>-0.97182221296470794</v>
      </c>
      <c r="BB10" s="26">
        <f t="shared" si="1"/>
        <v>-0.93950218452491163</v>
      </c>
      <c r="BD10" s="24" t="s">
        <v>35</v>
      </c>
      <c r="BE10" s="26">
        <f t="shared" si="11"/>
        <v>0.12353817790739119</v>
      </c>
      <c r="BF10" s="26">
        <f t="shared" si="2"/>
        <v>0.17209034895883168</v>
      </c>
      <c r="BG10" s="26">
        <f t="shared" si="2"/>
        <v>-0.36605554720191247</v>
      </c>
      <c r="BH10" s="26">
        <f t="shared" si="2"/>
        <v>-1</v>
      </c>
      <c r="BI10" s="26">
        <f t="shared" si="2"/>
        <v>-1</v>
      </c>
      <c r="BJ10" s="26">
        <f t="shared" si="2"/>
        <v>-1</v>
      </c>
      <c r="BK10" s="26">
        <f t="shared" si="2"/>
        <v>-1</v>
      </c>
      <c r="BM10" s="24" t="s">
        <v>35</v>
      </c>
      <c r="BN10" s="25">
        <v>11.306649489910203</v>
      </c>
      <c r="BO10" s="25">
        <v>11.018377533893172</v>
      </c>
      <c r="BP10" s="25">
        <v>10.487178660770091</v>
      </c>
      <c r="BQ10" s="25">
        <v>7.3517875038962357</v>
      </c>
      <c r="BR10" s="25">
        <v>3.9758670729848271</v>
      </c>
      <c r="BS10" s="25">
        <v>5.0599993177486295</v>
      </c>
      <c r="BT10" s="25">
        <v>1.9037397795039868</v>
      </c>
      <c r="BV10" s="24" t="s">
        <v>35</v>
      </c>
      <c r="BW10" s="25">
        <v>11.554415657633946</v>
      </c>
      <c r="BX10" s="25">
        <v>11.706903290349533</v>
      </c>
      <c r="BY10" s="25">
        <v>11.263806400782162</v>
      </c>
      <c r="BZ10" s="25">
        <v>5.6679356622892652</v>
      </c>
      <c r="CA10" s="25">
        <v>2.0373264353842808</v>
      </c>
      <c r="CB10" s="25">
        <v>0.1525588951752142</v>
      </c>
      <c r="CC10" s="25">
        <v>0.12478793968706489</v>
      </c>
      <c r="CE10" s="24" t="s">
        <v>35</v>
      </c>
      <c r="CF10" s="25">
        <v>12.326068031349546</v>
      </c>
      <c r="CG10" s="25">
        <v>11.521140695944942</v>
      </c>
      <c r="CH10" s="25">
        <v>10.978644159273822</v>
      </c>
      <c r="CI10" s="25">
        <v>4.8784403024597092</v>
      </c>
      <c r="CJ10" s="25">
        <v>1.7579373586046529</v>
      </c>
      <c r="CK10" s="25">
        <v>6.1027573488372087E-2</v>
      </c>
      <c r="CL10" s="25">
        <v>0</v>
      </c>
      <c r="CN10" s="24" t="s">
        <v>35</v>
      </c>
      <c r="CO10" s="25">
        <v>12.326068031349546</v>
      </c>
      <c r="CP10" s="25">
        <v>10.823927455276717</v>
      </c>
      <c r="CQ10" s="25">
        <v>7.0396874852738209</v>
      </c>
      <c r="CR10" s="25">
        <v>6.1251713023255841E-2</v>
      </c>
      <c r="CS10" s="25">
        <v>4.8803460747724091E-2</v>
      </c>
      <c r="CT10" s="25">
        <v>0</v>
      </c>
      <c r="CU10" s="25">
        <v>0</v>
      </c>
      <c r="CW10" s="24" t="s">
        <v>35</v>
      </c>
      <c r="CX10" s="26">
        <f t="shared" si="12"/>
        <v>2.1913314633556391E-2</v>
      </c>
      <c r="CY10" s="26">
        <f t="shared" si="3"/>
        <v>6.2488851406517387E-2</v>
      </c>
      <c r="CZ10" s="26">
        <f t="shared" si="3"/>
        <v>7.4054973709682281E-2</v>
      </c>
      <c r="DA10" s="26">
        <f t="shared" si="3"/>
        <v>-0.22903978667971259</v>
      </c>
      <c r="DB10" s="26">
        <f t="shared" si="3"/>
        <v>-0.4875768233733262</v>
      </c>
      <c r="DC10" s="26">
        <f t="shared" si="3"/>
        <v>-0.96985001665116966</v>
      </c>
      <c r="DD10" s="26">
        <f t="shared" si="3"/>
        <v>-0.93445115712212623</v>
      </c>
      <c r="DF10" s="24" t="s">
        <v>35</v>
      </c>
      <c r="DG10" s="26">
        <f t="shared" si="13"/>
        <v>9.0160974950983297E-2</v>
      </c>
      <c r="DH10" s="26">
        <f t="shared" si="4"/>
        <v>4.5629509472264962E-2</v>
      </c>
      <c r="DI10" s="26">
        <f t="shared" si="4"/>
        <v>4.6863461985460431E-2</v>
      </c>
      <c r="DJ10" s="26">
        <f t="shared" si="4"/>
        <v>-0.33642800477104695</v>
      </c>
      <c r="DK10" s="26">
        <f t="shared" si="4"/>
        <v>-0.55784805519544045</v>
      </c>
      <c r="DL10" s="26">
        <f t="shared" si="4"/>
        <v>-0.98793921309943467</v>
      </c>
      <c r="DM10" s="26">
        <f t="shared" si="4"/>
        <v>-1</v>
      </c>
      <c r="DO10" s="24" t="s">
        <v>35</v>
      </c>
      <c r="DP10" s="26">
        <f t="shared" si="14"/>
        <v>9.0160974950983297E-2</v>
      </c>
      <c r="DQ10" s="26">
        <f t="shared" si="5"/>
        <v>-1.7647795967992153E-2</v>
      </c>
      <c r="DR10" s="26">
        <f t="shared" si="5"/>
        <v>-0.32873390327490759</v>
      </c>
      <c r="DS10" s="26">
        <f t="shared" si="5"/>
        <v>-0.99166845981459695</v>
      </c>
      <c r="DT10" s="26">
        <f t="shared" si="5"/>
        <v>-0.98772507736002213</v>
      </c>
      <c r="DU10" s="26">
        <f t="shared" si="5"/>
        <v>-1</v>
      </c>
      <c r="DV10" s="26">
        <f t="shared" si="5"/>
        <v>-1</v>
      </c>
      <c r="DX10" s="24" t="s">
        <v>35</v>
      </c>
      <c r="DY10" s="25">
        <v>10.970760294329343</v>
      </c>
      <c r="DZ10" s="25">
        <v>11.002788530819698</v>
      </c>
      <c r="EA10" s="25">
        <v>9.6840033053607879</v>
      </c>
      <c r="EB10" s="25">
        <v>8.1072402981008196</v>
      </c>
      <c r="EC10" s="25">
        <v>4.6194056573374098</v>
      </c>
      <c r="ED10" s="25">
        <v>4.404470347165546</v>
      </c>
      <c r="EE10" s="25">
        <v>2.7970636824315758</v>
      </c>
      <c r="EG10" s="24" t="s">
        <v>35</v>
      </c>
      <c r="EH10" s="25">
        <v>11.189328727804549</v>
      </c>
      <c r="EI10" s="25">
        <v>11.188583451795465</v>
      </c>
      <c r="EJ10" s="25">
        <v>11.395415130501705</v>
      </c>
      <c r="EK10" s="25">
        <v>5.4922468079701359</v>
      </c>
      <c r="EL10" s="25">
        <v>1.8799925055813962</v>
      </c>
      <c r="EM10" s="25">
        <v>0.31919040688804051</v>
      </c>
      <c r="EN10" s="25">
        <v>0.39714983897712119</v>
      </c>
      <c r="EP10" s="24" t="s">
        <v>35</v>
      </c>
      <c r="EQ10" s="25">
        <v>12.326068031349546</v>
      </c>
      <c r="ER10" s="25">
        <v>11.510620161038112</v>
      </c>
      <c r="ES10" s="25">
        <v>11.058150263754381</v>
      </c>
      <c r="ET10" s="25">
        <v>4.8270409008395232</v>
      </c>
      <c r="EU10" s="25">
        <v>1.3615582390697714</v>
      </c>
      <c r="EV10" s="25">
        <v>0.14092879813953471</v>
      </c>
      <c r="EW10" s="25">
        <v>0.15771776790697714</v>
      </c>
      <c r="EY10" s="24" t="s">
        <v>35</v>
      </c>
      <c r="EZ10" s="25">
        <v>12.326068031349546</v>
      </c>
      <c r="FA10" s="25">
        <v>10.599876259557458</v>
      </c>
      <c r="FB10" s="25">
        <v>5.9056957558837748</v>
      </c>
      <c r="FC10" s="25">
        <v>0</v>
      </c>
      <c r="FD10" s="25">
        <v>0</v>
      </c>
      <c r="FE10" s="25">
        <v>0</v>
      </c>
      <c r="FF10" s="25">
        <v>0</v>
      </c>
      <c r="FH10" s="24" t="s">
        <v>35</v>
      </c>
      <c r="FI10" s="26">
        <f t="shared" si="15"/>
        <v>1.9922815521562498E-2</v>
      </c>
      <c r="FJ10" s="26">
        <f t="shared" si="6"/>
        <v>1.6886166670870839E-2</v>
      </c>
      <c r="FK10" s="26">
        <f t="shared" si="6"/>
        <v>0.17672565479129165</v>
      </c>
      <c r="FL10" s="26">
        <f t="shared" si="6"/>
        <v>-0.32255038631866695</v>
      </c>
      <c r="FM10" s="26">
        <f t="shared" si="6"/>
        <v>-0.59302285942451527</v>
      </c>
      <c r="FN10" s="26">
        <f t="shared" si="6"/>
        <v>-0.92753035399739892</v>
      </c>
      <c r="FO10" s="26">
        <f t="shared" si="6"/>
        <v>-0.85801187099470466</v>
      </c>
      <c r="FQ10" s="24" t="s">
        <v>35</v>
      </c>
      <c r="FR10" s="26">
        <f t="shared" si="16"/>
        <v>0.12353817790739119</v>
      </c>
      <c r="FS10" s="26">
        <f t="shared" si="7"/>
        <v>4.6154811464015344E-2</v>
      </c>
      <c r="FT10" s="26">
        <f t="shared" si="7"/>
        <v>0.14189864615524295</v>
      </c>
      <c r="FU10" s="26">
        <f t="shared" si="7"/>
        <v>-0.40460123009178683</v>
      </c>
      <c r="FV10" s="26">
        <f t="shared" si="7"/>
        <v>-0.70525250647621984</v>
      </c>
      <c r="FW10" s="26">
        <f t="shared" si="7"/>
        <v>-0.96800323602354865</v>
      </c>
      <c r="FX10" s="26">
        <f t="shared" si="7"/>
        <v>-0.94361309365331714</v>
      </c>
      <c r="FZ10" s="24" t="s">
        <v>35</v>
      </c>
      <c r="GA10" s="26">
        <f t="shared" si="17"/>
        <v>0.12353817790739119</v>
      </c>
      <c r="GB10" s="26">
        <f t="shared" si="8"/>
        <v>-3.6619105250787154E-2</v>
      </c>
      <c r="GC10" s="26">
        <f t="shared" si="8"/>
        <v>-0.39015967160868792</v>
      </c>
      <c r="GD10" s="26">
        <f t="shared" si="8"/>
        <v>-1</v>
      </c>
      <c r="GE10" s="26">
        <f t="shared" si="8"/>
        <v>-1</v>
      </c>
      <c r="GF10" s="26">
        <f t="shared" si="8"/>
        <v>-1</v>
      </c>
      <c r="GG10" s="26">
        <f t="shared" si="8"/>
        <v>-1</v>
      </c>
    </row>
    <row r="11" spans="2:189" x14ac:dyDescent="0.2">
      <c r="B11" s="27" t="s">
        <v>36</v>
      </c>
      <c r="C11" s="25"/>
      <c r="D11" s="25"/>
      <c r="E11" s="25"/>
      <c r="F11" s="25"/>
      <c r="G11" s="25"/>
      <c r="H11" s="25"/>
      <c r="I11" s="25"/>
      <c r="K11" s="27" t="s">
        <v>36</v>
      </c>
      <c r="L11" s="25"/>
      <c r="M11" s="25"/>
      <c r="N11" s="25"/>
      <c r="O11" s="25"/>
      <c r="P11" s="25"/>
      <c r="Q11" s="25"/>
      <c r="R11" s="25"/>
      <c r="T11" s="27" t="s">
        <v>36</v>
      </c>
      <c r="U11" s="25"/>
      <c r="V11" s="25"/>
      <c r="W11" s="25"/>
      <c r="X11" s="25"/>
      <c r="Y11" s="25"/>
      <c r="Z11" s="25"/>
      <c r="AA11" s="25"/>
      <c r="AC11" s="27" t="s">
        <v>36</v>
      </c>
      <c r="AD11" s="25"/>
      <c r="AE11" s="25"/>
      <c r="AF11" s="25"/>
      <c r="AG11" s="25"/>
      <c r="AH11" s="25"/>
      <c r="AI11" s="25"/>
      <c r="AJ11" s="25"/>
      <c r="AL11" s="27" t="s">
        <v>36</v>
      </c>
      <c r="AM11" s="28"/>
      <c r="AN11" s="28"/>
      <c r="AO11" s="28"/>
      <c r="AP11" s="28"/>
      <c r="AQ11" s="28"/>
      <c r="AR11" s="28"/>
      <c r="AS11" s="28"/>
      <c r="AU11" s="27" t="s">
        <v>36</v>
      </c>
      <c r="AV11" s="28"/>
      <c r="AW11" s="28"/>
      <c r="AX11" s="28"/>
      <c r="AY11" s="28"/>
      <c r="AZ11" s="28"/>
      <c r="BA11" s="28"/>
      <c r="BB11" s="28"/>
      <c r="BD11" s="27" t="s">
        <v>36</v>
      </c>
      <c r="BE11" s="28"/>
      <c r="BF11" s="28"/>
      <c r="BG11" s="28"/>
      <c r="BH11" s="28"/>
      <c r="BI11" s="28"/>
      <c r="BJ11" s="28"/>
      <c r="BK11" s="28"/>
      <c r="BM11" s="27" t="s">
        <v>36</v>
      </c>
      <c r="BN11" s="25"/>
      <c r="BO11" s="25"/>
      <c r="BP11" s="25"/>
      <c r="BQ11" s="25"/>
      <c r="BR11" s="25"/>
      <c r="BS11" s="25"/>
      <c r="BT11" s="25"/>
      <c r="BV11" s="27" t="s">
        <v>36</v>
      </c>
      <c r="BW11" s="25"/>
      <c r="BX11" s="25"/>
      <c r="BY11" s="25"/>
      <c r="BZ11" s="25"/>
      <c r="CA11" s="25"/>
      <c r="CB11" s="25"/>
      <c r="CC11" s="25"/>
      <c r="CE11" s="27" t="s">
        <v>36</v>
      </c>
      <c r="CF11" s="25"/>
      <c r="CG11" s="25"/>
      <c r="CH11" s="25"/>
      <c r="CI11" s="25"/>
      <c r="CJ11" s="25"/>
      <c r="CK11" s="25"/>
      <c r="CL11" s="25"/>
      <c r="CN11" s="27" t="s">
        <v>36</v>
      </c>
      <c r="CO11" s="25"/>
      <c r="CP11" s="25"/>
      <c r="CQ11" s="25"/>
      <c r="CR11" s="25"/>
      <c r="CS11" s="25"/>
      <c r="CT11" s="25"/>
      <c r="CU11" s="25"/>
      <c r="CW11" s="27" t="s">
        <v>36</v>
      </c>
      <c r="CX11" s="28"/>
      <c r="CY11" s="28"/>
      <c r="CZ11" s="28"/>
      <c r="DA11" s="28"/>
      <c r="DB11" s="28"/>
      <c r="DC11" s="28"/>
      <c r="DD11" s="28"/>
      <c r="DF11" s="27" t="s">
        <v>36</v>
      </c>
      <c r="DG11" s="28"/>
      <c r="DH11" s="28"/>
      <c r="DI11" s="28"/>
      <c r="DJ11" s="28"/>
      <c r="DK11" s="28"/>
      <c r="DL11" s="28"/>
      <c r="DM11" s="28"/>
      <c r="DO11" s="27" t="s">
        <v>36</v>
      </c>
      <c r="DP11" s="28"/>
      <c r="DQ11" s="28"/>
      <c r="DR11" s="28"/>
      <c r="DS11" s="28"/>
      <c r="DT11" s="28"/>
      <c r="DU11" s="28"/>
      <c r="DV11" s="28"/>
      <c r="DX11" s="27" t="s">
        <v>36</v>
      </c>
      <c r="DY11" s="25"/>
      <c r="DZ11" s="25"/>
      <c r="EA11" s="25"/>
      <c r="EB11" s="25"/>
      <c r="EC11" s="25"/>
      <c r="ED11" s="25"/>
      <c r="EE11" s="25"/>
      <c r="EG11" s="27" t="s">
        <v>36</v>
      </c>
      <c r="EH11" s="25"/>
      <c r="EI11" s="25"/>
      <c r="EJ11" s="25"/>
      <c r="EK11" s="25"/>
      <c r="EL11" s="25"/>
      <c r="EM11" s="25"/>
      <c r="EN11" s="25"/>
      <c r="EP11" s="27" t="s">
        <v>36</v>
      </c>
      <c r="EQ11" s="25"/>
      <c r="ER11" s="25"/>
      <c r="ES11" s="25"/>
      <c r="ET11" s="25"/>
      <c r="EU11" s="25"/>
      <c r="EV11" s="25"/>
      <c r="EW11" s="25"/>
      <c r="EY11" s="27" t="s">
        <v>36</v>
      </c>
      <c r="EZ11" s="25"/>
      <c r="FA11" s="25"/>
      <c r="FB11" s="25"/>
      <c r="FC11" s="25"/>
      <c r="FD11" s="25"/>
      <c r="FE11" s="25"/>
      <c r="FF11" s="25"/>
      <c r="FH11" s="27" t="s">
        <v>36</v>
      </c>
      <c r="FI11" s="28"/>
      <c r="FJ11" s="28"/>
      <c r="FK11" s="28"/>
      <c r="FL11" s="28"/>
      <c r="FM11" s="28"/>
      <c r="FN11" s="28"/>
      <c r="FO11" s="28"/>
      <c r="FQ11" s="27" t="s">
        <v>36</v>
      </c>
      <c r="FR11" s="28"/>
      <c r="FS11" s="28"/>
      <c r="FT11" s="28"/>
      <c r="FU11" s="28"/>
      <c r="FV11" s="28"/>
      <c r="FW11" s="28"/>
      <c r="FX11" s="28"/>
      <c r="FZ11" s="27" t="s">
        <v>36</v>
      </c>
      <c r="GA11" s="28"/>
      <c r="GB11" s="28"/>
      <c r="GC11" s="28"/>
      <c r="GD11" s="28"/>
      <c r="GE11" s="28"/>
      <c r="GF11" s="28"/>
      <c r="GG11" s="28"/>
    </row>
    <row r="12" spans="2:189" x14ac:dyDescent="0.2">
      <c r="B12" s="24" t="s">
        <v>37</v>
      </c>
      <c r="C12" s="25">
        <v>9.872747300654666</v>
      </c>
      <c r="D12" s="25">
        <v>13.012177150743073</v>
      </c>
      <c r="E12" s="25">
        <v>13.077938291786277</v>
      </c>
      <c r="F12" s="25">
        <v>12.922165002379691</v>
      </c>
      <c r="G12" s="25">
        <v>9.7659521451256985</v>
      </c>
      <c r="H12" s="25">
        <v>11.167856949283834</v>
      </c>
      <c r="I12" s="25">
        <v>11.847106469192678</v>
      </c>
      <c r="K12" s="24" t="s">
        <v>37</v>
      </c>
      <c r="L12" s="25">
        <v>10.98075219366603</v>
      </c>
      <c r="M12" s="25">
        <v>10.523668151364486</v>
      </c>
      <c r="N12" s="25">
        <v>10.072986597839549</v>
      </c>
      <c r="O12" s="25">
        <v>12.281600413483966</v>
      </c>
      <c r="P12" s="25">
        <v>9.0921434833351089</v>
      </c>
      <c r="Q12" s="25">
        <v>8.2495948523994187</v>
      </c>
      <c r="R12" s="25">
        <v>9.9455471453787379</v>
      </c>
      <c r="T12" s="24" t="s">
        <v>37</v>
      </c>
      <c r="U12" s="25">
        <v>13.048313854986281</v>
      </c>
      <c r="V12" s="25">
        <v>11.897245627381935</v>
      </c>
      <c r="W12" s="25">
        <v>8.4572595201582619</v>
      </c>
      <c r="X12" s="25">
        <v>5.759577107463798</v>
      </c>
      <c r="Y12" s="25">
        <v>5.0495663105078874</v>
      </c>
      <c r="Z12" s="25">
        <v>4.1311837665497544</v>
      </c>
      <c r="AA12" s="25">
        <v>3.9671719136040537</v>
      </c>
      <c r="AC12" s="24" t="s">
        <v>37</v>
      </c>
      <c r="AD12" s="25">
        <v>7.9924932671007172</v>
      </c>
      <c r="AE12" s="25">
        <v>5.7472670050765071</v>
      </c>
      <c r="AF12" s="25">
        <v>5.7423829415844434</v>
      </c>
      <c r="AG12" s="25">
        <v>0</v>
      </c>
      <c r="AH12" s="25">
        <v>0</v>
      </c>
      <c r="AI12" s="25">
        <v>0</v>
      </c>
      <c r="AJ12" s="25">
        <v>0</v>
      </c>
      <c r="AL12" s="24" t="s">
        <v>37</v>
      </c>
      <c r="AM12" s="26">
        <f t="shared" ref="AM12:AS12" si="18">IFERROR(L12/C12-1,"N/A")</f>
        <v>0.11222862889824925</v>
      </c>
      <c r="AN12" s="26">
        <f t="shared" si="18"/>
        <v>-0.19124462959194177</v>
      </c>
      <c r="AO12" s="26">
        <f t="shared" si="18"/>
        <v>-0.22977258547197887</v>
      </c>
      <c r="AP12" s="26">
        <f t="shared" si="18"/>
        <v>-4.9570995942070151E-2</v>
      </c>
      <c r="AQ12" s="26">
        <f t="shared" si="18"/>
        <v>-6.8995695634951004E-2</v>
      </c>
      <c r="AR12" s="26">
        <f t="shared" si="18"/>
        <v>-0.26130905062063459</v>
      </c>
      <c r="AS12" s="26">
        <f t="shared" si="18"/>
        <v>-0.16050833414545329</v>
      </c>
      <c r="AU12" s="24" t="s">
        <v>37</v>
      </c>
      <c r="AV12" s="26">
        <f t="shared" ref="AV12:BB12" si="19">IFERROR(U12/C12-1,"N/A")</f>
        <v>0.321649735137153</v>
      </c>
      <c r="AW12" s="26">
        <f t="shared" si="19"/>
        <v>-8.5683703076350204E-2</v>
      </c>
      <c r="AX12" s="26">
        <f t="shared" si="19"/>
        <v>-0.35331859414951328</v>
      </c>
      <c r="AY12" s="26">
        <f t="shared" si="19"/>
        <v>-0.55428698624393524</v>
      </c>
      <c r="AZ12" s="26">
        <f t="shared" si="19"/>
        <v>-0.48294173108065197</v>
      </c>
      <c r="BA12" s="26">
        <f t="shared" si="19"/>
        <v>-0.63008267518911265</v>
      </c>
      <c r="BB12" s="26">
        <f t="shared" si="19"/>
        <v>-0.6651357929532985</v>
      </c>
      <c r="BD12" s="24" t="s">
        <v>37</v>
      </c>
      <c r="BE12" s="26">
        <f t="shared" ref="BE12:BK12" si="20">IFERROR(AD12/C12-1,"N/A")</f>
        <v>-0.19044891723596213</v>
      </c>
      <c r="BF12" s="26">
        <f t="shared" si="20"/>
        <v>-0.55831626494968956</v>
      </c>
      <c r="BG12" s="26">
        <f t="shared" si="20"/>
        <v>-0.56091068687860368</v>
      </c>
      <c r="BH12" s="26">
        <f t="shared" si="20"/>
        <v>-1</v>
      </c>
      <c r="BI12" s="26">
        <f t="shared" si="20"/>
        <v>-1</v>
      </c>
      <c r="BJ12" s="26">
        <f t="shared" si="20"/>
        <v>-1</v>
      </c>
      <c r="BK12" s="26">
        <f t="shared" si="20"/>
        <v>-1</v>
      </c>
      <c r="BM12" s="24" t="s">
        <v>37</v>
      </c>
      <c r="BN12" s="25">
        <v>9.7652950562316363</v>
      </c>
      <c r="BO12" s="25">
        <v>10.150947021293121</v>
      </c>
      <c r="BP12" s="25">
        <v>10.146382416737273</v>
      </c>
      <c r="BQ12" s="25">
        <v>12.322048707596373</v>
      </c>
      <c r="BR12" s="25">
        <v>9.5684094600673149</v>
      </c>
      <c r="BS12" s="25">
        <v>7.7680850289528749</v>
      </c>
      <c r="BT12" s="25">
        <v>7.5406751316787854</v>
      </c>
      <c r="BV12" s="24" t="s">
        <v>37</v>
      </c>
      <c r="BW12" s="25">
        <v>12.561533965606381</v>
      </c>
      <c r="BX12" s="25">
        <v>10.623058398608485</v>
      </c>
      <c r="BY12" s="25">
        <v>9.1193739178664561</v>
      </c>
      <c r="BZ12" s="25">
        <v>10.749492114096865</v>
      </c>
      <c r="CA12" s="25">
        <v>7.01969242764316</v>
      </c>
      <c r="CB12" s="25">
        <v>7.2814832290226699</v>
      </c>
      <c r="CC12" s="25">
        <v>6.4434725366660324</v>
      </c>
      <c r="CE12" s="24" t="s">
        <v>37</v>
      </c>
      <c r="CF12" s="25">
        <v>13.108507190501035</v>
      </c>
      <c r="CG12" s="25">
        <v>12.379373407642928</v>
      </c>
      <c r="CH12" s="25">
        <v>8.4149921339148754</v>
      </c>
      <c r="CI12" s="25">
        <v>4.4837872082742551</v>
      </c>
      <c r="CJ12" s="25">
        <v>2.2004324734834628</v>
      </c>
      <c r="CK12" s="25">
        <v>2.9188993736685336</v>
      </c>
      <c r="CL12" s="25">
        <v>0.79655422971166534</v>
      </c>
      <c r="CN12" s="24" t="s">
        <v>37</v>
      </c>
      <c r="CO12" s="25">
        <v>8.4903812807332457</v>
      </c>
      <c r="CP12" s="25">
        <v>5.7472670050765071</v>
      </c>
      <c r="CQ12" s="25">
        <v>5.7457423066638089</v>
      </c>
      <c r="CR12" s="25">
        <v>0</v>
      </c>
      <c r="CS12" s="25">
        <v>0</v>
      </c>
      <c r="CT12" s="25">
        <v>0</v>
      </c>
      <c r="CU12" s="25">
        <v>0</v>
      </c>
      <c r="CW12" s="24" t="s">
        <v>37</v>
      </c>
      <c r="CX12" s="26">
        <f t="shared" ref="CX12:DD12" si="21">IFERROR(BW12/BN12-1,"N/A")</f>
        <v>0.28634453882582389</v>
      </c>
      <c r="CY12" s="26">
        <f t="shared" si="21"/>
        <v>4.650909676949766E-2</v>
      </c>
      <c r="CZ12" s="26">
        <f t="shared" si="21"/>
        <v>-0.101219179081668</v>
      </c>
      <c r="DA12" s="26">
        <f t="shared" si="21"/>
        <v>-0.12762135833224297</v>
      </c>
      <c r="DB12" s="26">
        <f t="shared" si="21"/>
        <v>-0.26636788936143885</v>
      </c>
      <c r="DC12" s="26">
        <f t="shared" si="21"/>
        <v>-6.2641152628551744E-2</v>
      </c>
      <c r="DD12" s="26">
        <f t="shared" si="21"/>
        <v>-0.14550455706589793</v>
      </c>
      <c r="DF12" s="24" t="s">
        <v>37</v>
      </c>
      <c r="DG12" s="26">
        <f t="shared" ref="DG12:DM12" si="22">IFERROR(CF12/BN12-1,"N/A")</f>
        <v>0.34235648948834951</v>
      </c>
      <c r="DH12" s="26">
        <f t="shared" si="22"/>
        <v>0.2195289150534776</v>
      </c>
      <c r="DI12" s="26">
        <f t="shared" si="22"/>
        <v>-0.17064114200607405</v>
      </c>
      <c r="DJ12" s="26">
        <f t="shared" si="22"/>
        <v>-0.63611674367834126</v>
      </c>
      <c r="DK12" s="26">
        <f t="shared" si="22"/>
        <v>-0.770031531085002</v>
      </c>
      <c r="DL12" s="26">
        <f t="shared" si="22"/>
        <v>-0.62424466740653117</v>
      </c>
      <c r="DM12" s="26">
        <f t="shared" si="22"/>
        <v>-0.89436566145578955</v>
      </c>
      <c r="DO12" s="24" t="s">
        <v>37</v>
      </c>
      <c r="DP12" s="26">
        <f t="shared" ref="DP12:DV12" si="23">IFERROR(CO12/BN12-1,"N/A")</f>
        <v>-0.13055558159349379</v>
      </c>
      <c r="DQ12" s="26">
        <f t="shared" si="23"/>
        <v>-0.43381962362518889</v>
      </c>
      <c r="DR12" s="26">
        <f t="shared" si="23"/>
        <v>-0.43371518333610748</v>
      </c>
      <c r="DS12" s="26">
        <f t="shared" si="23"/>
        <v>-1</v>
      </c>
      <c r="DT12" s="26">
        <f t="shared" si="23"/>
        <v>-1</v>
      </c>
      <c r="DU12" s="26">
        <f t="shared" si="23"/>
        <v>-1</v>
      </c>
      <c r="DV12" s="26">
        <f t="shared" si="23"/>
        <v>-1</v>
      </c>
      <c r="DX12" s="24" t="s">
        <v>37</v>
      </c>
      <c r="DY12" s="25">
        <v>9.6893763243953845</v>
      </c>
      <c r="DZ12" s="25">
        <v>11.221847806373107</v>
      </c>
      <c r="EA12" s="25">
        <v>11.613993129735386</v>
      </c>
      <c r="EB12" s="25">
        <v>12.316012919668728</v>
      </c>
      <c r="EC12" s="25">
        <v>9.8090826157829678</v>
      </c>
      <c r="ED12" s="25">
        <v>7.7700010855492563</v>
      </c>
      <c r="EE12" s="25">
        <v>7.598226961994941</v>
      </c>
      <c r="EG12" s="24" t="s">
        <v>37</v>
      </c>
      <c r="EH12" s="25">
        <v>10.98075219366603</v>
      </c>
      <c r="EI12" s="25">
        <v>10.523668151364486</v>
      </c>
      <c r="EJ12" s="25">
        <v>10.072986597839549</v>
      </c>
      <c r="EK12" s="25">
        <v>12.281600413483966</v>
      </c>
      <c r="EL12" s="25">
        <v>9.0921434833351089</v>
      </c>
      <c r="EM12" s="25">
        <v>8.2495948523994187</v>
      </c>
      <c r="EN12" s="25">
        <v>9.9455471453787379</v>
      </c>
      <c r="EP12" s="24" t="s">
        <v>37</v>
      </c>
      <c r="EQ12" s="25">
        <v>13.048313854986281</v>
      </c>
      <c r="ER12" s="25">
        <v>11.897245627381935</v>
      </c>
      <c r="ES12" s="25">
        <v>8.4572595201582619</v>
      </c>
      <c r="ET12" s="25">
        <v>5.759577107463798</v>
      </c>
      <c r="EU12" s="25">
        <v>5.0495663105078874</v>
      </c>
      <c r="EV12" s="25">
        <v>4.1311837665497544</v>
      </c>
      <c r="EW12" s="25">
        <v>3.9671719136040537</v>
      </c>
      <c r="EY12" s="24" t="s">
        <v>37</v>
      </c>
      <c r="EZ12" s="25">
        <v>7.9924932671007172</v>
      </c>
      <c r="FA12" s="25">
        <v>5.7472670050765071</v>
      </c>
      <c r="FB12" s="25">
        <v>5.7423829415844434</v>
      </c>
      <c r="FC12" s="25">
        <v>0</v>
      </c>
      <c r="FD12" s="25">
        <v>0</v>
      </c>
      <c r="FE12" s="25">
        <v>0</v>
      </c>
      <c r="FF12" s="25">
        <v>0</v>
      </c>
      <c r="FH12" s="24" t="s">
        <v>37</v>
      </c>
      <c r="FI12" s="26">
        <f t="shared" ref="FI12:FO12" si="24">IFERROR(EH12/DY12-1,"N/A")</f>
        <v>0.13327750167152552</v>
      </c>
      <c r="FJ12" s="26">
        <f t="shared" si="24"/>
        <v>-6.2216104429086205E-2</v>
      </c>
      <c r="FK12" s="26">
        <f t="shared" si="24"/>
        <v>-0.13268533179603725</v>
      </c>
      <c r="FL12" s="26">
        <f t="shared" si="24"/>
        <v>-2.7941271586200411E-3</v>
      </c>
      <c r="FM12" s="26">
        <f t="shared" si="24"/>
        <v>-7.3089315334574967E-2</v>
      </c>
      <c r="FN12" s="26">
        <f t="shared" si="24"/>
        <v>6.1723770893947094E-2</v>
      </c>
      <c r="FO12" s="26">
        <f t="shared" si="24"/>
        <v>0.30892999052603964</v>
      </c>
      <c r="FQ12" s="24" t="s">
        <v>37</v>
      </c>
      <c r="FR12" s="26">
        <f t="shared" ref="FR12:FX12" si="25">IFERROR(EQ12/DY12-1,"N/A")</f>
        <v>0.34666189217297161</v>
      </c>
      <c r="FS12" s="26">
        <f t="shared" si="25"/>
        <v>6.0185972280363265E-2</v>
      </c>
      <c r="FT12" s="26">
        <f t="shared" si="25"/>
        <v>-0.27180432899472939</v>
      </c>
      <c r="FU12" s="26">
        <f t="shared" si="25"/>
        <v>-0.53235051432385827</v>
      </c>
      <c r="FV12" s="26">
        <f t="shared" si="25"/>
        <v>-0.48521523283094226</v>
      </c>
      <c r="FW12" s="26">
        <f t="shared" si="25"/>
        <v>-0.46831619184288398</v>
      </c>
      <c r="FX12" s="26">
        <f t="shared" si="25"/>
        <v>-0.47788188830799827</v>
      </c>
      <c r="FZ12" s="24" t="s">
        <v>37</v>
      </c>
      <c r="GA12" s="26">
        <f t="shared" ref="GA12:GG12" si="26">IFERROR(EZ12/DY12-1,"N/A")</f>
        <v>-0.1751282023201377</v>
      </c>
      <c r="GB12" s="26">
        <f t="shared" si="26"/>
        <v>-0.48785020932002643</v>
      </c>
      <c r="GC12" s="26">
        <f t="shared" si="26"/>
        <v>-0.50556342875025639</v>
      </c>
      <c r="GD12" s="26">
        <f t="shared" si="26"/>
        <v>-1</v>
      </c>
      <c r="GE12" s="26">
        <f t="shared" si="26"/>
        <v>-1</v>
      </c>
      <c r="GF12" s="26">
        <f t="shared" si="26"/>
        <v>-1</v>
      </c>
      <c r="GG12" s="26">
        <f t="shared" si="26"/>
        <v>-1</v>
      </c>
    </row>
    <row r="13" spans="2:189" x14ac:dyDescent="0.2">
      <c r="B13" s="27" t="s">
        <v>38</v>
      </c>
      <c r="C13" s="25"/>
      <c r="D13" s="25"/>
      <c r="E13" s="25"/>
      <c r="F13" s="25"/>
      <c r="G13" s="25"/>
      <c r="H13" s="25"/>
      <c r="I13" s="25"/>
      <c r="K13" s="27" t="s">
        <v>38</v>
      </c>
      <c r="L13" s="25"/>
      <c r="M13" s="25"/>
      <c r="N13" s="25"/>
      <c r="O13" s="25"/>
      <c r="P13" s="25"/>
      <c r="Q13" s="25"/>
      <c r="R13" s="25"/>
      <c r="T13" s="27" t="s">
        <v>38</v>
      </c>
      <c r="U13" s="25"/>
      <c r="V13" s="25"/>
      <c r="W13" s="25"/>
      <c r="X13" s="25"/>
      <c r="Y13" s="25"/>
      <c r="Z13" s="25"/>
      <c r="AA13" s="25"/>
      <c r="AC13" s="27" t="s">
        <v>38</v>
      </c>
      <c r="AD13" s="25"/>
      <c r="AE13" s="25"/>
      <c r="AF13" s="25"/>
      <c r="AG13" s="25"/>
      <c r="AH13" s="25"/>
      <c r="AI13" s="25"/>
      <c r="AJ13" s="25"/>
      <c r="AL13" s="27" t="s">
        <v>38</v>
      </c>
      <c r="AM13" s="28"/>
      <c r="AN13" s="28"/>
      <c r="AO13" s="28"/>
      <c r="AP13" s="28"/>
      <c r="AQ13" s="28"/>
      <c r="AR13" s="28"/>
      <c r="AS13" s="28"/>
      <c r="AU13" s="27" t="s">
        <v>38</v>
      </c>
      <c r="AV13" s="28"/>
      <c r="AW13" s="28"/>
      <c r="AX13" s="28"/>
      <c r="AY13" s="28"/>
      <c r="AZ13" s="28"/>
      <c r="BA13" s="28"/>
      <c r="BB13" s="28"/>
      <c r="BD13" s="27" t="s">
        <v>38</v>
      </c>
      <c r="BE13" s="28"/>
      <c r="BF13" s="28"/>
      <c r="BG13" s="28"/>
      <c r="BH13" s="28"/>
      <c r="BI13" s="28"/>
      <c r="BJ13" s="28"/>
      <c r="BK13" s="28"/>
      <c r="BM13" s="27" t="s">
        <v>38</v>
      </c>
      <c r="BN13" s="25"/>
      <c r="BO13" s="25"/>
      <c r="BP13" s="25"/>
      <c r="BQ13" s="25"/>
      <c r="BR13" s="25"/>
      <c r="BS13" s="25"/>
      <c r="BT13" s="25"/>
      <c r="BV13" s="27" t="s">
        <v>38</v>
      </c>
      <c r="BW13" s="25"/>
      <c r="BX13" s="25"/>
      <c r="BY13" s="25"/>
      <c r="BZ13" s="25"/>
      <c r="CA13" s="25"/>
      <c r="CB13" s="25"/>
      <c r="CC13" s="25"/>
      <c r="CE13" s="27" t="s">
        <v>38</v>
      </c>
      <c r="CF13" s="25"/>
      <c r="CG13" s="25"/>
      <c r="CH13" s="25"/>
      <c r="CI13" s="25"/>
      <c r="CJ13" s="25"/>
      <c r="CK13" s="25"/>
      <c r="CL13" s="25"/>
      <c r="CN13" s="27" t="s">
        <v>38</v>
      </c>
      <c r="CO13" s="25"/>
      <c r="CP13" s="25"/>
      <c r="CQ13" s="25"/>
      <c r="CR13" s="25"/>
      <c r="CS13" s="25"/>
      <c r="CT13" s="25"/>
      <c r="CU13" s="25"/>
      <c r="CW13" s="27" t="s">
        <v>38</v>
      </c>
      <c r="CX13" s="28"/>
      <c r="CY13" s="28"/>
      <c r="CZ13" s="28"/>
      <c r="DA13" s="28"/>
      <c r="DB13" s="28"/>
      <c r="DC13" s="28"/>
      <c r="DD13" s="28"/>
      <c r="DF13" s="27" t="s">
        <v>38</v>
      </c>
      <c r="DG13" s="28"/>
      <c r="DH13" s="28"/>
      <c r="DI13" s="28"/>
      <c r="DJ13" s="28"/>
      <c r="DK13" s="28"/>
      <c r="DL13" s="28"/>
      <c r="DM13" s="28"/>
      <c r="DO13" s="27" t="s">
        <v>38</v>
      </c>
      <c r="DP13" s="28"/>
      <c r="DQ13" s="28"/>
      <c r="DR13" s="28"/>
      <c r="DS13" s="28"/>
      <c r="DT13" s="28"/>
      <c r="DU13" s="28"/>
      <c r="DV13" s="28"/>
      <c r="DX13" s="27" t="s">
        <v>38</v>
      </c>
      <c r="DY13" s="25"/>
      <c r="DZ13" s="25"/>
      <c r="EA13" s="25"/>
      <c r="EB13" s="25"/>
      <c r="EC13" s="25"/>
      <c r="ED13" s="25"/>
      <c r="EE13" s="25"/>
      <c r="EG13" s="27" t="s">
        <v>38</v>
      </c>
      <c r="EH13" s="25"/>
      <c r="EI13" s="25"/>
      <c r="EJ13" s="25"/>
      <c r="EK13" s="25"/>
      <c r="EL13" s="25"/>
      <c r="EM13" s="25"/>
      <c r="EN13" s="25"/>
      <c r="EP13" s="27" t="s">
        <v>38</v>
      </c>
      <c r="EQ13" s="25"/>
      <c r="ER13" s="25"/>
      <c r="ES13" s="25"/>
      <c r="ET13" s="25"/>
      <c r="EU13" s="25"/>
      <c r="EV13" s="25"/>
      <c r="EW13" s="25"/>
      <c r="EY13" s="27" t="s">
        <v>38</v>
      </c>
      <c r="EZ13" s="25"/>
      <c r="FA13" s="25"/>
      <c r="FB13" s="25"/>
      <c r="FC13" s="25"/>
      <c r="FD13" s="25"/>
      <c r="FE13" s="25"/>
      <c r="FF13" s="25"/>
      <c r="FH13" s="27" t="s">
        <v>38</v>
      </c>
      <c r="FI13" s="28"/>
      <c r="FJ13" s="28"/>
      <c r="FK13" s="28"/>
      <c r="FL13" s="28"/>
      <c r="FM13" s="28"/>
      <c r="FN13" s="28"/>
      <c r="FO13" s="28"/>
      <c r="FQ13" s="27" t="s">
        <v>38</v>
      </c>
      <c r="FR13" s="28"/>
      <c r="FS13" s="28"/>
      <c r="FT13" s="28"/>
      <c r="FU13" s="28"/>
      <c r="FV13" s="28"/>
      <c r="FW13" s="28"/>
      <c r="FX13" s="28"/>
      <c r="FZ13" s="27" t="s">
        <v>38</v>
      </c>
      <c r="GA13" s="28"/>
      <c r="GB13" s="28"/>
      <c r="GC13" s="28"/>
      <c r="GD13" s="28"/>
      <c r="GE13" s="28"/>
      <c r="GF13" s="28"/>
      <c r="GG13" s="28"/>
    </row>
    <row r="14" spans="2:189" x14ac:dyDescent="0.2">
      <c r="B14" s="24" t="s">
        <v>39</v>
      </c>
      <c r="C14" s="25">
        <v>30.501654935247554</v>
      </c>
      <c r="D14" s="25">
        <v>34.27837517904721</v>
      </c>
      <c r="E14" s="25">
        <v>35.395302161433477</v>
      </c>
      <c r="F14" s="25">
        <v>32.200154435625748</v>
      </c>
      <c r="G14" s="25">
        <v>27.877221064669492</v>
      </c>
      <c r="H14" s="25">
        <v>24.408454601918859</v>
      </c>
      <c r="I14" s="25">
        <v>23.794373579906111</v>
      </c>
      <c r="K14" s="24" t="s">
        <v>39</v>
      </c>
      <c r="L14" s="25">
        <v>34.319445227761328</v>
      </c>
      <c r="M14" s="25">
        <v>34.494144926337519</v>
      </c>
      <c r="N14" s="25">
        <v>35.827218475331051</v>
      </c>
      <c r="O14" s="25">
        <v>45.716280870086862</v>
      </c>
      <c r="P14" s="25">
        <v>40.327339715124246</v>
      </c>
      <c r="Q14" s="25">
        <v>40.484999574256321</v>
      </c>
      <c r="R14" s="25">
        <v>46.082038215201955</v>
      </c>
      <c r="T14" s="24" t="s">
        <v>39</v>
      </c>
      <c r="U14" s="25">
        <v>34.494144926337519</v>
      </c>
      <c r="V14" s="25">
        <v>34.494144926337519</v>
      </c>
      <c r="W14" s="25">
        <v>41.118598106912785</v>
      </c>
      <c r="X14" s="25">
        <v>38.666539588174047</v>
      </c>
      <c r="Y14" s="25">
        <v>29.904545882221136</v>
      </c>
      <c r="Z14" s="25">
        <v>26.169647410355214</v>
      </c>
      <c r="AA14" s="25">
        <v>34.795120768228983</v>
      </c>
      <c r="AC14" s="24" t="s">
        <v>39</v>
      </c>
      <c r="AD14" s="25">
        <v>34.494144926337519</v>
      </c>
      <c r="AE14" s="25">
        <v>33.590760337946783</v>
      </c>
      <c r="AF14" s="25">
        <v>21.741026811668192</v>
      </c>
      <c r="AG14" s="25">
        <v>4.3941099977376847</v>
      </c>
      <c r="AH14" s="25">
        <v>0.69065351520405183</v>
      </c>
      <c r="AI14" s="25">
        <v>0.65401093110834929</v>
      </c>
      <c r="AJ14" s="25">
        <v>1.338979728116207</v>
      </c>
      <c r="AL14" s="24" t="s">
        <v>39</v>
      </c>
      <c r="AM14" s="26">
        <f t="shared" ref="AM14:AS14" si="27">IFERROR(L14/C14-1,"N/A")</f>
        <v>0.12516666064902449</v>
      </c>
      <c r="AN14" s="26">
        <f t="shared" si="27"/>
        <v>6.2946317076955083E-3</v>
      </c>
      <c r="AO14" s="26">
        <f t="shared" si="27"/>
        <v>1.2202645196462969E-2</v>
      </c>
      <c r="AP14" s="26">
        <f t="shared" si="27"/>
        <v>0.41975346613577358</v>
      </c>
      <c r="AQ14" s="26">
        <f t="shared" si="27"/>
        <v>0.44660544254296397</v>
      </c>
      <c r="AR14" s="26">
        <f t="shared" si="27"/>
        <v>0.65864657285896389</v>
      </c>
      <c r="AS14" s="26">
        <f t="shared" si="27"/>
        <v>0.93667793188375192</v>
      </c>
      <c r="AU14" s="24" t="s">
        <v>39</v>
      </c>
      <c r="AV14" s="26">
        <f t="shared" ref="AV14:BB14" si="28">IFERROR(U14/C14-1,"N/A")</f>
        <v>0.13089420884098524</v>
      </c>
      <c r="AW14" s="26">
        <f t="shared" si="28"/>
        <v>6.2946317076955083E-3</v>
      </c>
      <c r="AX14" s="26">
        <f t="shared" si="28"/>
        <v>0.16169648501306977</v>
      </c>
      <c r="AY14" s="26">
        <f t="shared" si="28"/>
        <v>0.20081845152251798</v>
      </c>
      <c r="AZ14" s="26">
        <f t="shared" si="28"/>
        <v>7.2723346880546824E-2</v>
      </c>
      <c r="BA14" s="26">
        <f t="shared" si="28"/>
        <v>7.215503140858015E-2</v>
      </c>
      <c r="BB14" s="26">
        <f t="shared" si="28"/>
        <v>0.46232556412465464</v>
      </c>
      <c r="BD14" s="24" t="s">
        <v>39</v>
      </c>
      <c r="BE14" s="26">
        <f t="shared" ref="BE14:BK14" si="29">IFERROR(AD14/C14-1,"N/A")</f>
        <v>0.13089420884098524</v>
      </c>
      <c r="BF14" s="26">
        <f t="shared" si="29"/>
        <v>-2.0059726795940258E-2</v>
      </c>
      <c r="BG14" s="26">
        <f t="shared" si="29"/>
        <v>-0.38576518678919225</v>
      </c>
      <c r="BH14" s="26">
        <f t="shared" si="29"/>
        <v>-0.86353761108437077</v>
      </c>
      <c r="BI14" s="26">
        <f t="shared" si="29"/>
        <v>-0.97522516632479705</v>
      </c>
      <c r="BJ14" s="26">
        <f t="shared" si="29"/>
        <v>-0.9732055575916333</v>
      </c>
      <c r="BK14" s="26">
        <f t="shared" si="29"/>
        <v>-0.94372704439477451</v>
      </c>
      <c r="BM14" s="24" t="s">
        <v>39</v>
      </c>
      <c r="BN14" s="25">
        <v>33.805939671767888</v>
      </c>
      <c r="BO14" s="25">
        <v>33.834658084514416</v>
      </c>
      <c r="BP14" s="25">
        <v>32.430442009937892</v>
      </c>
      <c r="BQ14" s="25">
        <v>29.020697121220774</v>
      </c>
      <c r="BR14" s="25">
        <v>20.493811212519685</v>
      </c>
      <c r="BS14" s="25">
        <v>14.145467523101555</v>
      </c>
      <c r="BT14" s="25">
        <v>12.306289192589473</v>
      </c>
      <c r="BV14" s="24" t="s">
        <v>39</v>
      </c>
      <c r="BW14" s="25">
        <v>34.494144926337519</v>
      </c>
      <c r="BX14" s="25">
        <v>34.494144926337519</v>
      </c>
      <c r="BY14" s="25">
        <v>34.494144926337519</v>
      </c>
      <c r="BZ14" s="25">
        <v>34.363306996086685</v>
      </c>
      <c r="CA14" s="25">
        <v>26.815483581964116</v>
      </c>
      <c r="CB14" s="25">
        <v>18.894512510630268</v>
      </c>
      <c r="CC14" s="25">
        <v>16.462972153237942</v>
      </c>
      <c r="CE14" s="24" t="s">
        <v>39</v>
      </c>
      <c r="CF14" s="25">
        <v>34.064340152325627</v>
      </c>
      <c r="CG14" s="25">
        <v>34.494144926337519</v>
      </c>
      <c r="CH14" s="25">
        <v>38.548121706078788</v>
      </c>
      <c r="CI14" s="25">
        <v>33.846574015905347</v>
      </c>
      <c r="CJ14" s="25">
        <v>18.703240366691631</v>
      </c>
      <c r="CK14" s="25">
        <v>10.091737193814373</v>
      </c>
      <c r="CL14" s="25">
        <v>5.9377919370913377</v>
      </c>
      <c r="CN14" s="24" t="s">
        <v>39</v>
      </c>
      <c r="CO14" s="25">
        <v>34.494144926337519</v>
      </c>
      <c r="CP14" s="25">
        <v>33.590760337946783</v>
      </c>
      <c r="CQ14" s="25">
        <v>23.999094518639854</v>
      </c>
      <c r="CR14" s="25">
        <v>10.410246807577757</v>
      </c>
      <c r="CS14" s="25">
        <v>3.7421650114249587</v>
      </c>
      <c r="CT14" s="25">
        <v>0.65401093110834929</v>
      </c>
      <c r="CU14" s="25">
        <v>0.99779923648305502</v>
      </c>
      <c r="CW14" s="24" t="s">
        <v>39</v>
      </c>
      <c r="CX14" s="26">
        <f t="shared" ref="CX14:DD14" si="30">IFERROR(BW14/BN14-1,"N/A")</f>
        <v>2.0357524779716973E-2</v>
      </c>
      <c r="CY14" s="26">
        <f t="shared" si="30"/>
        <v>1.9491458733698286E-2</v>
      </c>
      <c r="CZ14" s="26">
        <f t="shared" si="30"/>
        <v>6.3634745273198234E-2</v>
      </c>
      <c r="DA14" s="26">
        <f t="shared" si="30"/>
        <v>0.18409653815515137</v>
      </c>
      <c r="DB14" s="26">
        <f t="shared" si="30"/>
        <v>0.30846738578242183</v>
      </c>
      <c r="DC14" s="26">
        <f t="shared" si="30"/>
        <v>0.33572909341970125</v>
      </c>
      <c r="DD14" s="26">
        <f t="shared" si="30"/>
        <v>0.33776899726617149</v>
      </c>
      <c r="DF14" s="24" t="s">
        <v>39</v>
      </c>
      <c r="DG14" s="26">
        <f t="shared" ref="DG14:DM14" si="31">IFERROR(CF14/BN14-1,"N/A")</f>
        <v>7.6436414152847298E-3</v>
      </c>
      <c r="DH14" s="26">
        <f t="shared" si="31"/>
        <v>1.9491458733698286E-2</v>
      </c>
      <c r="DI14" s="26">
        <f t="shared" si="31"/>
        <v>0.18864003439318555</v>
      </c>
      <c r="DJ14" s="26">
        <f t="shared" si="31"/>
        <v>0.1662908673257113</v>
      </c>
      <c r="DK14" s="26">
        <f t="shared" si="31"/>
        <v>-8.7371296010289812E-2</v>
      </c>
      <c r="DL14" s="26">
        <f t="shared" si="31"/>
        <v>-0.28657450329350131</v>
      </c>
      <c r="DM14" s="26">
        <f t="shared" si="31"/>
        <v>-0.51749939854599536</v>
      </c>
      <c r="DO14" s="24" t="s">
        <v>39</v>
      </c>
      <c r="DP14" s="26">
        <f t="shared" ref="DP14:DV14" si="32">IFERROR(CO14/BN14-1,"N/A")</f>
        <v>2.0357524779716973E-2</v>
      </c>
      <c r="DQ14" s="26">
        <f t="shared" si="32"/>
        <v>-7.2085181401393417E-3</v>
      </c>
      <c r="DR14" s="26">
        <f t="shared" si="32"/>
        <v>-0.25998250312821392</v>
      </c>
      <c r="DS14" s="26">
        <f t="shared" si="32"/>
        <v>-0.64128198698695349</v>
      </c>
      <c r="DT14" s="26">
        <f t="shared" si="32"/>
        <v>-0.81740023987637467</v>
      </c>
      <c r="DU14" s="26">
        <f t="shared" si="32"/>
        <v>-0.9537653364909815</v>
      </c>
      <c r="DV14" s="26">
        <f t="shared" si="32"/>
        <v>-0.91891956861505386</v>
      </c>
      <c r="DX14" s="24" t="s">
        <v>39</v>
      </c>
      <c r="DY14" s="25">
        <v>33.41797339467707</v>
      </c>
      <c r="DZ14" s="25">
        <v>33.914855082860868</v>
      </c>
      <c r="EA14" s="25">
        <v>33.287782929408131</v>
      </c>
      <c r="EB14" s="25">
        <v>28.782095362823938</v>
      </c>
      <c r="EC14" s="25">
        <v>20.400886165433189</v>
      </c>
      <c r="ED14" s="25">
        <v>15.831751605592716</v>
      </c>
      <c r="EE14" s="25">
        <v>19.616191160172058</v>
      </c>
      <c r="EG14" s="24" t="s">
        <v>39</v>
      </c>
      <c r="EH14" s="25">
        <v>34.319445227761328</v>
      </c>
      <c r="EI14" s="25">
        <v>34.494144926337519</v>
      </c>
      <c r="EJ14" s="25">
        <v>35.827218475331051</v>
      </c>
      <c r="EK14" s="25">
        <v>45.716280870086862</v>
      </c>
      <c r="EL14" s="25">
        <v>40.327339715124246</v>
      </c>
      <c r="EM14" s="25">
        <v>40.484999574256321</v>
      </c>
      <c r="EN14" s="25">
        <v>46.082038215201955</v>
      </c>
      <c r="EP14" s="24" t="s">
        <v>39</v>
      </c>
      <c r="EQ14" s="25">
        <v>34.494144926337519</v>
      </c>
      <c r="ER14" s="25">
        <v>34.494144926337519</v>
      </c>
      <c r="ES14" s="25">
        <v>41.118598106912785</v>
      </c>
      <c r="ET14" s="25">
        <v>38.666539588174047</v>
      </c>
      <c r="EU14" s="25">
        <v>29.904545882221136</v>
      </c>
      <c r="EV14" s="25">
        <v>26.169647410355214</v>
      </c>
      <c r="EW14" s="25">
        <v>34.795120768228983</v>
      </c>
      <c r="EY14" s="24" t="s">
        <v>39</v>
      </c>
      <c r="EZ14" s="25">
        <v>34.494144926337519</v>
      </c>
      <c r="FA14" s="25">
        <v>33.590760337946783</v>
      </c>
      <c r="FB14" s="25">
        <v>21.741026811668192</v>
      </c>
      <c r="FC14" s="25">
        <v>4.3941099977376847</v>
      </c>
      <c r="FD14" s="25">
        <v>0.69065351520405183</v>
      </c>
      <c r="FE14" s="25">
        <v>0.65401093110834929</v>
      </c>
      <c r="FF14" s="25">
        <v>1.338979728116207</v>
      </c>
      <c r="FH14" s="24" t="s">
        <v>39</v>
      </c>
      <c r="FI14" s="26">
        <f t="shared" ref="FI14:FO14" si="33">IFERROR(EH14/DY14-1,"N/A")</f>
        <v>2.6975658351198861E-2</v>
      </c>
      <c r="FJ14" s="26">
        <f t="shared" si="33"/>
        <v>1.7080711153308226E-2</v>
      </c>
      <c r="FK14" s="26">
        <f t="shared" si="33"/>
        <v>7.6287313916585608E-2</v>
      </c>
      <c r="FL14" s="26">
        <f t="shared" si="33"/>
        <v>0.58835832811310085</v>
      </c>
      <c r="FM14" s="26">
        <f t="shared" si="33"/>
        <v>0.97674450943479108</v>
      </c>
      <c r="FN14" s="26">
        <f t="shared" si="33"/>
        <v>1.5572028024968891</v>
      </c>
      <c r="FO14" s="26">
        <f t="shared" si="33"/>
        <v>1.3491837859311397</v>
      </c>
      <c r="FQ14" s="24" t="s">
        <v>39</v>
      </c>
      <c r="FR14" s="26">
        <f t="shared" ref="FR14:FX14" si="34">IFERROR(EQ14/DY14-1,"N/A")</f>
        <v>3.2203375080544605E-2</v>
      </c>
      <c r="FS14" s="26">
        <f t="shared" si="34"/>
        <v>1.7080711153308226E-2</v>
      </c>
      <c r="FT14" s="26">
        <f t="shared" si="34"/>
        <v>0.23524592172783332</v>
      </c>
      <c r="FU14" s="26">
        <f t="shared" si="34"/>
        <v>0.34342337139627555</v>
      </c>
      <c r="FV14" s="26">
        <f t="shared" si="34"/>
        <v>0.46584543630711184</v>
      </c>
      <c r="FW14" s="26">
        <f t="shared" si="34"/>
        <v>0.65298496731786382</v>
      </c>
      <c r="FX14" s="26">
        <f t="shared" si="34"/>
        <v>0.77379596702114251</v>
      </c>
      <c r="FZ14" s="24" t="s">
        <v>39</v>
      </c>
      <c r="GA14" s="26">
        <f t="shared" ref="GA14:GG14" si="35">IFERROR(EZ14/DY14-1,"N/A")</f>
        <v>3.2203375080544605E-2</v>
      </c>
      <c r="GB14" s="26">
        <f t="shared" si="35"/>
        <v>-9.5561294342038083E-3</v>
      </c>
      <c r="GC14" s="26">
        <f t="shared" si="35"/>
        <v>-0.34687669473892613</v>
      </c>
      <c r="GD14" s="26">
        <f t="shared" si="35"/>
        <v>-0.84733182409598684</v>
      </c>
      <c r="GE14" s="26">
        <f t="shared" si="35"/>
        <v>-0.96614590613351492</v>
      </c>
      <c r="GF14" s="26">
        <f t="shared" si="35"/>
        <v>-0.95868991963736261</v>
      </c>
      <c r="GG14" s="26">
        <f t="shared" si="35"/>
        <v>-0.93174109503812241</v>
      </c>
    </row>
    <row r="15" spans="2:189" x14ac:dyDescent="0.2">
      <c r="B15" s="27" t="s">
        <v>40</v>
      </c>
      <c r="C15" s="25"/>
      <c r="D15" s="25"/>
      <c r="E15" s="25"/>
      <c r="F15" s="25"/>
      <c r="G15" s="25"/>
      <c r="H15" s="25"/>
      <c r="I15" s="25"/>
      <c r="K15" s="27" t="s">
        <v>40</v>
      </c>
      <c r="L15" s="25"/>
      <c r="M15" s="25"/>
      <c r="N15" s="25"/>
      <c r="O15" s="25"/>
      <c r="P15" s="25"/>
      <c r="Q15" s="25"/>
      <c r="R15" s="25"/>
      <c r="T15" s="27" t="s">
        <v>40</v>
      </c>
      <c r="U15" s="25"/>
      <c r="V15" s="25"/>
      <c r="W15" s="25"/>
      <c r="X15" s="25"/>
      <c r="Y15" s="25"/>
      <c r="Z15" s="25"/>
      <c r="AA15" s="25"/>
      <c r="AC15" s="27" t="s">
        <v>40</v>
      </c>
      <c r="AD15" s="25"/>
      <c r="AE15" s="25"/>
      <c r="AF15" s="25"/>
      <c r="AG15" s="25"/>
      <c r="AH15" s="25"/>
      <c r="AI15" s="25"/>
      <c r="AJ15" s="25"/>
      <c r="AL15" s="27" t="s">
        <v>40</v>
      </c>
      <c r="AM15" s="28"/>
      <c r="AN15" s="28"/>
      <c r="AO15" s="28"/>
      <c r="AP15" s="28"/>
      <c r="AQ15" s="28"/>
      <c r="AR15" s="28"/>
      <c r="AS15" s="28"/>
      <c r="AU15" s="27" t="s">
        <v>40</v>
      </c>
      <c r="AV15" s="28"/>
      <c r="AW15" s="28"/>
      <c r="AX15" s="28"/>
      <c r="AY15" s="28"/>
      <c r="AZ15" s="28"/>
      <c r="BA15" s="28"/>
      <c r="BB15" s="28"/>
      <c r="BD15" s="27" t="s">
        <v>40</v>
      </c>
      <c r="BE15" s="28"/>
      <c r="BF15" s="28"/>
      <c r="BG15" s="28"/>
      <c r="BH15" s="28"/>
      <c r="BI15" s="28"/>
      <c r="BJ15" s="28"/>
      <c r="BK15" s="28"/>
      <c r="BM15" s="27" t="s">
        <v>40</v>
      </c>
      <c r="BN15" s="25"/>
      <c r="BO15" s="25"/>
      <c r="BP15" s="25"/>
      <c r="BQ15" s="25"/>
      <c r="BR15" s="25"/>
      <c r="BS15" s="25"/>
      <c r="BT15" s="25"/>
      <c r="BV15" s="27" t="s">
        <v>40</v>
      </c>
      <c r="BW15" s="25"/>
      <c r="BX15" s="25"/>
      <c r="BY15" s="25"/>
      <c r="BZ15" s="25"/>
      <c r="CA15" s="25"/>
      <c r="CB15" s="25"/>
      <c r="CC15" s="25"/>
      <c r="CE15" s="27" t="s">
        <v>40</v>
      </c>
      <c r="CF15" s="25"/>
      <c r="CG15" s="25"/>
      <c r="CH15" s="25"/>
      <c r="CI15" s="25"/>
      <c r="CJ15" s="25"/>
      <c r="CK15" s="25"/>
      <c r="CL15" s="25"/>
      <c r="CN15" s="27" t="s">
        <v>40</v>
      </c>
      <c r="CO15" s="25"/>
      <c r="CP15" s="25"/>
      <c r="CQ15" s="25"/>
      <c r="CR15" s="25"/>
      <c r="CS15" s="25"/>
      <c r="CT15" s="25"/>
      <c r="CU15" s="25"/>
      <c r="CW15" s="27" t="s">
        <v>40</v>
      </c>
      <c r="CX15" s="28"/>
      <c r="CY15" s="28"/>
      <c r="CZ15" s="28"/>
      <c r="DA15" s="28"/>
      <c r="DB15" s="28"/>
      <c r="DC15" s="28"/>
      <c r="DD15" s="28"/>
      <c r="DF15" s="27" t="s">
        <v>40</v>
      </c>
      <c r="DG15" s="28"/>
      <c r="DH15" s="28"/>
      <c r="DI15" s="28"/>
      <c r="DJ15" s="28"/>
      <c r="DK15" s="28"/>
      <c r="DL15" s="28"/>
      <c r="DM15" s="28"/>
      <c r="DO15" s="27" t="s">
        <v>40</v>
      </c>
      <c r="DP15" s="28"/>
      <c r="DQ15" s="28"/>
      <c r="DR15" s="28"/>
      <c r="DS15" s="28"/>
      <c r="DT15" s="28"/>
      <c r="DU15" s="28"/>
      <c r="DV15" s="28"/>
      <c r="DX15" s="27" t="s">
        <v>40</v>
      </c>
      <c r="DY15" s="25"/>
      <c r="DZ15" s="25"/>
      <c r="EA15" s="25"/>
      <c r="EB15" s="25"/>
      <c r="EC15" s="25"/>
      <c r="ED15" s="25"/>
      <c r="EE15" s="25"/>
      <c r="EG15" s="27" t="s">
        <v>40</v>
      </c>
      <c r="EH15" s="25"/>
      <c r="EI15" s="25"/>
      <c r="EJ15" s="25"/>
      <c r="EK15" s="25"/>
      <c r="EL15" s="25"/>
      <c r="EM15" s="25"/>
      <c r="EN15" s="25"/>
      <c r="EP15" s="27" t="s">
        <v>40</v>
      </c>
      <c r="EQ15" s="25"/>
      <c r="ER15" s="25"/>
      <c r="ES15" s="25"/>
      <c r="ET15" s="25"/>
      <c r="EU15" s="25"/>
      <c r="EV15" s="25"/>
      <c r="EW15" s="25"/>
      <c r="EY15" s="27" t="s">
        <v>40</v>
      </c>
      <c r="EZ15" s="25"/>
      <c r="FA15" s="25"/>
      <c r="FB15" s="25"/>
      <c r="FC15" s="25"/>
      <c r="FD15" s="25"/>
      <c r="FE15" s="25"/>
      <c r="FF15" s="25"/>
      <c r="FH15" s="27" t="s">
        <v>40</v>
      </c>
      <c r="FI15" s="28"/>
      <c r="FJ15" s="28"/>
      <c r="FK15" s="28"/>
      <c r="FL15" s="28"/>
      <c r="FM15" s="28"/>
      <c r="FN15" s="28"/>
      <c r="FO15" s="28"/>
      <c r="FQ15" s="27" t="s">
        <v>40</v>
      </c>
      <c r="FR15" s="28"/>
      <c r="FS15" s="28"/>
      <c r="FT15" s="28"/>
      <c r="FU15" s="28"/>
      <c r="FV15" s="28"/>
      <c r="FW15" s="28"/>
      <c r="FX15" s="28"/>
      <c r="FZ15" s="27" t="s">
        <v>40</v>
      </c>
      <c r="GA15" s="28"/>
      <c r="GB15" s="28"/>
      <c r="GC15" s="28"/>
      <c r="GD15" s="28"/>
      <c r="GE15" s="28"/>
      <c r="GF15" s="28"/>
      <c r="GG15" s="28"/>
    </row>
    <row r="16" spans="2:189" x14ac:dyDescent="0.2">
      <c r="B16" s="24" t="s">
        <v>41</v>
      </c>
      <c r="C16" s="25">
        <v>3.4934286444640832</v>
      </c>
      <c r="D16" s="25">
        <v>6.1962707091495934</v>
      </c>
      <c r="E16" s="25">
        <v>7.5749341080264943</v>
      </c>
      <c r="F16" s="25">
        <v>7.5749341080264943</v>
      </c>
      <c r="G16" s="25">
        <v>7.5296646531448896</v>
      </c>
      <c r="H16" s="25">
        <v>7.3854553917837187</v>
      </c>
      <c r="I16" s="25">
        <v>6.3806730581076234</v>
      </c>
      <c r="K16" s="24" t="s">
        <v>41</v>
      </c>
      <c r="L16" s="25">
        <v>4.6401380766032467</v>
      </c>
      <c r="M16" s="25">
        <v>6.2714236061568744</v>
      </c>
      <c r="N16" s="25">
        <v>7.120618847318319</v>
      </c>
      <c r="O16" s="25">
        <v>5.4218147452407326</v>
      </c>
      <c r="P16" s="25">
        <v>4.217506941129936</v>
      </c>
      <c r="Q16" s="25">
        <v>6.2331299360864652</v>
      </c>
      <c r="R16" s="25">
        <v>4.8088515762448276</v>
      </c>
      <c r="T16" s="24" t="s">
        <v>41</v>
      </c>
      <c r="U16" s="25">
        <v>0.30304098296625798</v>
      </c>
      <c r="V16" s="25">
        <v>0.30304098296625798</v>
      </c>
      <c r="W16" s="25">
        <v>0.30304098296625798</v>
      </c>
      <c r="X16" s="25">
        <v>0</v>
      </c>
      <c r="Y16" s="25">
        <v>0</v>
      </c>
      <c r="Z16" s="25">
        <v>0</v>
      </c>
      <c r="AA16" s="25">
        <v>0</v>
      </c>
      <c r="AC16" s="24" t="s">
        <v>41</v>
      </c>
      <c r="AD16" s="25">
        <v>0.30304098296625798</v>
      </c>
      <c r="AE16" s="25">
        <v>0</v>
      </c>
      <c r="AF16" s="25">
        <v>0</v>
      </c>
      <c r="AG16" s="25">
        <v>0</v>
      </c>
      <c r="AH16" s="25">
        <v>0</v>
      </c>
      <c r="AI16" s="25">
        <v>0</v>
      </c>
      <c r="AJ16" s="25">
        <v>0</v>
      </c>
      <c r="AL16" s="24" t="s">
        <v>41</v>
      </c>
      <c r="AM16" s="26">
        <f t="shared" ref="AM16:AS19" si="36">IFERROR(L16/C16-1,"N/A")</f>
        <v>0.32824756101897612</v>
      </c>
      <c r="AN16" s="26">
        <f t="shared" si="36"/>
        <v>1.2128730414619815E-2</v>
      </c>
      <c r="AO16" s="26">
        <f t="shared" si="36"/>
        <v>-5.9976133683694699E-2</v>
      </c>
      <c r="AP16" s="26">
        <f t="shared" si="36"/>
        <v>-0.28424265242179325</v>
      </c>
      <c r="AQ16" s="26">
        <f t="shared" si="36"/>
        <v>-0.43988117194987908</v>
      </c>
      <c r="AR16" s="26">
        <f t="shared" si="36"/>
        <v>-0.15602632397986038</v>
      </c>
      <c r="AS16" s="26">
        <f t="shared" si="36"/>
        <v>-0.24634101568102684</v>
      </c>
      <c r="AU16" s="24" t="s">
        <v>41</v>
      </c>
      <c r="AV16" s="26">
        <f t="shared" ref="AV16:BB19" si="37">IFERROR(U16/C16-1,"N/A")</f>
        <v>-0.91325399376727601</v>
      </c>
      <c r="AW16" s="26">
        <f t="shared" si="37"/>
        <v>-0.95109300461666746</v>
      </c>
      <c r="AX16" s="26">
        <f t="shared" si="37"/>
        <v>-0.95999424171292103</v>
      </c>
      <c r="AY16" s="26">
        <f t="shared" si="37"/>
        <v>-1</v>
      </c>
      <c r="AZ16" s="26">
        <f t="shared" si="37"/>
        <v>-1</v>
      </c>
      <c r="BA16" s="26">
        <f t="shared" si="37"/>
        <v>-1</v>
      </c>
      <c r="BB16" s="26">
        <f t="shared" si="37"/>
        <v>-1</v>
      </c>
      <c r="BD16" s="24" t="s">
        <v>41</v>
      </c>
      <c r="BE16" s="26">
        <f t="shared" ref="BE16:BK19" si="38">IFERROR(AD16/C16-1,"N/A")</f>
        <v>-0.91325399376727601</v>
      </c>
      <c r="BF16" s="26">
        <f t="shared" si="38"/>
        <v>-1</v>
      </c>
      <c r="BG16" s="26">
        <f t="shared" si="38"/>
        <v>-1</v>
      </c>
      <c r="BH16" s="26">
        <f t="shared" si="38"/>
        <v>-1</v>
      </c>
      <c r="BI16" s="26">
        <f t="shared" si="38"/>
        <v>-1</v>
      </c>
      <c r="BJ16" s="26">
        <f t="shared" si="38"/>
        <v>-1</v>
      </c>
      <c r="BK16" s="26">
        <f t="shared" si="38"/>
        <v>-1</v>
      </c>
      <c r="BM16" s="24" t="s">
        <v>41</v>
      </c>
      <c r="BN16" s="25">
        <v>3.0408604466761542</v>
      </c>
      <c r="BO16" s="25">
        <v>3.4319774726373629</v>
      </c>
      <c r="BP16" s="25">
        <v>3.2442412888967298</v>
      </c>
      <c r="BQ16" s="25">
        <v>3.063713161358474</v>
      </c>
      <c r="BR16" s="25">
        <v>2.8002836225701508</v>
      </c>
      <c r="BS16" s="25">
        <v>3.1122801959952731</v>
      </c>
      <c r="BT16" s="25">
        <v>1.6754816533368371</v>
      </c>
      <c r="BV16" s="24" t="s">
        <v>41</v>
      </c>
      <c r="BW16" s="25">
        <v>0.30304098296625798</v>
      </c>
      <c r="BX16" s="25">
        <v>0.30304098296625798</v>
      </c>
      <c r="BY16" s="25">
        <v>0.30304098296625798</v>
      </c>
      <c r="BZ16" s="25">
        <v>0.30304098296625798</v>
      </c>
      <c r="CA16" s="25">
        <v>0.30304098296625798</v>
      </c>
      <c r="CB16" s="25">
        <v>0.17107989006480137</v>
      </c>
      <c r="CC16" s="25">
        <v>0</v>
      </c>
      <c r="CE16" s="24" t="s">
        <v>41</v>
      </c>
      <c r="CF16" s="25">
        <v>0.30304098296625798</v>
      </c>
      <c r="CG16" s="25">
        <v>0.30304098296625798</v>
      </c>
      <c r="CH16" s="25">
        <v>0.30304098296625798</v>
      </c>
      <c r="CI16" s="25">
        <v>0</v>
      </c>
      <c r="CJ16" s="25">
        <v>0</v>
      </c>
      <c r="CK16" s="25">
        <v>0</v>
      </c>
      <c r="CL16" s="25">
        <v>0</v>
      </c>
      <c r="CN16" s="24" t="s">
        <v>41</v>
      </c>
      <c r="CO16" s="25">
        <v>0.30304098296625798</v>
      </c>
      <c r="CP16" s="25">
        <v>0</v>
      </c>
      <c r="CQ16" s="25">
        <v>0.16571159317762671</v>
      </c>
      <c r="CR16" s="25">
        <v>0</v>
      </c>
      <c r="CS16" s="25">
        <v>0</v>
      </c>
      <c r="CT16" s="25">
        <v>0</v>
      </c>
      <c r="CU16" s="25">
        <v>0</v>
      </c>
      <c r="CW16" s="24" t="s">
        <v>41</v>
      </c>
      <c r="CX16" s="26">
        <f t="shared" ref="CX16:DD19" si="39">IFERROR(BW16/BN16-1,"N/A")</f>
        <v>-0.90034367302271301</v>
      </c>
      <c r="CY16" s="26">
        <f t="shared" si="39"/>
        <v>-0.91170076570071978</v>
      </c>
      <c r="CZ16" s="26">
        <f t="shared" si="39"/>
        <v>-0.9065911083730418</v>
      </c>
      <c r="DA16" s="26">
        <f t="shared" si="39"/>
        <v>-0.90108702512088723</v>
      </c>
      <c r="DB16" s="26">
        <f t="shared" si="39"/>
        <v>-0.89178203931781685</v>
      </c>
      <c r="DC16" s="26">
        <f t="shared" si="39"/>
        <v>-0.94503069155375585</v>
      </c>
      <c r="DD16" s="26">
        <f t="shared" si="39"/>
        <v>-1</v>
      </c>
      <c r="DF16" s="24" t="s">
        <v>41</v>
      </c>
      <c r="DG16" s="26">
        <f t="shared" ref="DG16:DM19" si="40">IFERROR(CF16/BN16-1,"N/A")</f>
        <v>-0.90034367302271301</v>
      </c>
      <c r="DH16" s="26">
        <f t="shared" si="40"/>
        <v>-0.91170076570071978</v>
      </c>
      <c r="DI16" s="26">
        <f t="shared" si="40"/>
        <v>-0.9065911083730418</v>
      </c>
      <c r="DJ16" s="26">
        <f t="shared" si="40"/>
        <v>-1</v>
      </c>
      <c r="DK16" s="26">
        <f t="shared" si="40"/>
        <v>-1</v>
      </c>
      <c r="DL16" s="26">
        <f t="shared" si="40"/>
        <v>-1</v>
      </c>
      <c r="DM16" s="26">
        <f t="shared" si="40"/>
        <v>-1</v>
      </c>
      <c r="DO16" s="24" t="s">
        <v>41</v>
      </c>
      <c r="DP16" s="26">
        <f t="shared" ref="DP16:DV19" si="41">IFERROR(CO16/BN16-1,"N/A")</f>
        <v>-0.90034367302271301</v>
      </c>
      <c r="DQ16" s="26">
        <f t="shared" si="41"/>
        <v>-1</v>
      </c>
      <c r="DR16" s="26">
        <f t="shared" si="41"/>
        <v>-0.94892131058661788</v>
      </c>
      <c r="DS16" s="26">
        <f t="shared" si="41"/>
        <v>-1</v>
      </c>
      <c r="DT16" s="26">
        <f t="shared" si="41"/>
        <v>-1</v>
      </c>
      <c r="DU16" s="26">
        <f t="shared" si="41"/>
        <v>-1</v>
      </c>
      <c r="DV16" s="26">
        <f t="shared" si="41"/>
        <v>-1</v>
      </c>
      <c r="DX16" s="24" t="s">
        <v>41</v>
      </c>
      <c r="DY16" s="25">
        <v>4.5154246411689387</v>
      </c>
      <c r="DZ16" s="25">
        <v>6.4309201426952329</v>
      </c>
      <c r="EA16" s="25">
        <v>7.1385897052111327</v>
      </c>
      <c r="EB16" s="25">
        <v>7.1385897052111327</v>
      </c>
      <c r="EC16" s="25">
        <v>7.0933202973264322</v>
      </c>
      <c r="ED16" s="25">
        <v>6.9491109889683589</v>
      </c>
      <c r="EE16" s="25">
        <v>6.5029245319203444</v>
      </c>
      <c r="EG16" s="24" t="s">
        <v>41</v>
      </c>
      <c r="EH16" s="25">
        <v>4.6401380766032467</v>
      </c>
      <c r="EI16" s="25">
        <v>6.2714236061568744</v>
      </c>
      <c r="EJ16" s="25">
        <v>7.120618847318319</v>
      </c>
      <c r="EK16" s="25">
        <v>5.4218147452407326</v>
      </c>
      <c r="EL16" s="25">
        <v>4.217506941129936</v>
      </c>
      <c r="EM16" s="25">
        <v>6.2331299360864652</v>
      </c>
      <c r="EN16" s="25">
        <v>4.8088515762448276</v>
      </c>
      <c r="EP16" s="24" t="s">
        <v>41</v>
      </c>
      <c r="EQ16" s="25">
        <v>0.30304098296625798</v>
      </c>
      <c r="ER16" s="25">
        <v>0.30304098296625798</v>
      </c>
      <c r="ES16" s="25">
        <v>0.30304098296625798</v>
      </c>
      <c r="ET16" s="25">
        <v>0</v>
      </c>
      <c r="EU16" s="25">
        <v>0</v>
      </c>
      <c r="EV16" s="25">
        <v>0</v>
      </c>
      <c r="EW16" s="25">
        <v>0</v>
      </c>
      <c r="EY16" s="24" t="s">
        <v>41</v>
      </c>
      <c r="EZ16" s="25">
        <v>0.30304098296625798</v>
      </c>
      <c r="FA16" s="25">
        <v>0</v>
      </c>
      <c r="FB16" s="25">
        <v>0</v>
      </c>
      <c r="FC16" s="25">
        <v>0</v>
      </c>
      <c r="FD16" s="25">
        <v>0</v>
      </c>
      <c r="FE16" s="25">
        <v>0</v>
      </c>
      <c r="FF16" s="25">
        <v>0</v>
      </c>
      <c r="FH16" s="24" t="s">
        <v>41</v>
      </c>
      <c r="FI16" s="26">
        <f t="shared" ref="FI16:FO19" si="42">IFERROR(EH16/DY16-1,"N/A")</f>
        <v>2.7619425711868928E-2</v>
      </c>
      <c r="FJ16" s="26">
        <f t="shared" si="42"/>
        <v>-2.480151098121286E-2</v>
      </c>
      <c r="FK16" s="26">
        <f t="shared" si="42"/>
        <v>-2.517424118057221E-3</v>
      </c>
      <c r="FL16" s="26">
        <f t="shared" si="42"/>
        <v>-0.24049217434602854</v>
      </c>
      <c r="FM16" s="26">
        <f t="shared" si="42"/>
        <v>-0.40542556033743871</v>
      </c>
      <c r="FN16" s="26">
        <f t="shared" si="42"/>
        <v>-0.1030320358990533</v>
      </c>
      <c r="FO16" s="26">
        <f t="shared" si="42"/>
        <v>-0.26050939809619</v>
      </c>
      <c r="FQ16" s="24" t="s">
        <v>41</v>
      </c>
      <c r="FR16" s="26">
        <f t="shared" ref="FR16:FX19" si="43">IFERROR(EQ16/DY16-1,"N/A")</f>
        <v>-0.93288760038129936</v>
      </c>
      <c r="FS16" s="26">
        <f t="shared" si="43"/>
        <v>-0.95287750800163851</v>
      </c>
      <c r="FT16" s="26">
        <f t="shared" si="43"/>
        <v>-0.95754890034581486</v>
      </c>
      <c r="FU16" s="26">
        <f t="shared" si="43"/>
        <v>-1</v>
      </c>
      <c r="FV16" s="26">
        <f t="shared" si="43"/>
        <v>-1</v>
      </c>
      <c r="FW16" s="26">
        <f t="shared" si="43"/>
        <v>-1</v>
      </c>
      <c r="FX16" s="26">
        <f t="shared" si="43"/>
        <v>-1</v>
      </c>
      <c r="FZ16" s="24" t="s">
        <v>41</v>
      </c>
      <c r="GA16" s="26">
        <f t="shared" ref="GA16:GG19" si="44">IFERROR(EZ16/DY16-1,"N/A")</f>
        <v>-0.93288760038129936</v>
      </c>
      <c r="GB16" s="26">
        <f t="shared" si="44"/>
        <v>-1</v>
      </c>
      <c r="GC16" s="26">
        <f t="shared" si="44"/>
        <v>-1</v>
      </c>
      <c r="GD16" s="26">
        <f t="shared" si="44"/>
        <v>-1</v>
      </c>
      <c r="GE16" s="26">
        <f t="shared" si="44"/>
        <v>-1</v>
      </c>
      <c r="GF16" s="26">
        <f t="shared" si="44"/>
        <v>-1</v>
      </c>
      <c r="GG16" s="26">
        <f t="shared" si="44"/>
        <v>-1</v>
      </c>
    </row>
    <row r="17" spans="2:189" x14ac:dyDescent="0.2">
      <c r="B17" s="24" t="s">
        <v>42</v>
      </c>
      <c r="C17" s="25">
        <v>64.314629352496098</v>
      </c>
      <c r="D17" s="25">
        <v>74.01531832869027</v>
      </c>
      <c r="E17" s="25">
        <v>83.731868435497063</v>
      </c>
      <c r="F17" s="25">
        <v>83.032280783940777</v>
      </c>
      <c r="G17" s="25">
        <v>74.979695851933627</v>
      </c>
      <c r="H17" s="25">
        <v>75.258368483118645</v>
      </c>
      <c r="I17" s="25">
        <v>41.429973514900936</v>
      </c>
      <c r="K17" s="24" t="s">
        <v>42</v>
      </c>
      <c r="L17" s="25">
        <v>54.917185660998449</v>
      </c>
      <c r="M17" s="25">
        <v>54.857587402023569</v>
      </c>
      <c r="N17" s="25">
        <v>50.077580262248901</v>
      </c>
      <c r="O17" s="25">
        <v>20.903842869689239</v>
      </c>
      <c r="P17" s="25">
        <v>21.208070732292633</v>
      </c>
      <c r="Q17" s="25">
        <v>39.801883498479413</v>
      </c>
      <c r="R17" s="25">
        <v>60.151869652754186</v>
      </c>
      <c r="T17" s="24" t="s">
        <v>42</v>
      </c>
      <c r="U17" s="25">
        <v>43.102922096347541</v>
      </c>
      <c r="V17" s="25">
        <v>28.039653953664228</v>
      </c>
      <c r="W17" s="25">
        <v>15.611206172730286</v>
      </c>
      <c r="X17" s="25">
        <v>32.558575998972636</v>
      </c>
      <c r="Y17" s="25">
        <v>42.636021741822425</v>
      </c>
      <c r="Z17" s="25">
        <v>35.470996682931393</v>
      </c>
      <c r="AA17" s="25">
        <v>43.216428596520032</v>
      </c>
      <c r="AC17" s="24" t="s">
        <v>42</v>
      </c>
      <c r="AD17" s="25">
        <v>38.626839114502523</v>
      </c>
      <c r="AE17" s="25">
        <v>13.53851914167578</v>
      </c>
      <c r="AF17" s="25">
        <v>22.645281105811819</v>
      </c>
      <c r="AG17" s="25">
        <v>0.33896095641777652</v>
      </c>
      <c r="AH17" s="25">
        <v>1.0384617837698218</v>
      </c>
      <c r="AI17" s="25">
        <v>0</v>
      </c>
      <c r="AJ17" s="25">
        <v>5.241013136722307</v>
      </c>
      <c r="AL17" s="24" t="s">
        <v>42</v>
      </c>
      <c r="AM17" s="26">
        <f t="shared" si="36"/>
        <v>-0.14611673558735871</v>
      </c>
      <c r="AN17" s="26">
        <f t="shared" si="36"/>
        <v>-0.25883467583818609</v>
      </c>
      <c r="AO17" s="26">
        <f t="shared" si="36"/>
        <v>-0.4019292630400787</v>
      </c>
      <c r="AP17" s="26">
        <f t="shared" si="36"/>
        <v>-0.74824438552900452</v>
      </c>
      <c r="AQ17" s="26">
        <f t="shared" si="36"/>
        <v>-0.71714914962880982</v>
      </c>
      <c r="AR17" s="26">
        <f t="shared" si="36"/>
        <v>-0.47113013076535859</v>
      </c>
      <c r="AS17" s="26">
        <f t="shared" si="36"/>
        <v>0.45189254420159419</v>
      </c>
      <c r="AU17" s="24" t="s">
        <v>42</v>
      </c>
      <c r="AV17" s="26">
        <f t="shared" si="37"/>
        <v>-0.32981154474033081</v>
      </c>
      <c r="AW17" s="26">
        <f t="shared" si="37"/>
        <v>-0.62116417808075108</v>
      </c>
      <c r="AX17" s="26">
        <f t="shared" si="37"/>
        <v>-0.81355717405546257</v>
      </c>
      <c r="AY17" s="26">
        <f t="shared" si="37"/>
        <v>-0.6078805051291597</v>
      </c>
      <c r="AZ17" s="26">
        <f t="shared" si="37"/>
        <v>-0.43136576832722773</v>
      </c>
      <c r="BA17" s="26">
        <f t="shared" si="37"/>
        <v>-0.52867704418960448</v>
      </c>
      <c r="BB17" s="26">
        <f t="shared" si="37"/>
        <v>4.3119870230584834E-2</v>
      </c>
      <c r="BD17" s="24" t="s">
        <v>42</v>
      </c>
      <c r="BE17" s="26">
        <f t="shared" si="38"/>
        <v>-0.39940819836189589</v>
      </c>
      <c r="BF17" s="26">
        <f t="shared" si="38"/>
        <v>-0.81708490286357527</v>
      </c>
      <c r="BG17" s="26">
        <f t="shared" si="38"/>
        <v>-0.72955003239588956</v>
      </c>
      <c r="BH17" s="26">
        <f t="shared" si="38"/>
        <v>-0.99591772075610219</v>
      </c>
      <c r="BI17" s="26">
        <f t="shared" si="38"/>
        <v>-0.98615009340901394</v>
      </c>
      <c r="BJ17" s="26">
        <f t="shared" si="38"/>
        <v>-1</v>
      </c>
      <c r="BK17" s="26">
        <f t="shared" si="38"/>
        <v>-0.87349706765230506</v>
      </c>
      <c r="BM17" s="24" t="s">
        <v>42</v>
      </c>
      <c r="BN17" s="25">
        <v>62.463727223875694</v>
      </c>
      <c r="BO17" s="25">
        <v>69.083361192976767</v>
      </c>
      <c r="BP17" s="25">
        <v>77.334214807475746</v>
      </c>
      <c r="BQ17" s="25">
        <v>54.37891671870851</v>
      </c>
      <c r="BR17" s="25">
        <v>51.702408825682795</v>
      </c>
      <c r="BS17" s="25">
        <v>57.60500881543917</v>
      </c>
      <c r="BT17" s="25">
        <v>53.76368898343717</v>
      </c>
      <c r="BV17" s="24" t="s">
        <v>42</v>
      </c>
      <c r="BW17" s="25">
        <v>55.965866633976674</v>
      </c>
      <c r="BX17" s="25">
        <v>50.781790034668717</v>
      </c>
      <c r="BY17" s="25">
        <v>43.694129152066978</v>
      </c>
      <c r="BZ17" s="25">
        <v>14.41447194383052</v>
      </c>
      <c r="CA17" s="25">
        <v>15.513036825573604</v>
      </c>
      <c r="CB17" s="25">
        <v>15.221024769022124</v>
      </c>
      <c r="CC17" s="25">
        <v>11.542744060345626</v>
      </c>
      <c r="CE17" s="24" t="s">
        <v>42</v>
      </c>
      <c r="CF17" s="25">
        <v>43.189014335359985</v>
      </c>
      <c r="CG17" s="25">
        <v>30.056742014578717</v>
      </c>
      <c r="CH17" s="25">
        <v>17.029023341172614</v>
      </c>
      <c r="CI17" s="25">
        <v>32.514771660770243</v>
      </c>
      <c r="CJ17" s="25">
        <v>26.628320934457943</v>
      </c>
      <c r="CK17" s="25">
        <v>12.986319434369131</v>
      </c>
      <c r="CL17" s="25">
        <v>14.966391817109171</v>
      </c>
      <c r="CN17" s="24" t="s">
        <v>42</v>
      </c>
      <c r="CO17" s="25">
        <v>38.626839114502523</v>
      </c>
      <c r="CP17" s="25">
        <v>13.53851914167578</v>
      </c>
      <c r="CQ17" s="25">
        <v>22.645281105811819</v>
      </c>
      <c r="CR17" s="25">
        <v>1.4119800980283193</v>
      </c>
      <c r="CS17" s="25">
        <v>3.3013893459753647</v>
      </c>
      <c r="CT17" s="25">
        <v>0</v>
      </c>
      <c r="CU17" s="25">
        <v>3.2105105459016618</v>
      </c>
      <c r="CW17" s="24" t="s">
        <v>42</v>
      </c>
      <c r="CX17" s="26">
        <f t="shared" si="39"/>
        <v>-0.10402614251003783</v>
      </c>
      <c r="CY17" s="26">
        <f t="shared" si="39"/>
        <v>-0.26492010293454926</v>
      </c>
      <c r="CZ17" s="26">
        <f t="shared" si="39"/>
        <v>-0.43499614936488429</v>
      </c>
      <c r="DA17" s="26">
        <f t="shared" si="39"/>
        <v>-0.73492535685486782</v>
      </c>
      <c r="DB17" s="26">
        <f t="shared" si="39"/>
        <v>-0.69995524042455026</v>
      </c>
      <c r="DC17" s="26">
        <f t="shared" si="39"/>
        <v>-0.73576907491171806</v>
      </c>
      <c r="DD17" s="26">
        <f t="shared" si="39"/>
        <v>-0.7853059513103432</v>
      </c>
      <c r="DF17" s="24" t="s">
        <v>42</v>
      </c>
      <c r="DG17" s="26">
        <f t="shared" si="40"/>
        <v>-0.30857449187163266</v>
      </c>
      <c r="DH17" s="26">
        <f t="shared" si="40"/>
        <v>-0.56492067705538362</v>
      </c>
      <c r="DI17" s="26">
        <f t="shared" si="40"/>
        <v>-0.77979962189353669</v>
      </c>
      <c r="DJ17" s="26">
        <f t="shared" si="40"/>
        <v>-0.40207025768897175</v>
      </c>
      <c r="DK17" s="26">
        <f t="shared" si="40"/>
        <v>-0.48496943296710548</v>
      </c>
      <c r="DL17" s="26">
        <f t="shared" si="40"/>
        <v>-0.7745626690905294</v>
      </c>
      <c r="DM17" s="26">
        <f t="shared" si="40"/>
        <v>-0.72162639692153885</v>
      </c>
      <c r="DO17" s="24" t="s">
        <v>42</v>
      </c>
      <c r="DP17" s="26">
        <f t="shared" si="41"/>
        <v>-0.38161168359261677</v>
      </c>
      <c r="DQ17" s="26">
        <f t="shared" si="41"/>
        <v>-0.80402633994808947</v>
      </c>
      <c r="DR17" s="26">
        <f t="shared" si="41"/>
        <v>-0.70717642686115767</v>
      </c>
      <c r="DS17" s="26">
        <f t="shared" si="41"/>
        <v>-0.9740344202637905</v>
      </c>
      <c r="DT17" s="26">
        <f t="shared" si="41"/>
        <v>-0.93614631463098441</v>
      </c>
      <c r="DU17" s="26">
        <f t="shared" si="41"/>
        <v>-1</v>
      </c>
      <c r="DV17" s="26">
        <f t="shared" si="41"/>
        <v>-0.94028477943746169</v>
      </c>
      <c r="DX17" s="24" t="s">
        <v>42</v>
      </c>
      <c r="DY17" s="25">
        <v>60.07743604624514</v>
      </c>
      <c r="DZ17" s="25">
        <v>66.815822695950828</v>
      </c>
      <c r="EA17" s="25">
        <v>68.057634763940712</v>
      </c>
      <c r="EB17" s="25">
        <v>50.241033805264685</v>
      </c>
      <c r="EC17" s="25">
        <v>49.023555846506397</v>
      </c>
      <c r="ED17" s="25">
        <v>60.789190444651211</v>
      </c>
      <c r="EE17" s="25">
        <v>74.501848405981306</v>
      </c>
      <c r="EG17" s="24" t="s">
        <v>42</v>
      </c>
      <c r="EH17" s="25">
        <v>54.917185660998449</v>
      </c>
      <c r="EI17" s="25">
        <v>54.857587402023569</v>
      </c>
      <c r="EJ17" s="25">
        <v>50.077580262248901</v>
      </c>
      <c r="EK17" s="25">
        <v>20.903842869689239</v>
      </c>
      <c r="EL17" s="25">
        <v>21.208070732292633</v>
      </c>
      <c r="EM17" s="25">
        <v>39.801883498479413</v>
      </c>
      <c r="EN17" s="25">
        <v>60.151869652754186</v>
      </c>
      <c r="EP17" s="24" t="s">
        <v>42</v>
      </c>
      <c r="EQ17" s="25">
        <v>43.102922096347541</v>
      </c>
      <c r="ER17" s="25">
        <v>28.039653953664228</v>
      </c>
      <c r="ES17" s="25">
        <v>15.611206172730286</v>
      </c>
      <c r="ET17" s="25">
        <v>32.558575998972636</v>
      </c>
      <c r="EU17" s="25">
        <v>42.636021741822425</v>
      </c>
      <c r="EV17" s="25">
        <v>35.470996682931393</v>
      </c>
      <c r="EW17" s="25">
        <v>43.216428596520032</v>
      </c>
      <c r="EY17" s="24" t="s">
        <v>42</v>
      </c>
      <c r="EZ17" s="25">
        <v>38.626839114502523</v>
      </c>
      <c r="FA17" s="25">
        <v>13.53851914167578</v>
      </c>
      <c r="FB17" s="25">
        <v>22.645281105811819</v>
      </c>
      <c r="FC17" s="25">
        <v>0.33896095641777652</v>
      </c>
      <c r="FD17" s="25">
        <v>1.0384617837698218</v>
      </c>
      <c r="FE17" s="25">
        <v>0</v>
      </c>
      <c r="FF17" s="25">
        <v>5.241013136722307</v>
      </c>
      <c r="FH17" s="24" t="s">
        <v>42</v>
      </c>
      <c r="FI17" s="26">
        <f t="shared" si="42"/>
        <v>-8.5893319103607313E-2</v>
      </c>
      <c r="FJ17" s="26">
        <f t="shared" si="42"/>
        <v>-0.17897310564211544</v>
      </c>
      <c r="FK17" s="26">
        <f t="shared" si="42"/>
        <v>-0.26418864781381246</v>
      </c>
      <c r="FL17" s="26">
        <f t="shared" si="42"/>
        <v>-0.58392888668029852</v>
      </c>
      <c r="FM17" s="26">
        <f t="shared" si="42"/>
        <v>-0.56739019913823729</v>
      </c>
      <c r="FN17" s="26">
        <f t="shared" si="42"/>
        <v>-0.34524735060061085</v>
      </c>
      <c r="FO17" s="26">
        <f t="shared" si="42"/>
        <v>-0.19261238560189931</v>
      </c>
      <c r="FQ17" s="24" t="s">
        <v>42</v>
      </c>
      <c r="FR17" s="26">
        <f t="shared" si="43"/>
        <v>-0.28254391443788174</v>
      </c>
      <c r="FS17" s="26">
        <f t="shared" si="43"/>
        <v>-0.58034410380217483</v>
      </c>
      <c r="FT17" s="26">
        <f t="shared" si="43"/>
        <v>-0.77061785607334032</v>
      </c>
      <c r="FU17" s="26">
        <f t="shared" si="43"/>
        <v>-0.35195250708473935</v>
      </c>
      <c r="FV17" s="26">
        <f t="shared" si="43"/>
        <v>-0.13029520185527654</v>
      </c>
      <c r="FW17" s="26">
        <f t="shared" si="43"/>
        <v>-0.41649170809030811</v>
      </c>
      <c r="FX17" s="26">
        <f t="shared" si="43"/>
        <v>-0.41992810217242282</v>
      </c>
      <c r="FZ17" s="24" t="s">
        <v>42</v>
      </c>
      <c r="GA17" s="26">
        <f t="shared" si="44"/>
        <v>-0.35704914096584994</v>
      </c>
      <c r="GB17" s="26">
        <f t="shared" si="44"/>
        <v>-0.79737555274469085</v>
      </c>
      <c r="GC17" s="26">
        <f t="shared" si="44"/>
        <v>-0.66726317797617507</v>
      </c>
      <c r="GD17" s="26">
        <f t="shared" si="44"/>
        <v>-0.99325330450540494</v>
      </c>
      <c r="GE17" s="26">
        <f t="shared" si="44"/>
        <v>-0.97881708566752557</v>
      </c>
      <c r="GF17" s="26">
        <f t="shared" si="44"/>
        <v>-1</v>
      </c>
      <c r="GG17" s="26">
        <f t="shared" si="44"/>
        <v>-0.92965257575674409</v>
      </c>
    </row>
    <row r="18" spans="2:189" x14ac:dyDescent="0.2">
      <c r="B18" s="29" t="s">
        <v>43</v>
      </c>
      <c r="C18" s="30">
        <v>219.35345888120114</v>
      </c>
      <c r="D18" s="30">
        <v>227.67069455136237</v>
      </c>
      <c r="E18" s="30">
        <v>242.54508927437348</v>
      </c>
      <c r="F18" s="30">
        <v>240.24238430287596</v>
      </c>
      <c r="G18" s="30">
        <v>241.25544127914873</v>
      </c>
      <c r="H18" s="30">
        <v>217.74527799849906</v>
      </c>
      <c r="I18" s="30">
        <v>236.06645717985541</v>
      </c>
      <c r="K18" s="29" t="s">
        <v>43</v>
      </c>
      <c r="L18" s="30">
        <v>212.1612162945593</v>
      </c>
      <c r="M18" s="30">
        <v>214.16800802972702</v>
      </c>
      <c r="N18" s="30">
        <v>227.92326530662501</v>
      </c>
      <c r="O18" s="30">
        <v>184.96456572902028</v>
      </c>
      <c r="P18" s="30">
        <v>161.33345748683871</v>
      </c>
      <c r="Q18" s="30">
        <v>113.46355746505991</v>
      </c>
      <c r="R18" s="30">
        <v>92.047807862912222</v>
      </c>
      <c r="T18" s="29" t="s">
        <v>43</v>
      </c>
      <c r="U18" s="30">
        <v>181.55412789399313</v>
      </c>
      <c r="V18" s="30">
        <v>172.5229514743481</v>
      </c>
      <c r="W18" s="30">
        <v>147.43352443088816</v>
      </c>
      <c r="X18" s="30">
        <v>13.477974181651401</v>
      </c>
      <c r="Y18" s="30">
        <v>14.734668919732048</v>
      </c>
      <c r="Z18" s="30">
        <v>7.7937775972526602</v>
      </c>
      <c r="AA18" s="30">
        <v>0</v>
      </c>
      <c r="AC18" s="29" t="s">
        <v>43</v>
      </c>
      <c r="AD18" s="30">
        <v>155.987854481249</v>
      </c>
      <c r="AE18" s="30">
        <v>113.94623678185435</v>
      </c>
      <c r="AF18" s="30">
        <v>10.281312975939887</v>
      </c>
      <c r="AG18" s="30">
        <v>0</v>
      </c>
      <c r="AH18" s="30">
        <v>0</v>
      </c>
      <c r="AI18" s="30">
        <v>0</v>
      </c>
      <c r="AJ18" s="30">
        <v>0</v>
      </c>
      <c r="AL18" s="29" t="s">
        <v>43</v>
      </c>
      <c r="AM18" s="31">
        <f t="shared" si="36"/>
        <v>-3.2788370985009418E-2</v>
      </c>
      <c r="AN18" s="31">
        <f t="shared" si="36"/>
        <v>-5.930796911848113E-2</v>
      </c>
      <c r="AO18" s="31">
        <f t="shared" si="36"/>
        <v>-6.0284972214827537E-2</v>
      </c>
      <c r="AP18" s="31">
        <f t="shared" si="36"/>
        <v>-0.23009186632183265</v>
      </c>
      <c r="AQ18" s="31">
        <f t="shared" si="36"/>
        <v>-0.33127536261383184</v>
      </c>
      <c r="AR18" s="31">
        <f t="shared" si="36"/>
        <v>-0.4789161055155372</v>
      </c>
      <c r="AS18" s="31">
        <f t="shared" si="36"/>
        <v>-0.61007671753728898</v>
      </c>
      <c r="AU18" s="29" t="s">
        <v>43</v>
      </c>
      <c r="AV18" s="31">
        <f t="shared" si="37"/>
        <v>-0.17232156347112637</v>
      </c>
      <c r="AW18" s="31">
        <f t="shared" si="37"/>
        <v>-0.24222591838482299</v>
      </c>
      <c r="AX18" s="31">
        <f t="shared" si="37"/>
        <v>-0.39213972597026103</v>
      </c>
      <c r="AY18" s="31">
        <f t="shared" si="37"/>
        <v>-0.94389843315632604</v>
      </c>
      <c r="AZ18" s="31">
        <f t="shared" si="37"/>
        <v>-0.93892502966313185</v>
      </c>
      <c r="BA18" s="31">
        <f t="shared" si="37"/>
        <v>-0.96420690419148203</v>
      </c>
      <c r="BB18" s="31">
        <f t="shared" si="37"/>
        <v>-1</v>
      </c>
      <c r="BD18" s="29" t="s">
        <v>43</v>
      </c>
      <c r="BE18" s="31">
        <f t="shared" si="38"/>
        <v>-0.28887442542800335</v>
      </c>
      <c r="BF18" s="31">
        <f t="shared" si="38"/>
        <v>-0.49951293904386029</v>
      </c>
      <c r="BG18" s="31">
        <f t="shared" si="38"/>
        <v>-0.95761071474710668</v>
      </c>
      <c r="BH18" s="31">
        <f t="shared" si="38"/>
        <v>-1</v>
      </c>
      <c r="BI18" s="31">
        <f t="shared" si="38"/>
        <v>-1</v>
      </c>
      <c r="BJ18" s="31">
        <f t="shared" si="38"/>
        <v>-1</v>
      </c>
      <c r="BK18" s="31">
        <f t="shared" si="38"/>
        <v>-1</v>
      </c>
      <c r="BM18" s="29" t="s">
        <v>43</v>
      </c>
      <c r="BN18" s="30">
        <v>215.03321619952163</v>
      </c>
      <c r="BO18" s="30">
        <v>223.73029434313469</v>
      </c>
      <c r="BP18" s="30">
        <v>212.46259031848416</v>
      </c>
      <c r="BQ18" s="30">
        <v>180.47695916376847</v>
      </c>
      <c r="BR18" s="30">
        <v>160.19086276031669</v>
      </c>
      <c r="BS18" s="30">
        <v>127.02093133041427</v>
      </c>
      <c r="BT18" s="30">
        <v>110.11198196368997</v>
      </c>
      <c r="BV18" s="29" t="s">
        <v>43</v>
      </c>
      <c r="BW18" s="30">
        <v>204.06063456445287</v>
      </c>
      <c r="BX18" s="30">
        <v>210.10341670168384</v>
      </c>
      <c r="BY18" s="30">
        <v>213.03239857907585</v>
      </c>
      <c r="BZ18" s="30">
        <v>138.86188760761158</v>
      </c>
      <c r="CA18" s="30">
        <v>77.181671736059045</v>
      </c>
      <c r="CB18" s="30">
        <v>58.746326482011554</v>
      </c>
      <c r="CC18" s="30">
        <v>43.325021738971571</v>
      </c>
      <c r="CE18" s="29" t="s">
        <v>43</v>
      </c>
      <c r="CF18" s="30">
        <v>188.48888434334339</v>
      </c>
      <c r="CG18" s="30">
        <v>173.93202013927925</v>
      </c>
      <c r="CH18" s="30">
        <v>156.48139837938308</v>
      </c>
      <c r="CI18" s="30">
        <v>11.179782567667635</v>
      </c>
      <c r="CJ18" s="30">
        <v>5.8782390188704357</v>
      </c>
      <c r="CK18" s="30">
        <v>1.6001347901856948</v>
      </c>
      <c r="CL18" s="30">
        <v>0</v>
      </c>
      <c r="CN18" s="29" t="s">
        <v>43</v>
      </c>
      <c r="CO18" s="30">
        <v>162.38393766392431</v>
      </c>
      <c r="CP18" s="30">
        <v>113.15397493034428</v>
      </c>
      <c r="CQ18" s="30">
        <v>18.872499052435209</v>
      </c>
      <c r="CR18" s="30">
        <v>0</v>
      </c>
      <c r="CS18" s="30">
        <v>0</v>
      </c>
      <c r="CT18" s="30">
        <v>0</v>
      </c>
      <c r="CU18" s="30">
        <v>0</v>
      </c>
      <c r="CW18" s="29" t="s">
        <v>43</v>
      </c>
      <c r="CX18" s="31">
        <f t="shared" si="39"/>
        <v>-5.1027379997366062E-2</v>
      </c>
      <c r="CY18" s="31">
        <f t="shared" si="39"/>
        <v>-6.0907610573967874E-2</v>
      </c>
      <c r="CZ18" s="31">
        <f t="shared" si="39"/>
        <v>2.6819227786760713E-3</v>
      </c>
      <c r="DA18" s="31">
        <f t="shared" si="39"/>
        <v>-0.23058384709593061</v>
      </c>
      <c r="DB18" s="31">
        <f t="shared" si="39"/>
        <v>-0.51818929990070017</v>
      </c>
      <c r="DC18" s="31">
        <f t="shared" si="39"/>
        <v>-0.53750672533491994</v>
      </c>
      <c r="DD18" s="31">
        <f t="shared" si="39"/>
        <v>-0.60653671865375891</v>
      </c>
      <c r="DF18" s="29" t="s">
        <v>43</v>
      </c>
      <c r="DG18" s="31">
        <f t="shared" si="40"/>
        <v>-0.12344293744622559</v>
      </c>
      <c r="DH18" s="31">
        <f t="shared" si="40"/>
        <v>-0.22258172211350125</v>
      </c>
      <c r="DI18" s="31">
        <f t="shared" si="40"/>
        <v>-0.26348728901019491</v>
      </c>
      <c r="DJ18" s="31">
        <f t="shared" si="40"/>
        <v>-0.93805423905927587</v>
      </c>
      <c r="DK18" s="31">
        <f t="shared" si="40"/>
        <v>-0.96330477957618799</v>
      </c>
      <c r="DL18" s="31">
        <f t="shared" si="40"/>
        <v>-0.98740258968796779</v>
      </c>
      <c r="DM18" s="31">
        <f t="shared" si="40"/>
        <v>-1</v>
      </c>
      <c r="DO18" s="29" t="s">
        <v>43</v>
      </c>
      <c r="DP18" s="31">
        <f t="shared" si="41"/>
        <v>-0.24484253859062377</v>
      </c>
      <c r="DQ18" s="31">
        <f t="shared" si="41"/>
        <v>-0.49423936859976481</v>
      </c>
      <c r="DR18" s="31">
        <f t="shared" si="41"/>
        <v>-0.91117260208423001</v>
      </c>
      <c r="DS18" s="31">
        <f t="shared" si="41"/>
        <v>-1</v>
      </c>
      <c r="DT18" s="31">
        <f t="shared" si="41"/>
        <v>-1</v>
      </c>
      <c r="DU18" s="31">
        <f t="shared" si="41"/>
        <v>-1</v>
      </c>
      <c r="DV18" s="31">
        <f t="shared" si="41"/>
        <v>-1</v>
      </c>
      <c r="DX18" s="29" t="s">
        <v>43</v>
      </c>
      <c r="DY18" s="30">
        <v>218.1734313102973</v>
      </c>
      <c r="DZ18" s="30">
        <v>225.73871511264579</v>
      </c>
      <c r="EA18" s="30">
        <v>225.3744322938345</v>
      </c>
      <c r="EB18" s="30">
        <v>182.32087685455102</v>
      </c>
      <c r="EC18" s="30">
        <v>144.4212510018433</v>
      </c>
      <c r="ED18" s="30">
        <v>160.75383693950769</v>
      </c>
      <c r="EE18" s="30">
        <v>159.28180954698854</v>
      </c>
      <c r="EG18" s="29" t="s">
        <v>43</v>
      </c>
      <c r="EH18" s="30">
        <v>212.1612162945593</v>
      </c>
      <c r="EI18" s="30">
        <v>214.16800802972702</v>
      </c>
      <c r="EJ18" s="30">
        <v>227.92326530662501</v>
      </c>
      <c r="EK18" s="30">
        <v>184.96456572902028</v>
      </c>
      <c r="EL18" s="30">
        <v>161.33345748683871</v>
      </c>
      <c r="EM18" s="30">
        <v>113.46355746505991</v>
      </c>
      <c r="EN18" s="30">
        <v>92.047807862912222</v>
      </c>
      <c r="EP18" s="29" t="s">
        <v>43</v>
      </c>
      <c r="EQ18" s="30">
        <v>181.55412789399313</v>
      </c>
      <c r="ER18" s="30">
        <v>172.5229514743481</v>
      </c>
      <c r="ES18" s="30">
        <v>147.43352443088816</v>
      </c>
      <c r="ET18" s="30">
        <v>13.477974181651401</v>
      </c>
      <c r="EU18" s="30">
        <v>14.734668919732048</v>
      </c>
      <c r="EV18" s="30">
        <v>7.7937775972526602</v>
      </c>
      <c r="EW18" s="30">
        <v>0</v>
      </c>
      <c r="EY18" s="29" t="s">
        <v>43</v>
      </c>
      <c r="EZ18" s="30">
        <v>155.987854481249</v>
      </c>
      <c r="FA18" s="30">
        <v>113.94623678185435</v>
      </c>
      <c r="FB18" s="30">
        <v>10.281312975939887</v>
      </c>
      <c r="FC18" s="30">
        <v>0</v>
      </c>
      <c r="FD18" s="30">
        <v>0</v>
      </c>
      <c r="FE18" s="30">
        <v>0</v>
      </c>
      <c r="FF18" s="30">
        <v>0</v>
      </c>
      <c r="FH18" s="29" t="s">
        <v>43</v>
      </c>
      <c r="FI18" s="31">
        <f t="shared" si="42"/>
        <v>-2.7557044776855166E-2</v>
      </c>
      <c r="FJ18" s="31">
        <f t="shared" si="42"/>
        <v>-5.1257078685616131E-2</v>
      </c>
      <c r="FK18" s="31">
        <f t="shared" si="42"/>
        <v>1.1309326381208296E-2</v>
      </c>
      <c r="FL18" s="31">
        <f t="shared" si="42"/>
        <v>1.4500198332077385E-2</v>
      </c>
      <c r="FM18" s="31">
        <f t="shared" si="42"/>
        <v>0.11710330971152949</v>
      </c>
      <c r="FN18" s="31">
        <f t="shared" si="42"/>
        <v>-0.29417823160415946</v>
      </c>
      <c r="FO18" s="31">
        <f t="shared" si="42"/>
        <v>-0.42210721911871618</v>
      </c>
      <c r="FQ18" s="29" t="s">
        <v>43</v>
      </c>
      <c r="FR18" s="31">
        <f t="shared" si="43"/>
        <v>-0.1678449259214444</v>
      </c>
      <c r="FS18" s="31">
        <f t="shared" si="43"/>
        <v>-0.23574052688189751</v>
      </c>
      <c r="FT18" s="31">
        <f t="shared" si="43"/>
        <v>-0.34582852664196617</v>
      </c>
      <c r="FU18" s="31">
        <f t="shared" si="43"/>
        <v>-0.92607553005351306</v>
      </c>
      <c r="FV18" s="31">
        <f t="shared" si="43"/>
        <v>-0.89797437137873859</v>
      </c>
      <c r="FW18" s="31">
        <f t="shared" si="43"/>
        <v>-0.95151731525894778</v>
      </c>
      <c r="FX18" s="31">
        <f t="shared" si="43"/>
        <v>-1</v>
      </c>
      <c r="FZ18" s="29" t="s">
        <v>43</v>
      </c>
      <c r="GA18" s="31">
        <f t="shared" si="44"/>
        <v>-0.28502818356743365</v>
      </c>
      <c r="GB18" s="31">
        <f t="shared" si="44"/>
        <v>-0.49522953240433709</v>
      </c>
      <c r="GC18" s="31">
        <f t="shared" si="44"/>
        <v>-0.95438119190673987</v>
      </c>
      <c r="GD18" s="31">
        <f t="shared" si="44"/>
        <v>-1</v>
      </c>
      <c r="GE18" s="31">
        <f t="shared" si="44"/>
        <v>-1</v>
      </c>
      <c r="GF18" s="31">
        <f t="shared" si="44"/>
        <v>-1</v>
      </c>
      <c r="GG18" s="31">
        <f t="shared" si="44"/>
        <v>-1</v>
      </c>
    </row>
    <row r="19" spans="2:189" x14ac:dyDescent="0.2">
      <c r="B19" s="32" t="s">
        <v>14</v>
      </c>
      <c r="C19" s="25">
        <v>338.50667940839287</v>
      </c>
      <c r="D19" s="25">
        <v>364.66696995566861</v>
      </c>
      <c r="E19" s="25">
        <v>392.16060310715238</v>
      </c>
      <c r="F19" s="25">
        <v>387.10956283049177</v>
      </c>
      <c r="G19" s="25">
        <v>371.78332908029199</v>
      </c>
      <c r="H19" s="25">
        <v>346.75933760863813</v>
      </c>
      <c r="I19" s="25">
        <v>327.7388800082615</v>
      </c>
      <c r="K19" s="32" t="s">
        <v>14</v>
      </c>
      <c r="L19" s="25">
        <v>328.20806618139289</v>
      </c>
      <c r="M19" s="25">
        <v>331.88252392807442</v>
      </c>
      <c r="N19" s="25">
        <v>342.70694830773067</v>
      </c>
      <c r="O19" s="25">
        <v>276.12616323111916</v>
      </c>
      <c r="P19" s="25">
        <v>240.07230976935648</v>
      </c>
      <c r="Q19" s="25">
        <v>209.77490057181862</v>
      </c>
      <c r="R19" s="25">
        <v>214.68363357041733</v>
      </c>
      <c r="T19" s="32" t="s">
        <v>14</v>
      </c>
      <c r="U19" s="25">
        <v>284.82861778598027</v>
      </c>
      <c r="V19" s="25">
        <v>259.14676548640563</v>
      </c>
      <c r="W19" s="25">
        <v>224.36088783807958</v>
      </c>
      <c r="X19" s="25">
        <v>97.214764120874122</v>
      </c>
      <c r="Y19" s="25">
        <v>96.577490022666765</v>
      </c>
      <c r="Z19" s="25">
        <v>74.741170255075289</v>
      </c>
      <c r="AA19" s="25">
        <v>83.482905067313936</v>
      </c>
      <c r="AC19" s="32" t="s">
        <v>14</v>
      </c>
      <c r="AD19" s="25">
        <v>250.10954916417501</v>
      </c>
      <c r="AE19" s="25">
        <v>177.42265952611086</v>
      </c>
      <c r="AF19" s="25">
        <v>67.440692883200327</v>
      </c>
      <c r="AG19" s="25">
        <v>5.8680872586067254</v>
      </c>
      <c r="AH19" s="25">
        <v>1.8237017727888278</v>
      </c>
      <c r="AI19" s="25">
        <v>0.74614304746592164</v>
      </c>
      <c r="AJ19" s="25">
        <v>6.6702988387611981</v>
      </c>
      <c r="AL19" s="32" t="s">
        <v>14</v>
      </c>
      <c r="AM19" s="26">
        <f t="shared" si="36"/>
        <v>-3.0423663264189771E-2</v>
      </c>
      <c r="AN19" s="26">
        <f t="shared" si="36"/>
        <v>-8.9902428047101912E-2</v>
      </c>
      <c r="AO19" s="26">
        <f t="shared" si="36"/>
        <v>-0.12610561695283096</v>
      </c>
      <c r="AP19" s="26">
        <f t="shared" si="36"/>
        <v>-0.28669764391217123</v>
      </c>
      <c r="AQ19" s="26">
        <f t="shared" si="36"/>
        <v>-0.35426822293715765</v>
      </c>
      <c r="AR19" s="26">
        <f t="shared" si="36"/>
        <v>-0.39504181194227517</v>
      </c>
      <c r="AS19" s="26">
        <f t="shared" si="36"/>
        <v>-0.34495524740608841</v>
      </c>
      <c r="AU19" s="32" t="s">
        <v>14</v>
      </c>
      <c r="AV19" s="26">
        <f t="shared" si="37"/>
        <v>-0.15857312392247502</v>
      </c>
      <c r="AW19" s="26">
        <f t="shared" si="37"/>
        <v>-0.28936046629638745</v>
      </c>
      <c r="AX19" s="26">
        <f t="shared" si="37"/>
        <v>-0.4278851928000118</v>
      </c>
      <c r="AY19" s="26">
        <f t="shared" si="37"/>
        <v>-0.74887015600944307</v>
      </c>
      <c r="AZ19" s="26">
        <f t="shared" si="37"/>
        <v>-0.74023178967820402</v>
      </c>
      <c r="BA19" s="26">
        <f t="shared" si="37"/>
        <v>-0.78445808908704806</v>
      </c>
      <c r="BB19" s="26">
        <f t="shared" si="37"/>
        <v>-0.74527616294652155</v>
      </c>
      <c r="BD19" s="32" t="s">
        <v>14</v>
      </c>
      <c r="BE19" s="26">
        <f t="shared" si="38"/>
        <v>-0.26113851105895247</v>
      </c>
      <c r="BF19" s="26">
        <f t="shared" si="38"/>
        <v>-0.51346660338423422</v>
      </c>
      <c r="BG19" s="26">
        <f t="shared" si="38"/>
        <v>-0.82802787340478179</v>
      </c>
      <c r="BH19" s="26">
        <f t="shared" si="38"/>
        <v>-0.98484127538544886</v>
      </c>
      <c r="BI19" s="26">
        <f t="shared" si="38"/>
        <v>-0.99509471880490108</v>
      </c>
      <c r="BJ19" s="26">
        <f t="shared" si="38"/>
        <v>-0.99784823949482782</v>
      </c>
      <c r="BK19" s="26">
        <f t="shared" si="38"/>
        <v>-0.97964752049377524</v>
      </c>
      <c r="BM19" s="32" t="s">
        <v>14</v>
      </c>
      <c r="BN19" s="25">
        <v>335.4156880879832</v>
      </c>
      <c r="BO19" s="25">
        <v>351.62872400911897</v>
      </c>
      <c r="BP19" s="25">
        <v>346.48415786297136</v>
      </c>
      <c r="BQ19" s="25">
        <v>287.2561183282811</v>
      </c>
      <c r="BR19" s="25">
        <v>250.08027437222614</v>
      </c>
      <c r="BS19" s="25">
        <v>216.85794638589147</v>
      </c>
      <c r="BT19" s="25">
        <v>190.03033126342856</v>
      </c>
      <c r="BV19" s="32" t="s">
        <v>14</v>
      </c>
      <c r="BW19" s="25">
        <v>318.93963673097363</v>
      </c>
      <c r="BX19" s="25">
        <v>318.01235433461432</v>
      </c>
      <c r="BY19" s="25">
        <v>312.28600231976469</v>
      </c>
      <c r="BZ19" s="25">
        <v>205.25484616515917</v>
      </c>
      <c r="CA19" s="25">
        <v>130.07691367289485</v>
      </c>
      <c r="CB19" s="25">
        <v>100.89065428417463</v>
      </c>
      <c r="CC19" s="25">
        <v>78.030546454587267</v>
      </c>
      <c r="CE19" s="32" t="s">
        <v>14</v>
      </c>
      <c r="CF19" s="25">
        <v>291.48436175718473</v>
      </c>
      <c r="CG19" s="25">
        <v>263.06557052741903</v>
      </c>
      <c r="CH19" s="25">
        <v>232.13432906345889</v>
      </c>
      <c r="CI19" s="25">
        <v>88.82841209884991</v>
      </c>
      <c r="CJ19" s="25">
        <v>56.521570344907921</v>
      </c>
      <c r="CK19" s="25">
        <v>27.862705229277037</v>
      </c>
      <c r="CL19" s="25">
        <v>21.791043957834859</v>
      </c>
      <c r="CN19" s="32" t="s">
        <v>14</v>
      </c>
      <c r="CO19" s="25">
        <v>257.00352036048287</v>
      </c>
      <c r="CP19" s="25">
        <v>177.17116774730749</v>
      </c>
      <c r="CQ19" s="25">
        <v>79.593009354314347</v>
      </c>
      <c r="CR19" s="25">
        <v>13.903972233757475</v>
      </c>
      <c r="CS19" s="25">
        <v>7.1869442919630018</v>
      </c>
      <c r="CT19" s="25">
        <v>0.74614304746592164</v>
      </c>
      <c r="CU19" s="25">
        <v>4.2986157563074014</v>
      </c>
      <c r="CW19" s="32" t="s">
        <v>14</v>
      </c>
      <c r="CX19" s="26">
        <f t="shared" si="39"/>
        <v>-4.9121290214331648E-2</v>
      </c>
      <c r="CY19" s="26">
        <f t="shared" si="39"/>
        <v>-9.5601887386290052E-2</v>
      </c>
      <c r="CZ19" s="26">
        <f t="shared" si="39"/>
        <v>-9.8700488224721217E-2</v>
      </c>
      <c r="DA19" s="26">
        <f t="shared" si="39"/>
        <v>-0.28546397076009189</v>
      </c>
      <c r="DB19" s="26">
        <f t="shared" si="39"/>
        <v>-0.47985936116142891</v>
      </c>
      <c r="DC19" s="26">
        <f t="shared" si="39"/>
        <v>-0.53476155259423563</v>
      </c>
      <c r="DD19" s="26">
        <f t="shared" si="39"/>
        <v>-0.58937846429148288</v>
      </c>
      <c r="DF19" s="32" t="s">
        <v>14</v>
      </c>
      <c r="DG19" s="26">
        <f t="shared" si="40"/>
        <v>-0.13097576497159791</v>
      </c>
      <c r="DH19" s="26">
        <f t="shared" si="40"/>
        <v>-0.25186552586472766</v>
      </c>
      <c r="DI19" s="26">
        <f t="shared" si="40"/>
        <v>-0.33002902500591647</v>
      </c>
      <c r="DJ19" s="26">
        <f t="shared" si="40"/>
        <v>-0.69076929460790348</v>
      </c>
      <c r="DK19" s="26">
        <f t="shared" si="40"/>
        <v>-0.77398629105476857</v>
      </c>
      <c r="DL19" s="26">
        <f t="shared" si="40"/>
        <v>-0.87151632811418267</v>
      </c>
      <c r="DM19" s="26">
        <f t="shared" si="40"/>
        <v>-0.88532860089778442</v>
      </c>
      <c r="DO19" s="32" t="s">
        <v>14</v>
      </c>
      <c r="DP19" s="26">
        <f t="shared" si="41"/>
        <v>-0.23377608893157065</v>
      </c>
      <c r="DQ19" s="26">
        <f t="shared" si="41"/>
        <v>-0.49614136829529087</v>
      </c>
      <c r="DR19" s="26">
        <f t="shared" si="41"/>
        <v>-0.77028384257097249</v>
      </c>
      <c r="DS19" s="26">
        <f t="shared" si="41"/>
        <v>-0.95159729820665551</v>
      </c>
      <c r="DT19" s="26">
        <f t="shared" si="41"/>
        <v>-0.97126145070816039</v>
      </c>
      <c r="DU19" s="26">
        <f t="shared" si="41"/>
        <v>-0.99655930040885754</v>
      </c>
      <c r="DV19" s="26">
        <f t="shared" si="41"/>
        <v>-0.97737931767140651</v>
      </c>
      <c r="DX19" s="32" t="s">
        <v>14</v>
      </c>
      <c r="DY19" s="25">
        <v>336.84440201111317</v>
      </c>
      <c r="DZ19" s="25">
        <v>355.50405773201499</v>
      </c>
      <c r="EA19" s="25">
        <v>355.5355444881601</v>
      </c>
      <c r="EB19" s="25">
        <v>289.28495730628981</v>
      </c>
      <c r="EC19" s="25">
        <v>237.25108063387594</v>
      </c>
      <c r="ED19" s="25">
        <v>261.36040788933502</v>
      </c>
      <c r="EE19" s="25">
        <v>275.86769304921165</v>
      </c>
      <c r="EG19" s="32" t="s">
        <v>14</v>
      </c>
      <c r="EH19" s="25">
        <v>328.20806618139289</v>
      </c>
      <c r="EI19" s="25">
        <v>331.88252392807442</v>
      </c>
      <c r="EJ19" s="25">
        <v>342.70694830773067</v>
      </c>
      <c r="EK19" s="25">
        <v>276.12616323111916</v>
      </c>
      <c r="EL19" s="25">
        <v>240.07230976935648</v>
      </c>
      <c r="EM19" s="25">
        <v>209.77490057181862</v>
      </c>
      <c r="EN19" s="25">
        <v>214.68363357041733</v>
      </c>
      <c r="EP19" s="32" t="s">
        <v>14</v>
      </c>
      <c r="EQ19" s="25">
        <v>284.82861778598027</v>
      </c>
      <c r="ER19" s="25">
        <v>259.14676548640563</v>
      </c>
      <c r="ES19" s="25">
        <v>224.36088783807958</v>
      </c>
      <c r="ET19" s="25">
        <v>97.214764120874122</v>
      </c>
      <c r="EU19" s="25">
        <v>96.577490022666765</v>
      </c>
      <c r="EV19" s="25">
        <v>74.741170255075289</v>
      </c>
      <c r="EW19" s="25">
        <v>83.482905067313936</v>
      </c>
      <c r="EY19" s="32" t="s">
        <v>14</v>
      </c>
      <c r="EZ19" s="25">
        <v>250.10954916417501</v>
      </c>
      <c r="FA19" s="25">
        <v>177.42265952611086</v>
      </c>
      <c r="FB19" s="25">
        <v>67.440692883200327</v>
      </c>
      <c r="FC19" s="25">
        <v>5.8680872586067254</v>
      </c>
      <c r="FD19" s="25">
        <v>1.8237017727888278</v>
      </c>
      <c r="FE19" s="25">
        <v>0.74614304746592164</v>
      </c>
      <c r="FF19" s="25">
        <v>6.6702988387611981</v>
      </c>
      <c r="FH19" s="32" t="s">
        <v>14</v>
      </c>
      <c r="FI19" s="26">
        <f t="shared" si="42"/>
        <v>-2.5638947176077287E-2</v>
      </c>
      <c r="FJ19" s="26">
        <f t="shared" si="42"/>
        <v>-6.6445187586992027E-2</v>
      </c>
      <c r="FK19" s="26">
        <f t="shared" si="42"/>
        <v>-3.6082457518833655E-2</v>
      </c>
      <c r="FL19" s="26">
        <f t="shared" si="42"/>
        <v>-4.5487308423155737E-2</v>
      </c>
      <c r="FM19" s="26">
        <f t="shared" si="42"/>
        <v>1.1891322593527986E-2</v>
      </c>
      <c r="FN19" s="26">
        <f t="shared" si="42"/>
        <v>-0.19737307472889576</v>
      </c>
      <c r="FO19" s="26">
        <f t="shared" si="42"/>
        <v>-0.2217876939576241</v>
      </c>
      <c r="FQ19" s="32" t="s">
        <v>14</v>
      </c>
      <c r="FR19" s="26">
        <f t="shared" si="43"/>
        <v>-0.15442080650465073</v>
      </c>
      <c r="FS19" s="26">
        <f t="shared" si="43"/>
        <v>-0.27104414183155434</v>
      </c>
      <c r="FT19" s="26">
        <f t="shared" si="43"/>
        <v>-0.36894948672128858</v>
      </c>
      <c r="FU19" s="26">
        <f t="shared" si="43"/>
        <v>-0.66394808417934836</v>
      </c>
      <c r="FV19" s="26">
        <f t="shared" si="43"/>
        <v>-0.5929312955513808</v>
      </c>
      <c r="FW19" s="26">
        <f t="shared" si="43"/>
        <v>-0.71403025095246209</v>
      </c>
      <c r="FX19" s="26">
        <f t="shared" si="43"/>
        <v>-0.69738063872371769</v>
      </c>
      <c r="FZ19" s="32" t="s">
        <v>14</v>
      </c>
      <c r="GA19" s="26">
        <f t="shared" si="44"/>
        <v>-0.25749233868543442</v>
      </c>
      <c r="GB19" s="26">
        <f t="shared" si="44"/>
        <v>-0.50092648545841612</v>
      </c>
      <c r="GC19" s="26">
        <f t="shared" si="44"/>
        <v>-0.81031237543270107</v>
      </c>
      <c r="GD19" s="26">
        <f t="shared" si="44"/>
        <v>-0.9797152008412463</v>
      </c>
      <c r="GE19" s="26">
        <f t="shared" si="44"/>
        <v>-0.99231319929959283</v>
      </c>
      <c r="GF19" s="26">
        <f t="shared" si="44"/>
        <v>-0.99714515655415625</v>
      </c>
      <c r="GG19" s="26">
        <f t="shared" si="44"/>
        <v>-0.97582065966103793</v>
      </c>
    </row>
    <row r="20" spans="2:189" x14ac:dyDescent="0.2">
      <c r="BN20" s="33"/>
      <c r="BO20" s="33"/>
      <c r="BP20" s="33"/>
      <c r="BQ20" s="33"/>
      <c r="BR20" s="33"/>
      <c r="BS20" s="33"/>
      <c r="BT20" s="33"/>
      <c r="DY20" s="33"/>
      <c r="DZ20" s="33"/>
      <c r="EA20" s="33"/>
      <c r="EB20" s="33"/>
      <c r="EC20" s="33"/>
      <c r="ED20" s="33"/>
      <c r="EE20" s="33"/>
    </row>
    <row r="21" spans="2:189" x14ac:dyDescent="0.2">
      <c r="B21" s="21" t="s">
        <v>44</v>
      </c>
      <c r="C21" s="10"/>
      <c r="D21" s="10"/>
      <c r="E21" s="10"/>
      <c r="F21" s="21" t="s">
        <v>31</v>
      </c>
      <c r="G21" s="10"/>
      <c r="H21" s="10"/>
      <c r="I21" s="10"/>
      <c r="K21" s="21" t="s">
        <v>44</v>
      </c>
      <c r="L21" s="10"/>
      <c r="M21" s="10"/>
      <c r="N21" s="10"/>
      <c r="O21" s="21" t="s">
        <v>31</v>
      </c>
      <c r="P21" s="10"/>
      <c r="Q21" s="10"/>
      <c r="R21" s="10"/>
      <c r="T21" s="21" t="s">
        <v>44</v>
      </c>
      <c r="U21" s="10"/>
      <c r="V21" s="10"/>
      <c r="W21" s="10"/>
      <c r="X21" s="21" t="s">
        <v>31</v>
      </c>
      <c r="Y21" s="10"/>
      <c r="Z21" s="10"/>
      <c r="AA21" s="10"/>
      <c r="AC21" s="21" t="s">
        <v>44</v>
      </c>
      <c r="AD21" s="10"/>
      <c r="AE21" s="10"/>
      <c r="AF21" s="10"/>
      <c r="AG21" s="21" t="s">
        <v>31</v>
      </c>
      <c r="AH21" s="10"/>
      <c r="AI21" s="10"/>
      <c r="AJ21" s="10"/>
      <c r="AL21" s="21" t="s">
        <v>44</v>
      </c>
      <c r="AM21" s="10"/>
      <c r="AN21" s="10"/>
      <c r="AO21" s="10"/>
      <c r="AP21" s="21" t="s">
        <v>31</v>
      </c>
      <c r="AQ21" s="10"/>
      <c r="AR21" s="10"/>
      <c r="AS21" s="10"/>
      <c r="AU21" s="21" t="s">
        <v>44</v>
      </c>
      <c r="AV21" s="10"/>
      <c r="AW21" s="10"/>
      <c r="AX21" s="10"/>
      <c r="AY21" s="21" t="s">
        <v>31</v>
      </c>
      <c r="AZ21" s="10"/>
      <c r="BA21" s="10"/>
      <c r="BB21" s="10"/>
      <c r="BD21" s="21" t="s">
        <v>44</v>
      </c>
      <c r="BE21" s="10"/>
      <c r="BF21" s="10"/>
      <c r="BG21" s="10"/>
      <c r="BH21" s="21" t="s">
        <v>31</v>
      </c>
      <c r="BI21" s="10"/>
      <c r="BJ21" s="10"/>
      <c r="BK21" s="10"/>
      <c r="BM21" s="21" t="s">
        <v>44</v>
      </c>
      <c r="BN21" s="34"/>
      <c r="BO21" s="34"/>
      <c r="BP21" s="34"/>
      <c r="BQ21" s="35" t="s">
        <v>31</v>
      </c>
      <c r="BR21" s="34"/>
      <c r="BS21" s="34"/>
      <c r="BT21" s="34"/>
      <c r="BV21" s="21" t="s">
        <v>44</v>
      </c>
      <c r="BW21" s="10"/>
      <c r="BX21" s="10"/>
      <c r="BY21" s="10"/>
      <c r="BZ21" s="21" t="s">
        <v>31</v>
      </c>
      <c r="CA21" s="10"/>
      <c r="CB21" s="10"/>
      <c r="CC21" s="10"/>
      <c r="CE21" s="21" t="s">
        <v>44</v>
      </c>
      <c r="CF21" s="10"/>
      <c r="CG21" s="10"/>
      <c r="CH21" s="10"/>
      <c r="CI21" s="21" t="s">
        <v>31</v>
      </c>
      <c r="CJ21" s="10"/>
      <c r="CK21" s="10"/>
      <c r="CL21" s="10"/>
      <c r="CN21" s="21" t="s">
        <v>44</v>
      </c>
      <c r="CO21" s="10"/>
      <c r="CP21" s="10"/>
      <c r="CQ21" s="10"/>
      <c r="CR21" s="21" t="s">
        <v>31</v>
      </c>
      <c r="CS21" s="10"/>
      <c r="CT21" s="10"/>
      <c r="CU21" s="10"/>
      <c r="CW21" s="21" t="s">
        <v>44</v>
      </c>
      <c r="CX21" s="10"/>
      <c r="CY21" s="10"/>
      <c r="CZ21" s="10"/>
      <c r="DA21" s="21" t="s">
        <v>31</v>
      </c>
      <c r="DB21" s="10"/>
      <c r="DC21" s="10"/>
      <c r="DD21" s="10"/>
      <c r="DF21" s="21" t="s">
        <v>44</v>
      </c>
      <c r="DG21" s="10"/>
      <c r="DH21" s="10"/>
      <c r="DI21" s="10"/>
      <c r="DJ21" s="21" t="s">
        <v>31</v>
      </c>
      <c r="DK21" s="10"/>
      <c r="DL21" s="10"/>
      <c r="DM21" s="10"/>
      <c r="DO21" s="21" t="s">
        <v>44</v>
      </c>
      <c r="DP21" s="10"/>
      <c r="DQ21" s="10"/>
      <c r="DR21" s="10"/>
      <c r="DS21" s="21" t="s">
        <v>31</v>
      </c>
      <c r="DT21" s="10"/>
      <c r="DU21" s="10"/>
      <c r="DV21" s="10"/>
      <c r="DX21" s="21" t="s">
        <v>44</v>
      </c>
      <c r="DY21" s="34"/>
      <c r="DZ21" s="34"/>
      <c r="EA21" s="34"/>
      <c r="EB21" s="35" t="s">
        <v>31</v>
      </c>
      <c r="EC21" s="34"/>
      <c r="ED21" s="34"/>
      <c r="EE21" s="34"/>
      <c r="EG21" s="21" t="s">
        <v>44</v>
      </c>
      <c r="EH21" s="10"/>
      <c r="EI21" s="10"/>
      <c r="EJ21" s="10"/>
      <c r="EK21" s="21" t="s">
        <v>31</v>
      </c>
      <c r="EL21" s="10"/>
      <c r="EM21" s="10"/>
      <c r="EN21" s="10"/>
      <c r="EP21" s="21" t="s">
        <v>44</v>
      </c>
      <c r="EQ21" s="10"/>
      <c r="ER21" s="10"/>
      <c r="ES21" s="10"/>
      <c r="ET21" s="21" t="s">
        <v>31</v>
      </c>
      <c r="EU21" s="10"/>
      <c r="EV21" s="10"/>
      <c r="EW21" s="10"/>
      <c r="EY21" s="21" t="s">
        <v>44</v>
      </c>
      <c r="EZ21" s="10"/>
      <c r="FA21" s="10"/>
      <c r="FB21" s="10"/>
      <c r="FC21" s="21" t="s">
        <v>31</v>
      </c>
      <c r="FD21" s="10"/>
      <c r="FE21" s="10"/>
      <c r="FF21" s="10"/>
      <c r="FH21" s="21" t="s">
        <v>44</v>
      </c>
      <c r="FI21" s="10"/>
      <c r="FJ21" s="10"/>
      <c r="FK21" s="10"/>
      <c r="FL21" s="21" t="s">
        <v>31</v>
      </c>
      <c r="FM21" s="10"/>
      <c r="FN21" s="10"/>
      <c r="FO21" s="10"/>
      <c r="FQ21" s="21" t="s">
        <v>44</v>
      </c>
      <c r="FR21" s="10"/>
      <c r="FS21" s="10"/>
      <c r="FT21" s="10"/>
      <c r="FU21" s="21" t="s">
        <v>31</v>
      </c>
      <c r="FV21" s="10"/>
      <c r="FW21" s="10"/>
      <c r="FX21" s="10"/>
      <c r="FZ21" s="21" t="s">
        <v>44</v>
      </c>
      <c r="GA21" s="10"/>
      <c r="GB21" s="10"/>
      <c r="GC21" s="10"/>
      <c r="GD21" s="21" t="s">
        <v>31</v>
      </c>
      <c r="GE21" s="10"/>
      <c r="GF21" s="10"/>
      <c r="GG21" s="10"/>
    </row>
    <row r="22" spans="2:189" x14ac:dyDescent="0.2">
      <c r="C22" s="22">
        <v>2016</v>
      </c>
      <c r="D22" s="22">
        <v>2018</v>
      </c>
      <c r="E22" s="22">
        <v>2020</v>
      </c>
      <c r="F22" s="22">
        <v>2025</v>
      </c>
      <c r="G22" s="22">
        <v>2030</v>
      </c>
      <c r="H22" s="22">
        <v>2040</v>
      </c>
      <c r="I22" s="22">
        <v>2050</v>
      </c>
      <c r="L22" s="22">
        <v>2016</v>
      </c>
      <c r="M22" s="22">
        <v>2018</v>
      </c>
      <c r="N22" s="22">
        <v>2020</v>
      </c>
      <c r="O22" s="22">
        <v>2025</v>
      </c>
      <c r="P22" s="22">
        <v>2030</v>
      </c>
      <c r="Q22" s="22">
        <v>2040</v>
      </c>
      <c r="R22" s="22">
        <v>2050</v>
      </c>
      <c r="U22" s="22">
        <v>2016</v>
      </c>
      <c r="V22" s="22">
        <v>2018</v>
      </c>
      <c r="W22" s="22">
        <v>2020</v>
      </c>
      <c r="X22" s="22">
        <v>2025</v>
      </c>
      <c r="Y22" s="22">
        <v>2030</v>
      </c>
      <c r="Z22" s="22">
        <v>2040</v>
      </c>
      <c r="AA22" s="22">
        <v>2050</v>
      </c>
      <c r="AD22" s="22">
        <v>2016</v>
      </c>
      <c r="AE22" s="22">
        <v>2018</v>
      </c>
      <c r="AF22" s="22">
        <v>2020</v>
      </c>
      <c r="AG22" s="22">
        <v>2025</v>
      </c>
      <c r="AH22" s="22">
        <v>2030</v>
      </c>
      <c r="AI22" s="22">
        <v>2040</v>
      </c>
      <c r="AJ22" s="22">
        <v>2050</v>
      </c>
      <c r="AM22" s="22">
        <v>2016</v>
      </c>
      <c r="AN22" s="22">
        <v>2018</v>
      </c>
      <c r="AO22" s="22">
        <v>2020</v>
      </c>
      <c r="AP22" s="22">
        <v>2025</v>
      </c>
      <c r="AQ22" s="22">
        <v>2030</v>
      </c>
      <c r="AR22" s="22">
        <v>2040</v>
      </c>
      <c r="AS22" s="22">
        <v>2050</v>
      </c>
      <c r="AV22" s="22">
        <v>2016</v>
      </c>
      <c r="AW22" s="22">
        <v>2018</v>
      </c>
      <c r="AX22" s="22">
        <v>2020</v>
      </c>
      <c r="AY22" s="22">
        <v>2025</v>
      </c>
      <c r="AZ22" s="22">
        <v>2030</v>
      </c>
      <c r="BA22" s="22">
        <v>2040</v>
      </c>
      <c r="BB22" s="22">
        <v>2050</v>
      </c>
      <c r="BE22" s="22">
        <v>2016</v>
      </c>
      <c r="BF22" s="22">
        <v>2018</v>
      </c>
      <c r="BG22" s="22">
        <v>2020</v>
      </c>
      <c r="BH22" s="22">
        <v>2025</v>
      </c>
      <c r="BI22" s="22">
        <v>2030</v>
      </c>
      <c r="BJ22" s="22">
        <v>2040</v>
      </c>
      <c r="BK22" s="22">
        <v>2050</v>
      </c>
      <c r="BN22" s="22">
        <v>2016</v>
      </c>
      <c r="BO22" s="22">
        <v>2018</v>
      </c>
      <c r="BP22" s="22">
        <v>2020</v>
      </c>
      <c r="BQ22" s="22">
        <v>2025</v>
      </c>
      <c r="BR22" s="22">
        <v>2030</v>
      </c>
      <c r="BS22" s="22">
        <v>2040</v>
      </c>
      <c r="BT22" s="22">
        <v>2050</v>
      </c>
      <c r="BW22" s="22">
        <v>2016</v>
      </c>
      <c r="BX22" s="22">
        <v>2018</v>
      </c>
      <c r="BY22" s="22">
        <v>2020</v>
      </c>
      <c r="BZ22" s="22">
        <v>2025</v>
      </c>
      <c r="CA22" s="22">
        <v>2030</v>
      </c>
      <c r="CB22" s="22">
        <v>2040</v>
      </c>
      <c r="CC22" s="22">
        <v>2050</v>
      </c>
      <c r="CF22" s="22">
        <v>2016</v>
      </c>
      <c r="CG22" s="22">
        <v>2018</v>
      </c>
      <c r="CH22" s="22">
        <v>2020</v>
      </c>
      <c r="CI22" s="22">
        <v>2025</v>
      </c>
      <c r="CJ22" s="22">
        <v>2030</v>
      </c>
      <c r="CK22" s="22">
        <v>2040</v>
      </c>
      <c r="CL22" s="22">
        <v>2050</v>
      </c>
      <c r="CO22" s="22">
        <v>2016</v>
      </c>
      <c r="CP22" s="22">
        <v>2018</v>
      </c>
      <c r="CQ22" s="22">
        <v>2020</v>
      </c>
      <c r="CR22" s="22">
        <v>2025</v>
      </c>
      <c r="CS22" s="22">
        <v>2030</v>
      </c>
      <c r="CT22" s="22">
        <v>2040</v>
      </c>
      <c r="CU22" s="22">
        <v>2050</v>
      </c>
      <c r="CX22" s="22">
        <v>2016</v>
      </c>
      <c r="CY22" s="22">
        <v>2018</v>
      </c>
      <c r="CZ22" s="22">
        <v>2020</v>
      </c>
      <c r="DA22" s="22">
        <v>2025</v>
      </c>
      <c r="DB22" s="22">
        <v>2030</v>
      </c>
      <c r="DC22" s="22">
        <v>2040</v>
      </c>
      <c r="DD22" s="22">
        <v>2050</v>
      </c>
      <c r="DG22" s="22">
        <v>2016</v>
      </c>
      <c r="DH22" s="22">
        <v>2018</v>
      </c>
      <c r="DI22" s="22">
        <v>2020</v>
      </c>
      <c r="DJ22" s="22">
        <v>2025</v>
      </c>
      <c r="DK22" s="22">
        <v>2030</v>
      </c>
      <c r="DL22" s="22">
        <v>2040</v>
      </c>
      <c r="DM22" s="22">
        <v>2050</v>
      </c>
      <c r="DP22" s="22">
        <v>2016</v>
      </c>
      <c r="DQ22" s="22">
        <v>2018</v>
      </c>
      <c r="DR22" s="22">
        <v>2020</v>
      </c>
      <c r="DS22" s="22">
        <v>2025</v>
      </c>
      <c r="DT22" s="22">
        <v>2030</v>
      </c>
      <c r="DU22" s="22">
        <v>2040</v>
      </c>
      <c r="DV22" s="22">
        <v>2050</v>
      </c>
      <c r="DY22" s="22">
        <v>2016</v>
      </c>
      <c r="DZ22" s="22">
        <v>2018</v>
      </c>
      <c r="EA22" s="22">
        <v>2020</v>
      </c>
      <c r="EB22" s="22">
        <v>2025</v>
      </c>
      <c r="EC22" s="22">
        <v>2030</v>
      </c>
      <c r="ED22" s="22">
        <v>2040</v>
      </c>
      <c r="EE22" s="22">
        <v>2050</v>
      </c>
      <c r="EH22" s="22">
        <v>2016</v>
      </c>
      <c r="EI22" s="22">
        <v>2018</v>
      </c>
      <c r="EJ22" s="22">
        <v>2020</v>
      </c>
      <c r="EK22" s="22">
        <v>2025</v>
      </c>
      <c r="EL22" s="22">
        <v>2030</v>
      </c>
      <c r="EM22" s="22">
        <v>2040</v>
      </c>
      <c r="EN22" s="22">
        <v>2050</v>
      </c>
      <c r="EQ22" s="22">
        <v>2016</v>
      </c>
      <c r="ER22" s="22">
        <v>2018</v>
      </c>
      <c r="ES22" s="22">
        <v>2020</v>
      </c>
      <c r="ET22" s="22">
        <v>2025</v>
      </c>
      <c r="EU22" s="22">
        <v>2030</v>
      </c>
      <c r="EV22" s="22">
        <v>2040</v>
      </c>
      <c r="EW22" s="22">
        <v>2050</v>
      </c>
      <c r="EZ22" s="22">
        <v>2016</v>
      </c>
      <c r="FA22" s="22">
        <v>2018</v>
      </c>
      <c r="FB22" s="22">
        <v>2020</v>
      </c>
      <c r="FC22" s="22">
        <v>2025</v>
      </c>
      <c r="FD22" s="22">
        <v>2030</v>
      </c>
      <c r="FE22" s="22">
        <v>2040</v>
      </c>
      <c r="FF22" s="22">
        <v>2050</v>
      </c>
      <c r="FI22" s="22">
        <v>2016</v>
      </c>
      <c r="FJ22" s="22">
        <v>2018</v>
      </c>
      <c r="FK22" s="22">
        <v>2020</v>
      </c>
      <c r="FL22" s="22">
        <v>2025</v>
      </c>
      <c r="FM22" s="22">
        <v>2030</v>
      </c>
      <c r="FN22" s="22">
        <v>2040</v>
      </c>
      <c r="FO22" s="22">
        <v>2050</v>
      </c>
      <c r="FR22" s="22">
        <v>2016</v>
      </c>
      <c r="FS22" s="22">
        <v>2018</v>
      </c>
      <c r="FT22" s="22">
        <v>2020</v>
      </c>
      <c r="FU22" s="22">
        <v>2025</v>
      </c>
      <c r="FV22" s="22">
        <v>2030</v>
      </c>
      <c r="FW22" s="22">
        <v>2040</v>
      </c>
      <c r="FX22" s="22">
        <v>2050</v>
      </c>
      <c r="GA22" s="22">
        <v>2016</v>
      </c>
      <c r="GB22" s="22">
        <v>2018</v>
      </c>
      <c r="GC22" s="22">
        <v>2020</v>
      </c>
      <c r="GD22" s="22">
        <v>2025</v>
      </c>
      <c r="GE22" s="22">
        <v>2030</v>
      </c>
      <c r="GF22" s="22">
        <v>2040</v>
      </c>
      <c r="GG22" s="22">
        <v>2050</v>
      </c>
    </row>
    <row r="23" spans="2:189" x14ac:dyDescent="0.2">
      <c r="B23" s="23" t="s">
        <v>32</v>
      </c>
      <c r="K23" s="23" t="s">
        <v>32</v>
      </c>
      <c r="T23" s="23" t="s">
        <v>32</v>
      </c>
      <c r="AC23" s="23" t="s">
        <v>32</v>
      </c>
      <c r="AL23" s="23" t="s">
        <v>32</v>
      </c>
      <c r="AU23" s="23" t="s">
        <v>32</v>
      </c>
      <c r="BD23" s="23" t="s">
        <v>32</v>
      </c>
      <c r="BM23" s="23" t="s">
        <v>32</v>
      </c>
      <c r="BN23" s="33"/>
      <c r="BO23" s="33"/>
      <c r="BP23" s="33"/>
      <c r="BQ23" s="33"/>
      <c r="BR23" s="33"/>
      <c r="BS23" s="33"/>
      <c r="BT23" s="33"/>
      <c r="BV23" s="23" t="s">
        <v>32</v>
      </c>
      <c r="CE23" s="23" t="s">
        <v>32</v>
      </c>
      <c r="CN23" s="23" t="s">
        <v>32</v>
      </c>
      <c r="CW23" s="23" t="s">
        <v>32</v>
      </c>
      <c r="DF23" s="23" t="s">
        <v>32</v>
      </c>
      <c r="DO23" s="23" t="s">
        <v>32</v>
      </c>
      <c r="DX23" s="23" t="s">
        <v>32</v>
      </c>
      <c r="DY23" s="33"/>
      <c r="DZ23" s="33"/>
      <c r="EA23" s="33"/>
      <c r="EB23" s="33"/>
      <c r="EC23" s="33"/>
      <c r="ED23" s="33"/>
      <c r="EE23" s="33"/>
      <c r="EG23" s="23" t="s">
        <v>32</v>
      </c>
      <c r="EP23" s="23" t="s">
        <v>32</v>
      </c>
      <c r="EY23" s="23" t="s">
        <v>32</v>
      </c>
      <c r="FH23" s="23" t="s">
        <v>32</v>
      </c>
      <c r="FQ23" s="23" t="s">
        <v>32</v>
      </c>
      <c r="FZ23" s="23" t="s">
        <v>32</v>
      </c>
    </row>
    <row r="24" spans="2:189" x14ac:dyDescent="0.2">
      <c r="B24" s="24" t="s">
        <v>33</v>
      </c>
      <c r="C24" s="25">
        <v>0</v>
      </c>
      <c r="D24" s="25">
        <v>0</v>
      </c>
      <c r="E24" s="25">
        <v>0</v>
      </c>
      <c r="F24" s="25">
        <v>0</v>
      </c>
      <c r="G24" s="25">
        <v>0.46613301369863003</v>
      </c>
      <c r="H24" s="25">
        <v>0.83238100456621</v>
      </c>
      <c r="I24" s="25">
        <v>2.01692301369863</v>
      </c>
      <c r="K24" s="24" t="s">
        <v>33</v>
      </c>
      <c r="L24" s="25">
        <v>0</v>
      </c>
      <c r="M24" s="25">
        <v>0</v>
      </c>
      <c r="N24" s="25">
        <v>0</v>
      </c>
      <c r="O24" s="25">
        <v>2.1713797194127937</v>
      </c>
      <c r="P24" s="25">
        <v>4.1196978948491427</v>
      </c>
      <c r="Q24" s="25">
        <v>7.0982614475312582</v>
      </c>
      <c r="R24" s="25">
        <v>7.1303890643536887</v>
      </c>
      <c r="T24" s="24" t="s">
        <v>33</v>
      </c>
      <c r="U24" s="25">
        <v>0</v>
      </c>
      <c r="V24" s="25">
        <v>0.32270602739726018</v>
      </c>
      <c r="W24" s="25">
        <v>1.5585257487304238</v>
      </c>
      <c r="X24" s="25">
        <v>4.2305072188793575</v>
      </c>
      <c r="Y24" s="25">
        <v>7.8803118181624168</v>
      </c>
      <c r="Z24" s="25">
        <v>14.752131962190072</v>
      </c>
      <c r="AA24" s="25">
        <v>15.167475465369348</v>
      </c>
      <c r="AC24" s="24" t="s">
        <v>33</v>
      </c>
      <c r="AD24" s="25">
        <v>0</v>
      </c>
      <c r="AE24" s="25">
        <v>0.95989803610293156</v>
      </c>
      <c r="AF24" s="25">
        <v>2.3934687167669542</v>
      </c>
      <c r="AG24" s="25">
        <v>4.9008052558357873</v>
      </c>
      <c r="AH24" s="25">
        <v>8.7226652061195722</v>
      </c>
      <c r="AI24" s="25">
        <v>15.142329110015787</v>
      </c>
      <c r="AJ24" s="25">
        <v>16.025104016557844</v>
      </c>
      <c r="AL24" s="24" t="s">
        <v>33</v>
      </c>
      <c r="AM24" s="26" t="str">
        <f>IFERROR(L24/C24-1,"N/A")</f>
        <v>N/A</v>
      </c>
      <c r="AN24" s="26" t="str">
        <f t="shared" ref="AN24:AS26" si="45">IFERROR(M24/D24-1,"N/A")</f>
        <v>N/A</v>
      </c>
      <c r="AO24" s="26" t="str">
        <f t="shared" si="45"/>
        <v>N/A</v>
      </c>
      <c r="AP24" s="26" t="str">
        <f t="shared" si="45"/>
        <v>N/A</v>
      </c>
      <c r="AQ24" s="26">
        <f t="shared" si="45"/>
        <v>7.8380307203742916</v>
      </c>
      <c r="AR24" s="26">
        <f t="shared" si="45"/>
        <v>7.5276590991290959</v>
      </c>
      <c r="AS24" s="26">
        <f t="shared" si="45"/>
        <v>2.5352807300651468</v>
      </c>
      <c r="AU24" s="24" t="s">
        <v>33</v>
      </c>
      <c r="AV24" s="26" t="str">
        <f>IFERROR(U24/C24-1,"N/A")</f>
        <v>N/A</v>
      </c>
      <c r="AW24" s="26" t="str">
        <f t="shared" ref="AW24:BB26" si="46">IFERROR(V24/D24-1,"N/A")</f>
        <v>N/A</v>
      </c>
      <c r="AX24" s="26" t="str">
        <f t="shared" si="46"/>
        <v>N/A</v>
      </c>
      <c r="AY24" s="26" t="str">
        <f t="shared" si="46"/>
        <v>N/A</v>
      </c>
      <c r="AZ24" s="26">
        <f t="shared" si="46"/>
        <v>15.905714863734779</v>
      </c>
      <c r="BA24" s="26">
        <f t="shared" si="46"/>
        <v>16.722811886941187</v>
      </c>
      <c r="BB24" s="26">
        <f t="shared" si="46"/>
        <v>6.5201063017052183</v>
      </c>
      <c r="BD24" s="24" t="s">
        <v>33</v>
      </c>
      <c r="BE24" s="26" t="str">
        <f>IFERROR(AD24/C24-1,"N/A")</f>
        <v>N/A</v>
      </c>
      <c r="BF24" s="26" t="str">
        <f t="shared" ref="BF24:BK26" si="47">IFERROR(AE24/D24-1,"N/A")</f>
        <v>N/A</v>
      </c>
      <c r="BG24" s="26" t="str">
        <f t="shared" si="47"/>
        <v>N/A</v>
      </c>
      <c r="BH24" s="26" t="str">
        <f t="shared" si="47"/>
        <v>N/A</v>
      </c>
      <c r="BI24" s="26">
        <f t="shared" si="47"/>
        <v>17.712824343651949</v>
      </c>
      <c r="BJ24" s="26">
        <f t="shared" si="47"/>
        <v>17.191584174733919</v>
      </c>
      <c r="BK24" s="26">
        <f t="shared" si="47"/>
        <v>6.9453226066229643</v>
      </c>
      <c r="BM24" s="24" t="s">
        <v>33</v>
      </c>
      <c r="BN24" s="25">
        <v>0</v>
      </c>
      <c r="BO24" s="25">
        <v>0</v>
      </c>
      <c r="BP24" s="25">
        <v>0</v>
      </c>
      <c r="BQ24" s="25">
        <v>0</v>
      </c>
      <c r="BR24" s="25">
        <v>0</v>
      </c>
      <c r="BS24" s="25">
        <v>0</v>
      </c>
      <c r="BT24" s="25">
        <v>0</v>
      </c>
      <c r="BV24" s="24" t="s">
        <v>33</v>
      </c>
      <c r="BW24" s="25">
        <v>0</v>
      </c>
      <c r="BX24" s="25">
        <v>0</v>
      </c>
      <c r="BY24" s="25">
        <v>0</v>
      </c>
      <c r="BZ24" s="25">
        <v>1.8812295324969059</v>
      </c>
      <c r="CA24" s="25">
        <v>3.6269359789612929</v>
      </c>
      <c r="CB24" s="25">
        <v>6.5240396718303231</v>
      </c>
      <c r="CC24" s="25">
        <v>6.5543569615499493</v>
      </c>
      <c r="CE24" s="24" t="s">
        <v>33</v>
      </c>
      <c r="CF24" s="25">
        <v>0</v>
      </c>
      <c r="CG24" s="25">
        <v>0.32270602739726018</v>
      </c>
      <c r="CH24" s="25">
        <v>1.1255071038706099</v>
      </c>
      <c r="CI24" s="25">
        <v>3.7492241814961793</v>
      </c>
      <c r="CJ24" s="25">
        <v>7.2723213504459485</v>
      </c>
      <c r="CK24" s="25">
        <v>13.595911213246275</v>
      </c>
      <c r="CL24" s="25">
        <v>13.539977661844407</v>
      </c>
      <c r="CN24" s="24" t="s">
        <v>33</v>
      </c>
      <c r="CO24" s="25">
        <v>0</v>
      </c>
      <c r="CP24" s="25">
        <v>0.61971840993470728</v>
      </c>
      <c r="CQ24" s="25">
        <v>1.96045007190714</v>
      </c>
      <c r="CR24" s="25">
        <v>4.2565066807493697</v>
      </c>
      <c r="CS24" s="25">
        <v>8.0623954640891018</v>
      </c>
      <c r="CT24" s="25">
        <v>14.217997474501768</v>
      </c>
      <c r="CU24" s="25">
        <v>13.647156914180854</v>
      </c>
      <c r="CW24" s="24" t="s">
        <v>33</v>
      </c>
      <c r="CX24" s="26" t="str">
        <f>IFERROR(BW24/BN24-1,"N/A")</f>
        <v>N/A</v>
      </c>
      <c r="CY24" s="26" t="str">
        <f t="shared" ref="CY24:DD26" si="48">IFERROR(BX24/BO24-1,"N/A")</f>
        <v>N/A</v>
      </c>
      <c r="CZ24" s="26" t="str">
        <f t="shared" si="48"/>
        <v>N/A</v>
      </c>
      <c r="DA24" s="26" t="str">
        <f t="shared" si="48"/>
        <v>N/A</v>
      </c>
      <c r="DB24" s="26" t="str">
        <f t="shared" si="48"/>
        <v>N/A</v>
      </c>
      <c r="DC24" s="26" t="str">
        <f t="shared" si="48"/>
        <v>N/A</v>
      </c>
      <c r="DD24" s="26" t="str">
        <f t="shared" si="48"/>
        <v>N/A</v>
      </c>
      <c r="DF24" s="24" t="s">
        <v>33</v>
      </c>
      <c r="DG24" s="26" t="str">
        <f>IFERROR(CF24/BN24-1,"N/A")</f>
        <v>N/A</v>
      </c>
      <c r="DH24" s="26" t="str">
        <f t="shared" ref="DH24:DM26" si="49">IFERROR(CG24/BO24-1,"N/A")</f>
        <v>N/A</v>
      </c>
      <c r="DI24" s="26" t="str">
        <f t="shared" si="49"/>
        <v>N/A</v>
      </c>
      <c r="DJ24" s="26" t="str">
        <f t="shared" si="49"/>
        <v>N/A</v>
      </c>
      <c r="DK24" s="26" t="str">
        <f t="shared" si="49"/>
        <v>N/A</v>
      </c>
      <c r="DL24" s="26" t="str">
        <f t="shared" si="49"/>
        <v>N/A</v>
      </c>
      <c r="DM24" s="26" t="str">
        <f t="shared" si="49"/>
        <v>N/A</v>
      </c>
      <c r="DO24" s="24" t="s">
        <v>33</v>
      </c>
      <c r="DP24" s="26" t="str">
        <f>IFERROR(CO24/BN24-1,"N/A")</f>
        <v>N/A</v>
      </c>
      <c r="DQ24" s="26" t="str">
        <f t="shared" ref="DQ24:DV26" si="50">IFERROR(CP24/BO24-1,"N/A")</f>
        <v>N/A</v>
      </c>
      <c r="DR24" s="26" t="str">
        <f t="shared" si="50"/>
        <v>N/A</v>
      </c>
      <c r="DS24" s="26" t="str">
        <f t="shared" si="50"/>
        <v>N/A</v>
      </c>
      <c r="DT24" s="26" t="str">
        <f t="shared" si="50"/>
        <v>N/A</v>
      </c>
      <c r="DU24" s="26" t="str">
        <f t="shared" si="50"/>
        <v>N/A</v>
      </c>
      <c r="DV24" s="26" t="str">
        <f t="shared" si="50"/>
        <v>N/A</v>
      </c>
      <c r="DX24" s="24" t="s">
        <v>33</v>
      </c>
      <c r="DY24" s="25">
        <v>0</v>
      </c>
      <c r="DZ24" s="25">
        <v>0</v>
      </c>
      <c r="EA24" s="25">
        <v>0</v>
      </c>
      <c r="EB24" s="25">
        <v>0</v>
      </c>
      <c r="EC24" s="25">
        <v>0</v>
      </c>
      <c r="ED24" s="25">
        <v>0</v>
      </c>
      <c r="EE24" s="25">
        <v>0.51268127853881296</v>
      </c>
      <c r="EG24" s="24" t="s">
        <v>33</v>
      </c>
      <c r="EH24" s="25">
        <v>0</v>
      </c>
      <c r="EI24" s="25">
        <v>0</v>
      </c>
      <c r="EJ24" s="25">
        <v>0</v>
      </c>
      <c r="EK24" s="25">
        <v>2.1713797194127937</v>
      </c>
      <c r="EL24" s="25">
        <v>4.1196978948491427</v>
      </c>
      <c r="EM24" s="25">
        <v>7.0982614475312582</v>
      </c>
      <c r="EN24" s="25">
        <v>7.1303890643536887</v>
      </c>
      <c r="EP24" s="24" t="s">
        <v>33</v>
      </c>
      <c r="EQ24" s="25">
        <v>0</v>
      </c>
      <c r="ER24" s="25">
        <v>0.32270602739726018</v>
      </c>
      <c r="ES24" s="25">
        <v>1.5585257487304238</v>
      </c>
      <c r="ET24" s="25">
        <v>4.2305072188793575</v>
      </c>
      <c r="EU24" s="25">
        <v>7.8803118181624168</v>
      </c>
      <c r="EV24" s="25">
        <v>14.752131962190072</v>
      </c>
      <c r="EW24" s="25">
        <v>15.167475465369348</v>
      </c>
      <c r="EY24" s="24" t="s">
        <v>33</v>
      </c>
      <c r="EZ24" s="25">
        <v>0</v>
      </c>
      <c r="FA24" s="25">
        <v>0.95989803610293156</v>
      </c>
      <c r="FB24" s="25">
        <v>2.3934687167669542</v>
      </c>
      <c r="FC24" s="25">
        <v>4.9008052558357873</v>
      </c>
      <c r="FD24" s="25">
        <v>8.7226652061195722</v>
      </c>
      <c r="FE24" s="25">
        <v>15.142329110015787</v>
      </c>
      <c r="FF24" s="25">
        <v>16.025104016557844</v>
      </c>
      <c r="FH24" s="24" t="s">
        <v>33</v>
      </c>
      <c r="FI24" s="26" t="str">
        <f>IFERROR(EH24/DY24-1,"N/A")</f>
        <v>N/A</v>
      </c>
      <c r="FJ24" s="26" t="str">
        <f t="shared" ref="FJ24:FO26" si="51">IFERROR(EI24/DZ24-1,"N/A")</f>
        <v>N/A</v>
      </c>
      <c r="FK24" s="26" t="str">
        <f t="shared" si="51"/>
        <v>N/A</v>
      </c>
      <c r="FL24" s="26" t="str">
        <f t="shared" si="51"/>
        <v>N/A</v>
      </c>
      <c r="FM24" s="26" t="str">
        <f t="shared" si="51"/>
        <v>N/A</v>
      </c>
      <c r="FN24" s="26" t="str">
        <f t="shared" si="51"/>
        <v>N/A</v>
      </c>
      <c r="FO24" s="26">
        <f t="shared" si="51"/>
        <v>12.908034802198998</v>
      </c>
      <c r="FQ24" s="24" t="s">
        <v>33</v>
      </c>
      <c r="FR24" s="26" t="str">
        <f>IFERROR(EQ24/DY24-1,"N/A")</f>
        <v>N/A</v>
      </c>
      <c r="FS24" s="26" t="str">
        <f t="shared" ref="FS24:FX26" si="52">IFERROR(ER24/DZ24-1,"N/A")</f>
        <v>N/A</v>
      </c>
      <c r="FT24" s="26" t="str">
        <f t="shared" si="52"/>
        <v>N/A</v>
      </c>
      <c r="FU24" s="26" t="str">
        <f t="shared" si="52"/>
        <v>N/A</v>
      </c>
      <c r="FV24" s="26" t="str">
        <f t="shared" si="52"/>
        <v>N/A</v>
      </c>
      <c r="FW24" s="26" t="str">
        <f t="shared" si="52"/>
        <v>N/A</v>
      </c>
      <c r="FX24" s="26">
        <f t="shared" si="52"/>
        <v>28.584609581605935</v>
      </c>
      <c r="FZ24" s="24" t="s">
        <v>33</v>
      </c>
      <c r="GA24" s="26" t="str">
        <f>IFERROR(EZ24/DY24-1,"N/A")</f>
        <v>N/A</v>
      </c>
      <c r="GB24" s="26" t="str">
        <f t="shared" ref="GB24:GG26" si="53">IFERROR(FA24/DZ24-1,"N/A")</f>
        <v>N/A</v>
      </c>
      <c r="GC24" s="26" t="str">
        <f t="shared" si="53"/>
        <v>N/A</v>
      </c>
      <c r="GD24" s="26" t="str">
        <f t="shared" si="53"/>
        <v>N/A</v>
      </c>
      <c r="GE24" s="26" t="str">
        <f t="shared" si="53"/>
        <v>N/A</v>
      </c>
      <c r="GF24" s="26" t="str">
        <f t="shared" si="53"/>
        <v>N/A</v>
      </c>
      <c r="GG24" s="26">
        <f t="shared" si="53"/>
        <v>30.257439441188119</v>
      </c>
    </row>
    <row r="25" spans="2:189" x14ac:dyDescent="0.2">
      <c r="B25" s="24" t="s">
        <v>34</v>
      </c>
      <c r="C25" s="25">
        <v>0</v>
      </c>
      <c r="D25" s="25">
        <v>0.32908290681994212</v>
      </c>
      <c r="E25" s="25">
        <v>0.38599201110591119</v>
      </c>
      <c r="F25" s="25">
        <v>1.4533436889500044</v>
      </c>
      <c r="G25" s="25">
        <v>3.163001297844092</v>
      </c>
      <c r="H25" s="25">
        <v>5.4608330521357784</v>
      </c>
      <c r="I25" s="25">
        <v>5.3418620743269987</v>
      </c>
      <c r="K25" s="24" t="s">
        <v>34</v>
      </c>
      <c r="L25" s="25">
        <v>0</v>
      </c>
      <c r="M25" s="25">
        <v>0.27452674393305465</v>
      </c>
      <c r="N25" s="25">
        <v>0.20990129121338919</v>
      </c>
      <c r="O25" s="25">
        <v>1.1259711332423568</v>
      </c>
      <c r="P25" s="25">
        <v>1.7724941074978406</v>
      </c>
      <c r="Q25" s="25">
        <v>1.0335720213087514</v>
      </c>
      <c r="R25" s="25">
        <v>1.1034030074659145</v>
      </c>
      <c r="T25" s="24" t="s">
        <v>34</v>
      </c>
      <c r="U25" s="25">
        <v>0</v>
      </c>
      <c r="V25" s="25">
        <v>0.27452674393305465</v>
      </c>
      <c r="W25" s="25">
        <v>0.27452674393305465</v>
      </c>
      <c r="X25" s="25">
        <v>1.668970727356986</v>
      </c>
      <c r="Y25" s="25">
        <v>2.614156133447997</v>
      </c>
      <c r="Z25" s="25">
        <v>0.98574323128010999</v>
      </c>
      <c r="AA25" s="25">
        <v>1.269490156573688</v>
      </c>
      <c r="AC25" s="24" t="s">
        <v>34</v>
      </c>
      <c r="AD25" s="25">
        <v>0.27452674393305465</v>
      </c>
      <c r="AE25" s="25">
        <v>0</v>
      </c>
      <c r="AF25" s="25">
        <v>0.91482984576309889</v>
      </c>
      <c r="AG25" s="25">
        <v>1.0379485678800291</v>
      </c>
      <c r="AH25" s="25">
        <v>9.1739936441455894E-2</v>
      </c>
      <c r="AI25" s="25">
        <v>9.0501131505675653E-2</v>
      </c>
      <c r="AJ25" s="25">
        <v>8.870731667560644E-2</v>
      </c>
      <c r="AL25" s="24" t="s">
        <v>34</v>
      </c>
      <c r="AM25" s="26" t="str">
        <f t="shared" ref="AM25:AM26" si="54">IFERROR(L25/C25-1,"N/A")</f>
        <v>N/A</v>
      </c>
      <c r="AN25" s="26">
        <f t="shared" si="45"/>
        <v>-0.16578242672670296</v>
      </c>
      <c r="AO25" s="26">
        <f t="shared" si="45"/>
        <v>-0.45620301671011787</v>
      </c>
      <c r="AP25" s="26">
        <f t="shared" si="45"/>
        <v>-0.22525474063479378</v>
      </c>
      <c r="AQ25" s="26">
        <f t="shared" si="45"/>
        <v>-0.43961638311499396</v>
      </c>
      <c r="AR25" s="26">
        <f t="shared" si="45"/>
        <v>-0.81072997261754554</v>
      </c>
      <c r="AS25" s="26">
        <f t="shared" si="45"/>
        <v>-0.79344225063974005</v>
      </c>
      <c r="AU25" s="24" t="s">
        <v>34</v>
      </c>
      <c r="AV25" s="26" t="str">
        <f t="shared" ref="AV25:AV26" si="55">IFERROR(U25/C25-1,"N/A")</f>
        <v>N/A</v>
      </c>
      <c r="AW25" s="26">
        <f t="shared" si="46"/>
        <v>-0.16578242672670296</v>
      </c>
      <c r="AX25" s="26">
        <f t="shared" si="46"/>
        <v>-0.28877609889773581</v>
      </c>
      <c r="AY25" s="26">
        <f t="shared" si="46"/>
        <v>0.14836617108976169</v>
      </c>
      <c r="AZ25" s="26">
        <f t="shared" si="46"/>
        <v>-0.17352037280863242</v>
      </c>
      <c r="BA25" s="26">
        <f t="shared" si="46"/>
        <v>-0.81948848795247875</v>
      </c>
      <c r="BB25" s="26">
        <f t="shared" si="46"/>
        <v>-0.76235063000318548</v>
      </c>
      <c r="BD25" s="24" t="s">
        <v>34</v>
      </c>
      <c r="BE25" s="26" t="str">
        <f t="shared" ref="BE25:BE26" si="56">IFERROR(AD25/C25-1,"N/A")</f>
        <v>N/A</v>
      </c>
      <c r="BF25" s="26">
        <f t="shared" si="47"/>
        <v>-1</v>
      </c>
      <c r="BG25" s="26">
        <f t="shared" si="47"/>
        <v>1.3700745596832613</v>
      </c>
      <c r="BH25" s="26">
        <f t="shared" si="47"/>
        <v>-0.28582029442057533</v>
      </c>
      <c r="BI25" s="26">
        <f t="shared" si="47"/>
        <v>-0.97099592197322648</v>
      </c>
      <c r="BJ25" s="26">
        <f t="shared" si="47"/>
        <v>-0.98342722975750374</v>
      </c>
      <c r="BK25" s="26">
        <f t="shared" si="47"/>
        <v>-0.98339393353079374</v>
      </c>
      <c r="BM25" s="24" t="s">
        <v>34</v>
      </c>
      <c r="BN25" s="25">
        <v>0</v>
      </c>
      <c r="BO25" s="25">
        <v>0.27452674393305465</v>
      </c>
      <c r="BP25" s="25">
        <v>0.27452674393305465</v>
      </c>
      <c r="BQ25" s="25">
        <v>0.49267948759824631</v>
      </c>
      <c r="BR25" s="25">
        <v>1.1449256112040174</v>
      </c>
      <c r="BS25" s="25">
        <v>1.9204189219946048</v>
      </c>
      <c r="BT25" s="25">
        <v>2.5341833069164403</v>
      </c>
      <c r="BV25" s="24" t="s">
        <v>34</v>
      </c>
      <c r="BW25" s="25">
        <v>0</v>
      </c>
      <c r="BX25" s="25">
        <v>0</v>
      </c>
      <c r="BY25" s="25">
        <v>0.27452674393305465</v>
      </c>
      <c r="BZ25" s="25">
        <v>0.71455223795631606</v>
      </c>
      <c r="CA25" s="25">
        <v>1.0140797392897545</v>
      </c>
      <c r="CB25" s="25">
        <v>0.31509262145911304</v>
      </c>
      <c r="CC25" s="25">
        <v>0.10797681303641898</v>
      </c>
      <c r="CE25" s="24" t="s">
        <v>34</v>
      </c>
      <c r="CF25" s="25">
        <v>3.2634878661087865E-3</v>
      </c>
      <c r="CG25" s="25">
        <v>0.27452674393305465</v>
      </c>
      <c r="CH25" s="25">
        <v>0.27452674393305465</v>
      </c>
      <c r="CI25" s="25">
        <v>1.668970727356986</v>
      </c>
      <c r="CJ25" s="25">
        <v>1.1509111461123456</v>
      </c>
      <c r="CK25" s="25">
        <v>0.19731684436336305</v>
      </c>
      <c r="CL25" s="25">
        <v>8.870731667560644E-2</v>
      </c>
      <c r="CN25" s="24" t="s">
        <v>34</v>
      </c>
      <c r="CO25" s="25">
        <v>0.27452674393305465</v>
      </c>
      <c r="CP25" s="25">
        <v>0.22934815230125527</v>
      </c>
      <c r="CQ25" s="25">
        <v>0.91482984576309889</v>
      </c>
      <c r="CR25" s="25">
        <v>1.7617343534374599</v>
      </c>
      <c r="CS25" s="25">
        <v>9.1739936441455894E-2</v>
      </c>
      <c r="CT25" s="25">
        <v>9.0501131505675653E-2</v>
      </c>
      <c r="CU25" s="25">
        <v>8.870731667560644E-2</v>
      </c>
      <c r="CW25" s="24" t="s">
        <v>34</v>
      </c>
      <c r="CX25" s="26" t="str">
        <f t="shared" ref="CX25:CX26" si="57">IFERROR(BW25/BN25-1,"N/A")</f>
        <v>N/A</v>
      </c>
      <c r="CY25" s="26">
        <f t="shared" si="48"/>
        <v>-1</v>
      </c>
      <c r="CZ25" s="26">
        <f t="shared" si="48"/>
        <v>0</v>
      </c>
      <c r="DA25" s="26">
        <f t="shared" si="48"/>
        <v>0.4503389240734843</v>
      </c>
      <c r="DB25" s="26">
        <f t="shared" si="48"/>
        <v>-0.11428329546813421</v>
      </c>
      <c r="DC25" s="26">
        <f t="shared" si="48"/>
        <v>-0.83592505892836733</v>
      </c>
      <c r="DD25" s="26">
        <f t="shared" si="48"/>
        <v>-0.95739186950615518</v>
      </c>
      <c r="DF25" s="24" t="s">
        <v>34</v>
      </c>
      <c r="DG25" s="26" t="str">
        <f t="shared" ref="DG25:DG26" si="58">IFERROR(CF25/BN25-1,"N/A")</f>
        <v>N/A</v>
      </c>
      <c r="DH25" s="26">
        <f t="shared" si="49"/>
        <v>0</v>
      </c>
      <c r="DI25" s="26">
        <f t="shared" si="49"/>
        <v>0</v>
      </c>
      <c r="DJ25" s="26">
        <f t="shared" si="49"/>
        <v>2.3875384897654643</v>
      </c>
      <c r="DK25" s="26">
        <f t="shared" si="49"/>
        <v>5.2278810516201979E-3</v>
      </c>
      <c r="DL25" s="26">
        <f t="shared" si="49"/>
        <v>-0.89725322839538368</v>
      </c>
      <c r="DM25" s="26">
        <f t="shared" si="49"/>
        <v>-0.96499569844316258</v>
      </c>
      <c r="DO25" s="24" t="s">
        <v>34</v>
      </c>
      <c r="DP25" s="26" t="str">
        <f t="shared" ref="DP25:DP26" si="59">IFERROR(CO25/BN25-1,"N/A")</f>
        <v>N/A</v>
      </c>
      <c r="DQ25" s="26">
        <f t="shared" si="50"/>
        <v>-0.16456899967027072</v>
      </c>
      <c r="DR25" s="26">
        <f t="shared" si="50"/>
        <v>2.3323887962849508</v>
      </c>
      <c r="DS25" s="26">
        <f t="shared" si="50"/>
        <v>2.5758224114945492</v>
      </c>
      <c r="DT25" s="26">
        <f t="shared" si="50"/>
        <v>-0.91987257901849095</v>
      </c>
      <c r="DU25" s="26">
        <f t="shared" si="50"/>
        <v>-0.95287427630025723</v>
      </c>
      <c r="DV25" s="26">
        <f t="shared" si="50"/>
        <v>-0.96499569844316258</v>
      </c>
      <c r="DX25" s="24" t="s">
        <v>34</v>
      </c>
      <c r="DY25" s="25">
        <v>0</v>
      </c>
      <c r="DZ25" s="25">
        <v>0.27452674393305465</v>
      </c>
      <c r="EA25" s="25">
        <v>0.27452674393305465</v>
      </c>
      <c r="EB25" s="25">
        <v>0.27452674393305465</v>
      </c>
      <c r="EC25" s="25">
        <v>1.6382328930995216</v>
      </c>
      <c r="ED25" s="25">
        <v>4.5476520889559682</v>
      </c>
      <c r="EE25" s="25">
        <v>5.2986685519032211</v>
      </c>
      <c r="EG25" s="24" t="s">
        <v>34</v>
      </c>
      <c r="EH25" s="25">
        <v>0</v>
      </c>
      <c r="EI25" s="25">
        <v>0.27452674393305465</v>
      </c>
      <c r="EJ25" s="25">
        <v>0.20990129121338919</v>
      </c>
      <c r="EK25" s="25">
        <v>1.1259711332423568</v>
      </c>
      <c r="EL25" s="25">
        <v>1.7724941074978406</v>
      </c>
      <c r="EM25" s="25">
        <v>1.0335720213087514</v>
      </c>
      <c r="EN25" s="25">
        <v>1.1034030074659145</v>
      </c>
      <c r="EP25" s="24" t="s">
        <v>34</v>
      </c>
      <c r="EQ25" s="25">
        <v>0</v>
      </c>
      <c r="ER25" s="25">
        <v>0.27452674393305465</v>
      </c>
      <c r="ES25" s="25">
        <v>0.27452674393305465</v>
      </c>
      <c r="ET25" s="25">
        <v>1.668970727356986</v>
      </c>
      <c r="EU25" s="25">
        <v>2.614156133447997</v>
      </c>
      <c r="EV25" s="25">
        <v>0.98574323128010999</v>
      </c>
      <c r="EW25" s="25">
        <v>1.269490156573688</v>
      </c>
      <c r="EY25" s="24" t="s">
        <v>34</v>
      </c>
      <c r="EZ25" s="25">
        <v>0.27452674393305465</v>
      </c>
      <c r="FA25" s="25">
        <v>0</v>
      </c>
      <c r="FB25" s="25">
        <v>0.91482984576309889</v>
      </c>
      <c r="FC25" s="25">
        <v>1.0379485678800291</v>
      </c>
      <c r="FD25" s="25">
        <v>9.1739936441455894E-2</v>
      </c>
      <c r="FE25" s="25">
        <v>9.0501131505675653E-2</v>
      </c>
      <c r="FF25" s="25">
        <v>8.870731667560644E-2</v>
      </c>
      <c r="FH25" s="24" t="s">
        <v>34</v>
      </c>
      <c r="FI25" s="26" t="str">
        <f t="shared" ref="FI25:FI26" si="60">IFERROR(EH25/DY25-1,"N/A")</f>
        <v>N/A</v>
      </c>
      <c r="FJ25" s="26">
        <f t="shared" si="51"/>
        <v>0</v>
      </c>
      <c r="FK25" s="26">
        <f t="shared" si="51"/>
        <v>-0.23540676508888636</v>
      </c>
      <c r="FL25" s="26">
        <f t="shared" si="51"/>
        <v>3.1014988817152656</v>
      </c>
      <c r="FM25" s="26">
        <f t="shared" si="51"/>
        <v>8.195490089586599E-2</v>
      </c>
      <c r="FN25" s="26">
        <f t="shared" si="51"/>
        <v>-0.77272403405291401</v>
      </c>
      <c r="FO25" s="26">
        <f t="shared" si="51"/>
        <v>-0.79175843956693903</v>
      </c>
      <c r="FQ25" s="24" t="s">
        <v>34</v>
      </c>
      <c r="FR25" s="26" t="str">
        <f t="shared" ref="FR25:FR26" si="61">IFERROR(EQ25/DY25-1,"N/A")</f>
        <v>N/A</v>
      </c>
      <c r="FS25" s="26">
        <f t="shared" si="52"/>
        <v>0</v>
      </c>
      <c r="FT25" s="26">
        <f t="shared" si="52"/>
        <v>0</v>
      </c>
      <c r="FU25" s="26">
        <f t="shared" si="52"/>
        <v>5.0794467724571737</v>
      </c>
      <c r="FV25" s="26">
        <f t="shared" si="52"/>
        <v>0.59571703416480526</v>
      </c>
      <c r="FW25" s="26">
        <f t="shared" si="52"/>
        <v>-0.78324128319446418</v>
      </c>
      <c r="FX25" s="26">
        <f t="shared" si="52"/>
        <v>-0.76041336721888331</v>
      </c>
      <c r="FZ25" s="24" t="s">
        <v>34</v>
      </c>
      <c r="GA25" s="26" t="str">
        <f t="shared" ref="GA25:GA26" si="62">IFERROR(EZ25/DY25-1,"N/A")</f>
        <v>N/A</v>
      </c>
      <c r="GB25" s="26">
        <f t="shared" si="53"/>
        <v>-1</v>
      </c>
      <c r="GC25" s="26">
        <f t="shared" si="53"/>
        <v>2.3323887962849508</v>
      </c>
      <c r="GD25" s="26">
        <f t="shared" si="53"/>
        <v>2.7808650370804688</v>
      </c>
      <c r="GE25" s="26">
        <f t="shared" si="53"/>
        <v>-0.94400067485650052</v>
      </c>
      <c r="GF25" s="26">
        <f t="shared" si="53"/>
        <v>-0.98009937221770793</v>
      </c>
      <c r="GG25" s="26">
        <f t="shared" si="53"/>
        <v>-0.98325856471174367</v>
      </c>
    </row>
    <row r="26" spans="2:189" x14ac:dyDescent="0.2">
      <c r="B26" s="24" t="s">
        <v>35</v>
      </c>
      <c r="C26" s="25">
        <v>2.472752968129134</v>
      </c>
      <c r="D26" s="25">
        <v>2.0662108619780462</v>
      </c>
      <c r="E26" s="25">
        <v>2.0898619763015183</v>
      </c>
      <c r="F26" s="25">
        <v>1.9943569682121804</v>
      </c>
      <c r="G26" s="25">
        <v>1.8060662999453001</v>
      </c>
      <c r="H26" s="25">
        <v>1.7781319048149871</v>
      </c>
      <c r="I26" s="25">
        <v>1.0437582041847424</v>
      </c>
      <c r="K26" s="24" t="s">
        <v>35</v>
      </c>
      <c r="L26" s="25">
        <v>2.4787137251301199</v>
      </c>
      <c r="M26" s="25">
        <v>2.4786932868534892</v>
      </c>
      <c r="N26" s="25">
        <v>2.5195925693875587</v>
      </c>
      <c r="O26" s="25">
        <v>1.3760852905902201</v>
      </c>
      <c r="P26" s="25">
        <v>0.49974484325581409</v>
      </c>
      <c r="Q26" s="25">
        <v>6.2922895437540496E-2</v>
      </c>
      <c r="R26" s="25">
        <v>8.7545416836832202E-2</v>
      </c>
      <c r="T26" s="24" t="s">
        <v>35</v>
      </c>
      <c r="U26" s="25">
        <v>2.597850953146581</v>
      </c>
      <c r="V26" s="25">
        <v>2.5754882996484945</v>
      </c>
      <c r="W26" s="25">
        <v>2.5528895501991133</v>
      </c>
      <c r="X26" s="25">
        <v>1.2698792852069891</v>
      </c>
      <c r="Y26" s="25">
        <v>0.36193320279069868</v>
      </c>
      <c r="Z26" s="25">
        <v>3.7462085581395299E-2</v>
      </c>
      <c r="AA26" s="25">
        <v>4.192497627906986E-2</v>
      </c>
      <c r="AC26" s="24" t="s">
        <v>35</v>
      </c>
      <c r="AD26" s="25">
        <v>2.597850953146581</v>
      </c>
      <c r="AE26" s="25">
        <v>2.462548717186734</v>
      </c>
      <c r="AF26" s="25">
        <v>1.4927296859766952</v>
      </c>
      <c r="AG26" s="25">
        <v>0</v>
      </c>
      <c r="AH26" s="25">
        <v>0</v>
      </c>
      <c r="AI26" s="25">
        <v>0</v>
      </c>
      <c r="AJ26" s="25">
        <v>0</v>
      </c>
      <c r="AL26" s="24" t="s">
        <v>35</v>
      </c>
      <c r="AM26" s="26">
        <f t="shared" si="54"/>
        <v>2.4105752082044241E-3</v>
      </c>
      <c r="AN26" s="26">
        <f t="shared" si="45"/>
        <v>0.19963229913551084</v>
      </c>
      <c r="AO26" s="26">
        <f t="shared" si="45"/>
        <v>0.20562630353538736</v>
      </c>
      <c r="AP26" s="26">
        <f t="shared" si="45"/>
        <v>-0.31001053847255999</v>
      </c>
      <c r="AQ26" s="26">
        <f t="shared" si="45"/>
        <v>-0.72329651282959562</v>
      </c>
      <c r="AR26" s="26">
        <f t="shared" si="45"/>
        <v>-0.96461292029733448</v>
      </c>
      <c r="AS26" s="26">
        <f t="shared" si="45"/>
        <v>-0.91612481081745167</v>
      </c>
      <c r="AU26" s="24" t="s">
        <v>35</v>
      </c>
      <c r="AV26" s="26">
        <f t="shared" si="55"/>
        <v>5.0590571168981358E-2</v>
      </c>
      <c r="AW26" s="26">
        <f t="shared" si="46"/>
        <v>0.24647892770387503</v>
      </c>
      <c r="AX26" s="26">
        <f t="shared" si="46"/>
        <v>0.22155892549278633</v>
      </c>
      <c r="AY26" s="26">
        <f t="shared" si="46"/>
        <v>-0.36326379607690862</v>
      </c>
      <c r="AZ26" s="26">
        <f t="shared" si="46"/>
        <v>-0.799601375208839</v>
      </c>
      <c r="BA26" s="26">
        <f t="shared" si="46"/>
        <v>-0.97893177357655414</v>
      </c>
      <c r="BB26" s="26">
        <f t="shared" si="46"/>
        <v>-0.95983267378308501</v>
      </c>
      <c r="BD26" s="24" t="s">
        <v>35</v>
      </c>
      <c r="BE26" s="26">
        <f t="shared" si="56"/>
        <v>5.0590571168981358E-2</v>
      </c>
      <c r="BF26" s="26">
        <f t="shared" si="47"/>
        <v>0.1918186872898644</v>
      </c>
      <c r="BG26" s="26">
        <f t="shared" si="47"/>
        <v>-0.2857280993176321</v>
      </c>
      <c r="BH26" s="26">
        <f t="shared" si="47"/>
        <v>-1</v>
      </c>
      <c r="BI26" s="26">
        <f t="shared" si="47"/>
        <v>-1</v>
      </c>
      <c r="BJ26" s="26">
        <f t="shared" si="47"/>
        <v>-1</v>
      </c>
      <c r="BK26" s="26">
        <f t="shared" si="47"/>
        <v>-1</v>
      </c>
      <c r="BM26" s="24" t="s">
        <v>35</v>
      </c>
      <c r="BN26" s="25">
        <v>2.5348241280300008</v>
      </c>
      <c r="BO26" s="25">
        <v>2.4766787651101558</v>
      </c>
      <c r="BP26" s="25">
        <v>2.3692649006916993</v>
      </c>
      <c r="BQ26" s="25">
        <v>1.564962365428235</v>
      </c>
      <c r="BR26" s="25">
        <v>0.70619512192104072</v>
      </c>
      <c r="BS26" s="25">
        <v>1.8311714408338762</v>
      </c>
      <c r="BT26" s="25">
        <v>0.62811536187472305</v>
      </c>
      <c r="BV26" s="24" t="s">
        <v>35</v>
      </c>
      <c r="BW26" s="25">
        <v>2.5506843301844433</v>
      </c>
      <c r="BX26" s="25">
        <v>2.5808711227180248</v>
      </c>
      <c r="BY26" s="25">
        <v>2.5291507885866142</v>
      </c>
      <c r="BZ26" s="25">
        <v>1.3809033410329958</v>
      </c>
      <c r="CA26" s="25">
        <v>0.50405953250054836</v>
      </c>
      <c r="CB26" s="25">
        <v>3.0074360638738796E-2</v>
      </c>
      <c r="CC26" s="25">
        <v>3.422155551030114E-3</v>
      </c>
      <c r="CE26" s="24" t="s">
        <v>35</v>
      </c>
      <c r="CF26" s="25">
        <v>2.597850953146581</v>
      </c>
      <c r="CG26" s="25">
        <v>2.5757768123607128</v>
      </c>
      <c r="CH26" s="25">
        <v>2.4729359603275127</v>
      </c>
      <c r="CI26" s="25">
        <v>1.299953359777279</v>
      </c>
      <c r="CJ26" s="25">
        <v>0.46729980418604689</v>
      </c>
      <c r="CK26" s="25">
        <v>1.6222519534883715E-2</v>
      </c>
      <c r="CL26" s="25">
        <v>0</v>
      </c>
      <c r="CN26" s="24" t="s">
        <v>35</v>
      </c>
      <c r="CO26" s="25">
        <v>2.597850953146581</v>
      </c>
      <c r="CP26" s="25">
        <v>2.4686930452769995</v>
      </c>
      <c r="CQ26" s="25">
        <v>1.7270127007726899</v>
      </c>
      <c r="CR26" s="25">
        <v>1.6282100930232562E-2</v>
      </c>
      <c r="CS26" s="25">
        <v>3.3837469484834008E-2</v>
      </c>
      <c r="CT26" s="25">
        <v>0</v>
      </c>
      <c r="CU26" s="25">
        <v>0</v>
      </c>
      <c r="CW26" s="24" t="s">
        <v>35</v>
      </c>
      <c r="CX26" s="26">
        <f t="shared" si="57"/>
        <v>6.2569240915222313E-3</v>
      </c>
      <c r="CY26" s="26">
        <f t="shared" si="48"/>
        <v>4.2069387066123953E-2</v>
      </c>
      <c r="CZ26" s="26">
        <f t="shared" si="48"/>
        <v>6.7483331158215698E-2</v>
      </c>
      <c r="DA26" s="26">
        <f t="shared" si="48"/>
        <v>-0.11761242855503007</v>
      </c>
      <c r="DB26" s="26">
        <f t="shared" si="48"/>
        <v>-0.28623192535036091</v>
      </c>
      <c r="DC26" s="26">
        <f t="shared" si="48"/>
        <v>-0.9835764363903341</v>
      </c>
      <c r="DD26" s="26">
        <f t="shared" si="48"/>
        <v>-0.99455170855745978</v>
      </c>
      <c r="DF26" s="24" t="s">
        <v>35</v>
      </c>
      <c r="DG26" s="26">
        <f t="shared" si="58"/>
        <v>2.4864377934402437E-2</v>
      </c>
      <c r="DH26" s="26">
        <f t="shared" si="49"/>
        <v>4.0012475031718342E-2</v>
      </c>
      <c r="DI26" s="26">
        <f t="shared" si="49"/>
        <v>4.3756635066660055E-2</v>
      </c>
      <c r="DJ26" s="26">
        <f t="shared" si="49"/>
        <v>-0.16933890009453301</v>
      </c>
      <c r="DK26" s="26">
        <f t="shared" si="49"/>
        <v>-0.33828514290092282</v>
      </c>
      <c r="DL26" s="26">
        <f t="shared" si="49"/>
        <v>-0.99114090621274853</v>
      </c>
      <c r="DM26" s="26">
        <f t="shared" si="49"/>
        <v>-1</v>
      </c>
      <c r="DO26" s="24" t="s">
        <v>35</v>
      </c>
      <c r="DP26" s="26">
        <f t="shared" si="59"/>
        <v>2.4864377934402437E-2</v>
      </c>
      <c r="DQ26" s="26">
        <f t="shared" si="50"/>
        <v>-3.2243664158848606E-3</v>
      </c>
      <c r="DR26" s="26">
        <f t="shared" si="50"/>
        <v>-0.27107656882584386</v>
      </c>
      <c r="DS26" s="26">
        <f t="shared" si="50"/>
        <v>-0.98959585144670414</v>
      </c>
      <c r="DT26" s="26">
        <f t="shared" si="50"/>
        <v>-0.95208481560622082</v>
      </c>
      <c r="DU26" s="26">
        <f t="shared" si="50"/>
        <v>-1</v>
      </c>
      <c r="DV26" s="26">
        <f t="shared" si="50"/>
        <v>-1</v>
      </c>
      <c r="DX26" s="24" t="s">
        <v>35</v>
      </c>
      <c r="DY26" s="25">
        <v>2.472752968129134</v>
      </c>
      <c r="DZ26" s="25">
        <v>2.4736313030673505</v>
      </c>
      <c r="EA26" s="25">
        <v>2.1940528507853956</v>
      </c>
      <c r="EB26" s="25">
        <v>1.7360090241583186</v>
      </c>
      <c r="EC26" s="25">
        <v>0.93987183103468186</v>
      </c>
      <c r="ED26" s="25">
        <v>1.5546146358521455</v>
      </c>
      <c r="EE26" s="25">
        <v>0.94407648294356561</v>
      </c>
      <c r="EG26" s="24" t="s">
        <v>35</v>
      </c>
      <c r="EH26" s="25">
        <v>2.4787137251301199</v>
      </c>
      <c r="EI26" s="25">
        <v>2.4786932868534892</v>
      </c>
      <c r="EJ26" s="25">
        <v>2.5195925693875587</v>
      </c>
      <c r="EK26" s="25">
        <v>1.3760852905902201</v>
      </c>
      <c r="EL26" s="25">
        <v>0.49974484325581409</v>
      </c>
      <c r="EM26" s="25">
        <v>6.2922895437540496E-2</v>
      </c>
      <c r="EN26" s="25">
        <v>8.7545416836832202E-2</v>
      </c>
      <c r="EP26" s="24" t="s">
        <v>35</v>
      </c>
      <c r="EQ26" s="25">
        <v>2.597850953146581</v>
      </c>
      <c r="ER26" s="25">
        <v>2.5754882996484945</v>
      </c>
      <c r="ES26" s="25">
        <v>2.5528895501991133</v>
      </c>
      <c r="ET26" s="25">
        <v>1.2698792852069891</v>
      </c>
      <c r="EU26" s="25">
        <v>0.36193320279069868</v>
      </c>
      <c r="EV26" s="25">
        <v>3.7462085581395299E-2</v>
      </c>
      <c r="EW26" s="25">
        <v>4.192497627906986E-2</v>
      </c>
      <c r="EY26" s="24" t="s">
        <v>35</v>
      </c>
      <c r="EZ26" s="25">
        <v>2.597850953146581</v>
      </c>
      <c r="FA26" s="25">
        <v>2.462548717186734</v>
      </c>
      <c r="FB26" s="25">
        <v>1.4927296859766952</v>
      </c>
      <c r="FC26" s="25">
        <v>0</v>
      </c>
      <c r="FD26" s="25">
        <v>0</v>
      </c>
      <c r="FE26" s="25">
        <v>0</v>
      </c>
      <c r="FF26" s="25">
        <v>0</v>
      </c>
      <c r="FH26" s="24" t="s">
        <v>35</v>
      </c>
      <c r="FI26" s="26">
        <f t="shared" si="60"/>
        <v>2.4105752082044241E-3</v>
      </c>
      <c r="FJ26" s="26">
        <f t="shared" si="51"/>
        <v>2.0463776391663746E-3</v>
      </c>
      <c r="FK26" s="26">
        <f t="shared" si="51"/>
        <v>0.14837369049046889</v>
      </c>
      <c r="FL26" s="26">
        <f t="shared" si="51"/>
        <v>-0.20732826186926234</v>
      </c>
      <c r="FM26" s="26">
        <f t="shared" si="51"/>
        <v>-0.46828405027773068</v>
      </c>
      <c r="FN26" s="26">
        <f t="shared" si="51"/>
        <v>-0.95952508487542321</v>
      </c>
      <c r="FO26" s="26">
        <f t="shared" si="51"/>
        <v>-0.90726872407215187</v>
      </c>
      <c r="FQ26" s="24" t="s">
        <v>35</v>
      </c>
      <c r="FR26" s="26">
        <f t="shared" si="61"/>
        <v>5.0590571168981358E-2</v>
      </c>
      <c r="FS26" s="26">
        <f t="shared" si="52"/>
        <v>4.1177113361574591E-2</v>
      </c>
      <c r="FT26" s="26">
        <f t="shared" si="52"/>
        <v>0.16354970632784283</v>
      </c>
      <c r="FU26" s="26">
        <f t="shared" si="52"/>
        <v>-0.26850651837903117</v>
      </c>
      <c r="FV26" s="26">
        <f t="shared" si="52"/>
        <v>-0.61491217117098262</v>
      </c>
      <c r="FW26" s="26">
        <f t="shared" si="52"/>
        <v>-0.97590265476893512</v>
      </c>
      <c r="FX26" s="26">
        <f t="shared" si="52"/>
        <v>-0.95559154683278347</v>
      </c>
      <c r="FZ26" s="24" t="s">
        <v>35</v>
      </c>
      <c r="GA26" s="26">
        <f t="shared" si="62"/>
        <v>5.0590571168981358E-2</v>
      </c>
      <c r="GB26" s="26">
        <f t="shared" si="53"/>
        <v>-4.4802901171544507E-3</v>
      </c>
      <c r="GC26" s="26">
        <f t="shared" si="53"/>
        <v>-0.31964734329788402</v>
      </c>
      <c r="GD26" s="26">
        <f t="shared" si="53"/>
        <v>-1</v>
      </c>
      <c r="GE26" s="26">
        <f t="shared" si="53"/>
        <v>-1</v>
      </c>
      <c r="GF26" s="26">
        <f t="shared" si="53"/>
        <v>-1</v>
      </c>
      <c r="GG26" s="26">
        <f t="shared" si="53"/>
        <v>-1</v>
      </c>
    </row>
    <row r="27" spans="2:189" x14ac:dyDescent="0.2">
      <c r="B27" s="27" t="s">
        <v>36</v>
      </c>
      <c r="C27" s="25"/>
      <c r="D27" s="25"/>
      <c r="E27" s="25"/>
      <c r="F27" s="25"/>
      <c r="G27" s="25"/>
      <c r="H27" s="25"/>
      <c r="I27" s="25"/>
      <c r="K27" s="27" t="s">
        <v>36</v>
      </c>
      <c r="L27" s="25"/>
      <c r="M27" s="25"/>
      <c r="N27" s="25"/>
      <c r="O27" s="25"/>
      <c r="P27" s="25"/>
      <c r="Q27" s="25"/>
      <c r="R27" s="25"/>
      <c r="T27" s="27" t="s">
        <v>36</v>
      </c>
      <c r="U27" s="25"/>
      <c r="V27" s="25"/>
      <c r="W27" s="25"/>
      <c r="X27" s="25"/>
      <c r="Y27" s="25"/>
      <c r="Z27" s="25"/>
      <c r="AA27" s="25"/>
      <c r="AC27" s="27" t="s">
        <v>36</v>
      </c>
      <c r="AD27" s="25"/>
      <c r="AE27" s="25"/>
      <c r="AF27" s="25"/>
      <c r="AG27" s="25"/>
      <c r="AH27" s="25"/>
      <c r="AI27" s="25"/>
      <c r="AJ27" s="25"/>
      <c r="AL27" s="27" t="s">
        <v>36</v>
      </c>
      <c r="AM27" s="28"/>
      <c r="AN27" s="28"/>
      <c r="AO27" s="28"/>
      <c r="AP27" s="28"/>
      <c r="AQ27" s="28"/>
      <c r="AR27" s="28"/>
      <c r="AS27" s="28"/>
      <c r="AU27" s="27" t="s">
        <v>36</v>
      </c>
      <c r="AV27" s="28"/>
      <c r="AW27" s="28"/>
      <c r="AX27" s="28"/>
      <c r="AY27" s="28"/>
      <c r="AZ27" s="28"/>
      <c r="BA27" s="28"/>
      <c r="BB27" s="28"/>
      <c r="BD27" s="27" t="s">
        <v>36</v>
      </c>
      <c r="BE27" s="28"/>
      <c r="BF27" s="28"/>
      <c r="BG27" s="28"/>
      <c r="BH27" s="28"/>
      <c r="BI27" s="28"/>
      <c r="BJ27" s="28"/>
      <c r="BK27" s="28"/>
      <c r="BM27" s="27" t="s">
        <v>36</v>
      </c>
      <c r="BN27" s="25"/>
      <c r="BO27" s="25"/>
      <c r="BP27" s="25"/>
      <c r="BQ27" s="25"/>
      <c r="BR27" s="25"/>
      <c r="BS27" s="25"/>
      <c r="BT27" s="25"/>
      <c r="BV27" s="27" t="s">
        <v>36</v>
      </c>
      <c r="BW27" s="25"/>
      <c r="BX27" s="25"/>
      <c r="BY27" s="25"/>
      <c r="BZ27" s="25"/>
      <c r="CA27" s="25"/>
      <c r="CB27" s="25"/>
      <c r="CC27" s="25"/>
      <c r="CE27" s="27" t="s">
        <v>36</v>
      </c>
      <c r="CF27" s="25"/>
      <c r="CG27" s="25"/>
      <c r="CH27" s="25"/>
      <c r="CI27" s="25"/>
      <c r="CJ27" s="25"/>
      <c r="CK27" s="25"/>
      <c r="CL27" s="25"/>
      <c r="CN27" s="27" t="s">
        <v>36</v>
      </c>
      <c r="CO27" s="25"/>
      <c r="CP27" s="25"/>
      <c r="CQ27" s="25"/>
      <c r="CR27" s="25"/>
      <c r="CS27" s="25"/>
      <c r="CT27" s="25"/>
      <c r="CU27" s="25"/>
      <c r="CW27" s="27" t="s">
        <v>36</v>
      </c>
      <c r="CX27" s="28"/>
      <c r="CY27" s="28"/>
      <c r="CZ27" s="28"/>
      <c r="DA27" s="28"/>
      <c r="DB27" s="28"/>
      <c r="DC27" s="28"/>
      <c r="DD27" s="28"/>
      <c r="DF27" s="27" t="s">
        <v>36</v>
      </c>
      <c r="DG27" s="28"/>
      <c r="DH27" s="28"/>
      <c r="DI27" s="28"/>
      <c r="DJ27" s="28"/>
      <c r="DK27" s="28"/>
      <c r="DL27" s="28"/>
      <c r="DM27" s="28"/>
      <c r="DO27" s="27" t="s">
        <v>36</v>
      </c>
      <c r="DP27" s="28"/>
      <c r="DQ27" s="28"/>
      <c r="DR27" s="28"/>
      <c r="DS27" s="28"/>
      <c r="DT27" s="28"/>
      <c r="DU27" s="28"/>
      <c r="DV27" s="28"/>
      <c r="DX27" s="27" t="s">
        <v>36</v>
      </c>
      <c r="DY27" s="25"/>
      <c r="DZ27" s="25"/>
      <c r="EA27" s="25"/>
      <c r="EB27" s="25"/>
      <c r="EC27" s="25"/>
      <c r="ED27" s="25"/>
      <c r="EE27" s="25"/>
      <c r="EG27" s="27" t="s">
        <v>36</v>
      </c>
      <c r="EH27" s="25"/>
      <c r="EI27" s="25"/>
      <c r="EJ27" s="25"/>
      <c r="EK27" s="25"/>
      <c r="EL27" s="25"/>
      <c r="EM27" s="25"/>
      <c r="EN27" s="25"/>
      <c r="EP27" s="27" t="s">
        <v>36</v>
      </c>
      <c r="EQ27" s="25"/>
      <c r="ER27" s="25"/>
      <c r="ES27" s="25"/>
      <c r="ET27" s="25"/>
      <c r="EU27" s="25"/>
      <c r="EV27" s="25"/>
      <c r="EW27" s="25"/>
      <c r="EY27" s="27" t="s">
        <v>36</v>
      </c>
      <c r="EZ27" s="25"/>
      <c r="FA27" s="25"/>
      <c r="FB27" s="25"/>
      <c r="FC27" s="25"/>
      <c r="FD27" s="25"/>
      <c r="FE27" s="25"/>
      <c r="FF27" s="25"/>
      <c r="FH27" s="27" t="s">
        <v>36</v>
      </c>
      <c r="FI27" s="28"/>
      <c r="FJ27" s="28"/>
      <c r="FK27" s="28"/>
      <c r="FL27" s="28"/>
      <c r="FM27" s="28"/>
      <c r="FN27" s="28"/>
      <c r="FO27" s="28"/>
      <c r="FQ27" s="27" t="s">
        <v>36</v>
      </c>
      <c r="FR27" s="28"/>
      <c r="FS27" s="28"/>
      <c r="FT27" s="28"/>
      <c r="FU27" s="28"/>
      <c r="FV27" s="28"/>
      <c r="FW27" s="28"/>
      <c r="FX27" s="28"/>
      <c r="FZ27" s="27" t="s">
        <v>36</v>
      </c>
      <c r="GA27" s="28"/>
      <c r="GB27" s="28"/>
      <c r="GC27" s="28"/>
      <c r="GD27" s="28"/>
      <c r="GE27" s="28"/>
      <c r="GF27" s="28"/>
      <c r="GG27" s="28"/>
    </row>
    <row r="28" spans="2:189" x14ac:dyDescent="0.2">
      <c r="B28" s="24" t="s">
        <v>37</v>
      </c>
      <c r="C28" s="25">
        <v>0.40977173494822949</v>
      </c>
      <c r="D28" s="25">
        <v>0.53935927720497678</v>
      </c>
      <c r="E28" s="25">
        <v>0.54219666568592761</v>
      </c>
      <c r="F28" s="25">
        <v>0.71840552132307289</v>
      </c>
      <c r="G28" s="25">
        <v>3.8837451606516935</v>
      </c>
      <c r="H28" s="25">
        <v>7.498294887562392</v>
      </c>
      <c r="I28" s="25">
        <v>8.3084710013909469</v>
      </c>
      <c r="K28" s="24" t="s">
        <v>37</v>
      </c>
      <c r="L28" s="25">
        <v>0.45540393308458071</v>
      </c>
      <c r="M28" s="25">
        <v>0.43660026919281808</v>
      </c>
      <c r="N28" s="25">
        <v>0.41798700848387876</v>
      </c>
      <c r="O28" s="25">
        <v>0.50679345714175961</v>
      </c>
      <c r="P28" s="25">
        <v>4.4444732555019781</v>
      </c>
      <c r="Q28" s="25">
        <v>6.1132981990597735</v>
      </c>
      <c r="R28" s="25">
        <v>7.3737353908777541</v>
      </c>
      <c r="T28" s="24" t="s">
        <v>37</v>
      </c>
      <c r="U28" s="25">
        <v>0.54028765215463537</v>
      </c>
      <c r="V28" s="25">
        <v>0.49304951385495155</v>
      </c>
      <c r="W28" s="25">
        <v>0.35166513038514241</v>
      </c>
      <c r="X28" s="25">
        <v>3.1281428431415734</v>
      </c>
      <c r="Y28" s="25">
        <v>3.5789895365594147</v>
      </c>
      <c r="Z28" s="25">
        <v>3.3533798507878174</v>
      </c>
      <c r="AA28" s="25">
        <v>3.2202358760308183</v>
      </c>
      <c r="AC28" s="24" t="s">
        <v>37</v>
      </c>
      <c r="AD28" s="25">
        <v>0.33282480327621022</v>
      </c>
      <c r="AE28" s="25">
        <v>0.23946945854485538</v>
      </c>
      <c r="AF28" s="25">
        <v>0.23926595589935273</v>
      </c>
      <c r="AG28" s="25">
        <v>0</v>
      </c>
      <c r="AH28" s="25">
        <v>0</v>
      </c>
      <c r="AI28" s="25">
        <v>0</v>
      </c>
      <c r="AJ28" s="25">
        <v>0</v>
      </c>
      <c r="AL28" s="24" t="s">
        <v>37</v>
      </c>
      <c r="AM28" s="26">
        <f t="shared" ref="AM28:AS28" si="63">IFERROR(L28/C28-1,"N/A")</f>
        <v>0.11136004327413263</v>
      </c>
      <c r="AN28" s="26">
        <f t="shared" si="63"/>
        <v>-0.19052051638875667</v>
      </c>
      <c r="AO28" s="26">
        <f t="shared" si="63"/>
        <v>-0.22908598496250887</v>
      </c>
      <c r="AP28" s="26">
        <f t="shared" si="63"/>
        <v>-0.29455795911979021</v>
      </c>
      <c r="AQ28" s="26">
        <f t="shared" si="63"/>
        <v>0.14437818951957038</v>
      </c>
      <c r="AR28" s="26">
        <f t="shared" si="63"/>
        <v>-0.18470821823771522</v>
      </c>
      <c r="AS28" s="26">
        <f t="shared" si="63"/>
        <v>-0.11250392645731155</v>
      </c>
      <c r="AU28" s="24" t="s">
        <v>37</v>
      </c>
      <c r="AV28" s="26">
        <f t="shared" ref="AV28:BB28" si="64">IFERROR(U28/C28-1,"N/A")</f>
        <v>0.31850883327249302</v>
      </c>
      <c r="AW28" s="26">
        <f t="shared" si="64"/>
        <v>-8.5860696769707756E-2</v>
      </c>
      <c r="AX28" s="26">
        <f t="shared" si="64"/>
        <v>-0.35140668941544606</v>
      </c>
      <c r="AY28" s="26">
        <f t="shared" si="64"/>
        <v>3.3542856371434011</v>
      </c>
      <c r="AZ28" s="26">
        <f t="shared" si="64"/>
        <v>-7.8469521424814781E-2</v>
      </c>
      <c r="BA28" s="26">
        <f t="shared" si="64"/>
        <v>-0.5527810120738047</v>
      </c>
      <c r="BB28" s="26">
        <f t="shared" si="64"/>
        <v>-0.61241534387112762</v>
      </c>
      <c r="BD28" s="24" t="s">
        <v>37</v>
      </c>
      <c r="BE28" s="26">
        <f t="shared" ref="BE28:BK28" si="65">IFERROR(AD28/C28-1,"N/A")</f>
        <v>-0.18777998848978872</v>
      </c>
      <c r="BF28" s="26">
        <f t="shared" si="65"/>
        <v>-0.55601123654382234</v>
      </c>
      <c r="BG28" s="26">
        <f t="shared" si="65"/>
        <v>-0.55871001973673196</v>
      </c>
      <c r="BH28" s="26">
        <f t="shared" si="65"/>
        <v>-1</v>
      </c>
      <c r="BI28" s="26">
        <f t="shared" si="65"/>
        <v>-1</v>
      </c>
      <c r="BJ28" s="26">
        <f t="shared" si="65"/>
        <v>-1</v>
      </c>
      <c r="BK28" s="26">
        <f t="shared" si="65"/>
        <v>-1</v>
      </c>
      <c r="BM28" s="24" t="s">
        <v>37</v>
      </c>
      <c r="BN28" s="25">
        <v>0.40532070068273363</v>
      </c>
      <c r="BO28" s="25">
        <v>0.42118626251376995</v>
      </c>
      <c r="BP28" s="25">
        <v>0.42114529584039101</v>
      </c>
      <c r="BQ28" s="25">
        <v>0.50851807245360259</v>
      </c>
      <c r="BR28" s="25">
        <v>2.2640689962213596</v>
      </c>
      <c r="BS28" s="25">
        <v>4.9726431074071265</v>
      </c>
      <c r="BT28" s="25">
        <v>5.1079402938240133</v>
      </c>
      <c r="BV28" s="24" t="s">
        <v>37</v>
      </c>
      <c r="BW28" s="25">
        <v>0.52055871995687264</v>
      </c>
      <c r="BX28" s="25">
        <v>0.44066988661692719</v>
      </c>
      <c r="BY28" s="25">
        <v>0.37841427841895747</v>
      </c>
      <c r="BZ28" s="25">
        <v>0.44330235391219686</v>
      </c>
      <c r="CA28" s="25">
        <v>3.1561488371335278</v>
      </c>
      <c r="CB28" s="25">
        <v>5.3948641624908946</v>
      </c>
      <c r="CC28" s="25">
        <v>4.7720519241042325</v>
      </c>
      <c r="CE28" s="24" t="s">
        <v>37</v>
      </c>
      <c r="CF28" s="25">
        <v>0.54277075245069173</v>
      </c>
      <c r="CG28" s="25">
        <v>0.51293828764801808</v>
      </c>
      <c r="CH28" s="25">
        <v>0.34990398929166805</v>
      </c>
      <c r="CI28" s="25">
        <v>2.4235589470328356</v>
      </c>
      <c r="CJ28" s="25">
        <v>1.5594964923126877</v>
      </c>
      <c r="CK28" s="25">
        <v>2.369305287316855</v>
      </c>
      <c r="CL28" s="25">
        <v>0.6464861191937834</v>
      </c>
      <c r="CN28" s="24" t="s">
        <v>37</v>
      </c>
      <c r="CO28" s="25">
        <v>0.35322931498151927</v>
      </c>
      <c r="CP28" s="25">
        <v>0.23946945854485538</v>
      </c>
      <c r="CQ28" s="25">
        <v>0.23940592944432626</v>
      </c>
      <c r="CR28" s="25">
        <v>0</v>
      </c>
      <c r="CS28" s="25">
        <v>0</v>
      </c>
      <c r="CT28" s="25">
        <v>0</v>
      </c>
      <c r="CU28" s="25">
        <v>0</v>
      </c>
      <c r="CW28" s="24" t="s">
        <v>37</v>
      </c>
      <c r="CX28" s="26">
        <f t="shared" ref="CX28:DD28" si="66">IFERROR(BW28/BN28-1,"N/A")</f>
        <v>0.28431318479423529</v>
      </c>
      <c r="CY28" s="26">
        <f t="shared" si="66"/>
        <v>4.6258925889161029E-2</v>
      </c>
      <c r="CZ28" s="26">
        <f t="shared" si="66"/>
        <v>-0.10146383645616708</v>
      </c>
      <c r="DA28" s="26">
        <f t="shared" si="66"/>
        <v>-0.12824660926354003</v>
      </c>
      <c r="DB28" s="26">
        <f t="shared" si="66"/>
        <v>0.39401619049640879</v>
      </c>
      <c r="DC28" s="26">
        <f t="shared" si="66"/>
        <v>8.4908779086686925E-2</v>
      </c>
      <c r="DD28" s="26">
        <f t="shared" si="66"/>
        <v>-6.5758084550420759E-2</v>
      </c>
      <c r="DF28" s="24" t="s">
        <v>37</v>
      </c>
      <c r="DG28" s="26">
        <f t="shared" ref="DG28:DM28" si="67">IFERROR(CF28/BN28-1,"N/A")</f>
        <v>0.33911431500151212</v>
      </c>
      <c r="DH28" s="26">
        <f t="shared" si="67"/>
        <v>0.21784192244695655</v>
      </c>
      <c r="DI28" s="26">
        <f t="shared" si="67"/>
        <v>-0.16916087453039619</v>
      </c>
      <c r="DJ28" s="26">
        <f t="shared" si="67"/>
        <v>3.7659249067376308</v>
      </c>
      <c r="DK28" s="26">
        <f t="shared" si="67"/>
        <v>-0.31119745250015574</v>
      </c>
      <c r="DL28" s="26">
        <f t="shared" si="67"/>
        <v>-0.52353200578831083</v>
      </c>
      <c r="DM28" s="26">
        <f t="shared" si="67"/>
        <v>-0.87343506736454091</v>
      </c>
      <c r="DO28" s="24" t="s">
        <v>37</v>
      </c>
      <c r="DP28" s="26">
        <f t="shared" ref="DP28:DV28" si="68">IFERROR(CO28/BN28-1,"N/A")</f>
        <v>-0.12851893725997743</v>
      </c>
      <c r="DQ28" s="26">
        <f t="shared" si="68"/>
        <v>-0.43144048166332027</v>
      </c>
      <c r="DR28" s="26">
        <f t="shared" si="68"/>
        <v>-0.43153602376919764</v>
      </c>
      <c r="DS28" s="26">
        <f t="shared" si="68"/>
        <v>-1</v>
      </c>
      <c r="DT28" s="26">
        <f t="shared" si="68"/>
        <v>-1</v>
      </c>
      <c r="DU28" s="26">
        <f t="shared" si="68"/>
        <v>-1</v>
      </c>
      <c r="DV28" s="26">
        <f t="shared" si="68"/>
        <v>-1</v>
      </c>
      <c r="DX28" s="24" t="s">
        <v>37</v>
      </c>
      <c r="DY28" s="25">
        <v>0.40195655864809138</v>
      </c>
      <c r="DZ28" s="25">
        <v>0.46554964353440542</v>
      </c>
      <c r="EA28" s="25">
        <v>0.48169953611484206</v>
      </c>
      <c r="EB28" s="25">
        <v>0.50821913042205424</v>
      </c>
      <c r="EC28" s="25">
        <v>3.027261877892315</v>
      </c>
      <c r="ED28" s="25">
        <v>4.9740671268242442</v>
      </c>
      <c r="EE28" s="25">
        <v>5.1507129989808575</v>
      </c>
      <c r="EG28" s="24" t="s">
        <v>37</v>
      </c>
      <c r="EH28" s="25">
        <v>0.45540393308458071</v>
      </c>
      <c r="EI28" s="25">
        <v>0.43660026919281808</v>
      </c>
      <c r="EJ28" s="25">
        <v>0.41798700848387876</v>
      </c>
      <c r="EK28" s="25">
        <v>0.50679345714175961</v>
      </c>
      <c r="EL28" s="25">
        <v>4.4444732555019781</v>
      </c>
      <c r="EM28" s="25">
        <v>6.1132981990597735</v>
      </c>
      <c r="EN28" s="25">
        <v>7.3737353908777541</v>
      </c>
      <c r="EP28" s="24" t="s">
        <v>37</v>
      </c>
      <c r="EQ28" s="25">
        <v>0.54028765215463537</v>
      </c>
      <c r="ER28" s="25">
        <v>0.49304951385495155</v>
      </c>
      <c r="ES28" s="25">
        <v>0.35166513038514241</v>
      </c>
      <c r="ET28" s="25">
        <v>3.1281428431415734</v>
      </c>
      <c r="EU28" s="25">
        <v>3.5789895365594147</v>
      </c>
      <c r="EV28" s="25">
        <v>3.3533798507878174</v>
      </c>
      <c r="EW28" s="25">
        <v>3.2202358760308183</v>
      </c>
      <c r="EY28" s="24" t="s">
        <v>37</v>
      </c>
      <c r="EZ28" s="25">
        <v>0.33282480327621022</v>
      </c>
      <c r="FA28" s="25">
        <v>0.23946945854485538</v>
      </c>
      <c r="FB28" s="25">
        <v>0.23926595589935273</v>
      </c>
      <c r="FC28" s="25">
        <v>0</v>
      </c>
      <c r="FD28" s="25">
        <v>0</v>
      </c>
      <c r="FE28" s="25">
        <v>0</v>
      </c>
      <c r="FF28" s="25">
        <v>0</v>
      </c>
      <c r="FH28" s="24" t="s">
        <v>37</v>
      </c>
      <c r="FI28" s="26">
        <f t="shared" ref="FI28:FO28" si="69">IFERROR(EH28/DY28-1,"N/A")</f>
        <v>0.13296803668597912</v>
      </c>
      <c r="FJ28" s="26">
        <f t="shared" si="69"/>
        <v>-6.2183216642175188E-2</v>
      </c>
      <c r="FK28" s="26">
        <f t="shared" si="69"/>
        <v>-0.13226611788925113</v>
      </c>
      <c r="FL28" s="26">
        <f t="shared" si="69"/>
        <v>-2.8052334021954062E-3</v>
      </c>
      <c r="FM28" s="26">
        <f t="shared" si="69"/>
        <v>0.46814958030534681</v>
      </c>
      <c r="FN28" s="26">
        <f t="shared" si="69"/>
        <v>0.22903411698886456</v>
      </c>
      <c r="FO28" s="26">
        <f t="shared" si="69"/>
        <v>0.43159508059112461</v>
      </c>
      <c r="FQ28" s="24" t="s">
        <v>37</v>
      </c>
      <c r="FR28" s="26">
        <f t="shared" ref="FR28:FX28" si="70">IFERROR(EQ28/DY28-1,"N/A")</f>
        <v>0.34414438707455286</v>
      </c>
      <c r="FS28" s="26">
        <f t="shared" si="70"/>
        <v>5.9069683979929399E-2</v>
      </c>
      <c r="FT28" s="26">
        <f t="shared" si="70"/>
        <v>-0.26994920273018097</v>
      </c>
      <c r="FU28" s="26">
        <f t="shared" si="70"/>
        <v>5.1551064410813989</v>
      </c>
      <c r="FV28" s="26">
        <f t="shared" si="70"/>
        <v>0.18225303291277584</v>
      </c>
      <c r="FW28" s="26">
        <f t="shared" si="70"/>
        <v>-0.32582738324868066</v>
      </c>
      <c r="FX28" s="26">
        <f t="shared" si="70"/>
        <v>-0.37479803734589989</v>
      </c>
      <c r="FZ28" s="24" t="s">
        <v>37</v>
      </c>
      <c r="GA28" s="26">
        <f t="shared" ref="GA28:GG28" si="71">IFERROR(EZ28/DY28-1,"N/A")</f>
        <v>-0.17198812629004834</v>
      </c>
      <c r="GB28" s="26">
        <f t="shared" si="71"/>
        <v>-0.48561992932305209</v>
      </c>
      <c r="GC28" s="26">
        <f t="shared" si="71"/>
        <v>-0.50328796695725009</v>
      </c>
      <c r="GD28" s="26">
        <f t="shared" si="71"/>
        <v>-1</v>
      </c>
      <c r="GE28" s="26">
        <f t="shared" si="71"/>
        <v>-1</v>
      </c>
      <c r="GF28" s="26">
        <f t="shared" si="71"/>
        <v>-1</v>
      </c>
      <c r="GG28" s="26">
        <f t="shared" si="71"/>
        <v>-1</v>
      </c>
    </row>
    <row r="29" spans="2:189" x14ac:dyDescent="0.2">
      <c r="B29" s="27" t="s">
        <v>38</v>
      </c>
      <c r="C29" s="25"/>
      <c r="D29" s="25"/>
      <c r="E29" s="25"/>
      <c r="F29" s="25"/>
      <c r="G29" s="25"/>
      <c r="H29" s="25"/>
      <c r="I29" s="25"/>
      <c r="K29" s="27" t="s">
        <v>38</v>
      </c>
      <c r="L29" s="25"/>
      <c r="M29" s="25"/>
      <c r="N29" s="25"/>
      <c r="O29" s="25"/>
      <c r="P29" s="25"/>
      <c r="Q29" s="25"/>
      <c r="R29" s="25"/>
      <c r="T29" s="27" t="s">
        <v>38</v>
      </c>
      <c r="U29" s="25"/>
      <c r="V29" s="25"/>
      <c r="W29" s="25"/>
      <c r="X29" s="25"/>
      <c r="Y29" s="25"/>
      <c r="Z29" s="25"/>
      <c r="AA29" s="25"/>
      <c r="AC29" s="27" t="s">
        <v>38</v>
      </c>
      <c r="AD29" s="25"/>
      <c r="AE29" s="25"/>
      <c r="AF29" s="25"/>
      <c r="AG29" s="25"/>
      <c r="AH29" s="25"/>
      <c r="AI29" s="25"/>
      <c r="AJ29" s="25"/>
      <c r="AL29" s="27" t="s">
        <v>38</v>
      </c>
      <c r="AM29" s="28"/>
      <c r="AN29" s="28"/>
      <c r="AO29" s="28"/>
      <c r="AP29" s="28"/>
      <c r="AQ29" s="28"/>
      <c r="AR29" s="28"/>
      <c r="AS29" s="28"/>
      <c r="AU29" s="27" t="s">
        <v>38</v>
      </c>
      <c r="AV29" s="28"/>
      <c r="AW29" s="28"/>
      <c r="AX29" s="28"/>
      <c r="AY29" s="28"/>
      <c r="AZ29" s="28"/>
      <c r="BA29" s="28"/>
      <c r="BB29" s="28"/>
      <c r="BD29" s="27" t="s">
        <v>38</v>
      </c>
      <c r="BE29" s="28"/>
      <c r="BF29" s="28"/>
      <c r="BG29" s="28"/>
      <c r="BH29" s="28"/>
      <c r="BI29" s="28"/>
      <c r="BJ29" s="28"/>
      <c r="BK29" s="28"/>
      <c r="BM29" s="27" t="s">
        <v>38</v>
      </c>
      <c r="BN29" s="25"/>
      <c r="BO29" s="25"/>
      <c r="BP29" s="25"/>
      <c r="BQ29" s="25"/>
      <c r="BR29" s="25"/>
      <c r="BS29" s="25"/>
      <c r="BT29" s="25"/>
      <c r="BV29" s="27" t="s">
        <v>38</v>
      </c>
      <c r="BW29" s="25"/>
      <c r="BX29" s="25"/>
      <c r="BY29" s="25"/>
      <c r="BZ29" s="25"/>
      <c r="CA29" s="25"/>
      <c r="CB29" s="25"/>
      <c r="CC29" s="25"/>
      <c r="CE29" s="27" t="s">
        <v>38</v>
      </c>
      <c r="CF29" s="25"/>
      <c r="CG29" s="25"/>
      <c r="CH29" s="25"/>
      <c r="CI29" s="25"/>
      <c r="CJ29" s="25"/>
      <c r="CK29" s="25"/>
      <c r="CL29" s="25"/>
      <c r="CN29" s="27" t="s">
        <v>38</v>
      </c>
      <c r="CO29" s="25"/>
      <c r="CP29" s="25"/>
      <c r="CQ29" s="25"/>
      <c r="CR29" s="25"/>
      <c r="CS29" s="25"/>
      <c r="CT29" s="25"/>
      <c r="CU29" s="25"/>
      <c r="CW29" s="27" t="s">
        <v>38</v>
      </c>
      <c r="CX29" s="28"/>
      <c r="CY29" s="28"/>
      <c r="CZ29" s="28"/>
      <c r="DA29" s="28"/>
      <c r="DB29" s="28"/>
      <c r="DC29" s="28"/>
      <c r="DD29" s="28"/>
      <c r="DF29" s="27" t="s">
        <v>38</v>
      </c>
      <c r="DG29" s="28"/>
      <c r="DH29" s="28"/>
      <c r="DI29" s="28"/>
      <c r="DJ29" s="28"/>
      <c r="DK29" s="28"/>
      <c r="DL29" s="28"/>
      <c r="DM29" s="28"/>
      <c r="DO29" s="27" t="s">
        <v>38</v>
      </c>
      <c r="DP29" s="28"/>
      <c r="DQ29" s="28"/>
      <c r="DR29" s="28"/>
      <c r="DS29" s="28"/>
      <c r="DT29" s="28"/>
      <c r="DU29" s="28"/>
      <c r="DV29" s="28"/>
      <c r="DX29" s="27" t="s">
        <v>38</v>
      </c>
      <c r="DY29" s="25"/>
      <c r="DZ29" s="25"/>
      <c r="EA29" s="25"/>
      <c r="EB29" s="25"/>
      <c r="EC29" s="25"/>
      <c r="ED29" s="25"/>
      <c r="EE29" s="25"/>
      <c r="EG29" s="27" t="s">
        <v>38</v>
      </c>
      <c r="EH29" s="25"/>
      <c r="EI29" s="25"/>
      <c r="EJ29" s="25"/>
      <c r="EK29" s="25"/>
      <c r="EL29" s="25"/>
      <c r="EM29" s="25"/>
      <c r="EN29" s="25"/>
      <c r="EP29" s="27" t="s">
        <v>38</v>
      </c>
      <c r="EQ29" s="25"/>
      <c r="ER29" s="25"/>
      <c r="ES29" s="25"/>
      <c r="ET29" s="25"/>
      <c r="EU29" s="25"/>
      <c r="EV29" s="25"/>
      <c r="EW29" s="25"/>
      <c r="EY29" s="27" t="s">
        <v>38</v>
      </c>
      <c r="EZ29" s="25"/>
      <c r="FA29" s="25"/>
      <c r="FB29" s="25"/>
      <c r="FC29" s="25"/>
      <c r="FD29" s="25"/>
      <c r="FE29" s="25"/>
      <c r="FF29" s="25"/>
      <c r="FH29" s="27" t="s">
        <v>38</v>
      </c>
      <c r="FI29" s="28"/>
      <c r="FJ29" s="28"/>
      <c r="FK29" s="28"/>
      <c r="FL29" s="28"/>
      <c r="FM29" s="28"/>
      <c r="FN29" s="28"/>
      <c r="FO29" s="28"/>
      <c r="FQ29" s="27" t="s">
        <v>38</v>
      </c>
      <c r="FR29" s="28"/>
      <c r="FS29" s="28"/>
      <c r="FT29" s="28"/>
      <c r="FU29" s="28"/>
      <c r="FV29" s="28"/>
      <c r="FW29" s="28"/>
      <c r="FX29" s="28"/>
      <c r="FZ29" s="27" t="s">
        <v>38</v>
      </c>
      <c r="GA29" s="28"/>
      <c r="GB29" s="28"/>
      <c r="GC29" s="28"/>
      <c r="GD29" s="28"/>
      <c r="GE29" s="28"/>
      <c r="GF29" s="28"/>
      <c r="GG29" s="28"/>
    </row>
    <row r="30" spans="2:189" x14ac:dyDescent="0.2">
      <c r="B30" s="24" t="s">
        <v>39</v>
      </c>
      <c r="C30" s="25">
        <v>6.4765561501571236</v>
      </c>
      <c r="D30" s="25">
        <v>7.413430947675046</v>
      </c>
      <c r="E30" s="25">
        <v>8.3301249713154046</v>
      </c>
      <c r="F30" s="25">
        <v>7.9712075637573445</v>
      </c>
      <c r="G30" s="25">
        <v>11.396946038554665</v>
      </c>
      <c r="H30" s="25">
        <v>17.127890144228477</v>
      </c>
      <c r="I30" s="25">
        <v>17.77409868619214</v>
      </c>
      <c r="K30" s="24" t="s">
        <v>39</v>
      </c>
      <c r="L30" s="25">
        <v>7.3078606421441874</v>
      </c>
      <c r="M30" s="25">
        <v>7.3831541014627389</v>
      </c>
      <c r="N30" s="25">
        <v>8.3204371270548485</v>
      </c>
      <c r="O30" s="25">
        <v>18.886529123857507</v>
      </c>
      <c r="P30" s="25">
        <v>24.795209835258088</v>
      </c>
      <c r="Q30" s="25">
        <v>33.023671115141617</v>
      </c>
      <c r="R30" s="25">
        <v>39.162068723428689</v>
      </c>
      <c r="T30" s="24" t="s">
        <v>39</v>
      </c>
      <c r="U30" s="25">
        <v>7.3831541014627389</v>
      </c>
      <c r="V30" s="25">
        <v>7.3831541014627389</v>
      </c>
      <c r="W30" s="25">
        <v>12.697762443049719</v>
      </c>
      <c r="X30" s="25">
        <v>31.459942346730415</v>
      </c>
      <c r="Y30" s="25">
        <v>26.514945479482812</v>
      </c>
      <c r="Z30" s="25">
        <v>23.312181202004187</v>
      </c>
      <c r="AA30" s="25">
        <v>32.295138829213947</v>
      </c>
      <c r="AC30" s="24" t="s">
        <v>39</v>
      </c>
      <c r="AD30" s="25">
        <v>7.3831541014627389</v>
      </c>
      <c r="AE30" s="25">
        <v>8.0598985319554295</v>
      </c>
      <c r="AF30" s="25">
        <v>18.429425036868061</v>
      </c>
      <c r="AG30" s="25">
        <v>3.9616349901463854</v>
      </c>
      <c r="AH30" s="25">
        <v>0.66826757652158075</v>
      </c>
      <c r="AI30" s="25">
        <v>0.63374906889165072</v>
      </c>
      <c r="AJ30" s="25">
        <v>1.2680249890173227</v>
      </c>
      <c r="AL30" s="24" t="s">
        <v>39</v>
      </c>
      <c r="AM30" s="26">
        <f t="shared" ref="AM30:AS30" si="72">IFERROR(L30/C30-1,"N/A")</f>
        <v>0.1283559460789816</v>
      </c>
      <c r="AN30" s="26">
        <f t="shared" si="72"/>
        <v>-4.0840531767281085E-3</v>
      </c>
      <c r="AO30" s="26">
        <f t="shared" si="72"/>
        <v>-1.1629890660603825E-3</v>
      </c>
      <c r="AP30" s="26">
        <f t="shared" si="72"/>
        <v>1.3693435370732043</v>
      </c>
      <c r="AQ30" s="26">
        <f t="shared" si="72"/>
        <v>1.1756012313630784</v>
      </c>
      <c r="AR30" s="26">
        <f t="shared" si="72"/>
        <v>0.92806415951175891</v>
      </c>
      <c r="AS30" s="26">
        <f t="shared" si="72"/>
        <v>1.2033223408313725</v>
      </c>
      <c r="AU30" s="24" t="s">
        <v>39</v>
      </c>
      <c r="AV30" s="26">
        <f t="shared" ref="AV30:BB30" si="73">IFERROR(U30/C30-1,"N/A")</f>
        <v>0.13998148557449319</v>
      </c>
      <c r="AW30" s="26">
        <f t="shared" si="73"/>
        <v>-4.0840531767281085E-3</v>
      </c>
      <c r="AX30" s="26">
        <f t="shared" si="73"/>
        <v>0.52431836098187889</v>
      </c>
      <c r="AY30" s="26">
        <f t="shared" si="73"/>
        <v>2.9466971716768739</v>
      </c>
      <c r="AZ30" s="26">
        <f t="shared" si="73"/>
        <v>1.3264956585549803</v>
      </c>
      <c r="BA30" s="26">
        <f t="shared" si="73"/>
        <v>0.36106554897887455</v>
      </c>
      <c r="BB30" s="26">
        <f t="shared" si="73"/>
        <v>0.81697758065800086</v>
      </c>
      <c r="BD30" s="24" t="s">
        <v>39</v>
      </c>
      <c r="BE30" s="26">
        <f t="shared" ref="BE30:BK30" si="74">IFERROR(AD30/C30-1,"N/A")</f>
        <v>0.13998148557449319</v>
      </c>
      <c r="BF30" s="26">
        <f t="shared" si="74"/>
        <v>8.7202212962289138E-2</v>
      </c>
      <c r="BG30" s="26">
        <f t="shared" si="74"/>
        <v>1.2123827794095967</v>
      </c>
      <c r="BH30" s="26">
        <f t="shared" si="74"/>
        <v>-0.50300692103932476</v>
      </c>
      <c r="BI30" s="26">
        <f t="shared" si="74"/>
        <v>-0.94136432915792512</v>
      </c>
      <c r="BJ30" s="26">
        <f t="shared" si="74"/>
        <v>-0.96299899966924984</v>
      </c>
      <c r="BK30" s="26">
        <f t="shared" si="74"/>
        <v>-0.92865883039107966</v>
      </c>
      <c r="BM30" s="24" t="s">
        <v>39</v>
      </c>
      <c r="BN30" s="25">
        <v>7.2202922090913404</v>
      </c>
      <c r="BO30" s="25">
        <v>7.2221942410382525</v>
      </c>
      <c r="BP30" s="25">
        <v>6.8293382491711725</v>
      </c>
      <c r="BQ30" s="25">
        <v>6.0153331794540739</v>
      </c>
      <c r="BR30" s="25">
        <v>4.8277351446573418</v>
      </c>
      <c r="BS30" s="25">
        <v>7.8764611043128339</v>
      </c>
      <c r="BT30" s="25">
        <v>7.5870898680903789</v>
      </c>
      <c r="BV30" s="24" t="s">
        <v>39</v>
      </c>
      <c r="BW30" s="25">
        <v>7.3831541014627389</v>
      </c>
      <c r="BX30" s="25">
        <v>7.3831541014627389</v>
      </c>
      <c r="BY30" s="25">
        <v>7.3831541014627389</v>
      </c>
      <c r="BZ30" s="25">
        <v>10.057737252001278</v>
      </c>
      <c r="CA30" s="25">
        <v>12.873731877112636</v>
      </c>
      <c r="CB30" s="25">
        <v>13.955454211540207</v>
      </c>
      <c r="CC30" s="25">
        <v>12.995013388481588</v>
      </c>
      <c r="CE30" s="24" t="s">
        <v>39</v>
      </c>
      <c r="CF30" s="25">
        <v>7.1979134368781326</v>
      </c>
      <c r="CG30" s="25">
        <v>7.3831541014627389</v>
      </c>
      <c r="CH30" s="25">
        <v>10.344221962605442</v>
      </c>
      <c r="CI30" s="25">
        <v>27.656272731154555</v>
      </c>
      <c r="CJ30" s="25">
        <v>16.575960516189195</v>
      </c>
      <c r="CK30" s="25">
        <v>9.0575706017756907</v>
      </c>
      <c r="CL30" s="25">
        <v>5.551157430295822</v>
      </c>
      <c r="CN30" s="24" t="s">
        <v>39</v>
      </c>
      <c r="CO30" s="25">
        <v>7.3831541014627389</v>
      </c>
      <c r="CP30" s="25">
        <v>8.0598985319554295</v>
      </c>
      <c r="CQ30" s="25">
        <v>20.082775543785125</v>
      </c>
      <c r="CR30" s="25">
        <v>9.1443876691758135</v>
      </c>
      <c r="CS30" s="25">
        <v>3.4963827653835509</v>
      </c>
      <c r="CT30" s="25">
        <v>0.63374906889165072</v>
      </c>
      <c r="CU30" s="25">
        <v>0.95182177899302078</v>
      </c>
      <c r="CW30" s="24" t="s">
        <v>39</v>
      </c>
      <c r="CX30" s="26">
        <f t="shared" ref="CX30:DD30" si="75">IFERROR(BW30/BN30-1,"N/A")</f>
        <v>2.2556135909060915E-2</v>
      </c>
      <c r="CY30" s="26">
        <f t="shared" si="75"/>
        <v>2.2286836251214748E-2</v>
      </c>
      <c r="CZ30" s="26">
        <f t="shared" si="75"/>
        <v>8.1093633392485653E-2</v>
      </c>
      <c r="DA30" s="26">
        <f t="shared" si="75"/>
        <v>0.67201665343399575</v>
      </c>
      <c r="DB30" s="26">
        <f t="shared" si="75"/>
        <v>1.6666193341943107</v>
      </c>
      <c r="DC30" s="26">
        <f t="shared" si="75"/>
        <v>0.7717924365675799</v>
      </c>
      <c r="DD30" s="26">
        <f t="shared" si="75"/>
        <v>0.71277968422856564</v>
      </c>
      <c r="DF30" s="24" t="s">
        <v>39</v>
      </c>
      <c r="DG30" s="26">
        <f t="shared" ref="DG30:DM30" si="76">IFERROR(CF30/BN30-1,"N/A")</f>
        <v>-3.0994274975505443E-3</v>
      </c>
      <c r="DH30" s="26">
        <f t="shared" si="76"/>
        <v>2.2286836251214748E-2</v>
      </c>
      <c r="DI30" s="26">
        <f t="shared" si="76"/>
        <v>0.51467412876508867</v>
      </c>
      <c r="DJ30" s="26">
        <f t="shared" si="76"/>
        <v>3.5976294090603504</v>
      </c>
      <c r="DK30" s="26">
        <f t="shared" si="76"/>
        <v>2.4334858933869095</v>
      </c>
      <c r="DL30" s="26">
        <f t="shared" si="76"/>
        <v>0.14995433632194644</v>
      </c>
      <c r="DM30" s="26">
        <f t="shared" si="76"/>
        <v>-0.26834167950972065</v>
      </c>
      <c r="DO30" s="24" t="s">
        <v>39</v>
      </c>
      <c r="DP30" s="26">
        <f t="shared" ref="DP30:DV30" si="77">IFERROR(CO30/BN30-1,"N/A")</f>
        <v>2.2556135909060915E-2</v>
      </c>
      <c r="DQ30" s="26">
        <f t="shared" si="77"/>
        <v>0.11599027427940656</v>
      </c>
      <c r="DR30" s="26">
        <f t="shared" si="77"/>
        <v>1.9406620101475318</v>
      </c>
      <c r="DS30" s="26">
        <f t="shared" si="77"/>
        <v>0.52017974671948575</v>
      </c>
      <c r="DT30" s="26">
        <f t="shared" si="77"/>
        <v>-0.27577162776776276</v>
      </c>
      <c r="DU30" s="26">
        <f t="shared" si="77"/>
        <v>-0.91953885628348564</v>
      </c>
      <c r="DV30" s="26">
        <f t="shared" si="77"/>
        <v>-0.87454718534491427</v>
      </c>
      <c r="DX30" s="24" t="s">
        <v>39</v>
      </c>
      <c r="DY30" s="25">
        <v>7.1329678611821574</v>
      </c>
      <c r="DZ30" s="25">
        <v>7.2567581783643105</v>
      </c>
      <c r="EA30" s="25">
        <v>7.0378327649747252</v>
      </c>
      <c r="EB30" s="25">
        <v>5.9771503714633631</v>
      </c>
      <c r="EC30" s="25">
        <v>4.7382717293355157</v>
      </c>
      <c r="ED30" s="25">
        <v>9.4109338827518343</v>
      </c>
      <c r="EE30" s="25">
        <v>14.070407344360518</v>
      </c>
      <c r="EG30" s="24" t="s">
        <v>39</v>
      </c>
      <c r="EH30" s="25">
        <v>7.3078606421441874</v>
      </c>
      <c r="EI30" s="25">
        <v>7.3831541014627389</v>
      </c>
      <c r="EJ30" s="25">
        <v>8.3204371270548485</v>
      </c>
      <c r="EK30" s="25">
        <v>18.886529123857507</v>
      </c>
      <c r="EL30" s="25">
        <v>24.795209835258088</v>
      </c>
      <c r="EM30" s="25">
        <v>33.023671115141617</v>
      </c>
      <c r="EN30" s="25">
        <v>39.162068723428689</v>
      </c>
      <c r="EP30" s="24" t="s">
        <v>39</v>
      </c>
      <c r="EQ30" s="25">
        <v>7.3831541014627389</v>
      </c>
      <c r="ER30" s="25">
        <v>7.3831541014627389</v>
      </c>
      <c r="ES30" s="25">
        <v>12.697762443049719</v>
      </c>
      <c r="ET30" s="25">
        <v>31.459942346730415</v>
      </c>
      <c r="EU30" s="25">
        <v>26.514945479482812</v>
      </c>
      <c r="EV30" s="25">
        <v>23.312181202004187</v>
      </c>
      <c r="EW30" s="25">
        <v>32.295138829213947</v>
      </c>
      <c r="EY30" s="24" t="s">
        <v>39</v>
      </c>
      <c r="EZ30" s="25">
        <v>7.3831541014627389</v>
      </c>
      <c r="FA30" s="25">
        <v>8.0598985319554295</v>
      </c>
      <c r="FB30" s="25">
        <v>18.429425036868061</v>
      </c>
      <c r="FC30" s="25">
        <v>3.9616349901463854</v>
      </c>
      <c r="FD30" s="25">
        <v>0.66826757652158075</v>
      </c>
      <c r="FE30" s="25">
        <v>0.63374906889165072</v>
      </c>
      <c r="FF30" s="25">
        <v>1.2680249890173227</v>
      </c>
      <c r="FH30" s="24" t="s">
        <v>39</v>
      </c>
      <c r="FI30" s="26">
        <f t="shared" ref="FI30:FO30" si="78">IFERROR(EH30/DY30-1,"N/A")</f>
        <v>2.4518935787416263E-2</v>
      </c>
      <c r="FJ30" s="26">
        <f t="shared" si="78"/>
        <v>1.7417684314639637E-2</v>
      </c>
      <c r="FK30" s="26">
        <f t="shared" si="78"/>
        <v>0.18224422274755914</v>
      </c>
      <c r="FL30" s="26">
        <f t="shared" si="78"/>
        <v>2.1597881850232903</v>
      </c>
      <c r="FM30" s="26">
        <f t="shared" si="78"/>
        <v>4.2329649398843809</v>
      </c>
      <c r="FN30" s="26">
        <f t="shared" si="78"/>
        <v>2.5090748194147579</v>
      </c>
      <c r="FO30" s="26">
        <f t="shared" si="78"/>
        <v>1.7832931744598723</v>
      </c>
      <c r="FQ30" s="24" t="s">
        <v>39</v>
      </c>
      <c r="FR30" s="26">
        <f t="shared" ref="FR30:FX30" si="79">IFERROR(EQ30/DY30-1,"N/A")</f>
        <v>3.5074634450843911E-2</v>
      </c>
      <c r="FS30" s="26">
        <f t="shared" si="79"/>
        <v>1.7417684314639637E-2</v>
      </c>
      <c r="FT30" s="26">
        <f t="shared" si="79"/>
        <v>0.80421485805159221</v>
      </c>
      <c r="FU30" s="26">
        <f t="shared" si="79"/>
        <v>4.263368058620248</v>
      </c>
      <c r="FV30" s="26">
        <f t="shared" si="79"/>
        <v>4.5959107020654573</v>
      </c>
      <c r="FW30" s="26">
        <f t="shared" si="79"/>
        <v>1.4771379219580187</v>
      </c>
      <c r="FX30" s="26">
        <f t="shared" si="79"/>
        <v>1.2952525850047962</v>
      </c>
      <c r="FZ30" s="24" t="s">
        <v>39</v>
      </c>
      <c r="GA30" s="26">
        <f t="shared" ref="GA30:GG30" si="80">IFERROR(EZ30/DY30-1,"N/A")</f>
        <v>3.5074634450843911E-2</v>
      </c>
      <c r="GB30" s="26">
        <f t="shared" si="80"/>
        <v>0.1106748128917463</v>
      </c>
      <c r="GC30" s="26">
        <f t="shared" si="80"/>
        <v>1.6186221884364778</v>
      </c>
      <c r="GD30" s="26">
        <f t="shared" si="80"/>
        <v>-0.33720339226190932</v>
      </c>
      <c r="GE30" s="26">
        <f t="shared" si="80"/>
        <v>-0.85896385545298881</v>
      </c>
      <c r="GF30" s="26">
        <f t="shared" si="80"/>
        <v>-0.93265821683720751</v>
      </c>
      <c r="GG30" s="26">
        <f t="shared" si="80"/>
        <v>-0.90988000858940643</v>
      </c>
    </row>
    <row r="31" spans="2:189" x14ac:dyDescent="0.2">
      <c r="B31" s="27" t="s">
        <v>40</v>
      </c>
      <c r="C31" s="25"/>
      <c r="D31" s="25"/>
      <c r="E31" s="25"/>
      <c r="F31" s="25"/>
      <c r="G31" s="25"/>
      <c r="H31" s="25"/>
      <c r="I31" s="25"/>
      <c r="K31" s="27" t="s">
        <v>40</v>
      </c>
      <c r="L31" s="25"/>
      <c r="M31" s="25"/>
      <c r="N31" s="25"/>
      <c r="O31" s="25"/>
      <c r="P31" s="25"/>
      <c r="Q31" s="25"/>
      <c r="R31" s="25"/>
      <c r="T31" s="27" t="s">
        <v>40</v>
      </c>
      <c r="U31" s="25"/>
      <c r="V31" s="25"/>
      <c r="W31" s="25"/>
      <c r="X31" s="25"/>
      <c r="Y31" s="25"/>
      <c r="Z31" s="25"/>
      <c r="AA31" s="25"/>
      <c r="AC31" s="27" t="s">
        <v>40</v>
      </c>
      <c r="AD31" s="25"/>
      <c r="AE31" s="25"/>
      <c r="AF31" s="25"/>
      <c r="AG31" s="25"/>
      <c r="AH31" s="25"/>
      <c r="AI31" s="25"/>
      <c r="AJ31" s="25"/>
      <c r="AL31" s="27" t="s">
        <v>40</v>
      </c>
      <c r="AM31" s="28"/>
      <c r="AN31" s="28"/>
      <c r="AO31" s="28"/>
      <c r="AP31" s="28"/>
      <c r="AQ31" s="28"/>
      <c r="AR31" s="28"/>
      <c r="AS31" s="28"/>
      <c r="AU31" s="27" t="s">
        <v>40</v>
      </c>
      <c r="AV31" s="28"/>
      <c r="AW31" s="28"/>
      <c r="AX31" s="28"/>
      <c r="AY31" s="28"/>
      <c r="AZ31" s="28"/>
      <c r="BA31" s="28"/>
      <c r="BB31" s="28"/>
      <c r="BD31" s="27" t="s">
        <v>40</v>
      </c>
      <c r="BE31" s="28"/>
      <c r="BF31" s="28"/>
      <c r="BG31" s="28"/>
      <c r="BH31" s="28"/>
      <c r="BI31" s="28"/>
      <c r="BJ31" s="28"/>
      <c r="BK31" s="28"/>
      <c r="BM31" s="27" t="s">
        <v>40</v>
      </c>
      <c r="BN31" s="25"/>
      <c r="BO31" s="25"/>
      <c r="BP31" s="25"/>
      <c r="BQ31" s="25"/>
      <c r="BR31" s="25"/>
      <c r="BS31" s="25"/>
      <c r="BT31" s="25"/>
      <c r="BV31" s="27" t="s">
        <v>40</v>
      </c>
      <c r="BW31" s="25"/>
      <c r="BX31" s="25"/>
      <c r="BY31" s="25"/>
      <c r="BZ31" s="25"/>
      <c r="CA31" s="25"/>
      <c r="CB31" s="25"/>
      <c r="CC31" s="25"/>
      <c r="CE31" s="27" t="s">
        <v>40</v>
      </c>
      <c r="CF31" s="25"/>
      <c r="CG31" s="25"/>
      <c r="CH31" s="25"/>
      <c r="CI31" s="25"/>
      <c r="CJ31" s="25"/>
      <c r="CK31" s="25"/>
      <c r="CL31" s="25"/>
      <c r="CN31" s="27" t="s">
        <v>40</v>
      </c>
      <c r="CO31" s="25"/>
      <c r="CP31" s="25"/>
      <c r="CQ31" s="25"/>
      <c r="CR31" s="25"/>
      <c r="CS31" s="25"/>
      <c r="CT31" s="25"/>
      <c r="CU31" s="25"/>
      <c r="CW31" s="27" t="s">
        <v>40</v>
      </c>
      <c r="CX31" s="28"/>
      <c r="CY31" s="28"/>
      <c r="CZ31" s="28"/>
      <c r="DA31" s="28"/>
      <c r="DB31" s="28"/>
      <c r="DC31" s="28"/>
      <c r="DD31" s="28"/>
      <c r="DF31" s="27" t="s">
        <v>40</v>
      </c>
      <c r="DG31" s="28"/>
      <c r="DH31" s="28"/>
      <c r="DI31" s="28"/>
      <c r="DJ31" s="28"/>
      <c r="DK31" s="28"/>
      <c r="DL31" s="28"/>
      <c r="DM31" s="28"/>
      <c r="DO31" s="27" t="s">
        <v>40</v>
      </c>
      <c r="DP31" s="28"/>
      <c r="DQ31" s="28"/>
      <c r="DR31" s="28"/>
      <c r="DS31" s="28"/>
      <c r="DT31" s="28"/>
      <c r="DU31" s="28"/>
      <c r="DV31" s="28"/>
      <c r="DX31" s="27" t="s">
        <v>40</v>
      </c>
      <c r="DY31" s="25"/>
      <c r="DZ31" s="25"/>
      <c r="EA31" s="25"/>
      <c r="EB31" s="25"/>
      <c r="EC31" s="25"/>
      <c r="ED31" s="25"/>
      <c r="EE31" s="25"/>
      <c r="EG31" s="27" t="s">
        <v>40</v>
      </c>
      <c r="EH31" s="25"/>
      <c r="EI31" s="25"/>
      <c r="EJ31" s="25"/>
      <c r="EK31" s="25"/>
      <c r="EL31" s="25"/>
      <c r="EM31" s="25"/>
      <c r="EN31" s="25"/>
      <c r="EP31" s="27" t="s">
        <v>40</v>
      </c>
      <c r="EQ31" s="25"/>
      <c r="ER31" s="25"/>
      <c r="ES31" s="25"/>
      <c r="ET31" s="25"/>
      <c r="EU31" s="25"/>
      <c r="EV31" s="25"/>
      <c r="EW31" s="25"/>
      <c r="EY31" s="27" t="s">
        <v>40</v>
      </c>
      <c r="EZ31" s="25"/>
      <c r="FA31" s="25"/>
      <c r="FB31" s="25"/>
      <c r="FC31" s="25"/>
      <c r="FD31" s="25"/>
      <c r="FE31" s="25"/>
      <c r="FF31" s="25"/>
      <c r="FH31" s="27" t="s">
        <v>40</v>
      </c>
      <c r="FI31" s="28"/>
      <c r="FJ31" s="28"/>
      <c r="FK31" s="28"/>
      <c r="FL31" s="28"/>
      <c r="FM31" s="28"/>
      <c r="FN31" s="28"/>
      <c r="FO31" s="28"/>
      <c r="FQ31" s="27" t="s">
        <v>40</v>
      </c>
      <c r="FR31" s="28"/>
      <c r="FS31" s="28"/>
      <c r="FT31" s="28"/>
      <c r="FU31" s="28"/>
      <c r="FV31" s="28"/>
      <c r="FW31" s="28"/>
      <c r="FX31" s="28"/>
      <c r="FZ31" s="27" t="s">
        <v>40</v>
      </c>
      <c r="GA31" s="28"/>
      <c r="GB31" s="28"/>
      <c r="GC31" s="28"/>
      <c r="GD31" s="28"/>
      <c r="GE31" s="28"/>
      <c r="GF31" s="28"/>
      <c r="GG31" s="28"/>
    </row>
    <row r="32" spans="2:189" x14ac:dyDescent="0.2">
      <c r="B32" s="24" t="s">
        <v>41</v>
      </c>
      <c r="C32" s="25">
        <v>0.54203091387975111</v>
      </c>
      <c r="D32" s="25">
        <v>0.96139655820619063</v>
      </c>
      <c r="E32" s="25">
        <v>1.1753062320762999</v>
      </c>
      <c r="F32" s="25">
        <v>1.1753062320762999</v>
      </c>
      <c r="G32" s="25">
        <v>1.1682823462330334</v>
      </c>
      <c r="H32" s="25">
        <v>1.145907228352957</v>
      </c>
      <c r="I32" s="25">
        <v>1.9087684203846011</v>
      </c>
      <c r="K32" s="24" t="s">
        <v>41</v>
      </c>
      <c r="L32" s="25">
        <v>0.71995123935766614</v>
      </c>
      <c r="M32" s="25">
        <v>0.97305707788221685</v>
      </c>
      <c r="N32" s="25">
        <v>1.1048159083820124</v>
      </c>
      <c r="O32" s="25">
        <v>0.84123407126306871</v>
      </c>
      <c r="P32" s="25">
        <v>0.65437693860369217</v>
      </c>
      <c r="Q32" s="25">
        <v>0.96711553589109434</v>
      </c>
      <c r="R32" s="25">
        <v>0.74612836839091357</v>
      </c>
      <c r="T32" s="24" t="s">
        <v>41</v>
      </c>
      <c r="U32" s="25">
        <v>4.7019017033741992E-2</v>
      </c>
      <c r="V32" s="25">
        <v>4.7019017033741992E-2</v>
      </c>
      <c r="W32" s="25">
        <v>4.7019017033741992E-2</v>
      </c>
      <c r="X32" s="25">
        <v>0</v>
      </c>
      <c r="Y32" s="25">
        <v>0</v>
      </c>
      <c r="Z32" s="25">
        <v>0</v>
      </c>
      <c r="AA32" s="25">
        <v>0</v>
      </c>
      <c r="AC32" s="24" t="s">
        <v>41</v>
      </c>
      <c r="AD32" s="25">
        <v>4.7019017033741992E-2</v>
      </c>
      <c r="AE32" s="25">
        <v>0</v>
      </c>
      <c r="AF32" s="25">
        <v>0</v>
      </c>
      <c r="AG32" s="25">
        <v>0</v>
      </c>
      <c r="AH32" s="25">
        <v>0</v>
      </c>
      <c r="AI32" s="25">
        <v>0</v>
      </c>
      <c r="AJ32" s="25">
        <v>0</v>
      </c>
      <c r="AL32" s="24" t="s">
        <v>41</v>
      </c>
      <c r="AM32" s="26">
        <f t="shared" ref="AM32:AS35" si="81">IFERROR(L32/C32-1,"N/A")</f>
        <v>0.32824756101897612</v>
      </c>
      <c r="AN32" s="26">
        <f t="shared" si="81"/>
        <v>1.2128730414619815E-2</v>
      </c>
      <c r="AO32" s="26">
        <f t="shared" si="81"/>
        <v>-5.9976133683694588E-2</v>
      </c>
      <c r="AP32" s="26">
        <f t="shared" si="81"/>
        <v>-0.28424265242179325</v>
      </c>
      <c r="AQ32" s="26">
        <f t="shared" si="81"/>
        <v>-0.43988117194987919</v>
      </c>
      <c r="AR32" s="26">
        <f t="shared" si="81"/>
        <v>-0.15602632397986071</v>
      </c>
      <c r="AS32" s="26">
        <f t="shared" si="81"/>
        <v>-0.60910482360108675</v>
      </c>
      <c r="AU32" s="24" t="s">
        <v>41</v>
      </c>
      <c r="AV32" s="26">
        <f t="shared" ref="AV32:BB35" si="82">IFERROR(U32/C32-1,"N/A")</f>
        <v>-0.91325399376727601</v>
      </c>
      <c r="AW32" s="26">
        <f t="shared" si="82"/>
        <v>-0.95109300461666746</v>
      </c>
      <c r="AX32" s="26">
        <f t="shared" si="82"/>
        <v>-0.95999424171292103</v>
      </c>
      <c r="AY32" s="26">
        <f t="shared" si="82"/>
        <v>-1</v>
      </c>
      <c r="AZ32" s="26">
        <f t="shared" si="82"/>
        <v>-1</v>
      </c>
      <c r="BA32" s="26">
        <f t="shared" si="82"/>
        <v>-1</v>
      </c>
      <c r="BB32" s="26">
        <f t="shared" si="82"/>
        <v>-1</v>
      </c>
      <c r="BD32" s="24" t="s">
        <v>41</v>
      </c>
      <c r="BE32" s="26">
        <f t="shared" ref="BE32:BK35" si="83">IFERROR(AD32/C32-1,"N/A")</f>
        <v>-0.91325399376727601</v>
      </c>
      <c r="BF32" s="26">
        <f t="shared" si="83"/>
        <v>-1</v>
      </c>
      <c r="BG32" s="26">
        <f t="shared" si="83"/>
        <v>-1</v>
      </c>
      <c r="BH32" s="26">
        <f t="shared" si="83"/>
        <v>-1</v>
      </c>
      <c r="BI32" s="26">
        <f t="shared" si="83"/>
        <v>-1</v>
      </c>
      <c r="BJ32" s="26">
        <f t="shared" si="83"/>
        <v>-1</v>
      </c>
      <c r="BK32" s="26">
        <f t="shared" si="83"/>
        <v>-1</v>
      </c>
      <c r="BM32" s="24" t="s">
        <v>41</v>
      </c>
      <c r="BN32" s="25">
        <v>0.47181165972992584</v>
      </c>
      <c r="BO32" s="25">
        <v>0.53249631672202713</v>
      </c>
      <c r="BP32" s="25">
        <v>0.50336767961576023</v>
      </c>
      <c r="BQ32" s="25">
        <v>0.47535742496074579</v>
      </c>
      <c r="BR32" s="25">
        <v>0.43448441217468936</v>
      </c>
      <c r="BS32" s="25">
        <v>0.48289295433539886</v>
      </c>
      <c r="BT32" s="25">
        <v>0.25996318922559292</v>
      </c>
      <c r="BV32" s="24" t="s">
        <v>41</v>
      </c>
      <c r="BW32" s="25">
        <v>4.7019017033741992E-2</v>
      </c>
      <c r="BX32" s="25">
        <v>4.7019017033741992E-2</v>
      </c>
      <c r="BY32" s="25">
        <v>4.7019017033741992E-2</v>
      </c>
      <c r="BZ32" s="25">
        <v>4.7019017033741992E-2</v>
      </c>
      <c r="CA32" s="25">
        <v>4.7019017033741992E-2</v>
      </c>
      <c r="CB32" s="25">
        <v>2.6544291753380633E-2</v>
      </c>
      <c r="CC32" s="25">
        <v>0</v>
      </c>
      <c r="CE32" s="24" t="s">
        <v>41</v>
      </c>
      <c r="CF32" s="25">
        <v>4.7019017033741992E-2</v>
      </c>
      <c r="CG32" s="25">
        <v>4.7019017033741992E-2</v>
      </c>
      <c r="CH32" s="25">
        <v>4.7019017033741992E-2</v>
      </c>
      <c r="CI32" s="25">
        <v>0</v>
      </c>
      <c r="CJ32" s="25">
        <v>0</v>
      </c>
      <c r="CK32" s="25">
        <v>0</v>
      </c>
      <c r="CL32" s="25">
        <v>0</v>
      </c>
      <c r="CN32" s="24" t="s">
        <v>41</v>
      </c>
      <c r="CO32" s="25">
        <v>4.7019017033741992E-2</v>
      </c>
      <c r="CP32" s="25">
        <v>0</v>
      </c>
      <c r="CQ32" s="25">
        <v>2.571136136782828E-2</v>
      </c>
      <c r="CR32" s="25">
        <v>0</v>
      </c>
      <c r="CS32" s="25">
        <v>0</v>
      </c>
      <c r="CT32" s="25">
        <v>0</v>
      </c>
      <c r="CU32" s="25">
        <v>0</v>
      </c>
      <c r="CW32" s="24" t="s">
        <v>41</v>
      </c>
      <c r="CX32" s="26">
        <f t="shared" ref="CX32:DD35" si="84">IFERROR(BW32/BN32-1,"N/A")</f>
        <v>-0.9003436730227129</v>
      </c>
      <c r="CY32" s="26">
        <f t="shared" si="84"/>
        <v>-0.91170076570071978</v>
      </c>
      <c r="CZ32" s="26">
        <f t="shared" si="84"/>
        <v>-0.9065911083730418</v>
      </c>
      <c r="DA32" s="26">
        <f t="shared" si="84"/>
        <v>-0.90108702512088723</v>
      </c>
      <c r="DB32" s="26">
        <f t="shared" si="84"/>
        <v>-0.89178203931781685</v>
      </c>
      <c r="DC32" s="26">
        <f t="shared" si="84"/>
        <v>-0.94503069155375585</v>
      </c>
      <c r="DD32" s="26">
        <f t="shared" si="84"/>
        <v>-1</v>
      </c>
      <c r="DF32" s="24" t="s">
        <v>41</v>
      </c>
      <c r="DG32" s="26">
        <f t="shared" ref="DG32:DM35" si="85">IFERROR(CF32/BN32-1,"N/A")</f>
        <v>-0.9003436730227129</v>
      </c>
      <c r="DH32" s="26">
        <f t="shared" si="85"/>
        <v>-0.91170076570071978</v>
      </c>
      <c r="DI32" s="26">
        <f t="shared" si="85"/>
        <v>-0.9065911083730418</v>
      </c>
      <c r="DJ32" s="26">
        <f t="shared" si="85"/>
        <v>-1</v>
      </c>
      <c r="DK32" s="26">
        <f t="shared" si="85"/>
        <v>-1</v>
      </c>
      <c r="DL32" s="26">
        <f t="shared" si="85"/>
        <v>-1</v>
      </c>
      <c r="DM32" s="26">
        <f t="shared" si="85"/>
        <v>-1</v>
      </c>
      <c r="DO32" s="24" t="s">
        <v>41</v>
      </c>
      <c r="DP32" s="26">
        <f t="shared" ref="DP32:DV35" si="86">IFERROR(CO32/BN32-1,"N/A")</f>
        <v>-0.9003436730227129</v>
      </c>
      <c r="DQ32" s="26">
        <f t="shared" si="86"/>
        <v>-1</v>
      </c>
      <c r="DR32" s="26">
        <f t="shared" si="86"/>
        <v>-0.94892131058661788</v>
      </c>
      <c r="DS32" s="26">
        <f t="shared" si="86"/>
        <v>-1</v>
      </c>
      <c r="DT32" s="26">
        <f t="shared" si="86"/>
        <v>-1</v>
      </c>
      <c r="DU32" s="26">
        <f t="shared" si="86"/>
        <v>-1</v>
      </c>
      <c r="DV32" s="26">
        <f t="shared" si="86"/>
        <v>-1</v>
      </c>
      <c r="DX32" s="24" t="s">
        <v>41</v>
      </c>
      <c r="DY32" s="25">
        <v>0.70060104095339581</v>
      </c>
      <c r="DZ32" s="25">
        <v>0.99780412791787154</v>
      </c>
      <c r="EA32" s="25">
        <v>1.1076042179535506</v>
      </c>
      <c r="EB32" s="25">
        <v>1.1076042179535506</v>
      </c>
      <c r="EC32" s="25">
        <v>1.100580339402196</v>
      </c>
      <c r="ED32" s="25">
        <v>1.0782052142302079</v>
      </c>
      <c r="EE32" s="25">
        <v>1.2825795721075905</v>
      </c>
      <c r="EG32" s="24" t="s">
        <v>41</v>
      </c>
      <c r="EH32" s="25">
        <v>0.71995123935766614</v>
      </c>
      <c r="EI32" s="25">
        <v>0.97305707788221685</v>
      </c>
      <c r="EJ32" s="25">
        <v>1.1048159083820124</v>
      </c>
      <c r="EK32" s="25">
        <v>0.84123407126306871</v>
      </c>
      <c r="EL32" s="25">
        <v>0.65437693860369217</v>
      </c>
      <c r="EM32" s="25">
        <v>0.96711553589109434</v>
      </c>
      <c r="EN32" s="25">
        <v>0.74612836839091357</v>
      </c>
      <c r="EP32" s="24" t="s">
        <v>41</v>
      </c>
      <c r="EQ32" s="25">
        <v>4.7019017033741992E-2</v>
      </c>
      <c r="ER32" s="25">
        <v>4.7019017033741992E-2</v>
      </c>
      <c r="ES32" s="25">
        <v>4.7019017033741992E-2</v>
      </c>
      <c r="ET32" s="25">
        <v>0</v>
      </c>
      <c r="EU32" s="25">
        <v>0</v>
      </c>
      <c r="EV32" s="25">
        <v>0</v>
      </c>
      <c r="EW32" s="25">
        <v>0</v>
      </c>
      <c r="EY32" s="24" t="s">
        <v>41</v>
      </c>
      <c r="EZ32" s="25">
        <v>4.7019017033741992E-2</v>
      </c>
      <c r="FA32" s="25">
        <v>0</v>
      </c>
      <c r="FB32" s="25">
        <v>0</v>
      </c>
      <c r="FC32" s="25">
        <v>0</v>
      </c>
      <c r="FD32" s="25">
        <v>0</v>
      </c>
      <c r="FE32" s="25">
        <v>0</v>
      </c>
      <c r="FF32" s="25">
        <v>0</v>
      </c>
      <c r="FH32" s="24" t="s">
        <v>41</v>
      </c>
      <c r="FI32" s="26">
        <f t="shared" ref="FI32:FO35" si="87">IFERROR(EH32/DY32-1,"N/A")</f>
        <v>2.7619425711868928E-2</v>
      </c>
      <c r="FJ32" s="26">
        <f t="shared" si="87"/>
        <v>-2.4801510981212971E-2</v>
      </c>
      <c r="FK32" s="26">
        <f t="shared" si="87"/>
        <v>-2.517424118057221E-3</v>
      </c>
      <c r="FL32" s="26">
        <f t="shared" si="87"/>
        <v>-0.24049217434602854</v>
      </c>
      <c r="FM32" s="26">
        <f t="shared" si="87"/>
        <v>-0.40542556033743871</v>
      </c>
      <c r="FN32" s="26">
        <f t="shared" si="87"/>
        <v>-0.10303203589905363</v>
      </c>
      <c r="FO32" s="26">
        <f t="shared" si="87"/>
        <v>-0.41825958824149756</v>
      </c>
      <c r="FQ32" s="24" t="s">
        <v>41</v>
      </c>
      <c r="FR32" s="26">
        <f t="shared" ref="FR32:FX35" si="88">IFERROR(EQ32/DY32-1,"N/A")</f>
        <v>-0.93288760038129936</v>
      </c>
      <c r="FS32" s="26">
        <f t="shared" si="88"/>
        <v>-0.95287750800163851</v>
      </c>
      <c r="FT32" s="26">
        <f t="shared" si="88"/>
        <v>-0.95754890034581486</v>
      </c>
      <c r="FU32" s="26">
        <f t="shared" si="88"/>
        <v>-1</v>
      </c>
      <c r="FV32" s="26">
        <f t="shared" si="88"/>
        <v>-1</v>
      </c>
      <c r="FW32" s="26">
        <f t="shared" si="88"/>
        <v>-1</v>
      </c>
      <c r="FX32" s="26">
        <f t="shared" si="88"/>
        <v>-1</v>
      </c>
      <c r="FZ32" s="24" t="s">
        <v>41</v>
      </c>
      <c r="GA32" s="26">
        <f t="shared" ref="GA32:GG35" si="89">IFERROR(EZ32/DY32-1,"N/A")</f>
        <v>-0.93288760038129936</v>
      </c>
      <c r="GB32" s="26">
        <f t="shared" si="89"/>
        <v>-1</v>
      </c>
      <c r="GC32" s="26">
        <f t="shared" si="89"/>
        <v>-1</v>
      </c>
      <c r="GD32" s="26">
        <f t="shared" si="89"/>
        <v>-1</v>
      </c>
      <c r="GE32" s="26">
        <f t="shared" si="89"/>
        <v>-1</v>
      </c>
      <c r="GF32" s="26">
        <f t="shared" si="89"/>
        <v>-1</v>
      </c>
      <c r="GG32" s="26">
        <f t="shared" si="89"/>
        <v>-1</v>
      </c>
    </row>
    <row r="33" spans="2:189" x14ac:dyDescent="0.2">
      <c r="B33" s="24" t="s">
        <v>42</v>
      </c>
      <c r="C33" s="25">
        <v>5.7597011619991632</v>
      </c>
      <c r="D33" s="25">
        <v>6.6223830727016759</v>
      </c>
      <c r="E33" s="25">
        <v>7.4897911747142256</v>
      </c>
      <c r="F33" s="25">
        <v>7.4338300884606152</v>
      </c>
      <c r="G33" s="25">
        <v>6.7208135867834171</v>
      </c>
      <c r="H33" s="25">
        <v>11.316503481789344</v>
      </c>
      <c r="I33" s="25">
        <v>11.551659877456697</v>
      </c>
      <c r="K33" s="24" t="s">
        <v>42</v>
      </c>
      <c r="L33" s="25">
        <v>4.90758740441564</v>
      </c>
      <c r="M33" s="25">
        <v>4.9086207502311616</v>
      </c>
      <c r="N33" s="25">
        <v>4.4773052355009915</v>
      </c>
      <c r="O33" s="25">
        <v>12.385641006893046</v>
      </c>
      <c r="P33" s="25">
        <v>17.005345845654553</v>
      </c>
      <c r="Q33" s="25">
        <v>32.656539413671084</v>
      </c>
      <c r="R33" s="25">
        <v>46.522354394000473</v>
      </c>
      <c r="T33" s="24" t="s">
        <v>42</v>
      </c>
      <c r="U33" s="25">
        <v>3.8593807096845563</v>
      </c>
      <c r="V33" s="25">
        <v>2.4948532964347807</v>
      </c>
      <c r="W33" s="25">
        <v>8.0339427094821865</v>
      </c>
      <c r="X33" s="25">
        <v>23.434250648857354</v>
      </c>
      <c r="Y33" s="25">
        <v>35.742055428912899</v>
      </c>
      <c r="Z33" s="25">
        <v>29.811773138497209</v>
      </c>
      <c r="AA33" s="25">
        <v>36.321459379670472</v>
      </c>
      <c r="AC33" s="24" t="s">
        <v>42</v>
      </c>
      <c r="AD33" s="25">
        <v>3.451764514314358</v>
      </c>
      <c r="AE33" s="25">
        <v>5.8015542581382347</v>
      </c>
      <c r="AF33" s="25">
        <v>14.472398894188219</v>
      </c>
      <c r="AG33" s="25">
        <v>0.23995285310603251</v>
      </c>
      <c r="AH33" s="25">
        <v>0.87278029956350822</v>
      </c>
      <c r="AI33" s="25">
        <v>0</v>
      </c>
      <c r="AJ33" s="25">
        <v>4.4048351966110229</v>
      </c>
      <c r="AL33" s="24" t="s">
        <v>42</v>
      </c>
      <c r="AM33" s="26">
        <f t="shared" si="81"/>
        <v>-0.14794409182294432</v>
      </c>
      <c r="AN33" s="26">
        <f t="shared" si="81"/>
        <v>-0.25878332673548676</v>
      </c>
      <c r="AO33" s="26">
        <f t="shared" si="81"/>
        <v>-0.40221227387266589</v>
      </c>
      <c r="AP33" s="26">
        <f t="shared" si="81"/>
        <v>0.6661183884359998</v>
      </c>
      <c r="AQ33" s="26">
        <f t="shared" si="81"/>
        <v>1.5302510813714321</v>
      </c>
      <c r="AR33" s="26">
        <f t="shared" si="81"/>
        <v>1.8857446530390227</v>
      </c>
      <c r="AS33" s="26">
        <f t="shared" si="81"/>
        <v>3.0273306942485219</v>
      </c>
      <c r="AU33" s="24" t="s">
        <v>42</v>
      </c>
      <c r="AV33" s="26">
        <f t="shared" si="82"/>
        <v>-0.32993386268933012</v>
      </c>
      <c r="AW33" s="26">
        <f t="shared" si="82"/>
        <v>-0.62326955885127056</v>
      </c>
      <c r="AX33" s="26">
        <f t="shared" si="82"/>
        <v>7.2652430765364207E-2</v>
      </c>
      <c r="AY33" s="26">
        <f t="shared" si="82"/>
        <v>2.1523791060591861</v>
      </c>
      <c r="AZ33" s="26">
        <f t="shared" si="82"/>
        <v>4.3181143871034005</v>
      </c>
      <c r="BA33" s="26">
        <f t="shared" si="82"/>
        <v>1.6343625649451425</v>
      </c>
      <c r="BB33" s="26">
        <f t="shared" si="82"/>
        <v>2.1442632283999767</v>
      </c>
      <c r="BD33" s="24" t="s">
        <v>42</v>
      </c>
      <c r="BE33" s="26">
        <f t="shared" si="83"/>
        <v>-0.40070423495439333</v>
      </c>
      <c r="BF33" s="26">
        <f t="shared" si="83"/>
        <v>-0.1239476492906314</v>
      </c>
      <c r="BG33" s="26">
        <f t="shared" si="83"/>
        <v>0.93228336499520847</v>
      </c>
      <c r="BH33" s="26">
        <f t="shared" si="83"/>
        <v>-0.9677215042245173</v>
      </c>
      <c r="BI33" s="26">
        <f t="shared" si="83"/>
        <v>-0.87013770159019976</v>
      </c>
      <c r="BJ33" s="26">
        <f t="shared" si="83"/>
        <v>-1</v>
      </c>
      <c r="BK33" s="26">
        <f t="shared" si="83"/>
        <v>-0.61868378714931271</v>
      </c>
      <c r="BM33" s="24" t="s">
        <v>42</v>
      </c>
      <c r="BN33" s="25">
        <v>5.585146030658346</v>
      </c>
      <c r="BO33" s="25">
        <v>6.182289241526302</v>
      </c>
      <c r="BP33" s="25">
        <v>6.92116174085678</v>
      </c>
      <c r="BQ33" s="25">
        <v>4.8799069878758079</v>
      </c>
      <c r="BR33" s="25">
        <v>4.6481488661165447</v>
      </c>
      <c r="BS33" s="25">
        <v>5.1530946197391678</v>
      </c>
      <c r="BT33" s="25">
        <v>4.7963184765729014</v>
      </c>
      <c r="BV33" s="24" t="s">
        <v>42</v>
      </c>
      <c r="BW33" s="25">
        <v>4.9974374523837684</v>
      </c>
      <c r="BX33" s="25">
        <v>4.5413974238654866</v>
      </c>
      <c r="BY33" s="25">
        <v>3.9121500204564983</v>
      </c>
      <c r="BZ33" s="25">
        <v>8.3413559077283868</v>
      </c>
      <c r="CA33" s="25">
        <v>12.314370593981179</v>
      </c>
      <c r="CB33" s="25">
        <v>12.152447437879648</v>
      </c>
      <c r="CC33" s="25">
        <v>9.0119430064114621</v>
      </c>
      <c r="CE33" s="24" t="s">
        <v>42</v>
      </c>
      <c r="CF33" s="25">
        <v>3.8669054349578191</v>
      </c>
      <c r="CG33" s="25">
        <v>2.6713944379742856</v>
      </c>
      <c r="CH33" s="25">
        <v>9.0171918416746379</v>
      </c>
      <c r="CI33" s="25">
        <v>23.419959544021772</v>
      </c>
      <c r="CJ33" s="25">
        <v>22.379902934589655</v>
      </c>
      <c r="CK33" s="25">
        <v>10.91441586324987</v>
      </c>
      <c r="CL33" s="25">
        <v>12.578577409081328</v>
      </c>
      <c r="CN33" s="24" t="s">
        <v>42</v>
      </c>
      <c r="CO33" s="25">
        <v>3.451764514314358</v>
      </c>
      <c r="CP33" s="25">
        <v>5.8015542581382347</v>
      </c>
      <c r="CQ33" s="25">
        <v>14.472398894188219</v>
      </c>
      <c r="CR33" s="25">
        <v>0.99955067578120083</v>
      </c>
      <c r="CS33" s="25">
        <v>2.7746688683103451</v>
      </c>
      <c r="CT33" s="25">
        <v>0</v>
      </c>
      <c r="CU33" s="25">
        <v>2.6982893350507178</v>
      </c>
      <c r="CW33" s="24" t="s">
        <v>42</v>
      </c>
      <c r="CX33" s="26">
        <f t="shared" si="84"/>
        <v>-0.10522707464558489</v>
      </c>
      <c r="CY33" s="26">
        <f t="shared" si="84"/>
        <v>-0.26541815718342343</v>
      </c>
      <c r="CZ33" s="26">
        <f t="shared" si="84"/>
        <v>-0.43475529586855055</v>
      </c>
      <c r="DA33" s="26">
        <f t="shared" si="84"/>
        <v>0.70932682291949289</v>
      </c>
      <c r="DB33" s="26">
        <f t="shared" si="84"/>
        <v>1.6493064117952061</v>
      </c>
      <c r="DC33" s="26">
        <f t="shared" si="84"/>
        <v>1.358281447293658</v>
      </c>
      <c r="DD33" s="26">
        <f t="shared" si="84"/>
        <v>0.87892923508505993</v>
      </c>
      <c r="DF33" s="24" t="s">
        <v>42</v>
      </c>
      <c r="DG33" s="26">
        <f t="shared" si="85"/>
        <v>-0.3076447036959552</v>
      </c>
      <c r="DH33" s="26">
        <f t="shared" si="85"/>
        <v>-0.56789559116215604</v>
      </c>
      <c r="DI33" s="26">
        <f t="shared" si="85"/>
        <v>0.30284368134971329</v>
      </c>
      <c r="DJ33" s="26">
        <f t="shared" si="85"/>
        <v>3.7992635110072719</v>
      </c>
      <c r="DK33" s="26">
        <f t="shared" si="85"/>
        <v>3.814799090823378</v>
      </c>
      <c r="DL33" s="26">
        <f t="shared" si="85"/>
        <v>1.1180313323651565</v>
      </c>
      <c r="DM33" s="26">
        <f t="shared" si="85"/>
        <v>1.6225484130213679</v>
      </c>
      <c r="DO33" s="24" t="s">
        <v>42</v>
      </c>
      <c r="DP33" s="26">
        <f t="shared" si="86"/>
        <v>-0.3819741694547093</v>
      </c>
      <c r="DQ33" s="26">
        <f t="shared" si="86"/>
        <v>-6.1584789794479122E-2</v>
      </c>
      <c r="DR33" s="26">
        <f t="shared" si="86"/>
        <v>1.0910360768995209</v>
      </c>
      <c r="DS33" s="26">
        <f t="shared" si="86"/>
        <v>-0.79517013781930734</v>
      </c>
      <c r="DT33" s="26">
        <f t="shared" si="86"/>
        <v>-0.40305937950121262</v>
      </c>
      <c r="DU33" s="26">
        <f t="shared" si="86"/>
        <v>-1</v>
      </c>
      <c r="DV33" s="26">
        <f t="shared" si="86"/>
        <v>-0.43742490240583065</v>
      </c>
      <c r="DX33" s="24" t="s">
        <v>42</v>
      </c>
      <c r="DY33" s="25">
        <v>5.3765283929294219</v>
      </c>
      <c r="DZ33" s="25">
        <v>5.9787609010408564</v>
      </c>
      <c r="EA33" s="25">
        <v>6.0909550124320262</v>
      </c>
      <c r="EB33" s="25">
        <v>4.5123263539095184</v>
      </c>
      <c r="EC33" s="25">
        <v>4.40735265060475</v>
      </c>
      <c r="ED33" s="25">
        <v>5.4372984090929064</v>
      </c>
      <c r="EE33" s="25">
        <v>11.248481826029888</v>
      </c>
      <c r="EG33" s="24" t="s">
        <v>42</v>
      </c>
      <c r="EH33" s="25">
        <v>4.90758740441564</v>
      </c>
      <c r="EI33" s="25">
        <v>4.9086207502311616</v>
      </c>
      <c r="EJ33" s="25">
        <v>4.4773052355009915</v>
      </c>
      <c r="EK33" s="25">
        <v>12.385641006893046</v>
      </c>
      <c r="EL33" s="25">
        <v>17.005345845654553</v>
      </c>
      <c r="EM33" s="25">
        <v>32.656539413671084</v>
      </c>
      <c r="EN33" s="25">
        <v>46.522354394000473</v>
      </c>
      <c r="EP33" s="24" t="s">
        <v>42</v>
      </c>
      <c r="EQ33" s="25">
        <v>3.8593807096845563</v>
      </c>
      <c r="ER33" s="25">
        <v>2.4948532964347807</v>
      </c>
      <c r="ES33" s="25">
        <v>8.0339427094821865</v>
      </c>
      <c r="ET33" s="25">
        <v>23.434250648857354</v>
      </c>
      <c r="EU33" s="25">
        <v>35.742055428912899</v>
      </c>
      <c r="EV33" s="25">
        <v>29.811773138497209</v>
      </c>
      <c r="EW33" s="25">
        <v>36.321459379670472</v>
      </c>
      <c r="EY33" s="24" t="s">
        <v>42</v>
      </c>
      <c r="EZ33" s="25">
        <v>3.451764514314358</v>
      </c>
      <c r="FA33" s="25">
        <v>5.8015542581382347</v>
      </c>
      <c r="FB33" s="25">
        <v>14.472398894188219</v>
      </c>
      <c r="FC33" s="25">
        <v>0.23995285310603251</v>
      </c>
      <c r="FD33" s="25">
        <v>0.87278029956350822</v>
      </c>
      <c r="FE33" s="25">
        <v>0</v>
      </c>
      <c r="FF33" s="25">
        <v>4.4048351966110229</v>
      </c>
      <c r="FH33" s="24" t="s">
        <v>42</v>
      </c>
      <c r="FI33" s="26">
        <f t="shared" si="87"/>
        <v>-8.7220033866179825E-2</v>
      </c>
      <c r="FJ33" s="26">
        <f t="shared" si="87"/>
        <v>-0.1789902905505707</v>
      </c>
      <c r="FK33" s="26">
        <f t="shared" si="87"/>
        <v>-0.26492557794918414</v>
      </c>
      <c r="FL33" s="26">
        <f t="shared" si="87"/>
        <v>1.7448460141102204</v>
      </c>
      <c r="FM33" s="26">
        <f t="shared" si="87"/>
        <v>2.8584037161903035</v>
      </c>
      <c r="FN33" s="26">
        <f t="shared" si="87"/>
        <v>5.006023020376972</v>
      </c>
      <c r="FO33" s="26">
        <f t="shared" si="87"/>
        <v>3.1358785224103771</v>
      </c>
      <c r="FQ33" s="24" t="s">
        <v>42</v>
      </c>
      <c r="FR33" s="26">
        <f t="shared" si="88"/>
        <v>-0.28217979565402085</v>
      </c>
      <c r="FS33" s="26">
        <f t="shared" si="88"/>
        <v>-0.58271398744170455</v>
      </c>
      <c r="FT33" s="26">
        <f t="shared" si="88"/>
        <v>0.31899557509198462</v>
      </c>
      <c r="FU33" s="26">
        <f t="shared" si="88"/>
        <v>4.1933855866949248</v>
      </c>
      <c r="FV33" s="26">
        <f t="shared" si="88"/>
        <v>7.1096427407524541</v>
      </c>
      <c r="FW33" s="26">
        <f t="shared" si="88"/>
        <v>4.4828282164249744</v>
      </c>
      <c r="FX33" s="26">
        <f t="shared" si="88"/>
        <v>2.229009918086875</v>
      </c>
      <c r="FZ33" s="24" t="s">
        <v>42</v>
      </c>
      <c r="GA33" s="26">
        <f t="shared" si="89"/>
        <v>-0.35799380900625155</v>
      </c>
      <c r="GB33" s="26">
        <f t="shared" si="89"/>
        <v>-2.9639359364876383E-2</v>
      </c>
      <c r="GC33" s="26">
        <f t="shared" si="89"/>
        <v>1.3760475762255893</v>
      </c>
      <c r="GD33" s="26">
        <f t="shared" si="89"/>
        <v>-0.94682280617887149</v>
      </c>
      <c r="GE33" s="26">
        <f t="shared" si="89"/>
        <v>-0.8019717574803662</v>
      </c>
      <c r="GF33" s="26">
        <f t="shared" si="89"/>
        <v>-1</v>
      </c>
      <c r="GG33" s="26">
        <f t="shared" si="89"/>
        <v>-0.60840624852876757</v>
      </c>
    </row>
    <row r="34" spans="2:189" x14ac:dyDescent="0.2">
      <c r="B34" s="29" t="s">
        <v>43</v>
      </c>
      <c r="C34" s="30">
        <v>20.168161931993392</v>
      </c>
      <c r="D34" s="30">
        <v>23.010343457747609</v>
      </c>
      <c r="E34" s="30">
        <v>29.13151719165694</v>
      </c>
      <c r="F34" s="30">
        <v>49.629317358165451</v>
      </c>
      <c r="G34" s="30">
        <v>67.505411882323699</v>
      </c>
      <c r="H34" s="30">
        <v>93.338408039961593</v>
      </c>
      <c r="I34" s="30">
        <v>120.97435836147037</v>
      </c>
      <c r="K34" s="29" t="s">
        <v>43</v>
      </c>
      <c r="L34" s="30">
        <v>18.515339238578942</v>
      </c>
      <c r="M34" s="30">
        <v>18.770743489449597</v>
      </c>
      <c r="N34" s="30">
        <v>22.696893638253925</v>
      </c>
      <c r="O34" s="30">
        <v>42.440056511361462</v>
      </c>
      <c r="P34" s="30">
        <v>79.45362082385472</v>
      </c>
      <c r="Q34" s="30">
        <v>75.177910112945625</v>
      </c>
      <c r="R34" s="30">
        <v>74.797924364535476</v>
      </c>
      <c r="T34" s="29" t="s">
        <v>43</v>
      </c>
      <c r="U34" s="30">
        <v>15.835074955729754</v>
      </c>
      <c r="V34" s="30">
        <v>15.138691286101425</v>
      </c>
      <c r="W34" s="30">
        <v>15.466794275627665</v>
      </c>
      <c r="X34" s="30">
        <v>25.099156010320698</v>
      </c>
      <c r="Y34" s="30">
        <v>28.14378337811555</v>
      </c>
      <c r="Z34" s="30">
        <v>24.768302487794241</v>
      </c>
      <c r="AA34" s="30">
        <v>20</v>
      </c>
      <c r="AC34" s="29" t="s">
        <v>43</v>
      </c>
      <c r="AD34" s="30">
        <v>13.613439582872363</v>
      </c>
      <c r="AE34" s="30">
        <v>9.93776247647601</v>
      </c>
      <c r="AF34" s="30">
        <v>3.0064580622287389</v>
      </c>
      <c r="AG34" s="30">
        <v>20</v>
      </c>
      <c r="AH34" s="30">
        <v>20</v>
      </c>
      <c r="AI34" s="30">
        <v>20</v>
      </c>
      <c r="AJ34" s="30">
        <v>20</v>
      </c>
      <c r="AL34" s="29" t="s">
        <v>43</v>
      </c>
      <c r="AM34" s="31">
        <f t="shared" si="81"/>
        <v>-8.1952073718355334E-2</v>
      </c>
      <c r="AN34" s="31">
        <f t="shared" si="81"/>
        <v>-0.18424757440422013</v>
      </c>
      <c r="AO34" s="31">
        <f t="shared" si="81"/>
        <v>-0.22088185490201129</v>
      </c>
      <c r="AP34" s="31">
        <f t="shared" si="81"/>
        <v>-0.14485915240220704</v>
      </c>
      <c r="AQ34" s="31">
        <f t="shared" si="81"/>
        <v>0.17699631197509458</v>
      </c>
      <c r="AR34" s="31">
        <f t="shared" si="81"/>
        <v>-0.19456618457902985</v>
      </c>
      <c r="AS34" s="31">
        <f t="shared" si="81"/>
        <v>-0.38170431008991257</v>
      </c>
      <c r="AU34" s="29" t="s">
        <v>43</v>
      </c>
      <c r="AV34" s="31">
        <f t="shared" si="82"/>
        <v>-0.21484788702484214</v>
      </c>
      <c r="AW34" s="31">
        <f t="shared" si="82"/>
        <v>-0.34209190254375754</v>
      </c>
      <c r="AX34" s="31">
        <f t="shared" si="82"/>
        <v>-0.46907007369814413</v>
      </c>
      <c r="AY34" s="31">
        <f t="shared" si="82"/>
        <v>-0.49426755501824038</v>
      </c>
      <c r="AZ34" s="31">
        <f t="shared" si="82"/>
        <v>-0.58308848737674313</v>
      </c>
      <c r="BA34" s="31">
        <f t="shared" si="82"/>
        <v>-0.73463975861694553</v>
      </c>
      <c r="BB34" s="31">
        <f t="shared" si="82"/>
        <v>-0.83467570920905265</v>
      </c>
      <c r="BD34" s="29" t="s">
        <v>43</v>
      </c>
      <c r="BE34" s="31">
        <f t="shared" si="83"/>
        <v>-0.3250034569944158</v>
      </c>
      <c r="BF34" s="31">
        <f t="shared" si="83"/>
        <v>-0.56811759482321178</v>
      </c>
      <c r="BG34" s="31">
        <f t="shared" si="83"/>
        <v>-0.8967970654446461</v>
      </c>
      <c r="BH34" s="31">
        <f t="shared" si="83"/>
        <v>-0.59701238976019433</v>
      </c>
      <c r="BI34" s="31">
        <f t="shared" si="83"/>
        <v>-0.70372745766125755</v>
      </c>
      <c r="BJ34" s="31">
        <f t="shared" si="83"/>
        <v>-0.78572593619298425</v>
      </c>
      <c r="BK34" s="31">
        <f t="shared" si="83"/>
        <v>-0.83467570920905265</v>
      </c>
      <c r="BM34" s="29" t="s">
        <v>43</v>
      </c>
      <c r="BN34" s="30">
        <v>19.763075254531369</v>
      </c>
      <c r="BO34" s="30">
        <v>22.665100307062239</v>
      </c>
      <c r="BP34" s="30">
        <v>23.449876746460912</v>
      </c>
      <c r="BQ34" s="30">
        <v>38.557306252696904</v>
      </c>
      <c r="BR34" s="30">
        <v>41.0228594249526</v>
      </c>
      <c r="BS34" s="30">
        <v>53.914439876682238</v>
      </c>
      <c r="BT34" s="30">
        <v>58.585154988410835</v>
      </c>
      <c r="BV34" s="29" t="s">
        <v>43</v>
      </c>
      <c r="BW34" s="30">
        <v>17.808851166408587</v>
      </c>
      <c r="BX34" s="30">
        <v>18.416252245834695</v>
      </c>
      <c r="BY34" s="30">
        <v>21.832770276195202</v>
      </c>
      <c r="BZ34" s="30">
        <v>37.072529621604211</v>
      </c>
      <c r="CA34" s="30">
        <v>59.984986968560406</v>
      </c>
      <c r="CB34" s="30">
        <v>52.163320832493852</v>
      </c>
      <c r="CC34" s="30">
        <v>54.106291834954128</v>
      </c>
      <c r="CE34" s="29" t="s">
        <v>43</v>
      </c>
      <c r="CF34" s="30">
        <v>16.450768974219486</v>
      </c>
      <c r="CG34" s="30">
        <v>15.261582485500481</v>
      </c>
      <c r="CH34" s="30">
        <v>16.255899951749097</v>
      </c>
      <c r="CI34" s="30">
        <v>24.229675372995565</v>
      </c>
      <c r="CJ34" s="30">
        <v>23.248875524468716</v>
      </c>
      <c r="CK34" s="30">
        <v>21.345104748031645</v>
      </c>
      <c r="CL34" s="30">
        <v>20</v>
      </c>
      <c r="CN34" s="29" t="s">
        <v>43</v>
      </c>
      <c r="CO34" s="30">
        <v>14.174039466620247</v>
      </c>
      <c r="CP34" s="30">
        <v>9.8686657662919508</v>
      </c>
      <c r="CQ34" s="30">
        <v>5.5070170370271008</v>
      </c>
      <c r="CR34" s="30">
        <v>20</v>
      </c>
      <c r="CS34" s="30">
        <v>20</v>
      </c>
      <c r="CT34" s="30">
        <v>20</v>
      </c>
      <c r="CU34" s="30">
        <v>20</v>
      </c>
      <c r="CW34" s="29" t="s">
        <v>43</v>
      </c>
      <c r="CX34" s="31">
        <f t="shared" si="84"/>
        <v>-9.8882591041832391E-2</v>
      </c>
      <c r="CY34" s="31">
        <f t="shared" si="84"/>
        <v>-0.18746213357386476</v>
      </c>
      <c r="CZ34" s="31">
        <f t="shared" si="84"/>
        <v>-6.8960126645858266E-2</v>
      </c>
      <c r="DA34" s="31">
        <f t="shared" si="84"/>
        <v>-3.850830816244688E-2</v>
      </c>
      <c r="DB34" s="31">
        <f t="shared" si="84"/>
        <v>0.46223319898743798</v>
      </c>
      <c r="DC34" s="31">
        <f t="shared" si="84"/>
        <v>-3.2479592632209453E-2</v>
      </c>
      <c r="DD34" s="31">
        <f t="shared" si="84"/>
        <v>-7.6450478868626437E-2</v>
      </c>
      <c r="DF34" s="29" t="s">
        <v>43</v>
      </c>
      <c r="DG34" s="31">
        <f t="shared" si="85"/>
        <v>-0.16760075229448024</v>
      </c>
      <c r="DH34" s="31">
        <f t="shared" si="85"/>
        <v>-0.32664835898629974</v>
      </c>
      <c r="DI34" s="31">
        <f t="shared" si="85"/>
        <v>-0.30678100667618824</v>
      </c>
      <c r="DJ34" s="31">
        <f t="shared" si="85"/>
        <v>-0.37159314983782576</v>
      </c>
      <c r="DK34" s="31">
        <f t="shared" si="85"/>
        <v>-0.43327023395333253</v>
      </c>
      <c r="DL34" s="31">
        <f t="shared" si="85"/>
        <v>-0.6040929888754476</v>
      </c>
      <c r="DM34" s="31">
        <f t="shared" si="85"/>
        <v>-0.65861658974946213</v>
      </c>
      <c r="DO34" s="29" t="s">
        <v>43</v>
      </c>
      <c r="DP34" s="31">
        <f t="shared" si="86"/>
        <v>-0.2828019281376587</v>
      </c>
      <c r="DQ34" s="31">
        <f t="shared" si="86"/>
        <v>-0.56458759799898328</v>
      </c>
      <c r="DR34" s="31">
        <f t="shared" si="86"/>
        <v>-0.76515795385328722</v>
      </c>
      <c r="DS34" s="31">
        <f t="shared" si="86"/>
        <v>-0.4812915645889787</v>
      </c>
      <c r="DT34" s="31">
        <f t="shared" si="86"/>
        <v>-0.51246694451935781</v>
      </c>
      <c r="DU34" s="31">
        <f t="shared" si="86"/>
        <v>-0.62904186622831049</v>
      </c>
      <c r="DV34" s="31">
        <f t="shared" si="86"/>
        <v>-0.65861658974946213</v>
      </c>
      <c r="DX34" s="29" t="s">
        <v>43</v>
      </c>
      <c r="DY34" s="30">
        <v>20.036947501454918</v>
      </c>
      <c r="DZ34" s="30">
        <v>23.107696909547808</v>
      </c>
      <c r="EA34" s="30">
        <v>27.186971232682133</v>
      </c>
      <c r="EB34" s="30">
        <v>38.610823997369678</v>
      </c>
      <c r="EC34" s="30">
        <v>43.798872885671784</v>
      </c>
      <c r="ED34" s="30">
        <v>60.389807450172469</v>
      </c>
      <c r="EE34" s="30">
        <v>80.038221847538864</v>
      </c>
      <c r="EG34" s="29" t="s">
        <v>43</v>
      </c>
      <c r="EH34" s="30">
        <v>18.515339238578942</v>
      </c>
      <c r="EI34" s="30">
        <v>18.770743489449597</v>
      </c>
      <c r="EJ34" s="30">
        <v>22.696893638253925</v>
      </c>
      <c r="EK34" s="30">
        <v>42.440056511361462</v>
      </c>
      <c r="EL34" s="30">
        <v>79.45362082385472</v>
      </c>
      <c r="EM34" s="30">
        <v>75.177910112945625</v>
      </c>
      <c r="EN34" s="30">
        <v>74.797924364535476</v>
      </c>
      <c r="EP34" s="29" t="s">
        <v>43</v>
      </c>
      <c r="EQ34" s="30">
        <v>15.835074955729754</v>
      </c>
      <c r="ER34" s="30">
        <v>15.138691286101425</v>
      </c>
      <c r="ES34" s="30">
        <v>15.466794275627665</v>
      </c>
      <c r="ET34" s="30">
        <v>25.099156010320698</v>
      </c>
      <c r="EU34" s="30">
        <v>28.14378337811555</v>
      </c>
      <c r="EV34" s="30">
        <v>24.768302487794241</v>
      </c>
      <c r="EW34" s="30">
        <v>20</v>
      </c>
      <c r="EY34" s="29" t="s">
        <v>43</v>
      </c>
      <c r="EZ34" s="30">
        <v>13.613439582872363</v>
      </c>
      <c r="FA34" s="30">
        <v>9.93776247647601</v>
      </c>
      <c r="FB34" s="30">
        <v>3.0064580622287389</v>
      </c>
      <c r="FC34" s="30">
        <v>20</v>
      </c>
      <c r="FD34" s="30">
        <v>20</v>
      </c>
      <c r="FE34" s="30">
        <v>20</v>
      </c>
      <c r="FF34" s="30">
        <v>20</v>
      </c>
      <c r="FH34" s="29" t="s">
        <v>43</v>
      </c>
      <c r="FI34" s="31">
        <f t="shared" si="87"/>
        <v>-7.594012325307975E-2</v>
      </c>
      <c r="FJ34" s="31">
        <f t="shared" si="87"/>
        <v>-0.18768436495747165</v>
      </c>
      <c r="FK34" s="31">
        <f t="shared" si="87"/>
        <v>-0.16515549143004848</v>
      </c>
      <c r="FL34" s="31">
        <f t="shared" si="87"/>
        <v>9.9175104738832953E-2</v>
      </c>
      <c r="FM34" s="31">
        <f t="shared" si="87"/>
        <v>0.81405628933083607</v>
      </c>
      <c r="FN34" s="31">
        <f t="shared" si="87"/>
        <v>0.24487746007428157</v>
      </c>
      <c r="FO34" s="31">
        <f t="shared" si="87"/>
        <v>-6.5472437568458108E-2</v>
      </c>
      <c r="FQ34" s="29" t="s">
        <v>43</v>
      </c>
      <c r="FR34" s="31">
        <f t="shared" si="88"/>
        <v>-0.20970622124053873</v>
      </c>
      <c r="FS34" s="31">
        <f t="shared" si="88"/>
        <v>-0.34486368999212946</v>
      </c>
      <c r="FT34" s="31">
        <f t="shared" si="88"/>
        <v>-0.43109535287128098</v>
      </c>
      <c r="FU34" s="31">
        <f t="shared" si="88"/>
        <v>-0.3499450824455197</v>
      </c>
      <c r="FV34" s="31">
        <f t="shared" si="88"/>
        <v>-0.35743133272905725</v>
      </c>
      <c r="FW34" s="31">
        <f t="shared" si="88"/>
        <v>-0.58985955521996769</v>
      </c>
      <c r="FX34" s="31">
        <f t="shared" si="88"/>
        <v>-0.75011938623402852</v>
      </c>
      <c r="FZ34" s="29" t="s">
        <v>43</v>
      </c>
      <c r="GA34" s="31">
        <f t="shared" si="89"/>
        <v>-0.32058315859320052</v>
      </c>
      <c r="GB34" s="31">
        <f t="shared" si="89"/>
        <v>-0.56993712894122939</v>
      </c>
      <c r="GC34" s="31">
        <f t="shared" si="89"/>
        <v>-0.88941548374411783</v>
      </c>
      <c r="GD34" s="31">
        <f t="shared" si="89"/>
        <v>-0.48201053669917848</v>
      </c>
      <c r="GE34" s="31">
        <f t="shared" si="89"/>
        <v>-0.54336724481002041</v>
      </c>
      <c r="GF34" s="31">
        <f t="shared" si="89"/>
        <v>-0.66881828499781248</v>
      </c>
      <c r="GG34" s="31">
        <f t="shared" si="89"/>
        <v>-0.75011938623402852</v>
      </c>
    </row>
    <row r="35" spans="2:189" x14ac:dyDescent="0.2">
      <c r="B35" s="32" t="s">
        <v>14</v>
      </c>
      <c r="C35" s="25">
        <v>35.828974861106794</v>
      </c>
      <c r="D35" s="25">
        <v>40.942207082333489</v>
      </c>
      <c r="E35" s="25">
        <v>49.14479022285623</v>
      </c>
      <c r="F35" s="25">
        <v>70.375767420944968</v>
      </c>
      <c r="G35" s="25">
        <v>96.110399626034535</v>
      </c>
      <c r="H35" s="25">
        <v>138.49834974341172</v>
      </c>
      <c r="I35" s="25">
        <v>168.91989963910513</v>
      </c>
      <c r="K35" s="32" t="s">
        <v>14</v>
      </c>
      <c r="L35" s="25">
        <v>34.384856182711133</v>
      </c>
      <c r="M35" s="25">
        <v>35.225395719005078</v>
      </c>
      <c r="N35" s="25">
        <v>39.746932778276602</v>
      </c>
      <c r="O35" s="25">
        <v>79.73369031376221</v>
      </c>
      <c r="P35" s="25">
        <v>132.74496354447584</v>
      </c>
      <c r="Q35" s="25">
        <v>156.13329074098675</v>
      </c>
      <c r="R35" s="25">
        <v>176.92354872988975</v>
      </c>
      <c r="T35" s="32" t="s">
        <v>14</v>
      </c>
      <c r="U35" s="25">
        <v>30.262767389212009</v>
      </c>
      <c r="V35" s="25">
        <v>28.729488285866445</v>
      </c>
      <c r="W35" s="25">
        <v>40.983125618441044</v>
      </c>
      <c r="X35" s="25">
        <v>90.290849080493373</v>
      </c>
      <c r="Y35" s="25">
        <v>104.83617497747179</v>
      </c>
      <c r="Z35" s="25">
        <v>97.020973958135045</v>
      </c>
      <c r="AA35" s="25">
        <v>108.31572468313735</v>
      </c>
      <c r="AC35" s="32" t="s">
        <v>14</v>
      </c>
      <c r="AD35" s="25">
        <v>27.700579716039048</v>
      </c>
      <c r="AE35" s="25">
        <v>27.461131478404194</v>
      </c>
      <c r="AF35" s="25">
        <v>40.948576197691118</v>
      </c>
      <c r="AG35" s="25">
        <v>30.140341666968233</v>
      </c>
      <c r="AH35" s="25">
        <v>30.355453018646116</v>
      </c>
      <c r="AI35" s="25">
        <v>35.866579310413115</v>
      </c>
      <c r="AJ35" s="25">
        <v>41.786671518861795</v>
      </c>
      <c r="AL35" s="32" t="s">
        <v>14</v>
      </c>
      <c r="AM35" s="26">
        <f t="shared" si="81"/>
        <v>-4.0305888850961424E-2</v>
      </c>
      <c r="AN35" s="26">
        <f t="shared" si="81"/>
        <v>-0.13963124537551386</v>
      </c>
      <c r="AO35" s="26">
        <f t="shared" si="81"/>
        <v>-0.19122794912671903</v>
      </c>
      <c r="AP35" s="26">
        <f t="shared" si="81"/>
        <v>0.13297081134254429</v>
      </c>
      <c r="AQ35" s="26">
        <f t="shared" si="81"/>
        <v>0.38117169485286029</v>
      </c>
      <c r="AR35" s="26">
        <f t="shared" si="81"/>
        <v>0.12732961100436446</v>
      </c>
      <c r="AS35" s="26">
        <f t="shared" si="81"/>
        <v>4.7381327527924677E-2</v>
      </c>
      <c r="AU35" s="32" t="s">
        <v>14</v>
      </c>
      <c r="AV35" s="26">
        <f t="shared" si="82"/>
        <v>-0.15535491856723582</v>
      </c>
      <c r="AW35" s="26">
        <f t="shared" si="82"/>
        <v>-0.29829165711334638</v>
      </c>
      <c r="AX35" s="26">
        <f t="shared" si="82"/>
        <v>-0.16607385172272771</v>
      </c>
      <c r="AY35" s="26">
        <f t="shared" si="82"/>
        <v>0.28298208871284514</v>
      </c>
      <c r="AZ35" s="26">
        <f t="shared" si="82"/>
        <v>9.0789086148733489E-2</v>
      </c>
      <c r="BA35" s="26">
        <f t="shared" si="82"/>
        <v>-0.29947920579645559</v>
      </c>
      <c r="BB35" s="26">
        <f t="shared" si="82"/>
        <v>-0.35877463274278343</v>
      </c>
      <c r="BD35" s="32" t="s">
        <v>14</v>
      </c>
      <c r="BE35" s="26">
        <f t="shared" si="83"/>
        <v>-0.22686652846133515</v>
      </c>
      <c r="BF35" s="26">
        <f t="shared" si="83"/>
        <v>-0.32927085676693679</v>
      </c>
      <c r="BG35" s="26">
        <f t="shared" si="83"/>
        <v>-0.1667768646075779</v>
      </c>
      <c r="BH35" s="26">
        <f t="shared" si="83"/>
        <v>-0.57172272826970305</v>
      </c>
      <c r="BI35" s="26">
        <f t="shared" si="83"/>
        <v>-0.68416057849349132</v>
      </c>
      <c r="BJ35" s="26">
        <f t="shared" si="83"/>
        <v>-0.74103244279183722</v>
      </c>
      <c r="BK35" s="26">
        <f t="shared" si="83"/>
        <v>-0.75262434083764906</v>
      </c>
      <c r="BM35" s="32" t="s">
        <v>14</v>
      </c>
      <c r="BN35" s="25">
        <v>35.980469982723719</v>
      </c>
      <c r="BO35" s="25">
        <v>39.774471877905803</v>
      </c>
      <c r="BP35" s="25">
        <v>40.768681356569772</v>
      </c>
      <c r="BQ35" s="25">
        <v>52.494063770467619</v>
      </c>
      <c r="BR35" s="25">
        <v>55.048417577247591</v>
      </c>
      <c r="BS35" s="25">
        <v>76.151122025305241</v>
      </c>
      <c r="BT35" s="25">
        <v>79.498765484914884</v>
      </c>
      <c r="BV35" s="32" t="s">
        <v>14</v>
      </c>
      <c r="BW35" s="25">
        <v>33.307704787430154</v>
      </c>
      <c r="BX35" s="25">
        <v>33.409363797531611</v>
      </c>
      <c r="BY35" s="25">
        <v>36.357185226086813</v>
      </c>
      <c r="BZ35" s="25">
        <v>59.938629263766032</v>
      </c>
      <c r="CA35" s="25">
        <v>93.521332544573085</v>
      </c>
      <c r="CB35" s="25">
        <v>90.561837590086157</v>
      </c>
      <c r="CC35" s="25">
        <v>87.551056084088813</v>
      </c>
      <c r="CE35" s="32" t="s">
        <v>14</v>
      </c>
      <c r="CF35" s="25">
        <v>30.706492056552563</v>
      </c>
      <c r="CG35" s="25">
        <v>29.049097913310291</v>
      </c>
      <c r="CH35" s="25">
        <v>39.887206570485759</v>
      </c>
      <c r="CI35" s="25">
        <v>84.44761486383517</v>
      </c>
      <c r="CJ35" s="25">
        <v>72.654767768304595</v>
      </c>
      <c r="CK35" s="25">
        <v>57.495847077518583</v>
      </c>
      <c r="CL35" s="25">
        <v>52.404905937090945</v>
      </c>
      <c r="CN35" s="32" t="s">
        <v>14</v>
      </c>
      <c r="CO35" s="25">
        <v>28.28158411149224</v>
      </c>
      <c r="CP35" s="25">
        <v>27.287347622443434</v>
      </c>
      <c r="CQ35" s="25">
        <v>44.929601384255534</v>
      </c>
      <c r="CR35" s="25">
        <v>36.178461480074077</v>
      </c>
      <c r="CS35" s="25">
        <v>34.459024503709287</v>
      </c>
      <c r="CT35" s="25">
        <v>34.942247674899093</v>
      </c>
      <c r="CU35" s="25">
        <v>37.385975344900203</v>
      </c>
      <c r="CW35" s="32" t="s">
        <v>14</v>
      </c>
      <c r="CX35" s="26">
        <f t="shared" si="84"/>
        <v>-7.4283776631514642E-2</v>
      </c>
      <c r="CY35" s="26">
        <f t="shared" si="84"/>
        <v>-0.16002998355108078</v>
      </c>
      <c r="CZ35" s="26">
        <f t="shared" si="84"/>
        <v>-0.10820796708873825</v>
      </c>
      <c r="DA35" s="26">
        <f t="shared" si="84"/>
        <v>0.14181728291888529</v>
      </c>
      <c r="DB35" s="26">
        <f t="shared" si="84"/>
        <v>0.69889229628331728</v>
      </c>
      <c r="DC35" s="26">
        <f t="shared" si="84"/>
        <v>0.18923838784663194</v>
      </c>
      <c r="DD35" s="26">
        <f t="shared" si="84"/>
        <v>0.10128824705714301</v>
      </c>
      <c r="DF35" s="32" t="s">
        <v>14</v>
      </c>
      <c r="DG35" s="26">
        <f t="shared" si="85"/>
        <v>-0.14657890596491641</v>
      </c>
      <c r="DH35" s="26">
        <f t="shared" si="85"/>
        <v>-0.26965471716428535</v>
      </c>
      <c r="DI35" s="26">
        <f t="shared" si="85"/>
        <v>-2.1621371031711467E-2</v>
      </c>
      <c r="DJ35" s="26">
        <f t="shared" si="85"/>
        <v>0.60870789567913275</v>
      </c>
      <c r="DK35" s="26">
        <f t="shared" si="85"/>
        <v>0.31983390197094419</v>
      </c>
      <c r="DL35" s="26">
        <f t="shared" si="85"/>
        <v>-0.24497702005739919</v>
      </c>
      <c r="DM35" s="26">
        <f t="shared" si="85"/>
        <v>-0.34080855699532941</v>
      </c>
      <c r="DO35" s="32" t="s">
        <v>14</v>
      </c>
      <c r="DP35" s="26">
        <f t="shared" si="86"/>
        <v>-0.2139740218770948</v>
      </c>
      <c r="DQ35" s="26">
        <f t="shared" si="86"/>
        <v>-0.31394821014327035</v>
      </c>
      <c r="DR35" s="26">
        <f t="shared" si="86"/>
        <v>0.10206167796533938</v>
      </c>
      <c r="DS35" s="26">
        <f t="shared" si="86"/>
        <v>-0.31080852040211937</v>
      </c>
      <c r="DT35" s="26">
        <f t="shared" si="86"/>
        <v>-0.37402334126400461</v>
      </c>
      <c r="DU35" s="26">
        <f t="shared" si="86"/>
        <v>-0.54114599042562128</v>
      </c>
      <c r="DV35" s="26">
        <f t="shared" si="86"/>
        <v>-0.52972885658212765</v>
      </c>
      <c r="DX35" s="32" t="s">
        <v>14</v>
      </c>
      <c r="DY35" s="25">
        <v>36.121754323297118</v>
      </c>
      <c r="DZ35" s="25">
        <v>40.554727807405655</v>
      </c>
      <c r="EA35" s="25">
        <v>44.373642358875728</v>
      </c>
      <c r="EB35" s="25">
        <v>52.726659839209539</v>
      </c>
      <c r="EC35" s="25">
        <v>59.650444207040763</v>
      </c>
      <c r="ED35" s="25">
        <v>87.392578807879772</v>
      </c>
      <c r="EE35" s="25">
        <v>118.54582990240331</v>
      </c>
      <c r="EG35" s="32" t="s">
        <v>14</v>
      </c>
      <c r="EH35" s="25">
        <v>34.384856182711133</v>
      </c>
      <c r="EI35" s="25">
        <v>35.225395719005078</v>
      </c>
      <c r="EJ35" s="25">
        <v>39.746932778276602</v>
      </c>
      <c r="EK35" s="25">
        <v>79.73369031376221</v>
      </c>
      <c r="EL35" s="25">
        <v>132.74496354447584</v>
      </c>
      <c r="EM35" s="25">
        <v>156.13329074098675</v>
      </c>
      <c r="EN35" s="25">
        <v>176.92354872988975</v>
      </c>
      <c r="EP35" s="32" t="s">
        <v>14</v>
      </c>
      <c r="EQ35" s="25">
        <v>30.262767389212009</v>
      </c>
      <c r="ER35" s="25">
        <v>28.729488285866445</v>
      </c>
      <c r="ES35" s="25">
        <v>40.983125618441044</v>
      </c>
      <c r="ET35" s="25">
        <v>90.290849080493373</v>
      </c>
      <c r="EU35" s="25">
        <v>104.83617497747179</v>
      </c>
      <c r="EV35" s="25">
        <v>97.020973958135045</v>
      </c>
      <c r="EW35" s="25">
        <v>108.31572468313735</v>
      </c>
      <c r="EY35" s="32" t="s">
        <v>14</v>
      </c>
      <c r="EZ35" s="25">
        <v>27.700579716039048</v>
      </c>
      <c r="FA35" s="25">
        <v>27.461131478404194</v>
      </c>
      <c r="FB35" s="25">
        <v>40.948576197691118</v>
      </c>
      <c r="FC35" s="25">
        <v>30.140341666968233</v>
      </c>
      <c r="FD35" s="25">
        <v>30.355453018646116</v>
      </c>
      <c r="FE35" s="25">
        <v>35.866579310413115</v>
      </c>
      <c r="FF35" s="25">
        <v>41.786671518861795</v>
      </c>
      <c r="FH35" s="32" t="s">
        <v>14</v>
      </c>
      <c r="FI35" s="26">
        <f t="shared" si="87"/>
        <v>-4.8084545535645673E-2</v>
      </c>
      <c r="FJ35" s="26">
        <f t="shared" si="87"/>
        <v>-0.13141087060698731</v>
      </c>
      <c r="FK35" s="26">
        <f t="shared" si="87"/>
        <v>-0.10426706789540074</v>
      </c>
      <c r="FL35" s="26">
        <f t="shared" si="87"/>
        <v>0.51220825587873131</v>
      </c>
      <c r="FM35" s="26">
        <f t="shared" si="87"/>
        <v>1.2253809725830584</v>
      </c>
      <c r="FN35" s="26">
        <f t="shared" si="87"/>
        <v>0.78657379002653882</v>
      </c>
      <c r="FO35" s="26">
        <f t="shared" si="87"/>
        <v>0.49244852286704455</v>
      </c>
      <c r="FQ35" s="32" t="s">
        <v>14</v>
      </c>
      <c r="FR35" s="26">
        <f t="shared" si="88"/>
        <v>-0.16220106259640588</v>
      </c>
      <c r="FS35" s="26">
        <f t="shared" si="88"/>
        <v>-0.29158719983764303</v>
      </c>
      <c r="FT35" s="26">
        <f t="shared" si="88"/>
        <v>-7.640834874481528E-2</v>
      </c>
      <c r="FU35" s="26">
        <f t="shared" si="88"/>
        <v>0.71243255984422671</v>
      </c>
      <c r="FV35" s="26">
        <f t="shared" si="88"/>
        <v>0.75750870544393334</v>
      </c>
      <c r="FW35" s="26">
        <f t="shared" si="88"/>
        <v>0.11017405918896084</v>
      </c>
      <c r="FX35" s="26">
        <f t="shared" si="88"/>
        <v>-8.6296626610048E-2</v>
      </c>
      <c r="FZ35" s="32" t="s">
        <v>14</v>
      </c>
      <c r="GA35" s="26">
        <f t="shared" si="89"/>
        <v>-0.23313304586169403</v>
      </c>
      <c r="GB35" s="26">
        <f t="shared" si="89"/>
        <v>-0.32286238958828506</v>
      </c>
      <c r="GC35" s="26">
        <f t="shared" si="89"/>
        <v>-7.7186951061715581E-2</v>
      </c>
      <c r="GD35" s="26">
        <f t="shared" si="89"/>
        <v>-0.42836618593171849</v>
      </c>
      <c r="GE35" s="26">
        <f t="shared" si="89"/>
        <v>-0.49111103157446145</v>
      </c>
      <c r="GF35" s="26">
        <f t="shared" si="89"/>
        <v>-0.5895923910282963</v>
      </c>
      <c r="GG35" s="26">
        <f t="shared" si="89"/>
        <v>-0.64750618766375823</v>
      </c>
    </row>
    <row r="36" spans="2:189" x14ac:dyDescent="0.2">
      <c r="B36" s="32"/>
      <c r="K36" s="32"/>
      <c r="T36" s="32"/>
      <c r="AC36" s="32"/>
      <c r="AL36" s="32"/>
      <c r="AM36" s="28"/>
      <c r="AN36" s="28"/>
      <c r="AO36" s="28"/>
      <c r="AP36" s="28"/>
      <c r="AQ36" s="28"/>
      <c r="AR36" s="28"/>
      <c r="AS36" s="28"/>
      <c r="AU36" s="32"/>
      <c r="AV36" s="28"/>
      <c r="AW36" s="28"/>
      <c r="AX36" s="28"/>
      <c r="AY36" s="28"/>
      <c r="AZ36" s="28"/>
      <c r="BA36" s="28"/>
      <c r="BB36" s="28"/>
      <c r="BD36" s="32"/>
      <c r="BE36" s="28"/>
      <c r="BF36" s="28"/>
      <c r="BG36" s="28"/>
      <c r="BH36" s="28"/>
      <c r="BI36" s="28"/>
      <c r="BJ36" s="28"/>
      <c r="BK36" s="28"/>
      <c r="BM36" s="32"/>
      <c r="BN36" s="33"/>
      <c r="BO36" s="33"/>
      <c r="BP36" s="33"/>
      <c r="BQ36" s="33"/>
      <c r="BR36" s="33"/>
      <c r="BS36" s="33"/>
      <c r="BT36" s="33"/>
      <c r="BV36" s="32"/>
      <c r="CE36" s="32"/>
      <c r="CN36" s="32"/>
      <c r="CW36" s="32"/>
      <c r="CX36" s="28"/>
      <c r="CY36" s="28"/>
      <c r="CZ36" s="28"/>
      <c r="DA36" s="28"/>
      <c r="DB36" s="28"/>
      <c r="DC36" s="28"/>
      <c r="DD36" s="28"/>
      <c r="DF36" s="32"/>
      <c r="DG36" s="28"/>
      <c r="DH36" s="28"/>
      <c r="DI36" s="28"/>
      <c r="DJ36" s="28"/>
      <c r="DK36" s="28"/>
      <c r="DL36" s="28"/>
      <c r="DM36" s="28"/>
      <c r="DO36" s="32"/>
      <c r="DP36" s="28"/>
      <c r="DQ36" s="28"/>
      <c r="DR36" s="28"/>
      <c r="DS36" s="28"/>
      <c r="DT36" s="28"/>
      <c r="DU36" s="28"/>
      <c r="DV36" s="28"/>
      <c r="DX36" s="32"/>
      <c r="DY36" s="33"/>
      <c r="DZ36" s="33"/>
      <c r="EA36" s="33"/>
      <c r="EB36" s="33"/>
      <c r="EC36" s="33"/>
      <c r="ED36" s="33"/>
      <c r="EE36" s="33"/>
      <c r="EG36" s="32"/>
      <c r="EP36" s="32"/>
      <c r="EY36" s="32"/>
      <c r="FH36" s="32"/>
      <c r="FI36" s="28"/>
      <c r="FJ36" s="28"/>
      <c r="FK36" s="28"/>
      <c r="FL36" s="28"/>
      <c r="FM36" s="28"/>
      <c r="FN36" s="28"/>
      <c r="FO36" s="28"/>
      <c r="FQ36" s="32"/>
      <c r="FR36" s="28"/>
      <c r="FS36" s="28"/>
      <c r="FT36" s="28"/>
      <c r="FU36" s="28"/>
      <c r="FV36" s="28"/>
      <c r="FW36" s="28"/>
      <c r="FX36" s="28"/>
      <c r="FZ36" s="32"/>
      <c r="GA36" s="28"/>
      <c r="GB36" s="28"/>
      <c r="GC36" s="28"/>
      <c r="GD36" s="28"/>
      <c r="GE36" s="28"/>
      <c r="GF36" s="28"/>
      <c r="GG36" s="28"/>
    </row>
    <row r="37" spans="2:189" x14ac:dyDescent="0.2">
      <c r="B37" s="32" t="s">
        <v>45</v>
      </c>
      <c r="C37" s="25">
        <v>374.33565426949968</v>
      </c>
      <c r="D37" s="25">
        <v>405.60917703800209</v>
      </c>
      <c r="E37" s="25">
        <v>441.3053933300086</v>
      </c>
      <c r="F37" s="25">
        <v>457.48533025143672</v>
      </c>
      <c r="G37" s="25">
        <v>467.89372870632656</v>
      </c>
      <c r="H37" s="25">
        <v>485.25768735204986</v>
      </c>
      <c r="I37" s="25">
        <v>496.6587796473666</v>
      </c>
      <c r="K37" s="32" t="s">
        <v>45</v>
      </c>
      <c r="L37" s="25">
        <v>362.59292236410403</v>
      </c>
      <c r="M37" s="25">
        <v>367.10791964707948</v>
      </c>
      <c r="N37" s="25">
        <v>382.4538810860073</v>
      </c>
      <c r="O37" s="25">
        <v>355.85985354488139</v>
      </c>
      <c r="P37" s="25">
        <v>372.81727331383229</v>
      </c>
      <c r="Q37" s="25">
        <v>365.90819131280534</v>
      </c>
      <c r="R37" s="25">
        <v>391.60718230030704</v>
      </c>
      <c r="T37" s="32" t="s">
        <v>45</v>
      </c>
      <c r="U37" s="25">
        <v>315.09138517519227</v>
      </c>
      <c r="V37" s="25">
        <v>287.87625377227209</v>
      </c>
      <c r="W37" s="25">
        <v>265.3440134565206</v>
      </c>
      <c r="X37" s="25">
        <v>187.50561320136751</v>
      </c>
      <c r="Y37" s="25">
        <v>201.41366500013856</v>
      </c>
      <c r="Z37" s="25">
        <v>171.76214421321032</v>
      </c>
      <c r="AA37" s="25">
        <v>191.79862975045128</v>
      </c>
      <c r="AC37" s="32" t="s">
        <v>45</v>
      </c>
      <c r="AD37" s="25">
        <v>277.81012888021405</v>
      </c>
      <c r="AE37" s="25">
        <v>204.88379100451505</v>
      </c>
      <c r="AF37" s="25">
        <v>108.38926908089144</v>
      </c>
      <c r="AG37" s="25">
        <v>36.008428925574961</v>
      </c>
      <c r="AH37" s="25">
        <v>32.179154791434947</v>
      </c>
      <c r="AI37" s="25">
        <v>36.612722357879036</v>
      </c>
      <c r="AJ37" s="25">
        <v>48.456970357622993</v>
      </c>
      <c r="AL37" s="32" t="s">
        <v>45</v>
      </c>
      <c r="AM37" s="26">
        <f t="shared" ref="AM37:AS37" si="90">IFERROR(L37/C37-1,"N/A")</f>
        <v>-3.1369525642196971E-2</v>
      </c>
      <c r="AN37" s="26">
        <f t="shared" si="90"/>
        <v>-9.4922056922088216E-2</v>
      </c>
      <c r="AO37" s="26">
        <f t="shared" si="90"/>
        <v>-0.13335779062186104</v>
      </c>
      <c r="AP37" s="26">
        <f t="shared" si="90"/>
        <v>-0.22213931242495</v>
      </c>
      <c r="AQ37" s="26">
        <f t="shared" si="90"/>
        <v>-0.2032009611570772</v>
      </c>
      <c r="AR37" s="26">
        <f t="shared" si="90"/>
        <v>-0.24595075801994992</v>
      </c>
      <c r="AS37" s="26">
        <f t="shared" si="90"/>
        <v>-0.21151664211321786</v>
      </c>
      <c r="AU37" s="32" t="s">
        <v>45</v>
      </c>
      <c r="AV37" s="26">
        <f t="shared" ref="AV37:BB37" si="91">IFERROR(U37/C37-1,"N/A")</f>
        <v>-0.15826509823094492</v>
      </c>
      <c r="AW37" s="26">
        <f t="shared" si="91"/>
        <v>-0.29026198106631951</v>
      </c>
      <c r="AX37" s="26">
        <f t="shared" si="91"/>
        <v>-0.39872927576460393</v>
      </c>
      <c r="AY37" s="26">
        <f t="shared" si="91"/>
        <v>-0.59013852291544899</v>
      </c>
      <c r="AZ37" s="26">
        <f t="shared" si="91"/>
        <v>-0.56953117205262682</v>
      </c>
      <c r="BA37" s="26">
        <f t="shared" si="91"/>
        <v>-0.64603931335847442</v>
      </c>
      <c r="BB37" s="26">
        <f t="shared" si="91"/>
        <v>-0.61382212977966377</v>
      </c>
      <c r="BD37" s="32" t="s">
        <v>45</v>
      </c>
      <c r="BE37" s="26">
        <f>IFERROR(AD37/C37-1,"N/A")</f>
        <v>-0.25785821972435707</v>
      </c>
      <c r="BF37" s="26">
        <f t="shared" ref="BF37:BK37" si="92">IFERROR(AE37/D37-1,"N/A")</f>
        <v>-0.49487387711319164</v>
      </c>
      <c r="BG37" s="26">
        <f t="shared" si="92"/>
        <v>-0.75438943026957794</v>
      </c>
      <c r="BH37" s="26">
        <f t="shared" si="92"/>
        <v>-0.92129052770766551</v>
      </c>
      <c r="BI37" s="26">
        <f t="shared" si="92"/>
        <v>-0.93122550524366576</v>
      </c>
      <c r="BJ37" s="26">
        <f t="shared" si="92"/>
        <v>-0.92454993849212974</v>
      </c>
      <c r="BK37" s="26">
        <f t="shared" si="92"/>
        <v>-0.90243408081494503</v>
      </c>
      <c r="BM37" s="32" t="s">
        <v>45</v>
      </c>
      <c r="BN37" s="25">
        <v>371.39615807070692</v>
      </c>
      <c r="BO37" s="25">
        <v>391.40319588702476</v>
      </c>
      <c r="BP37" s="25">
        <v>387.2528392195411</v>
      </c>
      <c r="BQ37" s="25">
        <v>339.75018209874872</v>
      </c>
      <c r="BR37" s="25">
        <v>305.1286919494737</v>
      </c>
      <c r="BS37" s="25">
        <v>293.00906841119672</v>
      </c>
      <c r="BT37" s="25">
        <v>269.52909674834348</v>
      </c>
      <c r="BV37" s="32" t="s">
        <v>45</v>
      </c>
      <c r="BW37" s="25">
        <v>352.2473415184038</v>
      </c>
      <c r="BX37" s="25">
        <v>351.42171813214594</v>
      </c>
      <c r="BY37" s="25">
        <v>348.6431875458515</v>
      </c>
      <c r="BZ37" s="25">
        <v>265.19347542892518</v>
      </c>
      <c r="CA37" s="25">
        <v>223.59824621746793</v>
      </c>
      <c r="CB37" s="25">
        <v>191.45249187426077</v>
      </c>
      <c r="CC37" s="25">
        <v>165.58160253867607</v>
      </c>
      <c r="CE37" s="32" t="s">
        <v>45</v>
      </c>
      <c r="CF37" s="25">
        <v>322.19085381373731</v>
      </c>
      <c r="CG37" s="25">
        <v>292.1146684407293</v>
      </c>
      <c r="CH37" s="25">
        <v>272.02153563394467</v>
      </c>
      <c r="CI37" s="25">
        <v>173.27602696268508</v>
      </c>
      <c r="CJ37" s="25">
        <v>129.17633811321252</v>
      </c>
      <c r="CK37" s="25">
        <v>85.358552306795616</v>
      </c>
      <c r="CL37" s="25">
        <v>74.195949894925803</v>
      </c>
      <c r="CN37" s="32" t="s">
        <v>45</v>
      </c>
      <c r="CO37" s="25">
        <v>285.2851044719751</v>
      </c>
      <c r="CP37" s="25">
        <v>204.45851536975093</v>
      </c>
      <c r="CQ37" s="25">
        <v>124.52261073856988</v>
      </c>
      <c r="CR37" s="25">
        <v>50.082433713831549</v>
      </c>
      <c r="CS37" s="25">
        <v>41.645968795672289</v>
      </c>
      <c r="CT37" s="25">
        <v>34.854807398453218</v>
      </c>
      <c r="CU37" s="25">
        <v>21.684591101207605</v>
      </c>
      <c r="CW37" s="32" t="s">
        <v>45</v>
      </c>
      <c r="CX37" s="26">
        <f t="shared" ref="CX37:DD37" si="93">IFERROR(BW37/BN37-1,"N/A")</f>
        <v>-5.1559005488305387E-2</v>
      </c>
      <c r="CY37" s="26">
        <f t="shared" si="93"/>
        <v>-0.10214908354100194</v>
      </c>
      <c r="CZ37" s="26">
        <f t="shared" si="93"/>
        <v>-9.970140374310088E-2</v>
      </c>
      <c r="DA37" s="26">
        <f t="shared" si="93"/>
        <v>-0.21944567096112277</v>
      </c>
      <c r="DB37" s="26">
        <f t="shared" si="93"/>
        <v>-0.26720019415777008</v>
      </c>
      <c r="DC37" s="26">
        <f t="shared" si="93"/>
        <v>-0.34659874893160536</v>
      </c>
      <c r="DD37" s="26">
        <f t="shared" si="93"/>
        <v>-0.38566334938866398</v>
      </c>
      <c r="DF37" s="32" t="s">
        <v>45</v>
      </c>
      <c r="DG37" s="26">
        <f t="shared" ref="DG37:DM37" si="94">IFERROR(CF37/BN37-1,"N/A")</f>
        <v>-0.13248738089423595</v>
      </c>
      <c r="DH37" s="26">
        <f t="shared" si="94"/>
        <v>-0.2536732670802061</v>
      </c>
      <c r="DI37" s="26">
        <f t="shared" si="94"/>
        <v>-0.29756090056778017</v>
      </c>
      <c r="DJ37" s="26">
        <f t="shared" si="94"/>
        <v>-0.4899898923017435</v>
      </c>
      <c r="DK37" s="26">
        <f t="shared" si="94"/>
        <v>-0.57664965137200919</v>
      </c>
      <c r="DL37" s="26">
        <f t="shared" si="94"/>
        <v>-0.70868289923707417</v>
      </c>
      <c r="DM37" s="26">
        <f t="shared" si="94"/>
        <v>-0.72472007367649138</v>
      </c>
      <c r="DO37" s="32" t="s">
        <v>45</v>
      </c>
      <c r="DP37" s="26">
        <f>IFERROR(CO37/BN37-1,"N/A")</f>
        <v>-0.2318576854592499</v>
      </c>
      <c r="DQ37" s="26">
        <f t="shared" ref="DQ37:DV37" si="95">IFERROR(CP37/BO37-1,"N/A")</f>
        <v>-0.47762686273832533</v>
      </c>
      <c r="DR37" s="26">
        <f t="shared" si="95"/>
        <v>-0.67844622911085839</v>
      </c>
      <c r="DS37" s="26">
        <f t="shared" si="95"/>
        <v>-0.85259041391985169</v>
      </c>
      <c r="DT37" s="26">
        <f t="shared" si="95"/>
        <v>-0.86351342926948194</v>
      </c>
      <c r="DU37" s="26">
        <f t="shared" si="95"/>
        <v>-0.88104529464753822</v>
      </c>
      <c r="DV37" s="26">
        <f t="shared" si="95"/>
        <v>-0.91954638158619928</v>
      </c>
      <c r="DX37" s="32" t="s">
        <v>45</v>
      </c>
      <c r="DY37" s="25">
        <v>372.9661563344103</v>
      </c>
      <c r="DZ37" s="25">
        <v>396.05878553942063</v>
      </c>
      <c r="EA37" s="25">
        <v>399.90918684703581</v>
      </c>
      <c r="EB37" s="25">
        <v>342.01161714549937</v>
      </c>
      <c r="EC37" s="25">
        <v>296.90152484091669</v>
      </c>
      <c r="ED37" s="25">
        <v>348.75298669721479</v>
      </c>
      <c r="EE37" s="25">
        <v>394.41352295161494</v>
      </c>
      <c r="EG37" s="32" t="s">
        <v>45</v>
      </c>
      <c r="EH37" s="25">
        <v>362.59292236410403</v>
      </c>
      <c r="EI37" s="25">
        <v>367.10791964707948</v>
      </c>
      <c r="EJ37" s="25">
        <v>382.4538810860073</v>
      </c>
      <c r="EK37" s="25">
        <v>355.85985354488139</v>
      </c>
      <c r="EL37" s="25">
        <v>372.81727331383229</v>
      </c>
      <c r="EM37" s="25">
        <v>365.90819131280534</v>
      </c>
      <c r="EN37" s="25">
        <v>391.60718230030704</v>
      </c>
      <c r="EP37" s="32" t="s">
        <v>45</v>
      </c>
      <c r="EQ37" s="25">
        <v>315.09138517519227</v>
      </c>
      <c r="ER37" s="25">
        <v>287.87625377227209</v>
      </c>
      <c r="ES37" s="25">
        <v>265.3440134565206</v>
      </c>
      <c r="ET37" s="25">
        <v>187.50561320136751</v>
      </c>
      <c r="EU37" s="25">
        <v>201.41366500013856</v>
      </c>
      <c r="EV37" s="25">
        <v>171.76214421321032</v>
      </c>
      <c r="EW37" s="25">
        <v>191.79862975045128</v>
      </c>
      <c r="EY37" s="32" t="s">
        <v>45</v>
      </c>
      <c r="EZ37" s="25">
        <v>277.81012888021405</v>
      </c>
      <c r="FA37" s="25">
        <v>204.88379100451505</v>
      </c>
      <c r="FB37" s="25">
        <v>108.38926908089144</v>
      </c>
      <c r="FC37" s="25">
        <v>36.008428925574961</v>
      </c>
      <c r="FD37" s="25">
        <v>32.179154791434947</v>
      </c>
      <c r="FE37" s="25">
        <v>36.612722357879036</v>
      </c>
      <c r="FF37" s="25">
        <v>48.456970357622993</v>
      </c>
      <c r="FH37" s="32" t="s">
        <v>45</v>
      </c>
      <c r="FI37" s="26">
        <f t="shared" ref="FI37:FO37" si="96">IFERROR(EH37/DY37-1,"N/A")</f>
        <v>-2.7812802298891159E-2</v>
      </c>
      <c r="FJ37" s="26">
        <f t="shared" si="96"/>
        <v>-7.309739601637899E-2</v>
      </c>
      <c r="FK37" s="26">
        <f t="shared" si="96"/>
        <v>-4.3648173973320437E-2</v>
      </c>
      <c r="FL37" s="26">
        <f t="shared" si="96"/>
        <v>4.0490543903047183E-2</v>
      </c>
      <c r="FM37" s="26">
        <f t="shared" si="96"/>
        <v>0.25569335999063036</v>
      </c>
      <c r="FN37" s="26">
        <f t="shared" si="96"/>
        <v>4.9190129604494537E-2</v>
      </c>
      <c r="FO37" s="26">
        <f t="shared" si="96"/>
        <v>-7.1152242202713323E-3</v>
      </c>
      <c r="FQ37" s="32" t="s">
        <v>45</v>
      </c>
      <c r="FR37" s="26">
        <f t="shared" ref="FR37:FX37" si="97">IFERROR(EQ37/DY37-1,"N/A")</f>
        <v>-0.1551743239333655</v>
      </c>
      <c r="FS37" s="26">
        <f t="shared" si="97"/>
        <v>-0.27314766321824435</v>
      </c>
      <c r="FT37" s="26">
        <f t="shared" si="97"/>
        <v>-0.33648932761823758</v>
      </c>
      <c r="FU37" s="26">
        <f t="shared" si="97"/>
        <v>-0.45175659597083673</v>
      </c>
      <c r="FV37" s="26">
        <f t="shared" si="97"/>
        <v>-0.32161458211419303</v>
      </c>
      <c r="FW37" s="26">
        <f t="shared" si="97"/>
        <v>-0.50749627740870595</v>
      </c>
      <c r="FX37" s="26">
        <f t="shared" si="97"/>
        <v>-0.51371183139179444</v>
      </c>
      <c r="FZ37" s="32" t="s">
        <v>45</v>
      </c>
      <c r="GA37" s="26">
        <f>IFERROR(EZ37/DY37-1,"N/A")</f>
        <v>-0.2551331423457015</v>
      </c>
      <c r="GB37" s="26">
        <f t="shared" ref="GB37:GG37" si="98">IFERROR(FA37/DZ37-1,"N/A")</f>
        <v>-0.48269348267210066</v>
      </c>
      <c r="GC37" s="26">
        <f t="shared" si="98"/>
        <v>-0.72896529350712302</v>
      </c>
      <c r="GD37" s="26">
        <f t="shared" si="98"/>
        <v>-0.89471577244624367</v>
      </c>
      <c r="GE37" s="26">
        <f t="shared" si="98"/>
        <v>-0.8916167412455126</v>
      </c>
      <c r="GF37" s="26">
        <f t="shared" si="98"/>
        <v>-0.89501818262658783</v>
      </c>
      <c r="GG37" s="26">
        <f t="shared" si="98"/>
        <v>-0.87714171158485477</v>
      </c>
    </row>
    <row r="38" spans="2:189" x14ac:dyDescent="0.2">
      <c r="BN38" s="33"/>
      <c r="BO38" s="33"/>
      <c r="BP38" s="33"/>
      <c r="BQ38" s="33"/>
      <c r="BR38" s="33"/>
      <c r="BS38" s="33"/>
      <c r="BT38" s="33"/>
      <c r="DY38" s="33"/>
      <c r="DZ38" s="33"/>
      <c r="EA38" s="33"/>
      <c r="EB38" s="33"/>
      <c r="EC38" s="33"/>
      <c r="ED38" s="33"/>
      <c r="EE38" s="33"/>
    </row>
  </sheetData>
  <sheetProtection algorithmName="SHA-512" hashValue="dXu4mjXmWPCdyIWw0CdvqTjf4Qe4o8pt/Izz2IPMgq0eNU+JfA5YE4hdBuL+9c4W7Ga/Bf4S0sAVKGweQj1jkQ==" saltValue="R7GET15dpBlr6DsFWngpoQ==" spinCount="100000" sheet="1" objects="1" scenario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tint="0.39997558519241921"/>
  </sheetPr>
  <dimension ref="B2:GG13"/>
  <sheetViews>
    <sheetView showGridLines="0" workbookViewId="0"/>
  </sheetViews>
  <sheetFormatPr baseColWidth="10" defaultColWidth="8.83203125" defaultRowHeight="15" x14ac:dyDescent="0.2"/>
  <sheetData>
    <row r="2" spans="2:189" x14ac:dyDescent="0.2">
      <c r="B2" s="1" t="s">
        <v>46</v>
      </c>
    </row>
    <row r="4" spans="2:189" x14ac:dyDescent="0.2">
      <c r="B4" s="2" t="s">
        <v>1</v>
      </c>
      <c r="C4" s="3"/>
      <c r="D4" s="3"/>
      <c r="E4" s="3"/>
      <c r="F4" s="3"/>
      <c r="G4" s="3"/>
      <c r="H4" s="3"/>
      <c r="I4" s="3"/>
      <c r="K4" s="4" t="s">
        <v>2</v>
      </c>
      <c r="L4" s="5"/>
      <c r="M4" s="5"/>
      <c r="N4" s="5"/>
      <c r="O4" s="5"/>
      <c r="P4" s="5"/>
      <c r="Q4" s="5"/>
      <c r="R4" s="5"/>
      <c r="T4" s="4" t="s">
        <v>3</v>
      </c>
      <c r="U4" s="4"/>
      <c r="V4" s="4"/>
      <c r="W4" s="4"/>
      <c r="X4" s="4"/>
      <c r="Y4" s="4"/>
      <c r="Z4" s="4"/>
      <c r="AA4" s="4"/>
      <c r="AC4" s="4" t="s">
        <v>4</v>
      </c>
      <c r="AD4" s="4"/>
      <c r="AE4" s="4"/>
      <c r="AF4" s="4"/>
      <c r="AG4" s="4"/>
      <c r="AH4" s="4"/>
      <c r="AI4" s="4"/>
      <c r="AJ4" s="4"/>
      <c r="AL4" s="6" t="s">
        <v>5</v>
      </c>
      <c r="AM4" s="7"/>
      <c r="AN4" s="7"/>
      <c r="AO4" s="7"/>
      <c r="AP4" s="7"/>
      <c r="AQ4" s="7"/>
      <c r="AR4" s="7"/>
      <c r="AS4" s="7"/>
      <c r="AT4" s="8"/>
      <c r="AU4" s="6" t="s">
        <v>6</v>
      </c>
      <c r="AV4" s="7"/>
      <c r="AW4" s="7"/>
      <c r="AX4" s="7"/>
      <c r="AY4" s="7"/>
      <c r="AZ4" s="7"/>
      <c r="BA4" s="7"/>
      <c r="BB4" s="7"/>
      <c r="BC4" s="8"/>
      <c r="BD4" s="6" t="s">
        <v>7</v>
      </c>
      <c r="BE4" s="7"/>
      <c r="BF4" s="7"/>
      <c r="BG4" s="7"/>
      <c r="BH4" s="7"/>
      <c r="BI4" s="7"/>
      <c r="BJ4" s="7"/>
      <c r="BK4" s="7"/>
      <c r="BM4" s="2" t="s">
        <v>15</v>
      </c>
      <c r="BN4" s="3"/>
      <c r="BO4" s="3"/>
      <c r="BP4" s="3"/>
      <c r="BQ4" s="3"/>
      <c r="BR4" s="3"/>
      <c r="BS4" s="3"/>
      <c r="BT4" s="3"/>
      <c r="BV4" s="4" t="s">
        <v>16</v>
      </c>
      <c r="BW4" s="5"/>
      <c r="BX4" s="5"/>
      <c r="BY4" s="5"/>
      <c r="BZ4" s="5"/>
      <c r="CA4" s="5"/>
      <c r="CB4" s="5"/>
      <c r="CC4" s="5"/>
      <c r="CE4" s="4" t="s">
        <v>17</v>
      </c>
      <c r="CF4" s="4"/>
      <c r="CG4" s="4"/>
      <c r="CH4" s="4"/>
      <c r="CI4" s="4"/>
      <c r="CJ4" s="4"/>
      <c r="CK4" s="4"/>
      <c r="CL4" s="4"/>
      <c r="CN4" s="4" t="s">
        <v>18</v>
      </c>
      <c r="CO4" s="4"/>
      <c r="CP4" s="4"/>
      <c r="CQ4" s="4"/>
      <c r="CR4" s="4"/>
      <c r="CS4" s="4"/>
      <c r="CT4" s="4"/>
      <c r="CU4" s="4"/>
      <c r="CW4" s="6" t="s">
        <v>19</v>
      </c>
      <c r="CX4" s="7"/>
      <c r="CY4" s="7"/>
      <c r="CZ4" s="7"/>
      <c r="DA4" s="7"/>
      <c r="DB4" s="7"/>
      <c r="DC4" s="7"/>
      <c r="DD4" s="7"/>
      <c r="DE4" s="8"/>
      <c r="DF4" s="6" t="s">
        <v>20</v>
      </c>
      <c r="DG4" s="7"/>
      <c r="DH4" s="7"/>
      <c r="DI4" s="7"/>
      <c r="DJ4" s="7"/>
      <c r="DK4" s="7"/>
      <c r="DL4" s="7"/>
      <c r="DM4" s="7"/>
      <c r="DN4" s="8"/>
      <c r="DO4" s="6" t="s">
        <v>21</v>
      </c>
      <c r="DP4" s="7"/>
      <c r="DQ4" s="7"/>
      <c r="DR4" s="7"/>
      <c r="DS4" s="7"/>
      <c r="DT4" s="7"/>
      <c r="DU4" s="7"/>
      <c r="DV4" s="7"/>
      <c r="DX4" s="2" t="s">
        <v>22</v>
      </c>
      <c r="DY4" s="3"/>
      <c r="DZ4" s="3"/>
      <c r="EA4" s="3"/>
      <c r="EB4" s="3"/>
      <c r="EC4" s="3"/>
      <c r="ED4" s="3"/>
      <c r="EE4" s="3"/>
      <c r="EG4" s="4" t="s">
        <v>23</v>
      </c>
      <c r="EH4" s="5"/>
      <c r="EI4" s="5"/>
      <c r="EJ4" s="5"/>
      <c r="EK4" s="5"/>
      <c r="EL4" s="5"/>
      <c r="EM4" s="5"/>
      <c r="EN4" s="5"/>
      <c r="EP4" s="4" t="s">
        <v>24</v>
      </c>
      <c r="EQ4" s="4"/>
      <c r="ER4" s="4"/>
      <c r="ES4" s="4"/>
      <c r="ET4" s="4"/>
      <c r="EU4" s="4"/>
      <c r="EV4" s="4"/>
      <c r="EW4" s="4"/>
      <c r="EY4" s="4" t="s">
        <v>25</v>
      </c>
      <c r="EZ4" s="4"/>
      <c r="FA4" s="4"/>
      <c r="FB4" s="4"/>
      <c r="FC4" s="4"/>
      <c r="FD4" s="4"/>
      <c r="FE4" s="4"/>
      <c r="FF4" s="4"/>
      <c r="FH4" s="6" t="s">
        <v>26</v>
      </c>
      <c r="FI4" s="7"/>
      <c r="FJ4" s="7"/>
      <c r="FK4" s="7"/>
      <c r="FL4" s="7"/>
      <c r="FM4" s="7"/>
      <c r="FN4" s="7"/>
      <c r="FO4" s="7"/>
      <c r="FP4" s="8"/>
      <c r="FQ4" s="6" t="s">
        <v>27</v>
      </c>
      <c r="FR4" s="7"/>
      <c r="FS4" s="7"/>
      <c r="FT4" s="7"/>
      <c r="FU4" s="7"/>
      <c r="FV4" s="7"/>
      <c r="FW4" s="7"/>
      <c r="FX4" s="7"/>
      <c r="FY4" s="8"/>
      <c r="FZ4" s="6" t="s">
        <v>28</v>
      </c>
      <c r="GA4" s="7"/>
      <c r="GB4" s="7"/>
      <c r="GC4" s="7"/>
      <c r="GD4" s="7"/>
      <c r="GE4" s="7"/>
      <c r="GF4" s="7"/>
      <c r="GG4" s="7"/>
    </row>
    <row r="5" spans="2:189" x14ac:dyDescent="0.2">
      <c r="B5" s="21" t="s">
        <v>47</v>
      </c>
      <c r="C5" s="10"/>
      <c r="D5" s="10"/>
      <c r="E5" s="10"/>
      <c r="F5" s="21" t="s">
        <v>31</v>
      </c>
      <c r="G5" s="10"/>
      <c r="H5" s="10"/>
      <c r="I5" s="10"/>
      <c r="K5" s="21" t="s">
        <v>47</v>
      </c>
      <c r="L5" s="10"/>
      <c r="M5" s="10"/>
      <c r="N5" s="10"/>
      <c r="O5" s="21" t="s">
        <v>31</v>
      </c>
      <c r="P5" s="10"/>
      <c r="Q5" s="10"/>
      <c r="R5" s="10"/>
      <c r="T5" s="21" t="s">
        <v>47</v>
      </c>
      <c r="U5" s="10"/>
      <c r="V5" s="10"/>
      <c r="W5" s="10"/>
      <c r="X5" s="21" t="s">
        <v>31</v>
      </c>
      <c r="Y5" s="10"/>
      <c r="Z5" s="10"/>
      <c r="AA5" s="10"/>
      <c r="AC5" s="21" t="s">
        <v>47</v>
      </c>
      <c r="AD5" s="10"/>
      <c r="AE5" s="10"/>
      <c r="AF5" s="10"/>
      <c r="AG5" s="21" t="s">
        <v>31</v>
      </c>
      <c r="AH5" s="10"/>
      <c r="AI5" s="10"/>
      <c r="AJ5" s="10"/>
      <c r="AL5" s="21" t="s">
        <v>47</v>
      </c>
      <c r="AM5" s="10"/>
      <c r="AN5" s="10"/>
      <c r="AO5" s="10"/>
      <c r="AP5" s="21" t="s">
        <v>31</v>
      </c>
      <c r="AQ5" s="10"/>
      <c r="AR5" s="10"/>
      <c r="AS5" s="10"/>
      <c r="AU5" s="21" t="s">
        <v>47</v>
      </c>
      <c r="AV5" s="10"/>
      <c r="AW5" s="10"/>
      <c r="AX5" s="10"/>
      <c r="AY5" s="21" t="s">
        <v>31</v>
      </c>
      <c r="AZ5" s="10"/>
      <c r="BA5" s="10"/>
      <c r="BB5" s="10"/>
      <c r="BD5" s="21" t="s">
        <v>47</v>
      </c>
      <c r="BE5" s="10"/>
      <c r="BF5" s="10"/>
      <c r="BG5" s="10"/>
      <c r="BH5" s="21" t="s">
        <v>31</v>
      </c>
      <c r="BI5" s="10"/>
      <c r="BJ5" s="10"/>
      <c r="BK5" s="10"/>
      <c r="BM5" s="21" t="s">
        <v>47</v>
      </c>
      <c r="BN5" s="10"/>
      <c r="BO5" s="10"/>
      <c r="BP5" s="10"/>
      <c r="BQ5" s="21" t="s">
        <v>31</v>
      </c>
      <c r="BR5" s="10"/>
      <c r="BS5" s="10"/>
      <c r="BT5" s="10"/>
      <c r="BV5" s="21" t="s">
        <v>47</v>
      </c>
      <c r="BW5" s="10"/>
      <c r="BX5" s="10"/>
      <c r="BY5" s="10"/>
      <c r="BZ5" s="21" t="s">
        <v>31</v>
      </c>
      <c r="CA5" s="10"/>
      <c r="CB5" s="10"/>
      <c r="CC5" s="10"/>
      <c r="CE5" s="21" t="s">
        <v>47</v>
      </c>
      <c r="CF5" s="10"/>
      <c r="CG5" s="10"/>
      <c r="CH5" s="10"/>
      <c r="CI5" s="21" t="s">
        <v>31</v>
      </c>
      <c r="CJ5" s="10"/>
      <c r="CK5" s="10"/>
      <c r="CL5" s="10"/>
      <c r="CN5" s="21" t="s">
        <v>47</v>
      </c>
      <c r="CO5" s="10"/>
      <c r="CP5" s="10"/>
      <c r="CQ5" s="10"/>
      <c r="CR5" s="21" t="s">
        <v>31</v>
      </c>
      <c r="CS5" s="10"/>
      <c r="CT5" s="10"/>
      <c r="CU5" s="10"/>
      <c r="CW5" s="21" t="s">
        <v>47</v>
      </c>
      <c r="CX5" s="10"/>
      <c r="CY5" s="10"/>
      <c r="CZ5" s="10"/>
      <c r="DA5" s="21" t="s">
        <v>31</v>
      </c>
      <c r="DB5" s="10"/>
      <c r="DC5" s="10"/>
      <c r="DD5" s="10"/>
      <c r="DF5" s="21" t="s">
        <v>47</v>
      </c>
      <c r="DG5" s="10"/>
      <c r="DH5" s="10"/>
      <c r="DI5" s="10"/>
      <c r="DJ5" s="21" t="s">
        <v>31</v>
      </c>
      <c r="DK5" s="10"/>
      <c r="DL5" s="10"/>
      <c r="DM5" s="10"/>
      <c r="DO5" s="21" t="s">
        <v>47</v>
      </c>
      <c r="DP5" s="10"/>
      <c r="DQ5" s="10"/>
      <c r="DR5" s="10"/>
      <c r="DS5" s="21" t="s">
        <v>31</v>
      </c>
      <c r="DT5" s="10"/>
      <c r="DU5" s="10"/>
      <c r="DV5" s="10"/>
      <c r="DX5" s="21" t="s">
        <v>47</v>
      </c>
      <c r="DY5" s="10"/>
      <c r="DZ5" s="10"/>
      <c r="EA5" s="10"/>
      <c r="EB5" s="21" t="s">
        <v>31</v>
      </c>
      <c r="EC5" s="10"/>
      <c r="ED5" s="10"/>
      <c r="EE5" s="10"/>
      <c r="EG5" s="21" t="s">
        <v>47</v>
      </c>
      <c r="EH5" s="10"/>
      <c r="EI5" s="10"/>
      <c r="EJ5" s="10"/>
      <c r="EK5" s="21" t="s">
        <v>31</v>
      </c>
      <c r="EL5" s="10"/>
      <c r="EM5" s="10"/>
      <c r="EN5" s="10"/>
      <c r="EP5" s="21" t="s">
        <v>47</v>
      </c>
      <c r="EQ5" s="10"/>
      <c r="ER5" s="10"/>
      <c r="ES5" s="10"/>
      <c r="ET5" s="21" t="s">
        <v>31</v>
      </c>
      <c r="EU5" s="10"/>
      <c r="EV5" s="10"/>
      <c r="EW5" s="10"/>
      <c r="EY5" s="21" t="s">
        <v>47</v>
      </c>
      <c r="EZ5" s="10"/>
      <c r="FA5" s="10"/>
      <c r="FB5" s="10"/>
      <c r="FC5" s="21" t="s">
        <v>31</v>
      </c>
      <c r="FD5" s="10"/>
      <c r="FE5" s="10"/>
      <c r="FF5" s="10"/>
      <c r="FH5" s="21" t="s">
        <v>47</v>
      </c>
      <c r="FI5" s="10"/>
      <c r="FJ5" s="10"/>
      <c r="FK5" s="10"/>
      <c r="FL5" s="21" t="s">
        <v>31</v>
      </c>
      <c r="FM5" s="10"/>
      <c r="FN5" s="10"/>
      <c r="FO5" s="10"/>
      <c r="FQ5" s="21" t="s">
        <v>47</v>
      </c>
      <c r="FR5" s="10"/>
      <c r="FS5" s="10"/>
      <c r="FT5" s="10"/>
      <c r="FU5" s="21" t="s">
        <v>31</v>
      </c>
      <c r="FV5" s="10"/>
      <c r="FW5" s="10"/>
      <c r="FX5" s="10"/>
      <c r="FZ5" s="21" t="s">
        <v>47</v>
      </c>
      <c r="GA5" s="10"/>
      <c r="GB5" s="10"/>
      <c r="GC5" s="10"/>
      <c r="GD5" s="21" t="s">
        <v>31</v>
      </c>
      <c r="GE5" s="10"/>
      <c r="GF5" s="10"/>
      <c r="GG5" s="10"/>
    </row>
    <row r="6" spans="2:189" x14ac:dyDescent="0.2">
      <c r="C6" s="22">
        <v>2016</v>
      </c>
      <c r="D6" s="22">
        <v>2018</v>
      </c>
      <c r="E6" s="22">
        <v>2020</v>
      </c>
      <c r="F6" s="22">
        <v>2025</v>
      </c>
      <c r="G6" s="22">
        <v>2030</v>
      </c>
      <c r="H6" s="22">
        <v>2040</v>
      </c>
      <c r="I6" s="22">
        <v>2050</v>
      </c>
      <c r="L6" s="22">
        <v>2016</v>
      </c>
      <c r="M6" s="22">
        <v>2018</v>
      </c>
      <c r="N6" s="22">
        <v>2020</v>
      </c>
      <c r="O6" s="22">
        <v>2025</v>
      </c>
      <c r="P6" s="22">
        <v>2030</v>
      </c>
      <c r="Q6" s="22">
        <v>2040</v>
      </c>
      <c r="R6" s="22">
        <v>2050</v>
      </c>
      <c r="U6" s="22">
        <v>2016</v>
      </c>
      <c r="V6" s="22">
        <v>2018</v>
      </c>
      <c r="W6" s="22">
        <v>2020</v>
      </c>
      <c r="X6" s="22">
        <v>2025</v>
      </c>
      <c r="Y6" s="22">
        <v>2030</v>
      </c>
      <c r="Z6" s="22">
        <v>2040</v>
      </c>
      <c r="AA6" s="22">
        <v>2050</v>
      </c>
      <c r="AD6" s="22">
        <v>2016</v>
      </c>
      <c r="AE6" s="22">
        <v>2018</v>
      </c>
      <c r="AF6" s="22">
        <v>2020</v>
      </c>
      <c r="AG6" s="22">
        <v>2025</v>
      </c>
      <c r="AH6" s="22">
        <v>2030</v>
      </c>
      <c r="AI6" s="22">
        <v>2040</v>
      </c>
      <c r="AJ6" s="22">
        <v>2050</v>
      </c>
      <c r="AM6" s="22">
        <v>2016</v>
      </c>
      <c r="AN6" s="22">
        <v>2018</v>
      </c>
      <c r="AO6" s="22">
        <v>2020</v>
      </c>
      <c r="AP6" s="22">
        <v>2025</v>
      </c>
      <c r="AQ6" s="22">
        <v>2030</v>
      </c>
      <c r="AR6" s="22">
        <v>2040</v>
      </c>
      <c r="AS6" s="22">
        <v>2050</v>
      </c>
      <c r="AV6" s="22">
        <v>2016</v>
      </c>
      <c r="AW6" s="22">
        <v>2018</v>
      </c>
      <c r="AX6" s="22">
        <v>2020</v>
      </c>
      <c r="AY6" s="22">
        <v>2025</v>
      </c>
      <c r="AZ6" s="22">
        <v>2030</v>
      </c>
      <c r="BA6" s="22">
        <v>2040</v>
      </c>
      <c r="BB6" s="22">
        <v>2050</v>
      </c>
      <c r="BE6" s="22">
        <v>2016</v>
      </c>
      <c r="BF6" s="22">
        <v>2018</v>
      </c>
      <c r="BG6" s="22">
        <v>2020</v>
      </c>
      <c r="BH6" s="22">
        <v>2025</v>
      </c>
      <c r="BI6" s="22">
        <v>2030</v>
      </c>
      <c r="BJ6" s="22">
        <v>2040</v>
      </c>
      <c r="BK6" s="22">
        <v>2050</v>
      </c>
      <c r="BN6" s="22">
        <v>2016</v>
      </c>
      <c r="BO6" s="22">
        <v>2018</v>
      </c>
      <c r="BP6" s="22">
        <v>2020</v>
      </c>
      <c r="BQ6" s="22">
        <v>2025</v>
      </c>
      <c r="BR6" s="22">
        <v>2030</v>
      </c>
      <c r="BS6" s="22">
        <v>2040</v>
      </c>
      <c r="BT6" s="22">
        <v>2050</v>
      </c>
      <c r="BW6" s="22">
        <v>2016</v>
      </c>
      <c r="BX6" s="22">
        <v>2018</v>
      </c>
      <c r="BY6" s="22">
        <v>2020</v>
      </c>
      <c r="BZ6" s="22">
        <v>2025</v>
      </c>
      <c r="CA6" s="22">
        <v>2030</v>
      </c>
      <c r="CB6" s="22">
        <v>2040</v>
      </c>
      <c r="CC6" s="22">
        <v>2050</v>
      </c>
      <c r="CF6" s="22">
        <v>2016</v>
      </c>
      <c r="CG6" s="22">
        <v>2018</v>
      </c>
      <c r="CH6" s="22">
        <v>2020</v>
      </c>
      <c r="CI6" s="22">
        <v>2025</v>
      </c>
      <c r="CJ6" s="22">
        <v>2030</v>
      </c>
      <c r="CK6" s="22">
        <v>2040</v>
      </c>
      <c r="CL6" s="22">
        <v>2050</v>
      </c>
      <c r="CO6" s="22">
        <v>2016</v>
      </c>
      <c r="CP6" s="22">
        <v>2018</v>
      </c>
      <c r="CQ6" s="22">
        <v>2020</v>
      </c>
      <c r="CR6" s="22">
        <v>2025</v>
      </c>
      <c r="CS6" s="22">
        <v>2030</v>
      </c>
      <c r="CT6" s="22">
        <v>2040</v>
      </c>
      <c r="CU6" s="22">
        <v>2050</v>
      </c>
      <c r="CX6" s="22">
        <v>2016</v>
      </c>
      <c r="CY6" s="22">
        <v>2018</v>
      </c>
      <c r="CZ6" s="22">
        <v>2020</v>
      </c>
      <c r="DA6" s="22">
        <v>2025</v>
      </c>
      <c r="DB6" s="22">
        <v>2030</v>
      </c>
      <c r="DC6" s="22">
        <v>2040</v>
      </c>
      <c r="DD6" s="22">
        <v>2050</v>
      </c>
      <c r="DG6" s="22">
        <v>2016</v>
      </c>
      <c r="DH6" s="22">
        <v>2018</v>
      </c>
      <c r="DI6" s="22">
        <v>2020</v>
      </c>
      <c r="DJ6" s="22">
        <v>2025</v>
      </c>
      <c r="DK6" s="22">
        <v>2030</v>
      </c>
      <c r="DL6" s="22">
        <v>2040</v>
      </c>
      <c r="DM6" s="22">
        <v>2050</v>
      </c>
      <c r="DP6" s="22">
        <v>2016</v>
      </c>
      <c r="DQ6" s="22">
        <v>2018</v>
      </c>
      <c r="DR6" s="22">
        <v>2020</v>
      </c>
      <c r="DS6" s="22">
        <v>2025</v>
      </c>
      <c r="DT6" s="22">
        <v>2030</v>
      </c>
      <c r="DU6" s="22">
        <v>2040</v>
      </c>
      <c r="DV6" s="22">
        <v>2050</v>
      </c>
      <c r="DY6" s="22">
        <v>2016</v>
      </c>
      <c r="DZ6" s="22">
        <v>2018</v>
      </c>
      <c r="EA6" s="22">
        <v>2020</v>
      </c>
      <c r="EB6" s="22">
        <v>2025</v>
      </c>
      <c r="EC6" s="22">
        <v>2030</v>
      </c>
      <c r="ED6" s="22">
        <v>2040</v>
      </c>
      <c r="EE6" s="22">
        <v>2050</v>
      </c>
      <c r="EH6" s="22">
        <v>2016</v>
      </c>
      <c r="EI6" s="22">
        <v>2018</v>
      </c>
      <c r="EJ6" s="22">
        <v>2020</v>
      </c>
      <c r="EK6" s="22">
        <v>2025</v>
      </c>
      <c r="EL6" s="22">
        <v>2030</v>
      </c>
      <c r="EM6" s="22">
        <v>2040</v>
      </c>
      <c r="EN6" s="22">
        <v>2050</v>
      </c>
      <c r="EQ6" s="22">
        <v>2016</v>
      </c>
      <c r="ER6" s="22">
        <v>2018</v>
      </c>
      <c r="ES6" s="22">
        <v>2020</v>
      </c>
      <c r="ET6" s="22">
        <v>2025</v>
      </c>
      <c r="EU6" s="22">
        <v>2030</v>
      </c>
      <c r="EV6" s="22">
        <v>2040</v>
      </c>
      <c r="EW6" s="22">
        <v>2050</v>
      </c>
      <c r="EZ6" s="22">
        <v>2016</v>
      </c>
      <c r="FA6" s="22">
        <v>2018</v>
      </c>
      <c r="FB6" s="22">
        <v>2020</v>
      </c>
      <c r="FC6" s="22">
        <v>2025</v>
      </c>
      <c r="FD6" s="22">
        <v>2030</v>
      </c>
      <c r="FE6" s="22">
        <v>2040</v>
      </c>
      <c r="FF6" s="22">
        <v>2050</v>
      </c>
      <c r="FI6" s="22">
        <v>2016</v>
      </c>
      <c r="FJ6" s="22">
        <v>2018</v>
      </c>
      <c r="FK6" s="22">
        <v>2020</v>
      </c>
      <c r="FL6" s="22">
        <v>2025</v>
      </c>
      <c r="FM6" s="22">
        <v>2030</v>
      </c>
      <c r="FN6" s="22">
        <v>2040</v>
      </c>
      <c r="FO6" s="22">
        <v>2050</v>
      </c>
      <c r="FR6" s="22">
        <v>2016</v>
      </c>
      <c r="FS6" s="22">
        <v>2018</v>
      </c>
      <c r="FT6" s="22">
        <v>2020</v>
      </c>
      <c r="FU6" s="22">
        <v>2025</v>
      </c>
      <c r="FV6" s="22">
        <v>2030</v>
      </c>
      <c r="FW6" s="22">
        <v>2040</v>
      </c>
      <c r="FX6" s="22">
        <v>2050</v>
      </c>
      <c r="GA6" s="22">
        <v>2016</v>
      </c>
      <c r="GB6" s="22">
        <v>2018</v>
      </c>
      <c r="GC6" s="22">
        <v>2020</v>
      </c>
      <c r="GD6" s="22">
        <v>2025</v>
      </c>
      <c r="GE6" s="22">
        <v>2030</v>
      </c>
      <c r="GF6" s="22">
        <v>2040</v>
      </c>
      <c r="GG6" s="22">
        <v>2050</v>
      </c>
    </row>
    <row r="7" spans="2:189" x14ac:dyDescent="0.2">
      <c r="B7" s="36" t="s">
        <v>48</v>
      </c>
      <c r="C7" s="37">
        <v>154.18033544443691</v>
      </c>
      <c r="D7" s="37">
        <v>146.67283555154515</v>
      </c>
      <c r="E7" s="37">
        <v>136.22959650364197</v>
      </c>
      <c r="F7" s="37">
        <v>143.97055881476749</v>
      </c>
      <c r="G7" s="37">
        <v>118.72214365229289</v>
      </c>
      <c r="H7" s="37">
        <v>171.72459329436725</v>
      </c>
      <c r="I7" s="37">
        <v>147.17488020918174</v>
      </c>
      <c r="K7" s="36" t="s">
        <v>48</v>
      </c>
      <c r="L7" s="33">
        <v>156.81274201727453</v>
      </c>
      <c r="M7" s="33">
        <v>149.05852410696673</v>
      </c>
      <c r="N7" s="33">
        <v>138.07760552526352</v>
      </c>
      <c r="O7" s="33">
        <v>143.27672161435686</v>
      </c>
      <c r="P7" s="33">
        <v>119.73398316279726</v>
      </c>
      <c r="Q7" s="33">
        <v>174.05279098861098</v>
      </c>
      <c r="R7" s="33">
        <v>150.81454419338965</v>
      </c>
      <c r="T7" s="36" t="s">
        <v>48</v>
      </c>
      <c r="U7" s="33">
        <v>159.36477156743001</v>
      </c>
      <c r="V7" s="33">
        <v>153.6923579734501</v>
      </c>
      <c r="W7" s="33">
        <v>140.74697293478289</v>
      </c>
      <c r="X7" s="33">
        <v>149.60561407975464</v>
      </c>
      <c r="Y7" s="33">
        <v>119.46651536990426</v>
      </c>
      <c r="Z7" s="33">
        <v>177.03105171639078</v>
      </c>
      <c r="AA7" s="33">
        <v>162.08118675876085</v>
      </c>
      <c r="AC7" s="36" t="s">
        <v>48</v>
      </c>
      <c r="AD7" s="38">
        <v>164.05366261699461</v>
      </c>
      <c r="AE7" s="38">
        <v>157.00943404671622</v>
      </c>
      <c r="AF7" s="38">
        <v>145.45721623363335</v>
      </c>
      <c r="AG7" s="38">
        <v>148.09423332933184</v>
      </c>
      <c r="AH7" s="38">
        <v>119.39453748128334</v>
      </c>
      <c r="AI7" s="38">
        <v>176.60029688789461</v>
      </c>
      <c r="AJ7" s="38">
        <v>166.24410675064047</v>
      </c>
      <c r="AL7" s="36" t="s">
        <v>48</v>
      </c>
      <c r="AM7" s="13">
        <f>IFERROR(L7/C7-1,"N/A")</f>
        <v>1.7073555880193769E-2</v>
      </c>
      <c r="AN7" s="13">
        <f t="shared" ref="AN7:AS13" si="0">IFERROR(M7/D7-1,"N/A")</f>
        <v>1.6265374201367866E-2</v>
      </c>
      <c r="AO7" s="13">
        <f t="shared" si="0"/>
        <v>1.3565400390598281E-2</v>
      </c>
      <c r="AP7" s="13">
        <f t="shared" si="0"/>
        <v>-4.8192992103567311E-3</v>
      </c>
      <c r="AQ7" s="13">
        <f t="shared" si="0"/>
        <v>8.5227530381173366E-3</v>
      </c>
      <c r="AR7" s="13">
        <f t="shared" si="0"/>
        <v>1.3557741786307531E-2</v>
      </c>
      <c r="AS7" s="13">
        <f t="shared" si="0"/>
        <v>2.47301983805579E-2</v>
      </c>
      <c r="AU7" s="36" t="s">
        <v>48</v>
      </c>
      <c r="AV7" s="13">
        <f>IFERROR(U7/C7-1,"N/A")</f>
        <v>3.3625793510233093E-2</v>
      </c>
      <c r="AW7" s="13">
        <f t="shared" ref="AW7:BB13" si="1">IFERROR(V7/D7-1,"N/A")</f>
        <v>4.7858367198731155E-2</v>
      </c>
      <c r="AX7" s="13">
        <f t="shared" si="1"/>
        <v>3.3160022102980857E-2</v>
      </c>
      <c r="AY7" s="13">
        <f t="shared" si="1"/>
        <v>3.9140330574372717E-2</v>
      </c>
      <c r="AZ7" s="13">
        <f t="shared" si="1"/>
        <v>6.2698641947660505E-3</v>
      </c>
      <c r="BA7" s="13">
        <f t="shared" si="1"/>
        <v>3.0900981159566854E-2</v>
      </c>
      <c r="BB7" s="13">
        <f t="shared" si="1"/>
        <v>0.10128295350668926</v>
      </c>
      <c r="BD7" s="36" t="s">
        <v>48</v>
      </c>
      <c r="BE7" s="13">
        <f>IFERROR(AD7/C7-1,"N/A")</f>
        <v>6.4037525564444087E-2</v>
      </c>
      <c r="BF7" s="13">
        <f t="shared" ref="BF7:BK13" si="2">IFERROR(AE7/D7-1,"N/A")</f>
        <v>7.0473843750968435E-2</v>
      </c>
      <c r="BG7" s="13">
        <f t="shared" si="2"/>
        <v>6.7735792858673483E-2</v>
      </c>
      <c r="BH7" s="13">
        <f t="shared" si="2"/>
        <v>2.8642484605966301E-2</v>
      </c>
      <c r="BI7" s="13">
        <f t="shared" si="2"/>
        <v>5.6635923872780936E-3</v>
      </c>
      <c r="BJ7" s="13">
        <f t="shared" si="2"/>
        <v>2.8392576159254723E-2</v>
      </c>
      <c r="BK7" s="13">
        <f t="shared" si="2"/>
        <v>0.12956848692083445</v>
      </c>
      <c r="BM7" s="36" t="s">
        <v>48</v>
      </c>
      <c r="BN7" s="38">
        <v>159.25379293872956</v>
      </c>
      <c r="BO7" s="38">
        <v>147.50414460720717</v>
      </c>
      <c r="BP7" s="38">
        <v>127.00204969186878</v>
      </c>
      <c r="BQ7" s="38">
        <v>139.70445424118176</v>
      </c>
      <c r="BR7" s="38">
        <v>111.23097562412528</v>
      </c>
      <c r="BS7" s="38">
        <v>129.7941288429513</v>
      </c>
      <c r="BT7" s="38">
        <v>115.42453928569043</v>
      </c>
      <c r="BV7" s="36" t="s">
        <v>48</v>
      </c>
      <c r="BW7" s="39">
        <v>160.07180979297701</v>
      </c>
      <c r="BX7" s="39">
        <v>150.93784178581188</v>
      </c>
      <c r="BY7" s="39">
        <v>128.14447843426453</v>
      </c>
      <c r="BZ7" s="39">
        <v>139.57748558917919</v>
      </c>
      <c r="CA7" s="39">
        <v>112.80076841699108</v>
      </c>
      <c r="CB7" s="39">
        <v>129.15066648514977</v>
      </c>
      <c r="CC7" s="39">
        <v>119.20139090939716</v>
      </c>
      <c r="CE7" s="36" t="s">
        <v>48</v>
      </c>
      <c r="CF7" s="33">
        <v>163.05928947695938</v>
      </c>
      <c r="CG7" s="33">
        <v>152.61685383245202</v>
      </c>
      <c r="CH7" s="33">
        <v>131.45946000105664</v>
      </c>
      <c r="CI7" s="33">
        <v>139.31884646516687</v>
      </c>
      <c r="CJ7" s="33">
        <v>111.72505498856682</v>
      </c>
      <c r="CK7" s="33">
        <v>134.77837400878946</v>
      </c>
      <c r="CL7" s="33">
        <v>127.81736332567377</v>
      </c>
      <c r="CN7" s="36" t="s">
        <v>48</v>
      </c>
      <c r="CO7" s="33">
        <v>165.18618667890047</v>
      </c>
      <c r="CP7" s="33">
        <v>156.32831416460996</v>
      </c>
      <c r="CQ7" s="33">
        <v>133.87387365646734</v>
      </c>
      <c r="CR7" s="33">
        <v>138.14777727907267</v>
      </c>
      <c r="CS7" s="33">
        <v>110.70274412173353</v>
      </c>
      <c r="CT7" s="33">
        <v>140.61838420027738</v>
      </c>
      <c r="CU7" s="33">
        <v>128.91299522853092</v>
      </c>
      <c r="CW7" s="36" t="s">
        <v>48</v>
      </c>
      <c r="CX7" s="13">
        <f>IFERROR(BW7/BN7-1,"N/A")</f>
        <v>5.1365612030487284E-3</v>
      </c>
      <c r="CY7" s="13">
        <f t="shared" ref="CY7:DD13" si="3">IFERROR(BX7/BO7-1,"N/A")</f>
        <v>2.3278648798299217E-2</v>
      </c>
      <c r="CZ7" s="13">
        <f t="shared" si="3"/>
        <v>8.9953567298126647E-3</v>
      </c>
      <c r="DA7" s="13">
        <f t="shared" si="3"/>
        <v>-9.088375362991119E-4</v>
      </c>
      <c r="DB7" s="13">
        <f t="shared" si="3"/>
        <v>1.4112910401599565E-2</v>
      </c>
      <c r="DC7" s="13">
        <f t="shared" si="3"/>
        <v>-4.9575613591898993E-3</v>
      </c>
      <c r="DD7" s="13">
        <f t="shared" si="3"/>
        <v>3.2721392236693569E-2</v>
      </c>
      <c r="DF7" s="36" t="s">
        <v>48</v>
      </c>
      <c r="DG7" s="13">
        <f>IFERROR(CF7/BN7-1,"N/A")</f>
        <v>2.3895798448542616E-2</v>
      </c>
      <c r="DH7" s="13">
        <f t="shared" ref="DH7:DM13" si="4">IFERROR(CG7/BO7-1,"N/A")</f>
        <v>3.4661461471876764E-2</v>
      </c>
      <c r="DI7" s="13">
        <f t="shared" si="4"/>
        <v>3.509715252629686E-2</v>
      </c>
      <c r="DJ7" s="13">
        <f t="shared" si="4"/>
        <v>-2.760168085615855E-3</v>
      </c>
      <c r="DK7" s="13">
        <f t="shared" si="4"/>
        <v>4.4419224201641683E-3</v>
      </c>
      <c r="DL7" s="13">
        <f t="shared" si="4"/>
        <v>3.8401160439768489E-2</v>
      </c>
      <c r="DM7" s="13">
        <f t="shared" si="4"/>
        <v>0.10736732515179925</v>
      </c>
      <c r="DO7" s="36" t="s">
        <v>48</v>
      </c>
      <c r="DP7" s="13">
        <f>IFERROR(CO7/BN7-1,"N/A")</f>
        <v>3.7251192770355601E-2</v>
      </c>
      <c r="DQ7" s="13">
        <f t="shared" ref="DQ7:DV13" si="5">IFERROR(CP7/BO7-1,"N/A")</f>
        <v>5.9823197381340787E-2</v>
      </c>
      <c r="DR7" s="13">
        <f t="shared" si="5"/>
        <v>5.4107976849750994E-2</v>
      </c>
      <c r="DS7" s="13">
        <f t="shared" si="5"/>
        <v>-1.1142643737197422E-2</v>
      </c>
      <c r="DT7" s="13">
        <f t="shared" si="5"/>
        <v>-4.7489604350569037E-3</v>
      </c>
      <c r="DU7" s="13">
        <f t="shared" si="5"/>
        <v>8.339556999857245E-2</v>
      </c>
      <c r="DV7" s="13">
        <f t="shared" si="5"/>
        <v>0.1168595172769531</v>
      </c>
      <c r="DX7" s="36" t="s">
        <v>48</v>
      </c>
      <c r="DY7" s="38">
        <v>159.53780328808719</v>
      </c>
      <c r="DZ7" s="38">
        <v>147.93152852043323</v>
      </c>
      <c r="EA7" s="38">
        <v>125.96143568798304</v>
      </c>
      <c r="EB7" s="38">
        <v>139.38088184020174</v>
      </c>
      <c r="EC7" s="38">
        <v>109.43542116920324</v>
      </c>
      <c r="ED7" s="38">
        <v>142.15551559075016</v>
      </c>
      <c r="EE7" s="38">
        <v>144.87277804652112</v>
      </c>
      <c r="EG7" s="36" t="s">
        <v>48</v>
      </c>
      <c r="EH7" s="39">
        <v>162.23878572267034</v>
      </c>
      <c r="EI7" s="39">
        <v>153.49801774661347</v>
      </c>
      <c r="EJ7" s="39">
        <v>132.1320586513464</v>
      </c>
      <c r="EK7" s="39">
        <v>136.63926015564897</v>
      </c>
      <c r="EL7" s="39">
        <v>111.23009866326966</v>
      </c>
      <c r="EM7" s="39">
        <v>157.77668912596874</v>
      </c>
      <c r="EN7" s="39">
        <v>147.22310555646172</v>
      </c>
      <c r="EP7" s="36" t="s">
        <v>48</v>
      </c>
      <c r="EQ7" s="33">
        <v>162.66466912473464</v>
      </c>
      <c r="ER7" s="33">
        <v>152.5772746673569</v>
      </c>
      <c r="ES7" s="33">
        <v>132.70247540376241</v>
      </c>
      <c r="ET7" s="33">
        <v>141.45535475840902</v>
      </c>
      <c r="EU7" s="33">
        <v>110.59926260867098</v>
      </c>
      <c r="EV7" s="33">
        <v>162.87141640505047</v>
      </c>
      <c r="EW7" s="33">
        <v>147.87576040896536</v>
      </c>
      <c r="EY7" s="36" t="s">
        <v>48</v>
      </c>
      <c r="EZ7" s="33">
        <v>165.76849984469493</v>
      </c>
      <c r="FA7" s="33">
        <v>157.38260467541451</v>
      </c>
      <c r="FB7" s="33">
        <v>135.71561033628555</v>
      </c>
      <c r="FC7" s="33">
        <v>138.34596874290813</v>
      </c>
      <c r="FD7" s="33">
        <v>109.91406943614274</v>
      </c>
      <c r="FE7" s="33">
        <v>162.79108180189832</v>
      </c>
      <c r="FF7" s="33">
        <v>148.35913756862698</v>
      </c>
      <c r="FH7" s="36" t="s">
        <v>48</v>
      </c>
      <c r="FI7" s="13">
        <f>IFERROR(EH7/DY7-1,"N/A")</f>
        <v>1.6930046540165833E-2</v>
      </c>
      <c r="FJ7" s="13">
        <f t="shared" ref="FJ7:FO13" si="6">IFERROR(EI7/DZ7-1,"N/A")</f>
        <v>3.7628822481958979E-2</v>
      </c>
      <c r="FK7" s="13">
        <f t="shared" si="6"/>
        <v>4.898819174027591E-2</v>
      </c>
      <c r="FL7" s="13">
        <f t="shared" si="6"/>
        <v>-1.9669998125682708E-2</v>
      </c>
      <c r="FM7" s="13">
        <f t="shared" si="6"/>
        <v>1.6399420543112608E-2</v>
      </c>
      <c r="FN7" s="13">
        <f t="shared" si="6"/>
        <v>0.10988791725950464</v>
      </c>
      <c r="FO7" s="13">
        <f t="shared" si="6"/>
        <v>1.622338952584923E-2</v>
      </c>
      <c r="FQ7" s="36" t="s">
        <v>48</v>
      </c>
      <c r="FR7" s="13">
        <f>IFERROR(EQ7/DY7-1,"N/A")</f>
        <v>1.9599529216289158E-2</v>
      </c>
      <c r="FS7" s="13">
        <f t="shared" ref="FS7:FX13" si="7">IFERROR(ER7/DZ7-1,"N/A")</f>
        <v>3.14047059027176E-2</v>
      </c>
      <c r="FT7" s="13">
        <f t="shared" si="7"/>
        <v>5.3516694843630308E-2</v>
      </c>
      <c r="FU7" s="13">
        <f t="shared" si="7"/>
        <v>1.4883482517965563E-2</v>
      </c>
      <c r="FV7" s="13">
        <f t="shared" si="7"/>
        <v>1.0634961030288936E-2</v>
      </c>
      <c r="FW7" s="13">
        <f t="shared" si="7"/>
        <v>0.14572702809463323</v>
      </c>
      <c r="FX7" s="13">
        <f t="shared" si="7"/>
        <v>2.0728410146728438E-2</v>
      </c>
      <c r="FZ7" s="36" t="s">
        <v>48</v>
      </c>
      <c r="GA7" s="13">
        <f>IFERROR(EZ7/DY7-1,"N/A")</f>
        <v>3.9054671859537926E-2</v>
      </c>
      <c r="GB7" s="13">
        <f t="shared" ref="GB7:GG13" si="8">IFERROR(FA7/DZ7-1,"N/A")</f>
        <v>6.3888180224378921E-2</v>
      </c>
      <c r="GC7" s="13">
        <f t="shared" si="8"/>
        <v>7.7437785581171203E-2</v>
      </c>
      <c r="GD7" s="13">
        <f t="shared" si="8"/>
        <v>-7.4250721019265553E-3</v>
      </c>
      <c r="GE7" s="13">
        <f t="shared" si="8"/>
        <v>4.3737965443513271E-3</v>
      </c>
      <c r="GF7" s="13">
        <f t="shared" si="8"/>
        <v>0.14516191035848136</v>
      </c>
      <c r="GG7" s="13">
        <f t="shared" si="8"/>
        <v>2.4064973206949336E-2</v>
      </c>
    </row>
    <row r="8" spans="2:189" x14ac:dyDescent="0.2">
      <c r="B8" s="36" t="s">
        <v>49</v>
      </c>
      <c r="C8" s="37">
        <v>128.35431723136239</v>
      </c>
      <c r="D8" s="37">
        <v>133.60344870294011</v>
      </c>
      <c r="E8" s="37">
        <v>144.46863702679258</v>
      </c>
      <c r="F8" s="37">
        <v>181.86002400507766</v>
      </c>
      <c r="G8" s="37">
        <v>224.28622153998541</v>
      </c>
      <c r="H8" s="37">
        <v>259.32212738170529</v>
      </c>
      <c r="I8" s="37">
        <v>286.6275690359447</v>
      </c>
      <c r="K8" s="36" t="s">
        <v>49</v>
      </c>
      <c r="L8" s="33">
        <v>131.90585505159657</v>
      </c>
      <c r="M8" s="33">
        <v>140.29093741474222</v>
      </c>
      <c r="N8" s="33">
        <v>152.21656854017127</v>
      </c>
      <c r="O8" s="33">
        <v>205.69237413250124</v>
      </c>
      <c r="P8" s="33">
        <v>246.16346071833851</v>
      </c>
      <c r="Q8" s="33">
        <v>266.61721769716729</v>
      </c>
      <c r="R8" s="33">
        <v>294.5227212648403</v>
      </c>
      <c r="T8" s="36" t="s">
        <v>49</v>
      </c>
      <c r="U8" s="33">
        <v>140.36878791360004</v>
      </c>
      <c r="V8" s="33">
        <v>149.80670204250322</v>
      </c>
      <c r="W8" s="33">
        <v>160.14196625585274</v>
      </c>
      <c r="X8" s="33">
        <v>211.81358340279502</v>
      </c>
      <c r="Y8" s="33">
        <v>249.54937881914014</v>
      </c>
      <c r="Z8" s="33">
        <v>277.50110302821059</v>
      </c>
      <c r="AA8" s="33">
        <v>293.90146573240145</v>
      </c>
      <c r="AC8" s="36" t="s">
        <v>49</v>
      </c>
      <c r="AD8" s="38">
        <v>145.97390854999105</v>
      </c>
      <c r="AE8" s="38">
        <v>156.64886654852143</v>
      </c>
      <c r="AF8" s="38">
        <v>166.47355577147727</v>
      </c>
      <c r="AG8" s="38">
        <v>218.74321914157369</v>
      </c>
      <c r="AH8" s="38">
        <v>254.18111853773189</v>
      </c>
      <c r="AI8" s="38">
        <v>282.16952907300345</v>
      </c>
      <c r="AJ8" s="38">
        <v>295.37137729500517</v>
      </c>
      <c r="AL8" s="36" t="s">
        <v>49</v>
      </c>
      <c r="AM8" s="13">
        <f t="shared" ref="AM8:AM13" si="9">IFERROR(L8/C8-1,"N/A")</f>
        <v>2.7669796364016674E-2</v>
      </c>
      <c r="AN8" s="13">
        <f t="shared" si="0"/>
        <v>5.0054761136229198E-2</v>
      </c>
      <c r="AO8" s="13">
        <f t="shared" si="0"/>
        <v>5.3630543437201528E-2</v>
      </c>
      <c r="AP8" s="13">
        <f t="shared" si="0"/>
        <v>0.13104776741235979</v>
      </c>
      <c r="AQ8" s="13">
        <f t="shared" si="0"/>
        <v>9.7541610127186873E-2</v>
      </c>
      <c r="AR8" s="13">
        <f t="shared" si="0"/>
        <v>2.8131383885819039E-2</v>
      </c>
      <c r="AS8" s="13">
        <f t="shared" si="0"/>
        <v>2.7544985485696616E-2</v>
      </c>
      <c r="AU8" s="36" t="s">
        <v>49</v>
      </c>
      <c r="AV8" s="13">
        <f t="shared" ref="AV8:AV13" si="10">IFERROR(U8/C8-1,"N/A")</f>
        <v>9.3603946804385441E-2</v>
      </c>
      <c r="AW8" s="13">
        <f t="shared" si="1"/>
        <v>0.12127870572854849</v>
      </c>
      <c r="AX8" s="13">
        <f t="shared" si="1"/>
        <v>0.10848949330195068</v>
      </c>
      <c r="AY8" s="13">
        <f t="shared" si="1"/>
        <v>0.16470667240691128</v>
      </c>
      <c r="AZ8" s="13">
        <f t="shared" si="1"/>
        <v>0.11263802611544227</v>
      </c>
      <c r="BA8" s="13">
        <f t="shared" si="1"/>
        <v>7.0101906960477134E-2</v>
      </c>
      <c r="BB8" s="13">
        <f t="shared" si="1"/>
        <v>2.5377519409322868E-2</v>
      </c>
      <c r="BD8" s="36" t="s">
        <v>49</v>
      </c>
      <c r="BE8" s="13">
        <f t="shared" ref="BE8:BE13" si="11">IFERROR(AD8/C8-1,"N/A")</f>
        <v>0.13727307112598974</v>
      </c>
      <c r="BF8" s="13">
        <f t="shared" si="2"/>
        <v>0.1724911899304451</v>
      </c>
      <c r="BG8" s="13">
        <f t="shared" si="2"/>
        <v>0.15231623414986428</v>
      </c>
      <c r="BH8" s="13">
        <f t="shared" si="2"/>
        <v>0.20281089996703305</v>
      </c>
      <c r="BI8" s="13">
        <f t="shared" si="2"/>
        <v>0.13328904821920529</v>
      </c>
      <c r="BJ8" s="13">
        <f t="shared" si="2"/>
        <v>8.8104327702310803E-2</v>
      </c>
      <c r="BK8" s="13">
        <f t="shared" si="2"/>
        <v>3.0505817317119099E-2</v>
      </c>
      <c r="BM8" s="36" t="s">
        <v>49</v>
      </c>
      <c r="BN8" s="38">
        <v>119.45675400786666</v>
      </c>
      <c r="BO8" s="38">
        <v>121.26041238760449</v>
      </c>
      <c r="BP8" s="38">
        <v>116.63619501917893</v>
      </c>
      <c r="BQ8" s="38">
        <v>139.44046778385862</v>
      </c>
      <c r="BR8" s="38">
        <v>151.13814987083373</v>
      </c>
      <c r="BS8" s="38">
        <v>177.10376316007637</v>
      </c>
      <c r="BT8" s="38">
        <v>190.63083142534001</v>
      </c>
      <c r="BV8" s="36" t="s">
        <v>49</v>
      </c>
      <c r="BW8" s="39">
        <v>126.22807551398623</v>
      </c>
      <c r="BX8" s="39">
        <v>126.64443539748571</v>
      </c>
      <c r="BY8" s="39">
        <v>121.3169185659746</v>
      </c>
      <c r="BZ8" s="39">
        <v>146.50707328370478</v>
      </c>
      <c r="CA8" s="39">
        <v>155.30293836590755</v>
      </c>
      <c r="CB8" s="39">
        <v>189.29804410606997</v>
      </c>
      <c r="CC8" s="39">
        <v>192.34408426460274</v>
      </c>
      <c r="CE8" s="36" t="s">
        <v>49</v>
      </c>
      <c r="CF8" s="33">
        <v>133.51730030920527</v>
      </c>
      <c r="CG8" s="33">
        <v>136.73401138557946</v>
      </c>
      <c r="CH8" s="33">
        <v>133.79281708254672</v>
      </c>
      <c r="CI8" s="33">
        <v>167.83978081025541</v>
      </c>
      <c r="CJ8" s="33">
        <v>173.05396729784238</v>
      </c>
      <c r="CK8" s="33">
        <v>203.97102616646401</v>
      </c>
      <c r="CL8" s="33">
        <v>201.30808898813532</v>
      </c>
      <c r="CN8" s="36" t="s">
        <v>49</v>
      </c>
      <c r="CO8" s="33">
        <v>142.45338393141728</v>
      </c>
      <c r="CP8" s="33">
        <v>147.75184766328277</v>
      </c>
      <c r="CQ8" s="33">
        <v>145.02359320535359</v>
      </c>
      <c r="CR8" s="33">
        <v>173.46879496621358</v>
      </c>
      <c r="CS8" s="33">
        <v>184.25973549952894</v>
      </c>
      <c r="CT8" s="33">
        <v>207.75250510682881</v>
      </c>
      <c r="CU8" s="33">
        <v>204.3908112275671</v>
      </c>
      <c r="CW8" s="36" t="s">
        <v>49</v>
      </c>
      <c r="CX8" s="13">
        <f t="shared" ref="CX8:CX13" si="12">IFERROR(BW8/BN8-1,"N/A")</f>
        <v>5.6684291837309164E-2</v>
      </c>
      <c r="CY8" s="13">
        <f t="shared" si="3"/>
        <v>4.4400500574510504E-2</v>
      </c>
      <c r="CZ8" s="13">
        <f t="shared" si="3"/>
        <v>4.0130969173214348E-2</v>
      </c>
      <c r="DA8" s="13">
        <f t="shared" si="3"/>
        <v>5.0678297427973584E-2</v>
      </c>
      <c r="DB8" s="13">
        <f t="shared" si="3"/>
        <v>2.755616962780838E-2</v>
      </c>
      <c r="DC8" s="13">
        <f t="shared" si="3"/>
        <v>6.8853878248604561E-2</v>
      </c>
      <c r="DD8" s="13">
        <f t="shared" si="3"/>
        <v>8.9872809474353943E-3</v>
      </c>
      <c r="DF8" s="36" t="s">
        <v>49</v>
      </c>
      <c r="DG8" s="13">
        <f t="shared" ref="DG8:DG13" si="13">IFERROR(CF8/BN8-1,"N/A")</f>
        <v>0.11770407138647565</v>
      </c>
      <c r="DH8" s="13">
        <f t="shared" si="4"/>
        <v>0.12760635308178059</v>
      </c>
      <c r="DI8" s="13">
        <f t="shared" si="4"/>
        <v>0.1470951796785438</v>
      </c>
      <c r="DJ8" s="13">
        <f t="shared" si="4"/>
        <v>0.20366622027127357</v>
      </c>
      <c r="DK8" s="13">
        <f t="shared" si="4"/>
        <v>0.1450051985269003</v>
      </c>
      <c r="DL8" s="13">
        <f t="shared" si="4"/>
        <v>0.15170351282769468</v>
      </c>
      <c r="DM8" s="13">
        <f t="shared" si="4"/>
        <v>5.6010129541805176E-2</v>
      </c>
      <c r="DO8" s="36" t="s">
        <v>49</v>
      </c>
      <c r="DP8" s="13">
        <f t="shared" ref="DP8:DP13" si="14">IFERROR(CO8/BN8-1,"N/A")</f>
        <v>0.19251008546604398</v>
      </c>
      <c r="DQ8" s="13">
        <f t="shared" si="5"/>
        <v>0.21846730317062901</v>
      </c>
      <c r="DR8" s="13">
        <f t="shared" si="5"/>
        <v>0.24338412429783762</v>
      </c>
      <c r="DS8" s="13">
        <f t="shared" si="5"/>
        <v>0.24403480369200259</v>
      </c>
      <c r="DT8" s="13">
        <f t="shared" si="5"/>
        <v>0.21914775096163153</v>
      </c>
      <c r="DU8" s="13">
        <f t="shared" si="5"/>
        <v>0.1730552835235375</v>
      </c>
      <c r="DV8" s="13">
        <f t="shared" si="5"/>
        <v>7.2181292497883076E-2</v>
      </c>
      <c r="DX8" s="36" t="s">
        <v>49</v>
      </c>
      <c r="DY8" s="38">
        <v>122.97337584703432</v>
      </c>
      <c r="DZ8" s="38">
        <v>123.45928060334705</v>
      </c>
      <c r="EA8" s="38">
        <v>119.22886506919792</v>
      </c>
      <c r="EB8" s="38">
        <v>144.38613364137757</v>
      </c>
      <c r="EC8" s="38">
        <v>155.69681604291071</v>
      </c>
      <c r="ED8" s="38">
        <v>216.37014528278871</v>
      </c>
      <c r="EE8" s="38">
        <v>237.86355186563844</v>
      </c>
      <c r="EG8" s="36" t="s">
        <v>49</v>
      </c>
      <c r="EH8" s="39">
        <v>129.90047454763197</v>
      </c>
      <c r="EI8" s="39">
        <v>129.47247985372957</v>
      </c>
      <c r="EJ8" s="39">
        <v>122.39078066126912</v>
      </c>
      <c r="EK8" s="39">
        <v>158.25547188018203</v>
      </c>
      <c r="EL8" s="39">
        <v>171.80424894208107</v>
      </c>
      <c r="EM8" s="39">
        <v>232.16509072896238</v>
      </c>
      <c r="EN8" s="39">
        <v>260.0076347361076</v>
      </c>
      <c r="EP8" s="36" t="s">
        <v>49</v>
      </c>
      <c r="EQ8" s="33">
        <v>139.48782449248773</v>
      </c>
      <c r="ER8" s="33">
        <v>145.84457975625182</v>
      </c>
      <c r="ES8" s="33">
        <v>140.42012680059233</v>
      </c>
      <c r="ET8" s="33">
        <v>178.77662665453758</v>
      </c>
      <c r="EU8" s="33">
        <v>192.56910851227173</v>
      </c>
      <c r="EV8" s="33">
        <v>253.09266254274021</v>
      </c>
      <c r="EW8" s="33">
        <v>283.93385247459946</v>
      </c>
      <c r="EY8" s="36" t="s">
        <v>49</v>
      </c>
      <c r="EZ8" s="33">
        <v>143.55050407212133</v>
      </c>
      <c r="FA8" s="33">
        <v>152.23697321121335</v>
      </c>
      <c r="FB8" s="33">
        <v>152.68134782557769</v>
      </c>
      <c r="FC8" s="33">
        <v>181.98495095057072</v>
      </c>
      <c r="FD8" s="33">
        <v>194.93281244441681</v>
      </c>
      <c r="FE8" s="33">
        <v>254.32875482016897</v>
      </c>
      <c r="FF8" s="33">
        <v>286.64647972399456</v>
      </c>
      <c r="FH8" s="36" t="s">
        <v>49</v>
      </c>
      <c r="FI8" s="13">
        <f t="shared" ref="FI8:FI13" si="15">IFERROR(EH8/DY8-1,"N/A")</f>
        <v>5.6330068625701779E-2</v>
      </c>
      <c r="FJ8" s="13">
        <f t="shared" si="6"/>
        <v>4.8705931388842716E-2</v>
      </c>
      <c r="FK8" s="13">
        <f t="shared" si="6"/>
        <v>2.6519715592663529E-2</v>
      </c>
      <c r="FL8" s="13">
        <f t="shared" si="6"/>
        <v>9.6057272876720612E-2</v>
      </c>
      <c r="FM8" s="13">
        <f t="shared" si="6"/>
        <v>0.10345383617049109</v>
      </c>
      <c r="FN8" s="13">
        <f t="shared" si="6"/>
        <v>7.2999652634748724E-2</v>
      </c>
      <c r="FO8" s="13">
        <f t="shared" si="6"/>
        <v>9.3095737858054139E-2</v>
      </c>
      <c r="FQ8" s="36" t="s">
        <v>49</v>
      </c>
      <c r="FR8" s="13">
        <f t="shared" ref="FR8:FR13" si="16">IFERROR(EQ8/DY8-1,"N/A")</f>
        <v>0.13429287869591877</v>
      </c>
      <c r="FS8" s="13">
        <f t="shared" si="7"/>
        <v>0.18131726544580151</v>
      </c>
      <c r="FT8" s="13">
        <f t="shared" si="7"/>
        <v>0.17773600142126189</v>
      </c>
      <c r="FU8" s="13">
        <f t="shared" si="7"/>
        <v>0.23818418116644224</v>
      </c>
      <c r="FV8" s="13">
        <f t="shared" si="7"/>
        <v>0.23682110788443378</v>
      </c>
      <c r="FW8" s="13">
        <f t="shared" si="7"/>
        <v>0.16972081435706565</v>
      </c>
      <c r="FX8" s="13">
        <f t="shared" si="7"/>
        <v>0.19368373274348771</v>
      </c>
      <c r="FZ8" s="36" t="s">
        <v>49</v>
      </c>
      <c r="GA8" s="13">
        <f t="shared" ref="GA8:GA13" si="17">IFERROR(EZ8/DY8-1,"N/A")</f>
        <v>0.16732994506618049</v>
      </c>
      <c r="GB8" s="13">
        <f t="shared" si="8"/>
        <v>0.23309460793250492</v>
      </c>
      <c r="GC8" s="13">
        <f t="shared" si="8"/>
        <v>0.28057369108533114</v>
      </c>
      <c r="GD8" s="13">
        <f t="shared" si="8"/>
        <v>0.2604046272378211</v>
      </c>
      <c r="GE8" s="13">
        <f t="shared" si="8"/>
        <v>0.25200256112297437</v>
      </c>
      <c r="GF8" s="13">
        <f t="shared" si="8"/>
        <v>0.17543367403007282</v>
      </c>
      <c r="GG8" s="13">
        <f t="shared" si="8"/>
        <v>0.20508786434801096</v>
      </c>
    </row>
    <row r="9" spans="2:189" x14ac:dyDescent="0.2">
      <c r="B9" s="36" t="s">
        <v>50</v>
      </c>
      <c r="C9" s="37">
        <v>129.48139341510833</v>
      </c>
      <c r="D9" s="37">
        <v>140.35171825667589</v>
      </c>
      <c r="E9" s="37">
        <v>152.29590603320642</v>
      </c>
      <c r="F9" s="37">
        <v>170.1509002692402</v>
      </c>
      <c r="G9" s="37">
        <v>177.969923823855</v>
      </c>
      <c r="H9" s="37">
        <v>203.9452741413923</v>
      </c>
      <c r="I9" s="37">
        <v>215.51815834762215</v>
      </c>
      <c r="K9" s="36" t="s">
        <v>50</v>
      </c>
      <c r="L9" s="33">
        <v>131.22223239235262</v>
      </c>
      <c r="M9" s="33">
        <v>143.77518041595567</v>
      </c>
      <c r="N9" s="33">
        <v>156.15422294364589</v>
      </c>
      <c r="O9" s="33">
        <v>174.2293586401284</v>
      </c>
      <c r="P9" s="33">
        <v>182.1238393386472</v>
      </c>
      <c r="Q9" s="33">
        <v>227.98249239086664</v>
      </c>
      <c r="R9" s="33">
        <v>236.60520886048732</v>
      </c>
      <c r="T9" s="36" t="s">
        <v>50</v>
      </c>
      <c r="U9" s="33">
        <v>138.22350719738913</v>
      </c>
      <c r="V9" s="33">
        <v>148.82427269727384</v>
      </c>
      <c r="W9" s="33">
        <v>166.27088234051175</v>
      </c>
      <c r="X9" s="33">
        <v>182.84544183632534</v>
      </c>
      <c r="Y9" s="33">
        <v>197.36463876914618</v>
      </c>
      <c r="Z9" s="33">
        <v>238.48251649786403</v>
      </c>
      <c r="AA9" s="33">
        <v>250.22333130159984</v>
      </c>
      <c r="AC9" s="36" t="s">
        <v>50</v>
      </c>
      <c r="AD9" s="38">
        <v>143.73061313843391</v>
      </c>
      <c r="AE9" s="38">
        <v>155.73078001853574</v>
      </c>
      <c r="AF9" s="38">
        <v>169.8695262699774</v>
      </c>
      <c r="AG9" s="38">
        <v>184.92752323965104</v>
      </c>
      <c r="AH9" s="38">
        <v>201.90377405285435</v>
      </c>
      <c r="AI9" s="38">
        <v>243.04212389321293</v>
      </c>
      <c r="AJ9" s="38">
        <v>252.94399419974002</v>
      </c>
      <c r="AL9" s="36" t="s">
        <v>50</v>
      </c>
      <c r="AM9" s="13">
        <f t="shared" si="9"/>
        <v>1.344470376267326E-2</v>
      </c>
      <c r="AN9" s="13">
        <f t="shared" si="0"/>
        <v>2.4392021713755874E-2</v>
      </c>
      <c r="AO9" s="13">
        <f t="shared" si="0"/>
        <v>2.533434424427794E-2</v>
      </c>
      <c r="AP9" s="13">
        <f t="shared" si="0"/>
        <v>2.3969654961769837E-2</v>
      </c>
      <c r="AQ9" s="13">
        <f t="shared" si="0"/>
        <v>2.3340547804602707E-2</v>
      </c>
      <c r="AR9" s="13">
        <f t="shared" si="0"/>
        <v>0.11786111911967945</v>
      </c>
      <c r="AS9" s="13">
        <f t="shared" si="0"/>
        <v>9.7843498081737534E-2</v>
      </c>
      <c r="AU9" s="36" t="s">
        <v>50</v>
      </c>
      <c r="AV9" s="13">
        <f t="shared" si="10"/>
        <v>6.7516370898590639E-2</v>
      </c>
      <c r="AW9" s="13">
        <f t="shared" si="1"/>
        <v>6.0366588637720042E-2</v>
      </c>
      <c r="AX9" s="13">
        <f t="shared" si="1"/>
        <v>9.1761995915098593E-2</v>
      </c>
      <c r="AY9" s="13">
        <f t="shared" si="1"/>
        <v>7.4607548634757714E-2</v>
      </c>
      <c r="AZ9" s="13">
        <f t="shared" si="1"/>
        <v>0.10897748635599247</v>
      </c>
      <c r="BA9" s="13">
        <f t="shared" si="1"/>
        <v>0.16934563696988425</v>
      </c>
      <c r="BB9" s="13">
        <f t="shared" si="1"/>
        <v>0.16103131736120191</v>
      </c>
      <c r="BD9" s="36" t="s">
        <v>50</v>
      </c>
      <c r="BE9" s="13">
        <f t="shared" si="11"/>
        <v>0.11004839651086828</v>
      </c>
      <c r="BF9" s="13">
        <f t="shared" si="2"/>
        <v>0.10957515841547827</v>
      </c>
      <c r="BG9" s="13">
        <f t="shared" si="2"/>
        <v>0.1153912846018279</v>
      </c>
      <c r="BH9" s="13">
        <f t="shared" si="2"/>
        <v>8.6844224432717665E-2</v>
      </c>
      <c r="BI9" s="13">
        <f t="shared" si="2"/>
        <v>0.13448255589909541</v>
      </c>
      <c r="BJ9" s="13">
        <f t="shared" si="2"/>
        <v>0.19170265119610153</v>
      </c>
      <c r="BK9" s="13">
        <f t="shared" si="2"/>
        <v>0.17365513949758005</v>
      </c>
      <c r="BM9" s="36" t="s">
        <v>50</v>
      </c>
      <c r="BN9" s="38">
        <v>126.52510562071349</v>
      </c>
      <c r="BO9" s="38">
        <v>136.02971277046015</v>
      </c>
      <c r="BP9" s="38">
        <v>140.4938426348964</v>
      </c>
      <c r="BQ9" s="38">
        <v>136.89274989815181</v>
      </c>
      <c r="BR9" s="38">
        <v>114.8700165275429</v>
      </c>
      <c r="BS9" s="38">
        <v>107.65581424266361</v>
      </c>
      <c r="BT9" s="38">
        <v>90.325320925174992</v>
      </c>
      <c r="BV9" s="36" t="s">
        <v>50</v>
      </c>
      <c r="BW9" s="39">
        <v>129.77457474077431</v>
      </c>
      <c r="BX9" s="39">
        <v>140.22105476806138</v>
      </c>
      <c r="BY9" s="39">
        <v>147.03416628092248</v>
      </c>
      <c r="BZ9" s="39">
        <v>151.33992404976377</v>
      </c>
      <c r="CA9" s="39">
        <v>134.5426230799695</v>
      </c>
      <c r="CB9" s="39">
        <v>125.96641564715704</v>
      </c>
      <c r="CC9" s="39">
        <v>108.02486421337778</v>
      </c>
      <c r="CE9" s="36" t="s">
        <v>50</v>
      </c>
      <c r="CF9" s="33">
        <v>133.99323690312937</v>
      </c>
      <c r="CG9" s="33">
        <v>146.15964744722555</v>
      </c>
      <c r="CH9" s="33">
        <v>152.33012067307615</v>
      </c>
      <c r="CI9" s="33">
        <v>153.40566573572863</v>
      </c>
      <c r="CJ9" s="33">
        <v>145.2351161552703</v>
      </c>
      <c r="CK9" s="33">
        <v>137.58485674629372</v>
      </c>
      <c r="CL9" s="33">
        <v>121.4694606860798</v>
      </c>
      <c r="CN9" s="36" t="s">
        <v>50</v>
      </c>
      <c r="CO9" s="33">
        <v>140.85575006217783</v>
      </c>
      <c r="CP9" s="33">
        <v>151.58832804827261</v>
      </c>
      <c r="CQ9" s="33">
        <v>151.12337272341068</v>
      </c>
      <c r="CR9" s="33">
        <v>157.06098439021426</v>
      </c>
      <c r="CS9" s="33">
        <v>148.8740729521823</v>
      </c>
      <c r="CT9" s="33">
        <v>143.94807576697204</v>
      </c>
      <c r="CU9" s="33">
        <v>125.55095983374008</v>
      </c>
      <c r="CW9" s="36" t="s">
        <v>50</v>
      </c>
      <c r="CX9" s="13">
        <f t="shared" si="12"/>
        <v>2.5682405907660799E-2</v>
      </c>
      <c r="CY9" s="13">
        <f t="shared" si="3"/>
        <v>3.0811959477366591E-2</v>
      </c>
      <c r="CZ9" s="13">
        <f t="shared" si="3"/>
        <v>4.6552386377689992E-2</v>
      </c>
      <c r="DA9" s="13">
        <f t="shared" si="3"/>
        <v>0.10553644486184011</v>
      </c>
      <c r="DB9" s="13">
        <f t="shared" si="3"/>
        <v>0.1712597172623338</v>
      </c>
      <c r="DC9" s="13">
        <f t="shared" si="3"/>
        <v>0.17008464924356126</v>
      </c>
      <c r="DD9" s="13">
        <f t="shared" si="3"/>
        <v>0.19595328427191516</v>
      </c>
      <c r="DF9" s="36" t="s">
        <v>50</v>
      </c>
      <c r="DG9" s="13">
        <f t="shared" si="13"/>
        <v>5.9024896646229452E-2</v>
      </c>
      <c r="DH9" s="13">
        <f t="shared" si="4"/>
        <v>7.4468544191215846E-2</v>
      </c>
      <c r="DI9" s="13">
        <f t="shared" si="4"/>
        <v>8.424766392744254E-2</v>
      </c>
      <c r="DJ9" s="13">
        <f t="shared" si="4"/>
        <v>0.12062666466896488</v>
      </c>
      <c r="DK9" s="13">
        <f t="shared" si="4"/>
        <v>0.26434312926599635</v>
      </c>
      <c r="DL9" s="13">
        <f t="shared" si="4"/>
        <v>0.27800674505297041</v>
      </c>
      <c r="DM9" s="13">
        <f t="shared" si="4"/>
        <v>0.34479965796860479</v>
      </c>
      <c r="DO9" s="36" t="s">
        <v>50</v>
      </c>
      <c r="DP9" s="13">
        <f t="shared" si="14"/>
        <v>0.11326324820011258</v>
      </c>
      <c r="DQ9" s="13">
        <f t="shared" si="5"/>
        <v>0.11437659435528214</v>
      </c>
      <c r="DR9" s="13">
        <f t="shared" si="5"/>
        <v>7.5658334124559579E-2</v>
      </c>
      <c r="DS9" s="13">
        <f t="shared" si="5"/>
        <v>0.1473287263720513</v>
      </c>
      <c r="DT9" s="13">
        <f t="shared" si="5"/>
        <v>0.29602203823559203</v>
      </c>
      <c r="DU9" s="13">
        <f t="shared" si="5"/>
        <v>0.33711380829374593</v>
      </c>
      <c r="DV9" s="13">
        <f t="shared" si="5"/>
        <v>0.38998631333672007</v>
      </c>
      <c r="DX9" s="36" t="s">
        <v>50</v>
      </c>
      <c r="DY9" s="38">
        <v>127.87462724865863</v>
      </c>
      <c r="DZ9" s="38">
        <v>135.90178270839374</v>
      </c>
      <c r="EA9" s="38">
        <v>139.70606847087259</v>
      </c>
      <c r="EB9" s="38">
        <v>137.7921798740939</v>
      </c>
      <c r="EC9" s="38">
        <v>114.42518312376943</v>
      </c>
      <c r="ED9" s="38">
        <v>141.94367440784856</v>
      </c>
      <c r="EE9" s="38">
        <v>158.31702034160719</v>
      </c>
      <c r="EG9" s="36" t="s">
        <v>50</v>
      </c>
      <c r="EH9" s="39">
        <v>129.41235534432886</v>
      </c>
      <c r="EI9" s="39">
        <v>139.80265346535325</v>
      </c>
      <c r="EJ9" s="39">
        <v>148.69150843720612</v>
      </c>
      <c r="EK9" s="39">
        <v>153.53511662370366</v>
      </c>
      <c r="EL9" s="39">
        <v>133.61046062207907</v>
      </c>
      <c r="EM9" s="39">
        <v>164.7316101190587</v>
      </c>
      <c r="EN9" s="39">
        <v>180.00163673403563</v>
      </c>
      <c r="EP9" s="36" t="s">
        <v>50</v>
      </c>
      <c r="EQ9" s="33">
        <v>132.09341958892716</v>
      </c>
      <c r="ER9" s="33">
        <v>146.24624414547282</v>
      </c>
      <c r="ES9" s="33">
        <v>153.34871129320072</v>
      </c>
      <c r="ET9" s="33">
        <v>169.88185970197719</v>
      </c>
      <c r="EU9" s="33">
        <v>146.69002085689516</v>
      </c>
      <c r="EV9" s="33">
        <v>189.8215831068764</v>
      </c>
      <c r="EW9" s="33">
        <v>205.14380881975922</v>
      </c>
      <c r="EY9" s="36" t="s">
        <v>50</v>
      </c>
      <c r="EZ9" s="33">
        <v>139.41204530853304</v>
      </c>
      <c r="FA9" s="33">
        <v>152.38444585879211</v>
      </c>
      <c r="FB9" s="33">
        <v>153.54083150333139</v>
      </c>
      <c r="FC9" s="33">
        <v>169.27462201438598</v>
      </c>
      <c r="FD9" s="33">
        <v>150.78779211270916</v>
      </c>
      <c r="FE9" s="33">
        <v>198.6525156124298</v>
      </c>
      <c r="FF9" s="33">
        <v>216.85306734443299</v>
      </c>
      <c r="FH9" s="36" t="s">
        <v>50</v>
      </c>
      <c r="FI9" s="13">
        <f t="shared" si="15"/>
        <v>1.2025279203199846E-2</v>
      </c>
      <c r="FJ9" s="13">
        <f t="shared" si="6"/>
        <v>2.8703602551922724E-2</v>
      </c>
      <c r="FK9" s="13">
        <f t="shared" si="6"/>
        <v>6.4316747759650239E-2</v>
      </c>
      <c r="FL9" s="13">
        <f t="shared" si="6"/>
        <v>0.11425130775922621</v>
      </c>
      <c r="FM9" s="13">
        <f t="shared" si="6"/>
        <v>0.16766656582544126</v>
      </c>
      <c r="FN9" s="13">
        <f t="shared" si="6"/>
        <v>0.16054210098671451</v>
      </c>
      <c r="FO9" s="13">
        <f t="shared" si="6"/>
        <v>0.13696958384915692</v>
      </c>
      <c r="FQ9" s="36" t="s">
        <v>50</v>
      </c>
      <c r="FR9" s="13">
        <f t="shared" si="16"/>
        <v>3.2991629622230567E-2</v>
      </c>
      <c r="FS9" s="13">
        <f t="shared" si="7"/>
        <v>7.6117187213616821E-2</v>
      </c>
      <c r="FT9" s="13">
        <f t="shared" si="7"/>
        <v>9.7652471160710519E-2</v>
      </c>
      <c r="FU9" s="13">
        <f t="shared" si="7"/>
        <v>0.23288462275003474</v>
      </c>
      <c r="FV9" s="13">
        <f t="shared" si="7"/>
        <v>0.2819732234837331</v>
      </c>
      <c r="FW9" s="13">
        <f t="shared" si="7"/>
        <v>0.33730216509303279</v>
      </c>
      <c r="FX9" s="13">
        <f t="shared" si="7"/>
        <v>0.2957786116559793</v>
      </c>
      <c r="FZ9" s="36" t="s">
        <v>50</v>
      </c>
      <c r="GA9" s="13">
        <f t="shared" si="17"/>
        <v>9.022445115276323E-2</v>
      </c>
      <c r="GB9" s="13">
        <f t="shared" si="8"/>
        <v>0.12128364192076457</v>
      </c>
      <c r="GC9" s="13">
        <f t="shared" si="8"/>
        <v>9.902764556962107E-2</v>
      </c>
      <c r="GD9" s="13">
        <f t="shared" si="8"/>
        <v>0.22847771309706277</v>
      </c>
      <c r="GE9" s="13">
        <f t="shared" si="8"/>
        <v>0.31778501896394307</v>
      </c>
      <c r="GF9" s="13">
        <f t="shared" si="8"/>
        <v>0.39951650851054477</v>
      </c>
      <c r="GG9" s="13">
        <f t="shared" si="8"/>
        <v>0.36973944353247767</v>
      </c>
    </row>
    <row r="10" spans="2:189" x14ac:dyDescent="0.2">
      <c r="B10" s="36" t="s">
        <v>51</v>
      </c>
      <c r="C10" s="37">
        <v>346.57416241309454</v>
      </c>
      <c r="D10" s="37">
        <v>373.01054553722417</v>
      </c>
      <c r="E10" s="37">
        <v>406.62369320899063</v>
      </c>
      <c r="F10" s="37">
        <v>420.5091745328258</v>
      </c>
      <c r="G10" s="37">
        <v>429.73552970341359</v>
      </c>
      <c r="H10" s="37">
        <v>439.19490274951607</v>
      </c>
      <c r="I10" s="37">
        <v>451.59092119978169</v>
      </c>
      <c r="K10" s="36" t="s">
        <v>51</v>
      </c>
      <c r="L10" s="33">
        <v>332.12863446845785</v>
      </c>
      <c r="M10" s="33">
        <v>334.58225869923166</v>
      </c>
      <c r="N10" s="33">
        <v>349.3227000450147</v>
      </c>
      <c r="O10" s="33">
        <v>325.29691611090834</v>
      </c>
      <c r="P10" s="33">
        <v>344.12304443902298</v>
      </c>
      <c r="Q10" s="33">
        <v>334.60856117955393</v>
      </c>
      <c r="R10" s="33">
        <v>358.76406321283298</v>
      </c>
      <c r="T10" s="36" t="s">
        <v>51</v>
      </c>
      <c r="U10" s="33">
        <v>286.22880468355532</v>
      </c>
      <c r="V10" s="33">
        <v>260.07344903834883</v>
      </c>
      <c r="W10" s="33">
        <v>240.36182813869081</v>
      </c>
      <c r="X10" s="33">
        <v>164.69643877470654</v>
      </c>
      <c r="Y10" s="33">
        <v>177.67602083028686</v>
      </c>
      <c r="Z10" s="33">
        <v>147.32667851883491</v>
      </c>
      <c r="AA10" s="33">
        <v>160.50243263800962</v>
      </c>
      <c r="AC10" s="36" t="s">
        <v>51</v>
      </c>
      <c r="AD10" s="38">
        <v>253.55719672073852</v>
      </c>
      <c r="AE10" s="38">
        <v>184.87473152804657</v>
      </c>
      <c r="AF10" s="38">
        <v>90.575902886704952</v>
      </c>
      <c r="AG10" s="38">
        <v>28.934658797407877</v>
      </c>
      <c r="AH10" s="38">
        <v>23.270163175058961</v>
      </c>
      <c r="AI10" s="38">
        <v>20.454176676088199</v>
      </c>
      <c r="AJ10" s="38">
        <v>12.252853050466861</v>
      </c>
      <c r="AL10" s="36" t="s">
        <v>51</v>
      </c>
      <c r="AM10" s="13">
        <f t="shared" si="9"/>
        <v>-4.1680914249512147E-2</v>
      </c>
      <c r="AN10" s="13">
        <f t="shared" si="0"/>
        <v>-0.10302198502899329</v>
      </c>
      <c r="AO10" s="13">
        <f t="shared" si="0"/>
        <v>-0.14091897280202303</v>
      </c>
      <c r="AP10" s="13">
        <f t="shared" si="0"/>
        <v>-0.22642135817297127</v>
      </c>
      <c r="AQ10" s="13">
        <f t="shared" si="0"/>
        <v>-0.19922133346404225</v>
      </c>
      <c r="AR10" s="13">
        <f t="shared" si="0"/>
        <v>-0.23813195671264509</v>
      </c>
      <c r="AS10" s="13">
        <f t="shared" si="0"/>
        <v>-0.20555519083582852</v>
      </c>
      <c r="AU10" s="36" t="s">
        <v>51</v>
      </c>
      <c r="AV10" s="13">
        <f t="shared" si="10"/>
        <v>-0.17411960923276026</v>
      </c>
      <c r="AW10" s="13">
        <f t="shared" si="1"/>
        <v>-0.30277185953608632</v>
      </c>
      <c r="AX10" s="13">
        <f t="shared" si="1"/>
        <v>-0.40888385956606543</v>
      </c>
      <c r="AY10" s="13">
        <f t="shared" si="1"/>
        <v>-0.60834043880807176</v>
      </c>
      <c r="AZ10" s="13">
        <f t="shared" si="1"/>
        <v>-0.58654565762130073</v>
      </c>
      <c r="BA10" s="13">
        <f t="shared" si="1"/>
        <v>-0.66455284977918105</v>
      </c>
      <c r="BB10" s="13">
        <f t="shared" si="1"/>
        <v>-0.64458445663259001</v>
      </c>
      <c r="BD10" s="36" t="s">
        <v>51</v>
      </c>
      <c r="BE10" s="13">
        <f t="shared" si="11"/>
        <v>-0.26838978718063145</v>
      </c>
      <c r="BF10" s="13">
        <f t="shared" si="2"/>
        <v>-0.50437130065107716</v>
      </c>
      <c r="BG10" s="13">
        <f t="shared" si="2"/>
        <v>-0.77724883129190392</v>
      </c>
      <c r="BH10" s="13">
        <f t="shared" si="2"/>
        <v>-0.93119137334029989</v>
      </c>
      <c r="BI10" s="13">
        <f t="shared" si="2"/>
        <v>-0.94585003666995116</v>
      </c>
      <c r="BJ10" s="13">
        <f t="shared" si="2"/>
        <v>-0.95342801897736562</v>
      </c>
      <c r="BK10" s="13">
        <f t="shared" si="2"/>
        <v>-0.97286736186388867</v>
      </c>
      <c r="BM10" s="36" t="s">
        <v>51</v>
      </c>
      <c r="BN10" s="38">
        <v>343.87139658944631</v>
      </c>
      <c r="BO10" s="38">
        <v>362.7178974102527</v>
      </c>
      <c r="BP10" s="38">
        <v>359.42762387238668</v>
      </c>
      <c r="BQ10" s="38">
        <v>313.32911942372453</v>
      </c>
      <c r="BR10" s="38">
        <v>282.8858262342456</v>
      </c>
      <c r="BS10" s="38">
        <v>265.71540326968926</v>
      </c>
      <c r="BT10" s="38">
        <v>247.15052347279072</v>
      </c>
      <c r="BV10" s="36" t="s">
        <v>51</v>
      </c>
      <c r="BW10" s="39">
        <v>324.7100888450222</v>
      </c>
      <c r="BX10" s="39">
        <v>325.72015543385305</v>
      </c>
      <c r="BY10" s="39">
        <v>324.3487470555948</v>
      </c>
      <c r="BZ10" s="39">
        <v>243.11128932886265</v>
      </c>
      <c r="CA10" s="39">
        <v>204.68328158325102</v>
      </c>
      <c r="CB10" s="39">
        <v>171.13308624357765</v>
      </c>
      <c r="CC10" s="39">
        <v>147.44398618240231</v>
      </c>
      <c r="CE10" s="36" t="s">
        <v>51</v>
      </c>
      <c r="CF10" s="33">
        <v>293.25782667708438</v>
      </c>
      <c r="CG10" s="33">
        <v>263.79903810513304</v>
      </c>
      <c r="CH10" s="33">
        <v>247.67585718266366</v>
      </c>
      <c r="CI10" s="33">
        <v>152.84703589251512</v>
      </c>
      <c r="CJ10" s="33">
        <v>113.41453929526757</v>
      </c>
      <c r="CK10" s="33">
        <v>65.99528263142642</v>
      </c>
      <c r="CL10" s="33">
        <v>40.577063677929033</v>
      </c>
      <c r="CN10" s="36" t="s">
        <v>51</v>
      </c>
      <c r="CO10" s="33">
        <v>260.51387978716173</v>
      </c>
      <c r="CP10" s="33">
        <v>184.01337296635242</v>
      </c>
      <c r="CQ10" s="33">
        <v>105.57906615188733</v>
      </c>
      <c r="CR10" s="33">
        <v>41.966165250563094</v>
      </c>
      <c r="CS10" s="33">
        <v>33.314605991094218</v>
      </c>
      <c r="CT10" s="33">
        <v>20.454176676088199</v>
      </c>
      <c r="CU10" s="33">
        <v>7.8584208964284556</v>
      </c>
      <c r="CW10" s="36" t="s">
        <v>51</v>
      </c>
      <c r="CX10" s="13">
        <f t="shared" si="12"/>
        <v>-5.5722307625664769E-2</v>
      </c>
      <c r="CY10" s="13">
        <f t="shared" si="3"/>
        <v>-0.10200142380775135</v>
      </c>
      <c r="CZ10" s="13">
        <f t="shared" si="3"/>
        <v>-9.7596496448604908E-2</v>
      </c>
      <c r="DA10" s="13">
        <f t="shared" si="3"/>
        <v>-0.22410247162474606</v>
      </c>
      <c r="DB10" s="13">
        <f t="shared" si="3"/>
        <v>-0.2764456094956077</v>
      </c>
      <c r="DC10" s="13">
        <f t="shared" si="3"/>
        <v>-0.35595345946171886</v>
      </c>
      <c r="DD10" s="13">
        <f t="shared" si="3"/>
        <v>-0.40342434193292454</v>
      </c>
      <c r="DF10" s="36" t="s">
        <v>51</v>
      </c>
      <c r="DG10" s="13">
        <f t="shared" si="13"/>
        <v>-0.14718749629760652</v>
      </c>
      <c r="DH10" s="13">
        <f t="shared" si="4"/>
        <v>-0.27271568348676578</v>
      </c>
      <c r="DI10" s="13">
        <f t="shared" si="4"/>
        <v>-0.31091590981721551</v>
      </c>
      <c r="DJ10" s="13">
        <f t="shared" si="4"/>
        <v>-0.51218375051245912</v>
      </c>
      <c r="DK10" s="13">
        <f t="shared" si="4"/>
        <v>-0.59908016317030366</v>
      </c>
      <c r="DL10" s="13">
        <f t="shared" si="4"/>
        <v>-0.75163170136416912</v>
      </c>
      <c r="DM10" s="13">
        <f t="shared" si="4"/>
        <v>-0.83582044210237638</v>
      </c>
      <c r="DO10" s="36" t="s">
        <v>51</v>
      </c>
      <c r="DP10" s="13">
        <f t="shared" si="14"/>
        <v>-0.24240898669977629</v>
      </c>
      <c r="DQ10" s="13">
        <f t="shared" si="5"/>
        <v>-0.49268184922724179</v>
      </c>
      <c r="DR10" s="13">
        <f t="shared" si="5"/>
        <v>-0.70625778560255359</v>
      </c>
      <c r="DS10" s="13">
        <f t="shared" si="5"/>
        <v>-0.86606362878832543</v>
      </c>
      <c r="DT10" s="13">
        <f t="shared" si="5"/>
        <v>-0.88223303219332094</v>
      </c>
      <c r="DU10" s="13">
        <f t="shared" si="5"/>
        <v>-0.92302223949234841</v>
      </c>
      <c r="DV10" s="13">
        <f t="shared" si="5"/>
        <v>-0.96820390753777386</v>
      </c>
      <c r="DX10" s="36" t="s">
        <v>51</v>
      </c>
      <c r="DY10" s="38">
        <v>344.21528450678608</v>
      </c>
      <c r="DZ10" s="38">
        <v>362.81260888041049</v>
      </c>
      <c r="EA10" s="38">
        <v>367.03560899727228</v>
      </c>
      <c r="EB10" s="38">
        <v>310.44430674538222</v>
      </c>
      <c r="EC10" s="38">
        <v>266.79019027939495</v>
      </c>
      <c r="ED10" s="38">
        <v>312.61281873176881</v>
      </c>
      <c r="EE10" s="38">
        <v>358.7569601310712</v>
      </c>
      <c r="EG10" s="36" t="s">
        <v>51</v>
      </c>
      <c r="EH10" s="39">
        <v>325.42413355127991</v>
      </c>
      <c r="EI10" s="39">
        <v>326.34191696183296</v>
      </c>
      <c r="EJ10" s="39">
        <v>321.06086919507214</v>
      </c>
      <c r="EK10" s="39">
        <v>228.90341384923531</v>
      </c>
      <c r="EL10" s="39">
        <v>186.34131151004178</v>
      </c>
      <c r="EM10" s="39">
        <v>199.760592114904</v>
      </c>
      <c r="EN10" s="39">
        <v>236.70875169445151</v>
      </c>
      <c r="EP10" s="36" t="s">
        <v>51</v>
      </c>
      <c r="EQ10" s="33">
        <v>288.49283877348455</v>
      </c>
      <c r="ER10" s="33">
        <v>263.07409850132234</v>
      </c>
      <c r="ES10" s="33">
        <v>237.16513102672411</v>
      </c>
      <c r="ET10" s="33">
        <v>101.71519361018413</v>
      </c>
      <c r="EU10" s="33">
        <v>76.327138634657445</v>
      </c>
      <c r="EV10" s="33">
        <v>71.020345543927419</v>
      </c>
      <c r="EW10" s="33">
        <v>84.426624187168315</v>
      </c>
      <c r="EY10" s="36" t="s">
        <v>51</v>
      </c>
      <c r="EZ10" s="33">
        <v>261.34110268178114</v>
      </c>
      <c r="FA10" s="33">
        <v>190.04320450849102</v>
      </c>
      <c r="FB10" s="33">
        <v>112.33442548770374</v>
      </c>
      <c r="FC10" s="33">
        <v>28.939449051080739</v>
      </c>
      <c r="FD10" s="33">
        <v>25.1574180530516</v>
      </c>
      <c r="FE10" s="33">
        <v>20.454176676088199</v>
      </c>
      <c r="FF10" s="33">
        <v>10.682936478840983</v>
      </c>
      <c r="FH10" s="36" t="s">
        <v>51</v>
      </c>
      <c r="FI10" s="13">
        <f t="shared" si="15"/>
        <v>-5.4591274127850919E-2</v>
      </c>
      <c r="FJ10" s="13">
        <f t="shared" si="6"/>
        <v>-0.10052211810146572</v>
      </c>
      <c r="FK10" s="13">
        <f t="shared" si="6"/>
        <v>-0.12525961698321708</v>
      </c>
      <c r="FL10" s="13">
        <f t="shared" si="6"/>
        <v>-0.26265868345598131</v>
      </c>
      <c r="FM10" s="13">
        <f t="shared" si="6"/>
        <v>-0.30154361629677395</v>
      </c>
      <c r="FN10" s="13">
        <f t="shared" si="6"/>
        <v>-0.36099679813096663</v>
      </c>
      <c r="FO10" s="13">
        <f t="shared" si="6"/>
        <v>-0.34019746513636862</v>
      </c>
      <c r="FQ10" s="36" t="s">
        <v>51</v>
      </c>
      <c r="FR10" s="13">
        <f t="shared" si="16"/>
        <v>-0.16188254340054731</v>
      </c>
      <c r="FS10" s="13">
        <f t="shared" si="7"/>
        <v>-0.27490364981213689</v>
      </c>
      <c r="FT10" s="13">
        <f t="shared" si="7"/>
        <v>-0.35383618043314524</v>
      </c>
      <c r="FU10" s="13">
        <f t="shared" si="7"/>
        <v>-0.6723560670944817</v>
      </c>
      <c r="FV10" s="13">
        <f t="shared" si="7"/>
        <v>-0.7139057528512418</v>
      </c>
      <c r="FW10" s="13">
        <f t="shared" si="7"/>
        <v>-0.77281691188464985</v>
      </c>
      <c r="FX10" s="13">
        <f t="shared" si="7"/>
        <v>-0.76466902786687907</v>
      </c>
      <c r="FZ10" s="36" t="s">
        <v>51</v>
      </c>
      <c r="GA10" s="13">
        <f t="shared" si="17"/>
        <v>-0.24076264348270426</v>
      </c>
      <c r="GB10" s="13">
        <f t="shared" si="8"/>
        <v>-0.47619459782575346</v>
      </c>
      <c r="GC10" s="13">
        <f t="shared" si="8"/>
        <v>-0.69394134319937717</v>
      </c>
      <c r="GD10" s="13">
        <f t="shared" si="8"/>
        <v>-0.90678054510171424</v>
      </c>
      <c r="GE10" s="13">
        <f t="shared" si="8"/>
        <v>-0.90570336178138489</v>
      </c>
      <c r="GF10" s="13">
        <f t="shared" si="8"/>
        <v>-0.93457025607885102</v>
      </c>
      <c r="GG10" s="13">
        <f t="shared" si="8"/>
        <v>-0.97022235756781416</v>
      </c>
    </row>
    <row r="11" spans="2:189" x14ac:dyDescent="0.2">
      <c r="B11" s="36" t="s">
        <v>52</v>
      </c>
      <c r="C11" s="37">
        <v>27.761491856405204</v>
      </c>
      <c r="D11" s="37">
        <v>32.598631500777913</v>
      </c>
      <c r="E11" s="37">
        <v>34.681700121018004</v>
      </c>
      <c r="F11" s="37">
        <v>36.97615571861084</v>
      </c>
      <c r="G11" s="37">
        <v>38.158199002912866</v>
      </c>
      <c r="H11" s="37">
        <v>46.062784602533917</v>
      </c>
      <c r="I11" s="37">
        <v>45.067858447584932</v>
      </c>
      <c r="K11" s="36" t="s">
        <v>52</v>
      </c>
      <c r="L11" s="33">
        <v>30.464287895646187</v>
      </c>
      <c r="M11" s="33">
        <v>32.525660947847854</v>
      </c>
      <c r="N11" s="33">
        <v>33.131181040992516</v>
      </c>
      <c r="O11" s="33">
        <v>32.20092144412525</v>
      </c>
      <c r="P11" s="33">
        <v>32.852190900190081</v>
      </c>
      <c r="Q11" s="33">
        <v>40.299544224621954</v>
      </c>
      <c r="R11" s="33">
        <v>43.193020204225327</v>
      </c>
      <c r="T11" s="36" t="s">
        <v>52</v>
      </c>
      <c r="U11" s="33">
        <v>28.862580491637036</v>
      </c>
      <c r="V11" s="33">
        <v>27.802804733923256</v>
      </c>
      <c r="W11" s="33">
        <v>25.349382302601406</v>
      </c>
      <c r="X11" s="33">
        <v>27.849122528183798</v>
      </c>
      <c r="Y11" s="33">
        <v>31.171576215536984</v>
      </c>
      <c r="Z11" s="33">
        <v>42.435293877116543</v>
      </c>
      <c r="AA11" s="33">
        <v>43.170310359558975</v>
      </c>
      <c r="AC11" s="36" t="s">
        <v>52</v>
      </c>
      <c r="AD11" s="38">
        <v>24.252932159475566</v>
      </c>
      <c r="AE11" s="38">
        <v>20.552654476468486</v>
      </c>
      <c r="AF11" s="38">
        <v>20.368449711953033</v>
      </c>
      <c r="AG11" s="38">
        <v>12.113718229689933</v>
      </c>
      <c r="AH11" s="38">
        <v>18.988899677289687</v>
      </c>
      <c r="AI11" s="38">
        <v>33.324790540620157</v>
      </c>
      <c r="AJ11" s="38">
        <v>34.203945489897258</v>
      </c>
      <c r="AL11" s="36" t="s">
        <v>52</v>
      </c>
      <c r="AM11" s="13">
        <f t="shared" si="9"/>
        <v>9.73577375892134E-2</v>
      </c>
      <c r="AN11" s="13">
        <f t="shared" si="0"/>
        <v>-2.2384544862970035E-3</v>
      </c>
      <c r="AO11" s="13">
        <f t="shared" si="0"/>
        <v>-4.4707124351318406E-2</v>
      </c>
      <c r="AP11" s="13">
        <f t="shared" si="0"/>
        <v>-0.12914361111050054</v>
      </c>
      <c r="AQ11" s="13">
        <f t="shared" si="0"/>
        <v>-0.13905289666102283</v>
      </c>
      <c r="AR11" s="13">
        <f t="shared" si="0"/>
        <v>-0.12511706419057711</v>
      </c>
      <c r="AS11" s="13">
        <f t="shared" si="0"/>
        <v>-4.1600340196774388E-2</v>
      </c>
      <c r="AU11" s="36" t="s">
        <v>52</v>
      </c>
      <c r="AV11" s="13">
        <f t="shared" si="10"/>
        <v>3.9662444688749243E-2</v>
      </c>
      <c r="AW11" s="13">
        <f t="shared" si="1"/>
        <v>-0.14711742628644431</v>
      </c>
      <c r="AX11" s="13">
        <f t="shared" si="1"/>
        <v>-0.26908478493996824</v>
      </c>
      <c r="AY11" s="13">
        <f t="shared" si="1"/>
        <v>-0.24683564348559961</v>
      </c>
      <c r="AZ11" s="13">
        <f t="shared" si="1"/>
        <v>-0.1830962406491603</v>
      </c>
      <c r="BA11" s="13">
        <f t="shared" si="1"/>
        <v>-7.8751008145040102E-2</v>
      </c>
      <c r="BB11" s="13">
        <f t="shared" si="1"/>
        <v>-4.2104243542720243E-2</v>
      </c>
      <c r="BD11" s="36" t="s">
        <v>52</v>
      </c>
      <c r="BE11" s="13">
        <f t="shared" si="11"/>
        <v>-0.12638224613711213</v>
      </c>
      <c r="BF11" s="13">
        <f t="shared" si="2"/>
        <v>-0.36952400974323019</v>
      </c>
      <c r="BG11" s="13">
        <f t="shared" si="2"/>
        <v>-0.41270325154535237</v>
      </c>
      <c r="BH11" s="13">
        <f t="shared" si="2"/>
        <v>-0.6723910857073534</v>
      </c>
      <c r="BI11" s="13">
        <f t="shared" si="2"/>
        <v>-0.50236383861198108</v>
      </c>
      <c r="BJ11" s="13">
        <f t="shared" si="2"/>
        <v>-0.27653547591243632</v>
      </c>
      <c r="BK11" s="13">
        <f t="shared" si="2"/>
        <v>-0.24105678263640329</v>
      </c>
      <c r="BM11" s="36" t="s">
        <v>52</v>
      </c>
      <c r="BN11" s="38">
        <v>27.524761481260651</v>
      </c>
      <c r="BO11" s="38">
        <v>28.685298476772115</v>
      </c>
      <c r="BP11" s="38">
        <v>27.825215347154455</v>
      </c>
      <c r="BQ11" s="38">
        <v>26.42106267502421</v>
      </c>
      <c r="BR11" s="38">
        <v>22.242865715228085</v>
      </c>
      <c r="BS11" s="38">
        <v>27.293665141507489</v>
      </c>
      <c r="BT11" s="38">
        <v>22.378573275552721</v>
      </c>
      <c r="BV11" s="36" t="s">
        <v>52</v>
      </c>
      <c r="BW11" s="39">
        <v>27.537252673381637</v>
      </c>
      <c r="BX11" s="39">
        <v>25.701562698292967</v>
      </c>
      <c r="BY11" s="39">
        <v>24.294440490256697</v>
      </c>
      <c r="BZ11" s="39">
        <v>22.724780084834109</v>
      </c>
      <c r="CA11" s="39">
        <v>19.368560634216955</v>
      </c>
      <c r="CB11" s="39">
        <v>25.127906191596839</v>
      </c>
      <c r="CC11" s="39">
        <v>25.56254543749203</v>
      </c>
      <c r="CE11" s="36" t="s">
        <v>52</v>
      </c>
      <c r="CF11" s="33">
        <v>28.933027136652871</v>
      </c>
      <c r="CG11" s="33">
        <v>28.315630335596367</v>
      </c>
      <c r="CH11" s="33">
        <v>24.842474436052569</v>
      </c>
      <c r="CI11" s="33">
        <v>25.180416151388243</v>
      </c>
      <c r="CJ11" s="33">
        <v>23.113562335711435</v>
      </c>
      <c r="CK11" s="33">
        <v>35.788112847958047</v>
      </c>
      <c r="CL11" s="33">
        <v>32.782397453632413</v>
      </c>
      <c r="CN11" s="36" t="s">
        <v>52</v>
      </c>
      <c r="CO11" s="33">
        <v>24.771224684813401</v>
      </c>
      <c r="CP11" s="33">
        <v>20.988737403398488</v>
      </c>
      <c r="CQ11" s="33">
        <v>21.345784984398293</v>
      </c>
      <c r="CR11" s="33">
        <v>13.156216564791313</v>
      </c>
      <c r="CS11" s="33">
        <v>18.411270865491776</v>
      </c>
      <c r="CT11" s="33">
        <v>32.400458905106142</v>
      </c>
      <c r="CU11" s="33">
        <v>31.825998387520269</v>
      </c>
      <c r="CW11" s="36" t="s">
        <v>52</v>
      </c>
      <c r="CX11" s="13">
        <f t="shared" si="12"/>
        <v>4.5381654367804281E-4</v>
      </c>
      <c r="CY11" s="13">
        <f t="shared" si="3"/>
        <v>-0.10401620122221222</v>
      </c>
      <c r="CZ11" s="13">
        <f t="shared" si="3"/>
        <v>-0.12689119609127597</v>
      </c>
      <c r="DA11" s="13">
        <f t="shared" si="3"/>
        <v>-0.13989908867988843</v>
      </c>
      <c r="DB11" s="13">
        <f t="shared" si="3"/>
        <v>-0.12922368537446594</v>
      </c>
      <c r="DC11" s="13">
        <f t="shared" si="3"/>
        <v>-7.9350242581272878E-2</v>
      </c>
      <c r="DD11" s="13">
        <f t="shared" si="3"/>
        <v>0.14227771014417678</v>
      </c>
      <c r="DF11" s="36" t="s">
        <v>52</v>
      </c>
      <c r="DG11" s="13">
        <f t="shared" si="13"/>
        <v>5.1163591602818803E-2</v>
      </c>
      <c r="DH11" s="13">
        <f t="shared" si="4"/>
        <v>-1.2887024392480573E-2</v>
      </c>
      <c r="DI11" s="13">
        <f t="shared" si="4"/>
        <v>-0.10719560923027738</v>
      </c>
      <c r="DJ11" s="13">
        <f t="shared" si="4"/>
        <v>-4.6956723084751184E-2</v>
      </c>
      <c r="DK11" s="13">
        <f t="shared" si="4"/>
        <v>3.9144983907682729E-2</v>
      </c>
      <c r="DL11" s="13">
        <f t="shared" si="4"/>
        <v>0.31122414898878592</v>
      </c>
      <c r="DM11" s="13">
        <f t="shared" si="4"/>
        <v>0.46490113779707576</v>
      </c>
      <c r="DO11" s="36" t="s">
        <v>52</v>
      </c>
      <c r="DP11" s="13">
        <f t="shared" si="14"/>
        <v>-0.10003853433287357</v>
      </c>
      <c r="DQ11" s="13">
        <f t="shared" si="5"/>
        <v>-0.26831030116719568</v>
      </c>
      <c r="DR11" s="13">
        <f t="shared" si="5"/>
        <v>-0.23286182269991962</v>
      </c>
      <c r="DS11" s="13">
        <f t="shared" si="5"/>
        <v>-0.5020557376283028</v>
      </c>
      <c r="DT11" s="13">
        <f t="shared" si="5"/>
        <v>-0.17226174445287834</v>
      </c>
      <c r="DU11" s="13">
        <f t="shared" si="5"/>
        <v>0.18710545971461978</v>
      </c>
      <c r="DV11" s="13">
        <f t="shared" si="5"/>
        <v>0.42216387057562366</v>
      </c>
      <c r="DX11" s="36" t="s">
        <v>52</v>
      </c>
      <c r="DY11" s="38">
        <v>28.75087182762428</v>
      </c>
      <c r="DZ11" s="38">
        <v>33.246176659010175</v>
      </c>
      <c r="EA11" s="38">
        <v>32.873577849763606</v>
      </c>
      <c r="EB11" s="38">
        <v>31.567310400117112</v>
      </c>
      <c r="EC11" s="38">
        <v>30.111334561521776</v>
      </c>
      <c r="ED11" s="38">
        <v>36.140167965445954</v>
      </c>
      <c r="EE11" s="38">
        <v>35.656562820543769</v>
      </c>
      <c r="EG11" s="36" t="s">
        <v>52</v>
      </c>
      <c r="EH11" s="39">
        <v>31.24487334025423</v>
      </c>
      <c r="EI11" s="39">
        <v>32.897874665687389</v>
      </c>
      <c r="EJ11" s="39">
        <v>32.473927618249114</v>
      </c>
      <c r="EK11" s="39">
        <v>30.523200605975902</v>
      </c>
      <c r="EL11" s="39">
        <v>28.595141697076038</v>
      </c>
      <c r="EM11" s="39">
        <v>31.918787573274198</v>
      </c>
      <c r="EN11" s="39">
        <v>33.731782254190549</v>
      </c>
      <c r="EP11" s="36" t="s">
        <v>52</v>
      </c>
      <c r="EQ11" s="33">
        <v>30.424294625963089</v>
      </c>
      <c r="ER11" s="33">
        <v>29.241298611623815</v>
      </c>
      <c r="ES11" s="33">
        <v>25.166660556507139</v>
      </c>
      <c r="ET11" s="33">
        <v>27.219370480614835</v>
      </c>
      <c r="EU11" s="33">
        <v>29.353983621472022</v>
      </c>
      <c r="EV11" s="33">
        <v>38.388043554721875</v>
      </c>
      <c r="EW11" s="33">
        <v>41.154475319012221</v>
      </c>
      <c r="EY11" s="36" t="s">
        <v>52</v>
      </c>
      <c r="EZ11" s="33">
        <v>24.975074382845172</v>
      </c>
      <c r="FA11" s="33">
        <v>21.446365478712295</v>
      </c>
      <c r="FB11" s="33">
        <v>22.245064519282014</v>
      </c>
      <c r="FC11" s="33">
        <v>11.676691019759796</v>
      </c>
      <c r="FD11" s="33">
        <v>18.264051757689128</v>
      </c>
      <c r="FE11" s="33">
        <v>32.028948297842881</v>
      </c>
      <c r="FF11" s="33">
        <v>32.88218749177495</v>
      </c>
      <c r="FH11" s="36" t="s">
        <v>52</v>
      </c>
      <c r="FI11" s="13">
        <f t="shared" si="15"/>
        <v>8.6745248199175506E-2</v>
      </c>
      <c r="FJ11" s="13">
        <f t="shared" si="6"/>
        <v>-1.0476452582657836E-2</v>
      </c>
      <c r="FK11" s="13">
        <f t="shared" si="6"/>
        <v>-1.2157186946335607E-2</v>
      </c>
      <c r="FL11" s="13">
        <f t="shared" si="6"/>
        <v>-3.3075665329325488E-2</v>
      </c>
      <c r="FM11" s="13">
        <f t="shared" si="6"/>
        <v>-5.0352894899026723E-2</v>
      </c>
      <c r="FN11" s="13">
        <f t="shared" si="6"/>
        <v>-0.11680577678022608</v>
      </c>
      <c r="FO11" s="13">
        <f t="shared" si="6"/>
        <v>-5.39811023300385E-2</v>
      </c>
      <c r="FQ11" s="36" t="s">
        <v>52</v>
      </c>
      <c r="FR11" s="13">
        <f t="shared" si="16"/>
        <v>5.8204245365907736E-2</v>
      </c>
      <c r="FS11" s="13">
        <f t="shared" si="7"/>
        <v>-0.12046131164080731</v>
      </c>
      <c r="FT11" s="13">
        <f t="shared" si="7"/>
        <v>-0.23444108604417957</v>
      </c>
      <c r="FU11" s="13">
        <f t="shared" si="7"/>
        <v>-0.1377355202071997</v>
      </c>
      <c r="FV11" s="13">
        <f t="shared" si="7"/>
        <v>-2.5151689590588444E-2</v>
      </c>
      <c r="FW11" s="13">
        <f t="shared" si="7"/>
        <v>6.2198814112461864E-2</v>
      </c>
      <c r="FX11" s="13">
        <f t="shared" si="7"/>
        <v>0.15419075938808069</v>
      </c>
      <c r="FZ11" s="36" t="s">
        <v>52</v>
      </c>
      <c r="GA11" s="13">
        <f t="shared" si="17"/>
        <v>-0.13132810258474537</v>
      </c>
      <c r="GB11" s="13">
        <f t="shared" si="8"/>
        <v>-0.35492235096151925</v>
      </c>
      <c r="GC11" s="13">
        <f t="shared" si="8"/>
        <v>-0.32331477209615689</v>
      </c>
      <c r="GD11" s="13">
        <f t="shared" si="8"/>
        <v>-0.63010180874590838</v>
      </c>
      <c r="GE11" s="13">
        <f t="shared" si="8"/>
        <v>-0.39344927670432372</v>
      </c>
      <c r="GF11" s="13">
        <f t="shared" si="8"/>
        <v>-0.11375762479947127</v>
      </c>
      <c r="GG11" s="13">
        <f t="shared" si="8"/>
        <v>-7.7808266117292302E-2</v>
      </c>
    </row>
    <row r="12" spans="2:189" x14ac:dyDescent="0.2">
      <c r="B12" s="36" t="s">
        <v>53</v>
      </c>
      <c r="C12" s="37">
        <v>96.917863176135441</v>
      </c>
      <c r="D12" s="37">
        <v>108.47718448984462</v>
      </c>
      <c r="E12" s="37">
        <v>120.1679197382412</v>
      </c>
      <c r="F12" s="37">
        <v>125.80845971431884</v>
      </c>
      <c r="G12" s="37">
        <v>123.73449223080758</v>
      </c>
      <c r="H12" s="37">
        <v>123.25339511783585</v>
      </c>
      <c r="I12" s="37">
        <v>106.02025548773454</v>
      </c>
      <c r="K12" s="36" t="s">
        <v>53</v>
      </c>
      <c r="L12" s="33">
        <v>93.314917535965989</v>
      </c>
      <c r="M12" s="33">
        <v>110.80336743348502</v>
      </c>
      <c r="N12" s="33">
        <v>126.77009930712005</v>
      </c>
      <c r="O12" s="33">
        <v>130.30867100266011</v>
      </c>
      <c r="P12" s="33">
        <v>129.90762472721067</v>
      </c>
      <c r="Q12" s="33">
        <v>133.58395618026239</v>
      </c>
      <c r="R12" s="33">
        <v>119.30952909013136</v>
      </c>
      <c r="T12" s="36" t="s">
        <v>53</v>
      </c>
      <c r="U12" s="33">
        <v>94.158815520959649</v>
      </c>
      <c r="V12" s="33">
        <v>112.51879762418862</v>
      </c>
      <c r="W12" s="33">
        <v>126.77968358902523</v>
      </c>
      <c r="X12" s="33">
        <v>130.92881669702953</v>
      </c>
      <c r="Y12" s="33">
        <v>128.37170396075376</v>
      </c>
      <c r="Z12" s="33">
        <v>132.25891136989529</v>
      </c>
      <c r="AA12" s="33">
        <v>128.20441526019903</v>
      </c>
      <c r="AC12" s="36" t="s">
        <v>53</v>
      </c>
      <c r="AD12" s="38">
        <v>101.51654798948812</v>
      </c>
      <c r="AE12" s="38">
        <v>116.85449275647134</v>
      </c>
      <c r="AF12" s="38">
        <v>123.396051326969</v>
      </c>
      <c r="AG12" s="38">
        <v>121.12579479240715</v>
      </c>
      <c r="AH12" s="38">
        <v>118.6387468817244</v>
      </c>
      <c r="AI12" s="38">
        <v>122.4116013651884</v>
      </c>
      <c r="AJ12" s="38">
        <v>118.78976569080552</v>
      </c>
      <c r="AL12" s="36" t="s">
        <v>53</v>
      </c>
      <c r="AM12" s="13">
        <f t="shared" si="9"/>
        <v>-3.7175248422693485E-2</v>
      </c>
      <c r="AN12" s="13">
        <f t="shared" si="0"/>
        <v>2.144398340148812E-2</v>
      </c>
      <c r="AO12" s="13">
        <f t="shared" si="0"/>
        <v>5.4941282026519378E-2</v>
      </c>
      <c r="AP12" s="13">
        <f t="shared" si="0"/>
        <v>3.5770339280523533E-2</v>
      </c>
      <c r="AQ12" s="13">
        <f t="shared" si="0"/>
        <v>4.9890150960397284E-2</v>
      </c>
      <c r="AR12" s="13">
        <f t="shared" si="0"/>
        <v>8.3815630819338072E-2</v>
      </c>
      <c r="AS12" s="13">
        <f t="shared" si="0"/>
        <v>0.1253465532719289</v>
      </c>
      <c r="AU12" s="36" t="s">
        <v>53</v>
      </c>
      <c r="AV12" s="13">
        <f t="shared" si="10"/>
        <v>-2.8467896059177322E-2</v>
      </c>
      <c r="AW12" s="13">
        <f t="shared" si="1"/>
        <v>3.7257725238272199E-2</v>
      </c>
      <c r="AX12" s="13">
        <f t="shared" si="1"/>
        <v>5.5021039435368957E-2</v>
      </c>
      <c r="AY12" s="13">
        <f t="shared" si="1"/>
        <v>4.0699623811767616E-2</v>
      </c>
      <c r="AZ12" s="13">
        <f t="shared" si="1"/>
        <v>3.7477114475858331E-2</v>
      </c>
      <c r="BA12" s="13">
        <f t="shared" si="1"/>
        <v>7.3065056288711183E-2</v>
      </c>
      <c r="BB12" s="13">
        <f t="shared" si="1"/>
        <v>0.20924454171902052</v>
      </c>
      <c r="BD12" s="36" t="s">
        <v>53</v>
      </c>
      <c r="BE12" s="13">
        <f t="shared" si="11"/>
        <v>4.7449300496804847E-2</v>
      </c>
      <c r="BF12" s="13">
        <f t="shared" si="2"/>
        <v>7.722645371028225E-2</v>
      </c>
      <c r="BG12" s="13">
        <f t="shared" si="2"/>
        <v>2.6863505632447993E-2</v>
      </c>
      <c r="BH12" s="13">
        <f t="shared" si="2"/>
        <v>-3.7220588603857907E-2</v>
      </c>
      <c r="BI12" s="13">
        <f t="shared" si="2"/>
        <v>-4.1182901042482567E-2</v>
      </c>
      <c r="BJ12" s="13">
        <f t="shared" si="2"/>
        <v>-6.8297814582929384E-3</v>
      </c>
      <c r="BK12" s="13">
        <f t="shared" si="2"/>
        <v>0.1204440617910818</v>
      </c>
      <c r="BM12" s="36" t="s">
        <v>53</v>
      </c>
      <c r="BN12" s="38">
        <v>95.619112894140301</v>
      </c>
      <c r="BO12" s="38">
        <v>100.78687740261461</v>
      </c>
      <c r="BP12" s="38">
        <v>104.38887435416336</v>
      </c>
      <c r="BQ12" s="38">
        <v>80.69396513275781</v>
      </c>
      <c r="BR12" s="38">
        <v>64.28796660560721</v>
      </c>
      <c r="BS12" s="38">
        <v>55.412787743573098</v>
      </c>
      <c r="BT12" s="38">
        <v>34.658285135375472</v>
      </c>
      <c r="BV12" s="36" t="s">
        <v>53</v>
      </c>
      <c r="BW12" s="39">
        <v>96.585559431177899</v>
      </c>
      <c r="BX12" s="39">
        <v>110.36240463199839</v>
      </c>
      <c r="BY12" s="39">
        <v>112.97272802072284</v>
      </c>
      <c r="BZ12" s="39">
        <v>107.30687247760979</v>
      </c>
      <c r="CA12" s="39">
        <v>90.622922546672612</v>
      </c>
      <c r="CB12" s="39">
        <v>89.819393218745304</v>
      </c>
      <c r="CC12" s="39">
        <v>72.89956864250297</v>
      </c>
      <c r="CE12" s="36" t="s">
        <v>53</v>
      </c>
      <c r="CF12" s="33">
        <v>99.264440218411593</v>
      </c>
      <c r="CG12" s="33">
        <v>115.88689241995991</v>
      </c>
      <c r="CH12" s="33">
        <v>124.57315625214758</v>
      </c>
      <c r="CI12" s="33">
        <v>126.51258286335189</v>
      </c>
      <c r="CJ12" s="33">
        <v>114.02765446164673</v>
      </c>
      <c r="CK12" s="33">
        <v>112.73448155562102</v>
      </c>
      <c r="CL12" s="33">
        <v>89.732641392671042</v>
      </c>
      <c r="CN12" s="36" t="s">
        <v>53</v>
      </c>
      <c r="CO12" s="33">
        <v>102.26849770847841</v>
      </c>
      <c r="CP12" s="33">
        <v>118.52764814036691</v>
      </c>
      <c r="CQ12" s="33">
        <v>119.72743759657962</v>
      </c>
      <c r="CR12" s="33">
        <v>113.79191774672184</v>
      </c>
      <c r="CS12" s="33">
        <v>112.56972724999578</v>
      </c>
      <c r="CT12" s="33">
        <v>116.15359685633364</v>
      </c>
      <c r="CU12" s="33">
        <v>104.3660414157915</v>
      </c>
      <c r="CW12" s="36" t="s">
        <v>53</v>
      </c>
      <c r="CX12" s="13">
        <f t="shared" si="12"/>
        <v>1.0107252700697567E-2</v>
      </c>
      <c r="CY12" s="13">
        <f t="shared" si="3"/>
        <v>9.5007678342214241E-2</v>
      </c>
      <c r="CZ12" s="13">
        <f t="shared" si="3"/>
        <v>8.2229583561144404E-2</v>
      </c>
      <c r="DA12" s="13">
        <f t="shared" si="3"/>
        <v>0.32980046650413564</v>
      </c>
      <c r="DB12" s="13">
        <f t="shared" si="3"/>
        <v>0.40964051799343215</v>
      </c>
      <c r="DC12" s="13">
        <f t="shared" si="3"/>
        <v>0.62091453753222803</v>
      </c>
      <c r="DD12" s="13">
        <f t="shared" si="3"/>
        <v>1.1033807171288714</v>
      </c>
      <c r="DF12" s="36" t="s">
        <v>53</v>
      </c>
      <c r="DG12" s="13">
        <f t="shared" si="13"/>
        <v>3.8123417107069679E-2</v>
      </c>
      <c r="DH12" s="13">
        <f t="shared" si="4"/>
        <v>0.14982124068617653</v>
      </c>
      <c r="DI12" s="13">
        <f t="shared" si="4"/>
        <v>0.19335663903707201</v>
      </c>
      <c r="DJ12" s="13">
        <f t="shared" si="4"/>
        <v>0.56780724128766313</v>
      </c>
      <c r="DK12" s="13">
        <f t="shared" si="4"/>
        <v>0.77370137029192043</v>
      </c>
      <c r="DL12" s="13">
        <f t="shared" si="4"/>
        <v>1.0344488365629325</v>
      </c>
      <c r="DM12" s="13">
        <f t="shared" si="4"/>
        <v>1.5890675502891964</v>
      </c>
      <c r="DO12" s="36" t="s">
        <v>53</v>
      </c>
      <c r="DP12" s="13">
        <f t="shared" si="14"/>
        <v>6.9540331562159885E-2</v>
      </c>
      <c r="DQ12" s="13">
        <f t="shared" si="5"/>
        <v>0.1760226251169883</v>
      </c>
      <c r="DR12" s="13">
        <f t="shared" si="5"/>
        <v>0.14693676253636601</v>
      </c>
      <c r="DS12" s="13">
        <f t="shared" si="5"/>
        <v>0.41016639298256363</v>
      </c>
      <c r="DT12" s="13">
        <f t="shared" si="5"/>
        <v>0.75102329710607818</v>
      </c>
      <c r="DU12" s="13">
        <f t="shared" si="5"/>
        <v>1.0961514766924068</v>
      </c>
      <c r="DV12" s="13">
        <f t="shared" si="5"/>
        <v>2.0112869407166891</v>
      </c>
      <c r="DX12" s="36" t="s">
        <v>53</v>
      </c>
      <c r="DY12" s="38">
        <v>97.231718708430549</v>
      </c>
      <c r="DZ12" s="38">
        <v>108.24968802427728</v>
      </c>
      <c r="EA12" s="38">
        <v>107.98249148741053</v>
      </c>
      <c r="EB12" s="38">
        <v>82.296989770904077</v>
      </c>
      <c r="EC12" s="38">
        <v>60.72124501833472</v>
      </c>
      <c r="ED12" s="38">
        <v>72.364680665416003</v>
      </c>
      <c r="EE12" s="38">
        <v>70.601017262714805</v>
      </c>
      <c r="EG12" s="36" t="s">
        <v>53</v>
      </c>
      <c r="EH12" s="39">
        <v>96.570961480404407</v>
      </c>
      <c r="EI12" s="39">
        <v>112.52508719750631</v>
      </c>
      <c r="EJ12" s="39">
        <v>115.67102320109396</v>
      </c>
      <c r="EK12" s="39">
        <v>98.558781763689581</v>
      </c>
      <c r="EL12" s="39">
        <v>73.832394312271987</v>
      </c>
      <c r="EM12" s="39">
        <v>93.930855860960577</v>
      </c>
      <c r="EN12" s="39">
        <v>100.60870393363913</v>
      </c>
      <c r="EP12" s="36" t="s">
        <v>53</v>
      </c>
      <c r="EQ12" s="33">
        <v>98.768825796948576</v>
      </c>
      <c r="ER12" s="33">
        <v>114.73847280473829</v>
      </c>
      <c r="ES12" s="33">
        <v>121.32460403077107</v>
      </c>
      <c r="ET12" s="33">
        <v>112.27845088925417</v>
      </c>
      <c r="EU12" s="33">
        <v>88.763071193895229</v>
      </c>
      <c r="EV12" s="33">
        <v>105.32675188353682</v>
      </c>
      <c r="EW12" s="33">
        <v>111.44482971008499</v>
      </c>
      <c r="EY12" s="36" t="s">
        <v>53</v>
      </c>
      <c r="EZ12" s="33">
        <v>100.54633441305906</v>
      </c>
      <c r="FA12" s="33">
        <v>116.59082563072154</v>
      </c>
      <c r="FB12" s="33">
        <v>121.34052806638897</v>
      </c>
      <c r="FC12" s="33">
        <v>113.58536178455678</v>
      </c>
      <c r="FD12" s="33">
        <v>95.176213333170423</v>
      </c>
      <c r="FE12" s="33">
        <v>106.25496400373041</v>
      </c>
      <c r="FF12" s="33">
        <v>113.96486962317492</v>
      </c>
      <c r="FH12" s="36" t="s">
        <v>53</v>
      </c>
      <c r="FI12" s="13">
        <f t="shared" si="15"/>
        <v>-6.7956962686996913E-3</v>
      </c>
      <c r="FJ12" s="13">
        <f t="shared" si="6"/>
        <v>3.9495718198007124E-2</v>
      </c>
      <c r="FK12" s="13">
        <f t="shared" si="6"/>
        <v>7.1201651376786579E-2</v>
      </c>
      <c r="FL12" s="13">
        <f t="shared" si="6"/>
        <v>0.19759886768707569</v>
      </c>
      <c r="FM12" s="13">
        <f t="shared" si="6"/>
        <v>0.21592359132258188</v>
      </c>
      <c r="FN12" s="13">
        <f t="shared" si="6"/>
        <v>0.29802073328088796</v>
      </c>
      <c r="FO12" s="13">
        <f t="shared" si="6"/>
        <v>0.42503193062023659</v>
      </c>
      <c r="FQ12" s="36" t="s">
        <v>53</v>
      </c>
      <c r="FR12" s="13">
        <f t="shared" si="16"/>
        <v>1.5808700174552826E-2</v>
      </c>
      <c r="FS12" s="13">
        <f t="shared" si="7"/>
        <v>5.9942757331603369E-2</v>
      </c>
      <c r="FT12" s="13">
        <f t="shared" si="7"/>
        <v>0.12355810983409365</v>
      </c>
      <c r="FU12" s="13">
        <f t="shared" si="7"/>
        <v>0.36430811384245776</v>
      </c>
      <c r="FV12" s="13">
        <f t="shared" si="7"/>
        <v>0.46181243759236668</v>
      </c>
      <c r="FW12" s="13">
        <f t="shared" si="7"/>
        <v>0.45549943584389796</v>
      </c>
      <c r="FX12" s="13">
        <f t="shared" si="7"/>
        <v>0.57851591989652906</v>
      </c>
      <c r="FZ12" s="36" t="s">
        <v>53</v>
      </c>
      <c r="GA12" s="13">
        <f t="shared" si="17"/>
        <v>3.4089860270474892E-2</v>
      </c>
      <c r="GB12" s="13">
        <f t="shared" si="8"/>
        <v>7.7054611044916621E-2</v>
      </c>
      <c r="GC12" s="13">
        <f t="shared" si="8"/>
        <v>0.12370557851534514</v>
      </c>
      <c r="GD12" s="13">
        <f t="shared" si="8"/>
        <v>0.38018853545861586</v>
      </c>
      <c r="GE12" s="13">
        <f t="shared" si="8"/>
        <v>0.56742855493875433</v>
      </c>
      <c r="GF12" s="13">
        <f t="shared" si="8"/>
        <v>0.46832630264768094</v>
      </c>
      <c r="GG12" s="13">
        <f t="shared" si="8"/>
        <v>0.61421002191934493</v>
      </c>
    </row>
    <row r="13" spans="2:189" x14ac:dyDescent="0.2">
      <c r="B13" s="40" t="s">
        <v>14</v>
      </c>
      <c r="C13" s="41">
        <v>883.26956353654282</v>
      </c>
      <c r="D13" s="41">
        <v>934.71436403900793</v>
      </c>
      <c r="E13" s="41">
        <v>994.46745263189075</v>
      </c>
      <c r="F13" s="41">
        <v>1079.2752730548409</v>
      </c>
      <c r="G13" s="41">
        <v>1112.6065099532673</v>
      </c>
      <c r="H13" s="41">
        <v>1243.5030772873506</v>
      </c>
      <c r="I13" s="41">
        <v>1251.99964272785</v>
      </c>
      <c r="K13" s="40" t="s">
        <v>14</v>
      </c>
      <c r="L13" s="42">
        <v>875.84866936129367</v>
      </c>
      <c r="M13" s="42">
        <v>911.03592901822924</v>
      </c>
      <c r="N13" s="42">
        <v>955.67237740220799</v>
      </c>
      <c r="O13" s="42">
        <v>1011.0049629446801</v>
      </c>
      <c r="P13" s="42">
        <v>1054.9041432862066</v>
      </c>
      <c r="Q13" s="42">
        <v>1177.1445626610832</v>
      </c>
      <c r="R13" s="42">
        <v>1203.2090868259068</v>
      </c>
      <c r="T13" s="40" t="s">
        <v>14</v>
      </c>
      <c r="U13" s="42">
        <v>847.20726737457107</v>
      </c>
      <c r="V13" s="42">
        <v>852.71838410968792</v>
      </c>
      <c r="W13" s="42">
        <v>859.65071556146484</v>
      </c>
      <c r="X13" s="42">
        <v>867.73901731879482</v>
      </c>
      <c r="Y13" s="42">
        <v>903.59983396476821</v>
      </c>
      <c r="Z13" s="42">
        <v>1015.0355550083121</v>
      </c>
      <c r="AA13" s="42">
        <v>1038.0831420505297</v>
      </c>
      <c r="AC13" s="40" t="s">
        <v>14</v>
      </c>
      <c r="AD13" s="42">
        <v>833.08486117512177</v>
      </c>
      <c r="AE13" s="42">
        <v>791.67095937475972</v>
      </c>
      <c r="AF13" s="42">
        <v>716.14070220071505</v>
      </c>
      <c r="AG13" s="42">
        <v>713.93914753006152</v>
      </c>
      <c r="AH13" s="42">
        <v>736.37723980594274</v>
      </c>
      <c r="AI13" s="42">
        <v>878.00251843600768</v>
      </c>
      <c r="AJ13" s="42">
        <v>879.80604247655538</v>
      </c>
      <c r="AL13" s="40" t="s">
        <v>14</v>
      </c>
      <c r="AM13" s="43">
        <f t="shared" si="9"/>
        <v>-8.4016188054034657E-3</v>
      </c>
      <c r="AN13" s="43">
        <f t="shared" si="0"/>
        <v>-2.5332268264779301E-2</v>
      </c>
      <c r="AO13" s="43">
        <f t="shared" si="0"/>
        <v>-3.9010904908964417E-2</v>
      </c>
      <c r="AP13" s="43">
        <f t="shared" si="0"/>
        <v>-6.3255697424554835E-2</v>
      </c>
      <c r="AQ13" s="43">
        <f t="shared" si="0"/>
        <v>-5.1862330618112518E-2</v>
      </c>
      <c r="AR13" s="43">
        <f t="shared" si="0"/>
        <v>-5.3364174032464518E-2</v>
      </c>
      <c r="AS13" s="43">
        <f t="shared" si="0"/>
        <v>-3.8970103693990343E-2</v>
      </c>
      <c r="AU13" s="40" t="s">
        <v>14</v>
      </c>
      <c r="AV13" s="43">
        <f t="shared" si="10"/>
        <v>-4.0828188415755085E-2</v>
      </c>
      <c r="AW13" s="43">
        <f t="shared" si="1"/>
        <v>-8.7723033991909505E-2</v>
      </c>
      <c r="AX13" s="43">
        <f t="shared" si="1"/>
        <v>-0.13556676662833866</v>
      </c>
      <c r="AY13" s="43">
        <f t="shared" si="1"/>
        <v>-0.19599842692337621</v>
      </c>
      <c r="AZ13" s="43">
        <f t="shared" si="1"/>
        <v>-0.18785318449851418</v>
      </c>
      <c r="BA13" s="43">
        <f t="shared" si="1"/>
        <v>-0.18372895608544104</v>
      </c>
      <c r="BB13" s="43">
        <f t="shared" si="1"/>
        <v>-0.17085987357890953</v>
      </c>
      <c r="BD13" s="40" t="s">
        <v>14</v>
      </c>
      <c r="BE13" s="43">
        <f t="shared" si="11"/>
        <v>-5.6816972341360183E-2</v>
      </c>
      <c r="BF13" s="43">
        <f t="shared" si="2"/>
        <v>-0.15303434949489947</v>
      </c>
      <c r="BG13" s="43">
        <f t="shared" si="2"/>
        <v>-0.27987517308341747</v>
      </c>
      <c r="BH13" s="43">
        <f t="shared" si="2"/>
        <v>-0.33850133941335625</v>
      </c>
      <c r="BI13" s="43">
        <f t="shared" si="2"/>
        <v>-0.33815123925809787</v>
      </c>
      <c r="BJ13" s="43">
        <f t="shared" si="2"/>
        <v>-0.29392814985924032</v>
      </c>
      <c r="BK13" s="43">
        <f t="shared" si="2"/>
        <v>-0.29727931825951737</v>
      </c>
      <c r="BM13" s="40" t="s">
        <v>14</v>
      </c>
      <c r="BN13" s="42">
        <v>872.25092353215678</v>
      </c>
      <c r="BO13" s="42">
        <v>896.98434305491128</v>
      </c>
      <c r="BP13" s="42">
        <v>875.77380091964858</v>
      </c>
      <c r="BQ13" s="42">
        <v>836.48181915469877</v>
      </c>
      <c r="BR13" s="42">
        <v>746.6558005775828</v>
      </c>
      <c r="BS13" s="42">
        <v>762.97556240046106</v>
      </c>
      <c r="BT13" s="42">
        <v>700.56807351992427</v>
      </c>
      <c r="BV13" s="40" t="s">
        <v>14</v>
      </c>
      <c r="BW13" s="42">
        <v>864.9073609973193</v>
      </c>
      <c r="BX13" s="42">
        <v>879.58745471550344</v>
      </c>
      <c r="BY13" s="42">
        <v>858.11147884773584</v>
      </c>
      <c r="BZ13" s="42">
        <v>810.56742481395429</v>
      </c>
      <c r="CA13" s="42">
        <v>717.32109462700862</v>
      </c>
      <c r="CB13" s="42">
        <v>730.49551189229658</v>
      </c>
      <c r="CC13" s="42">
        <v>665.4764396497751</v>
      </c>
      <c r="CE13" s="40" t="s">
        <v>14</v>
      </c>
      <c r="CF13" s="42">
        <v>852.02512072144282</v>
      </c>
      <c r="CG13" s="42">
        <v>843.51207352594633</v>
      </c>
      <c r="CH13" s="42">
        <v>814.67388562754331</v>
      </c>
      <c r="CI13" s="42">
        <v>765.10432791840628</v>
      </c>
      <c r="CJ13" s="42">
        <v>680.56989453430526</v>
      </c>
      <c r="CK13" s="42">
        <v>690.85213395655273</v>
      </c>
      <c r="CL13" s="42">
        <v>613.68701552412131</v>
      </c>
      <c r="CN13" s="40" t="s">
        <v>14</v>
      </c>
      <c r="CO13" s="42">
        <v>836.04892285294909</v>
      </c>
      <c r="CP13" s="42">
        <v>779.19824838628324</v>
      </c>
      <c r="CQ13" s="42">
        <v>676.67312831809681</v>
      </c>
      <c r="CR13" s="42">
        <v>637.59185619757682</v>
      </c>
      <c r="CS13" s="42">
        <v>608.13215668002647</v>
      </c>
      <c r="CT13" s="42">
        <v>661.32719751160607</v>
      </c>
      <c r="CU13" s="42">
        <v>602.9052269895783</v>
      </c>
      <c r="CW13" s="40" t="s">
        <v>14</v>
      </c>
      <c r="CX13" s="43">
        <f t="shared" si="12"/>
        <v>-8.4190940206746445E-3</v>
      </c>
      <c r="CY13" s="43">
        <f t="shared" si="3"/>
        <v>-1.9394862880391273E-2</v>
      </c>
      <c r="CZ13" s="43">
        <f t="shared" si="3"/>
        <v>-2.0167675778112515E-2</v>
      </c>
      <c r="DA13" s="43">
        <f t="shared" si="3"/>
        <v>-3.0980224252730393E-2</v>
      </c>
      <c r="DB13" s="43">
        <f t="shared" si="3"/>
        <v>-3.9288124364509125E-2</v>
      </c>
      <c r="DC13" s="43">
        <f t="shared" si="3"/>
        <v>-4.2570236988949239E-2</v>
      </c>
      <c r="DD13" s="43">
        <f t="shared" si="3"/>
        <v>-5.0090255603335243E-2</v>
      </c>
      <c r="DF13" s="40" t="s">
        <v>14</v>
      </c>
      <c r="DG13" s="43">
        <f t="shared" si="13"/>
        <v>-2.3188055483862491E-2</v>
      </c>
      <c r="DH13" s="43">
        <f t="shared" si="4"/>
        <v>-5.9613381150947831E-2</v>
      </c>
      <c r="DI13" s="43">
        <f t="shared" si="4"/>
        <v>-6.9766776795497143E-2</v>
      </c>
      <c r="DJ13" s="43">
        <f t="shared" si="4"/>
        <v>-8.5330594881814048E-2</v>
      </c>
      <c r="DK13" s="43">
        <f t="shared" si="4"/>
        <v>-8.8509197935857653E-2</v>
      </c>
      <c r="DL13" s="43">
        <f t="shared" si="4"/>
        <v>-9.4529146145906462E-2</v>
      </c>
      <c r="DM13" s="43">
        <f t="shared" si="4"/>
        <v>-0.12401515467194935</v>
      </c>
      <c r="DO13" s="40" t="s">
        <v>14</v>
      </c>
      <c r="DP13" s="43">
        <f t="shared" si="14"/>
        <v>-4.1504112753023681E-2</v>
      </c>
      <c r="DQ13" s="43">
        <f t="shared" si="5"/>
        <v>-0.13131343437665499</v>
      </c>
      <c r="DR13" s="43">
        <f t="shared" si="5"/>
        <v>-0.2273425768074776</v>
      </c>
      <c r="DS13" s="43">
        <f t="shared" si="5"/>
        <v>-0.23776961842172362</v>
      </c>
      <c r="DT13" s="43">
        <f t="shared" si="5"/>
        <v>-0.185525437276989</v>
      </c>
      <c r="DU13" s="43">
        <f t="shared" si="5"/>
        <v>-0.13322623934251654</v>
      </c>
      <c r="DV13" s="43">
        <f t="shared" si="5"/>
        <v>-0.13940522016604351</v>
      </c>
      <c r="DX13" s="40" t="s">
        <v>14</v>
      </c>
      <c r="DY13" s="42">
        <v>880.58368142662096</v>
      </c>
      <c r="DZ13" s="42">
        <v>911.60106539587196</v>
      </c>
      <c r="EA13" s="42">
        <v>892.78804756249997</v>
      </c>
      <c r="EB13" s="42">
        <v>845.86780227207646</v>
      </c>
      <c r="EC13" s="42">
        <v>737.18019019513486</v>
      </c>
      <c r="ED13" s="42">
        <v>921.58700264401818</v>
      </c>
      <c r="EE13" s="42">
        <v>1006.0678904680965</v>
      </c>
      <c r="EG13" s="40" t="s">
        <v>14</v>
      </c>
      <c r="EH13" s="42">
        <v>874.79158398656978</v>
      </c>
      <c r="EI13" s="42">
        <v>894.53802989072301</v>
      </c>
      <c r="EJ13" s="42">
        <v>872.42016776423691</v>
      </c>
      <c r="EK13" s="42">
        <v>806.41524487843549</v>
      </c>
      <c r="EL13" s="42">
        <v>705.41365574681959</v>
      </c>
      <c r="EM13" s="42">
        <v>880.28362552312865</v>
      </c>
      <c r="EN13" s="42">
        <v>958.28161490888613</v>
      </c>
      <c r="EP13" s="40" t="s">
        <v>14</v>
      </c>
      <c r="EQ13" s="42">
        <v>851.93187240254576</v>
      </c>
      <c r="ER13" s="42">
        <v>851.72196848676595</v>
      </c>
      <c r="ES13" s="42">
        <v>810.12770911155781</v>
      </c>
      <c r="ET13" s="42">
        <v>731.32685609497696</v>
      </c>
      <c r="EU13" s="42">
        <v>644.3025854278626</v>
      </c>
      <c r="EV13" s="42">
        <v>820.52080303685307</v>
      </c>
      <c r="EW13" s="42">
        <v>873.97935091958948</v>
      </c>
      <c r="EY13" s="40" t="s">
        <v>14</v>
      </c>
      <c r="EZ13" s="42">
        <v>835.59356070303465</v>
      </c>
      <c r="FA13" s="42">
        <v>790.08441936334486</v>
      </c>
      <c r="FB13" s="42">
        <v>697.85780773856936</v>
      </c>
      <c r="FC13" s="42">
        <v>643.80704356326214</v>
      </c>
      <c r="FD13" s="42">
        <v>594.23235713717975</v>
      </c>
      <c r="FE13" s="42">
        <v>774.51044121215853</v>
      </c>
      <c r="FF13" s="42">
        <v>809.38867823084524</v>
      </c>
      <c r="FH13" s="40" t="s">
        <v>14</v>
      </c>
      <c r="FI13" s="43">
        <f t="shared" si="15"/>
        <v>-6.5775661782279116E-3</v>
      </c>
      <c r="FJ13" s="43">
        <f t="shared" si="6"/>
        <v>-1.8717656388147375E-2</v>
      </c>
      <c r="FK13" s="43">
        <f t="shared" si="6"/>
        <v>-2.2813790858728145E-2</v>
      </c>
      <c r="FL13" s="43">
        <f t="shared" si="6"/>
        <v>-4.6641516898583757E-2</v>
      </c>
      <c r="FM13" s="43">
        <f t="shared" si="6"/>
        <v>-4.3091953461075083E-2</v>
      </c>
      <c r="FN13" s="43">
        <f t="shared" si="6"/>
        <v>-4.481766453128222E-2</v>
      </c>
      <c r="FO13" s="43">
        <f t="shared" si="6"/>
        <v>-4.749806251840194E-2</v>
      </c>
      <c r="FQ13" s="40" t="s">
        <v>14</v>
      </c>
      <c r="FR13" s="43">
        <f t="shared" si="16"/>
        <v>-3.2537292739353019E-2</v>
      </c>
      <c r="FS13" s="43">
        <f t="shared" si="7"/>
        <v>-6.5685637261846397E-2</v>
      </c>
      <c r="FT13" s="43">
        <f t="shared" si="7"/>
        <v>-9.2586744050418668E-2</v>
      </c>
      <c r="FU13" s="43">
        <f t="shared" si="7"/>
        <v>-0.13541234915128852</v>
      </c>
      <c r="FV13" s="43">
        <f t="shared" si="7"/>
        <v>-0.12599036979369604</v>
      </c>
      <c r="FW13" s="43">
        <f t="shared" si="7"/>
        <v>-0.10966539167458722</v>
      </c>
      <c r="FX13" s="43">
        <f t="shared" si="7"/>
        <v>-0.13129187483267135</v>
      </c>
      <c r="FZ13" s="40" t="s">
        <v>14</v>
      </c>
      <c r="GA13" s="43">
        <f t="shared" si="17"/>
        <v>-5.109124967055767E-2</v>
      </c>
      <c r="GB13" s="43">
        <f t="shared" si="8"/>
        <v>-0.13330024573825749</v>
      </c>
      <c r="GC13" s="43">
        <f t="shared" si="8"/>
        <v>-0.21833876512586758</v>
      </c>
      <c r="GD13" s="43">
        <f t="shared" si="8"/>
        <v>-0.23887983224572573</v>
      </c>
      <c r="GE13" s="43">
        <f t="shared" si="8"/>
        <v>-0.19391165817968625</v>
      </c>
      <c r="GF13" s="43">
        <f t="shared" si="8"/>
        <v>-0.15959053351436092</v>
      </c>
      <c r="GG13" s="43">
        <f t="shared" si="8"/>
        <v>-0.1954929822337752</v>
      </c>
    </row>
  </sheetData>
  <sheetProtection algorithmName="SHA-512" hashValue="n3BNtOOpn9+cfwfGqIaeSbVjD+X9d5aHk7d6a40MRrKQw0mgoKEq6ysv5O/uOWmdweVBN8Fz17oOHhk83YVV5g==" saltValue="hvQvtrdqtpZNcRnUgX5Y8Q==" spinCount="100000"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tint="0.39997558519241921"/>
  </sheetPr>
  <dimension ref="B2:GG10"/>
  <sheetViews>
    <sheetView showGridLines="0" workbookViewId="0"/>
  </sheetViews>
  <sheetFormatPr baseColWidth="10" defaultColWidth="8.83203125" defaultRowHeight="15" x14ac:dyDescent="0.2"/>
  <cols>
    <col min="2" max="2" width="27.1640625" bestFit="1" customWidth="1"/>
    <col min="11" max="11" width="33.5" customWidth="1"/>
    <col min="20" max="20" width="33.5" customWidth="1"/>
    <col min="29" max="29" width="34" customWidth="1"/>
    <col min="38" max="38" width="33.33203125" customWidth="1"/>
    <col min="65" max="65" width="34" customWidth="1"/>
    <col min="74" max="74" width="34.5" customWidth="1"/>
    <col min="83" max="83" width="34.5" customWidth="1"/>
    <col min="92" max="92" width="34.33203125" customWidth="1"/>
    <col min="101" max="101" width="33.6640625" customWidth="1"/>
    <col min="110" max="110" width="34.5" customWidth="1"/>
    <col min="119" max="119" width="33.83203125" customWidth="1"/>
    <col min="128" max="128" width="34" customWidth="1"/>
    <col min="137" max="137" width="34.5" customWidth="1"/>
    <col min="146" max="146" width="34.5" customWidth="1"/>
    <col min="155" max="155" width="34.33203125" customWidth="1"/>
    <col min="164" max="164" width="33.6640625" customWidth="1"/>
    <col min="173" max="173" width="34.5" customWidth="1"/>
    <col min="182" max="182" width="33.83203125" customWidth="1"/>
  </cols>
  <sheetData>
    <row r="2" spans="2:189" x14ac:dyDescent="0.2">
      <c r="B2" s="1" t="s">
        <v>54</v>
      </c>
    </row>
    <row r="4" spans="2:189" ht="16" thickBot="1" x14ac:dyDescent="0.25">
      <c r="B4" s="2" t="s">
        <v>55</v>
      </c>
      <c r="C4" s="3"/>
      <c r="D4" s="3"/>
      <c r="E4" s="3"/>
      <c r="F4" s="3"/>
      <c r="G4" s="3"/>
      <c r="H4" s="3"/>
      <c r="I4" s="3"/>
      <c r="K4" s="4" t="s">
        <v>2</v>
      </c>
      <c r="L4" s="5"/>
      <c r="M4" s="5"/>
      <c r="N4" s="5"/>
      <c r="O4" s="5"/>
      <c r="P4" s="5"/>
      <c r="Q4" s="5"/>
      <c r="R4" s="5"/>
      <c r="T4" s="4" t="s">
        <v>3</v>
      </c>
      <c r="U4" s="4"/>
      <c r="V4" s="4"/>
      <c r="W4" s="4"/>
      <c r="X4" s="4"/>
      <c r="Y4" s="4"/>
      <c r="Z4" s="4"/>
      <c r="AA4" s="4"/>
      <c r="AC4" s="4" t="s">
        <v>4</v>
      </c>
      <c r="AD4" s="4"/>
      <c r="AE4" s="4"/>
      <c r="AF4" s="4"/>
      <c r="AG4" s="4"/>
      <c r="AH4" s="4"/>
      <c r="AI4" s="4"/>
      <c r="AJ4" s="4"/>
      <c r="AL4" s="6" t="s">
        <v>5</v>
      </c>
      <c r="AM4" s="7"/>
      <c r="AN4" s="7"/>
      <c r="AO4" s="7"/>
      <c r="AP4" s="7"/>
      <c r="AQ4" s="7"/>
      <c r="AR4" s="7"/>
      <c r="AS4" s="7"/>
      <c r="AT4" s="8"/>
      <c r="AU4" s="6" t="s">
        <v>6</v>
      </c>
      <c r="AV4" s="6"/>
      <c r="AW4" s="6"/>
      <c r="AX4" s="6"/>
      <c r="AY4" s="6"/>
      <c r="AZ4" s="6"/>
      <c r="BA4" s="6"/>
      <c r="BB4" s="6"/>
      <c r="BC4" s="8"/>
      <c r="BD4" s="6" t="s">
        <v>7</v>
      </c>
      <c r="BE4" s="6"/>
      <c r="BF4" s="6"/>
      <c r="BG4" s="6"/>
      <c r="BH4" s="6"/>
      <c r="BI4" s="6"/>
      <c r="BJ4" s="6"/>
      <c r="BK4" s="6"/>
      <c r="BM4" s="2" t="s">
        <v>15</v>
      </c>
      <c r="BN4" s="3"/>
      <c r="BO4" s="3"/>
      <c r="BP4" s="3"/>
      <c r="BQ4" s="3"/>
      <c r="BR4" s="3"/>
      <c r="BS4" s="3"/>
      <c r="BT4" s="3"/>
      <c r="BV4" s="4" t="s">
        <v>16</v>
      </c>
      <c r="BW4" s="5"/>
      <c r="BX4" s="5"/>
      <c r="BY4" s="5"/>
      <c r="BZ4" s="5"/>
      <c r="CA4" s="5"/>
      <c r="CB4" s="5"/>
      <c r="CC4" s="5"/>
      <c r="CE4" s="4" t="s">
        <v>17</v>
      </c>
      <c r="CF4" s="4"/>
      <c r="CG4" s="4"/>
      <c r="CH4" s="4"/>
      <c r="CI4" s="4"/>
      <c r="CJ4" s="4"/>
      <c r="CK4" s="4"/>
      <c r="CL4" s="4"/>
      <c r="CN4" s="4" t="s">
        <v>18</v>
      </c>
      <c r="CO4" s="4"/>
      <c r="CP4" s="4"/>
      <c r="CQ4" s="4"/>
      <c r="CR4" s="4"/>
      <c r="CS4" s="4"/>
      <c r="CT4" s="4"/>
      <c r="CU4" s="4"/>
      <c r="CW4" s="6" t="s">
        <v>19</v>
      </c>
      <c r="CX4" s="7"/>
      <c r="CY4" s="7"/>
      <c r="CZ4" s="7"/>
      <c r="DA4" s="7"/>
      <c r="DB4" s="7"/>
      <c r="DC4" s="7"/>
      <c r="DD4" s="7"/>
      <c r="DE4" s="8"/>
      <c r="DF4" s="6" t="s">
        <v>20</v>
      </c>
      <c r="DG4" s="6"/>
      <c r="DH4" s="6"/>
      <c r="DI4" s="6"/>
      <c r="DJ4" s="6"/>
      <c r="DK4" s="6"/>
      <c r="DL4" s="6"/>
      <c r="DM4" s="6"/>
      <c r="DN4" s="8"/>
      <c r="DO4" s="6" t="s">
        <v>21</v>
      </c>
      <c r="DP4" s="6"/>
      <c r="DQ4" s="6"/>
      <c r="DR4" s="6"/>
      <c r="DS4" s="6"/>
      <c r="DT4" s="6"/>
      <c r="DU4" s="6"/>
      <c r="DV4" s="6"/>
      <c r="DX4" s="2" t="s">
        <v>22</v>
      </c>
      <c r="DY4" s="3"/>
      <c r="DZ4" s="3"/>
      <c r="EA4" s="3"/>
      <c r="EB4" s="3"/>
      <c r="EC4" s="3"/>
      <c r="ED4" s="3"/>
      <c r="EE4" s="3"/>
      <c r="EG4" s="4" t="s">
        <v>23</v>
      </c>
      <c r="EH4" s="5"/>
      <c r="EI4" s="5"/>
      <c r="EJ4" s="5"/>
      <c r="EK4" s="5"/>
      <c r="EL4" s="5"/>
      <c r="EM4" s="5"/>
      <c r="EN4" s="5"/>
      <c r="EP4" s="4" t="s">
        <v>24</v>
      </c>
      <c r="EQ4" s="4"/>
      <c r="ER4" s="4"/>
      <c r="ES4" s="4"/>
      <c r="ET4" s="4"/>
      <c r="EU4" s="4"/>
      <c r="EV4" s="4"/>
      <c r="EW4" s="4"/>
      <c r="EY4" s="4" t="s">
        <v>25</v>
      </c>
      <c r="EZ4" s="4"/>
      <c r="FA4" s="4"/>
      <c r="FB4" s="4"/>
      <c r="FC4" s="4"/>
      <c r="FD4" s="4"/>
      <c r="FE4" s="4"/>
      <c r="FF4" s="4"/>
      <c r="FH4" s="6" t="s">
        <v>26</v>
      </c>
      <c r="FI4" s="7"/>
      <c r="FJ4" s="7"/>
      <c r="FK4" s="7"/>
      <c r="FL4" s="7"/>
      <c r="FM4" s="7"/>
      <c r="FN4" s="7"/>
      <c r="FO4" s="7"/>
      <c r="FP4" s="8"/>
      <c r="FQ4" s="6" t="s">
        <v>27</v>
      </c>
      <c r="FR4" s="6"/>
      <c r="FS4" s="6"/>
      <c r="FT4" s="6"/>
      <c r="FU4" s="6"/>
      <c r="FV4" s="6"/>
      <c r="FW4" s="6"/>
      <c r="FX4" s="6"/>
      <c r="FY4" s="8"/>
      <c r="FZ4" s="6" t="s">
        <v>28</v>
      </c>
      <c r="GA4" s="6"/>
      <c r="GB4" s="6"/>
      <c r="GC4" s="6"/>
      <c r="GD4" s="6"/>
      <c r="GE4" s="6"/>
      <c r="GF4" s="6"/>
      <c r="GG4" s="6"/>
    </row>
    <row r="5" spans="2:189" x14ac:dyDescent="0.2">
      <c r="B5" s="44"/>
      <c r="C5" s="45">
        <v>2016</v>
      </c>
      <c r="D5" s="45">
        <v>2018</v>
      </c>
      <c r="E5" s="45">
        <v>2020</v>
      </c>
      <c r="F5" s="45">
        <v>2025</v>
      </c>
      <c r="G5" s="45">
        <v>2030</v>
      </c>
      <c r="H5" s="45">
        <v>2040</v>
      </c>
      <c r="I5" s="46">
        <v>2050</v>
      </c>
      <c r="K5" s="44"/>
      <c r="L5" s="45">
        <v>2016</v>
      </c>
      <c r="M5" s="45">
        <v>2018</v>
      </c>
      <c r="N5" s="45">
        <v>2020</v>
      </c>
      <c r="O5" s="45">
        <v>2025</v>
      </c>
      <c r="P5" s="45">
        <v>2030</v>
      </c>
      <c r="Q5" s="45">
        <v>2040</v>
      </c>
      <c r="R5" s="46">
        <v>2050</v>
      </c>
      <c r="T5" s="44"/>
      <c r="U5" s="45">
        <v>2016</v>
      </c>
      <c r="V5" s="45">
        <v>2018</v>
      </c>
      <c r="W5" s="45">
        <v>2020</v>
      </c>
      <c r="X5" s="45">
        <v>2025</v>
      </c>
      <c r="Y5" s="45">
        <v>2030</v>
      </c>
      <c r="Z5" s="45">
        <v>2040</v>
      </c>
      <c r="AA5" s="46">
        <v>2050</v>
      </c>
      <c r="AC5" s="44"/>
      <c r="AD5" s="45">
        <v>2016</v>
      </c>
      <c r="AE5" s="45">
        <v>2018</v>
      </c>
      <c r="AF5" s="45">
        <v>2020</v>
      </c>
      <c r="AG5" s="45">
        <v>2025</v>
      </c>
      <c r="AH5" s="45">
        <v>2030</v>
      </c>
      <c r="AI5" s="45">
        <v>2040</v>
      </c>
      <c r="AJ5" s="46">
        <v>2050</v>
      </c>
      <c r="AL5" s="44"/>
      <c r="AM5" s="45">
        <v>2016</v>
      </c>
      <c r="AN5" s="45">
        <v>2018</v>
      </c>
      <c r="AO5" s="45">
        <v>2020</v>
      </c>
      <c r="AP5" s="45">
        <v>2025</v>
      </c>
      <c r="AQ5" s="45">
        <v>2030</v>
      </c>
      <c r="AR5" s="45">
        <v>2040</v>
      </c>
      <c r="AS5" s="46">
        <v>2050</v>
      </c>
      <c r="AU5" s="44"/>
      <c r="AV5" s="45">
        <v>2016</v>
      </c>
      <c r="AW5" s="45">
        <v>2018</v>
      </c>
      <c r="AX5" s="45">
        <v>2020</v>
      </c>
      <c r="AY5" s="45">
        <v>2025</v>
      </c>
      <c r="AZ5" s="45">
        <v>2030</v>
      </c>
      <c r="BA5" s="45">
        <v>2040</v>
      </c>
      <c r="BB5" s="46">
        <v>2050</v>
      </c>
      <c r="BD5" s="44"/>
      <c r="BE5" s="45">
        <v>2016</v>
      </c>
      <c r="BF5" s="45">
        <v>2018</v>
      </c>
      <c r="BG5" s="45">
        <v>2020</v>
      </c>
      <c r="BH5" s="45">
        <v>2025</v>
      </c>
      <c r="BI5" s="45">
        <v>2030</v>
      </c>
      <c r="BJ5" s="45">
        <v>2040</v>
      </c>
      <c r="BK5" s="46">
        <v>2050</v>
      </c>
      <c r="BM5" s="44"/>
      <c r="BN5" s="45">
        <v>2016</v>
      </c>
      <c r="BO5" s="45">
        <v>2018</v>
      </c>
      <c r="BP5" s="45">
        <v>2020</v>
      </c>
      <c r="BQ5" s="45">
        <v>2025</v>
      </c>
      <c r="BR5" s="45">
        <v>2030</v>
      </c>
      <c r="BS5" s="45">
        <v>2040</v>
      </c>
      <c r="BT5" s="46">
        <v>2050</v>
      </c>
      <c r="BV5" s="44"/>
      <c r="BW5" s="45">
        <v>2016</v>
      </c>
      <c r="BX5" s="45">
        <v>2018</v>
      </c>
      <c r="BY5" s="45">
        <v>2020</v>
      </c>
      <c r="BZ5" s="45">
        <v>2025</v>
      </c>
      <c r="CA5" s="45">
        <v>2030</v>
      </c>
      <c r="CB5" s="45">
        <v>2040</v>
      </c>
      <c r="CC5" s="46">
        <v>2050</v>
      </c>
      <c r="CE5" s="44"/>
      <c r="CF5" s="45">
        <v>2016</v>
      </c>
      <c r="CG5" s="45">
        <v>2018</v>
      </c>
      <c r="CH5" s="45">
        <v>2020</v>
      </c>
      <c r="CI5" s="45">
        <v>2025</v>
      </c>
      <c r="CJ5" s="45">
        <v>2030</v>
      </c>
      <c r="CK5" s="45">
        <v>2040</v>
      </c>
      <c r="CL5" s="46">
        <v>2050</v>
      </c>
      <c r="CN5" s="44"/>
      <c r="CO5" s="45">
        <v>2016</v>
      </c>
      <c r="CP5" s="45">
        <v>2018</v>
      </c>
      <c r="CQ5" s="45">
        <v>2020</v>
      </c>
      <c r="CR5" s="45">
        <v>2025</v>
      </c>
      <c r="CS5" s="45">
        <v>2030</v>
      </c>
      <c r="CT5" s="45">
        <v>2040</v>
      </c>
      <c r="CU5" s="46">
        <v>2050</v>
      </c>
      <c r="CW5" s="44"/>
      <c r="CX5" s="45">
        <v>2016</v>
      </c>
      <c r="CY5" s="45">
        <v>2018</v>
      </c>
      <c r="CZ5" s="45">
        <v>2020</v>
      </c>
      <c r="DA5" s="45">
        <v>2025</v>
      </c>
      <c r="DB5" s="45">
        <v>2030</v>
      </c>
      <c r="DC5" s="45">
        <v>2040</v>
      </c>
      <c r="DD5" s="46">
        <v>2050</v>
      </c>
      <c r="DF5" s="44"/>
      <c r="DG5" s="45">
        <v>2016</v>
      </c>
      <c r="DH5" s="45">
        <v>2018</v>
      </c>
      <c r="DI5" s="45">
        <v>2020</v>
      </c>
      <c r="DJ5" s="45">
        <v>2025</v>
      </c>
      <c r="DK5" s="45">
        <v>2030</v>
      </c>
      <c r="DL5" s="45">
        <v>2040</v>
      </c>
      <c r="DM5" s="46">
        <v>2050</v>
      </c>
      <c r="DO5" s="44"/>
      <c r="DP5" s="45">
        <v>2016</v>
      </c>
      <c r="DQ5" s="45">
        <v>2018</v>
      </c>
      <c r="DR5" s="45">
        <v>2020</v>
      </c>
      <c r="DS5" s="45">
        <v>2025</v>
      </c>
      <c r="DT5" s="45">
        <v>2030</v>
      </c>
      <c r="DU5" s="45">
        <v>2040</v>
      </c>
      <c r="DV5" s="46">
        <v>2050</v>
      </c>
      <c r="DX5" s="44"/>
      <c r="DY5" s="45">
        <v>2016</v>
      </c>
      <c r="DZ5" s="45">
        <v>2018</v>
      </c>
      <c r="EA5" s="45">
        <v>2020</v>
      </c>
      <c r="EB5" s="45">
        <v>2025</v>
      </c>
      <c r="EC5" s="45">
        <v>2030</v>
      </c>
      <c r="ED5" s="45">
        <v>2040</v>
      </c>
      <c r="EE5" s="46">
        <v>2050</v>
      </c>
      <c r="EG5" s="44"/>
      <c r="EH5" s="45">
        <v>2016</v>
      </c>
      <c r="EI5" s="45">
        <v>2018</v>
      </c>
      <c r="EJ5" s="45">
        <v>2020</v>
      </c>
      <c r="EK5" s="45">
        <v>2025</v>
      </c>
      <c r="EL5" s="45">
        <v>2030</v>
      </c>
      <c r="EM5" s="45">
        <v>2040</v>
      </c>
      <c r="EN5" s="46">
        <v>2050</v>
      </c>
      <c r="EP5" s="44"/>
      <c r="EQ5" s="45">
        <v>2016</v>
      </c>
      <c r="ER5" s="45">
        <v>2018</v>
      </c>
      <c r="ES5" s="45">
        <v>2020</v>
      </c>
      <c r="ET5" s="45">
        <v>2025</v>
      </c>
      <c r="EU5" s="45">
        <v>2030</v>
      </c>
      <c r="EV5" s="45">
        <v>2040</v>
      </c>
      <c r="EW5" s="46">
        <v>2050</v>
      </c>
      <c r="EY5" s="44"/>
      <c r="EZ5" s="45">
        <v>2016</v>
      </c>
      <c r="FA5" s="45">
        <v>2018</v>
      </c>
      <c r="FB5" s="45">
        <v>2020</v>
      </c>
      <c r="FC5" s="45">
        <v>2025</v>
      </c>
      <c r="FD5" s="45">
        <v>2030</v>
      </c>
      <c r="FE5" s="45">
        <v>2040</v>
      </c>
      <c r="FF5" s="46">
        <v>2050</v>
      </c>
      <c r="FH5" s="44"/>
      <c r="FI5" s="45">
        <v>2016</v>
      </c>
      <c r="FJ5" s="45">
        <v>2018</v>
      </c>
      <c r="FK5" s="45">
        <v>2020</v>
      </c>
      <c r="FL5" s="45">
        <v>2025</v>
      </c>
      <c r="FM5" s="45">
        <v>2030</v>
      </c>
      <c r="FN5" s="45">
        <v>2040</v>
      </c>
      <c r="FO5" s="46">
        <v>2050</v>
      </c>
      <c r="FQ5" s="44"/>
      <c r="FR5" s="45">
        <v>2016</v>
      </c>
      <c r="FS5" s="45">
        <v>2018</v>
      </c>
      <c r="FT5" s="45">
        <v>2020</v>
      </c>
      <c r="FU5" s="45">
        <v>2025</v>
      </c>
      <c r="FV5" s="45">
        <v>2030</v>
      </c>
      <c r="FW5" s="45">
        <v>2040</v>
      </c>
      <c r="FX5" s="46">
        <v>2050</v>
      </c>
      <c r="FZ5" s="44"/>
      <c r="GA5" s="45">
        <v>2016</v>
      </c>
      <c r="GB5" s="45">
        <v>2018</v>
      </c>
      <c r="GC5" s="45">
        <v>2020</v>
      </c>
      <c r="GD5" s="45">
        <v>2025</v>
      </c>
      <c r="GE5" s="45">
        <v>2030</v>
      </c>
      <c r="GF5" s="45">
        <v>2040</v>
      </c>
      <c r="GG5" s="46">
        <v>2050</v>
      </c>
    </row>
    <row r="6" spans="2:189" x14ac:dyDescent="0.2">
      <c r="B6" s="47" t="s">
        <v>56</v>
      </c>
      <c r="C6" s="48">
        <v>37.958009814754902</v>
      </c>
      <c r="D6" s="48">
        <v>38.528830369147499</v>
      </c>
      <c r="E6" s="48">
        <v>39.768770188502401</v>
      </c>
      <c r="F6" s="48">
        <v>40.126153770272502</v>
      </c>
      <c r="G6" s="48">
        <v>42.787656896241202</v>
      </c>
      <c r="H6" s="48">
        <v>40.604188865982699</v>
      </c>
      <c r="I6" s="49">
        <v>42.185849998049498</v>
      </c>
      <c r="K6" s="47" t="s">
        <v>56</v>
      </c>
      <c r="L6" s="50">
        <v>36.345523328694</v>
      </c>
      <c r="M6" s="50">
        <v>39.298726194096801</v>
      </c>
      <c r="N6" s="50">
        <v>42.707532289371102</v>
      </c>
      <c r="O6" s="50">
        <v>49.287828542555602</v>
      </c>
      <c r="P6" s="50">
        <v>51.092956507798</v>
      </c>
      <c r="Q6" s="50">
        <v>52.170131835790897</v>
      </c>
      <c r="R6" s="51">
        <v>56.803381524096601</v>
      </c>
      <c r="T6" s="47" t="s">
        <v>56</v>
      </c>
      <c r="U6" s="50">
        <v>38.790785789496098</v>
      </c>
      <c r="V6" s="50">
        <v>44.4586316644017</v>
      </c>
      <c r="W6" s="50">
        <v>52.026558289657899</v>
      </c>
      <c r="X6" s="50">
        <v>65.7496277716414</v>
      </c>
      <c r="Y6" s="50">
        <v>66.511302413192993</v>
      </c>
      <c r="Z6" s="50">
        <v>71.214047632394895</v>
      </c>
      <c r="AA6" s="51">
        <v>79.322427495211002</v>
      </c>
      <c r="AC6" s="47" t="s">
        <v>56</v>
      </c>
      <c r="AD6" s="50">
        <v>42.434239137944601</v>
      </c>
      <c r="AE6" s="50">
        <v>49.692412928267302</v>
      </c>
      <c r="AF6" s="50">
        <v>63.474528709897001</v>
      </c>
      <c r="AG6" s="50" t="s">
        <v>57</v>
      </c>
      <c r="AH6" s="50" t="s">
        <v>57</v>
      </c>
      <c r="AI6" s="50" t="s">
        <v>57</v>
      </c>
      <c r="AJ6" s="51" t="s">
        <v>57</v>
      </c>
      <c r="AL6" s="47" t="s">
        <v>56</v>
      </c>
      <c r="AM6" s="52">
        <f>IFERROR(L6/C6-1,"N/A")</f>
        <v>-4.2480796383431607E-2</v>
      </c>
      <c r="AN6" s="52">
        <f t="shared" ref="AN6:AS10" si="0">IFERROR(M6/D6-1,"N/A")</f>
        <v>1.9982330570974316E-2</v>
      </c>
      <c r="AO6" s="52">
        <f t="shared" si="0"/>
        <v>7.3896227792287439E-2</v>
      </c>
      <c r="AP6" s="52">
        <f t="shared" si="0"/>
        <v>0.22832177797889353</v>
      </c>
      <c r="AQ6" s="52">
        <f t="shared" si="0"/>
        <v>0.19410503434896897</v>
      </c>
      <c r="AR6" s="52">
        <f t="shared" si="0"/>
        <v>0.28484605388824535</v>
      </c>
      <c r="AS6" s="53">
        <f t="shared" si="0"/>
        <v>0.34650318831368709</v>
      </c>
      <c r="AU6" s="47" t="s">
        <v>56</v>
      </c>
      <c r="AV6" s="52">
        <f>IFERROR(U6/C6-1,"N/A")</f>
        <v>2.19394003743969E-2</v>
      </c>
      <c r="AW6" s="52">
        <f t="shared" ref="AW6:BB10" si="1">IFERROR(V6/D6-1,"N/A")</f>
        <v>0.1539055621060994</v>
      </c>
      <c r="AX6" s="52">
        <f t="shared" si="1"/>
        <v>0.30822648130817387</v>
      </c>
      <c r="AY6" s="52">
        <f t="shared" si="1"/>
        <v>0.6385728905906769</v>
      </c>
      <c r="AZ6" s="52">
        <f t="shared" si="1"/>
        <v>0.55445068129065644</v>
      </c>
      <c r="BA6" s="52">
        <f t="shared" si="1"/>
        <v>0.75385962929692862</v>
      </c>
      <c r="BB6" s="53">
        <f t="shared" si="1"/>
        <v>0.88030885946066162</v>
      </c>
      <c r="BD6" s="47" t="s">
        <v>56</v>
      </c>
      <c r="BE6" s="52">
        <f>IFERROR(AD6/C6-1,"N/A")</f>
        <v>0.11792581710776928</v>
      </c>
      <c r="BF6" s="52">
        <f t="shared" ref="BF6:BK10" si="2">IFERROR(AE6/D6-1,"N/A")</f>
        <v>0.28974620958281672</v>
      </c>
      <c r="BG6" s="52">
        <f t="shared" si="2"/>
        <v>0.59608980637395215</v>
      </c>
      <c r="BH6" s="52" t="str">
        <f t="shared" si="2"/>
        <v>N/A</v>
      </c>
      <c r="BI6" s="52" t="str">
        <f t="shared" si="2"/>
        <v>N/A</v>
      </c>
      <c r="BJ6" s="52" t="str">
        <f t="shared" si="2"/>
        <v>N/A</v>
      </c>
      <c r="BK6" s="53" t="str">
        <f t="shared" si="2"/>
        <v>N/A</v>
      </c>
      <c r="BM6" s="47" t="s">
        <v>56</v>
      </c>
      <c r="BN6" s="48">
        <v>37.387909122046501</v>
      </c>
      <c r="BO6" s="48">
        <v>37.798294511739797</v>
      </c>
      <c r="BP6" s="48">
        <v>38.307940140654402</v>
      </c>
      <c r="BQ6" s="48">
        <v>38.368557197653899</v>
      </c>
      <c r="BR6" s="48">
        <v>40.719663144834101</v>
      </c>
      <c r="BS6" s="48">
        <v>37.494384158395803</v>
      </c>
      <c r="BT6" s="49">
        <v>38.125903744638997</v>
      </c>
      <c r="BV6" s="47" t="s">
        <v>56</v>
      </c>
      <c r="BW6" s="50">
        <v>36.277984201109902</v>
      </c>
      <c r="BX6" s="50">
        <v>39.224590162639601</v>
      </c>
      <c r="BY6" s="50">
        <v>42.2941946725363</v>
      </c>
      <c r="BZ6" s="50">
        <v>49.097946280668197</v>
      </c>
      <c r="CA6" s="50">
        <v>50.236364354855198</v>
      </c>
      <c r="CB6" s="50">
        <v>51.203193674180199</v>
      </c>
      <c r="CC6" s="51" t="s">
        <v>57</v>
      </c>
      <c r="CE6" s="47" t="s">
        <v>56</v>
      </c>
      <c r="CF6" s="50">
        <v>39.766702894657399</v>
      </c>
      <c r="CG6" s="50">
        <v>44.4586316644017</v>
      </c>
      <c r="CH6" s="50">
        <v>51.954169907356501</v>
      </c>
      <c r="CI6" s="50">
        <v>65.7496277716414</v>
      </c>
      <c r="CJ6" s="50">
        <v>66.511302413192993</v>
      </c>
      <c r="CK6" s="50">
        <v>71.214047632394895</v>
      </c>
      <c r="CL6" s="51" t="s">
        <v>57</v>
      </c>
      <c r="CN6" s="47" t="s">
        <v>56</v>
      </c>
      <c r="CO6" s="50">
        <v>42.553967512886203</v>
      </c>
      <c r="CP6" s="50">
        <v>51.655029493398999</v>
      </c>
      <c r="CQ6" s="50">
        <v>63.474528709897001</v>
      </c>
      <c r="CR6" s="50">
        <v>97.357328053380499</v>
      </c>
      <c r="CS6" s="50">
        <v>105.071272373337</v>
      </c>
      <c r="CT6" s="50" t="s">
        <v>57</v>
      </c>
      <c r="CU6" s="51" t="s">
        <v>57</v>
      </c>
      <c r="CW6" s="47" t="s">
        <v>56</v>
      </c>
      <c r="CX6" s="52">
        <f>IFERROR(BW6/BN6-1,"N/A")</f>
        <v>-2.9686734214353527E-2</v>
      </c>
      <c r="CY6" s="52">
        <f t="shared" ref="CY6:DD10" si="3">IFERROR(BX6/BO6-1,"N/A")</f>
        <v>3.773439170534032E-2</v>
      </c>
      <c r="CZ6" s="52">
        <f t="shared" si="3"/>
        <v>0.10405818003384293</v>
      </c>
      <c r="DA6" s="52">
        <f t="shared" si="3"/>
        <v>0.27964014981700602</v>
      </c>
      <c r="DB6" s="52">
        <f t="shared" si="3"/>
        <v>0.23371267036693144</v>
      </c>
      <c r="DC6" s="52">
        <f t="shared" si="3"/>
        <v>0.36562300791156477</v>
      </c>
      <c r="DD6" s="53" t="str">
        <f t="shared" si="3"/>
        <v>N/A</v>
      </c>
      <c r="DF6" s="47" t="s">
        <v>56</v>
      </c>
      <c r="DG6" s="52">
        <f>IFERROR(CF6/BN6-1,"N/A")</f>
        <v>6.3624680504216657E-2</v>
      </c>
      <c r="DH6" s="52">
        <f t="shared" ref="DH6:DM10" si="4">IFERROR(CG6/BO6-1,"N/A")</f>
        <v>0.17620734582596742</v>
      </c>
      <c r="DI6" s="52">
        <f t="shared" si="4"/>
        <v>0.35622457685267195</v>
      </c>
      <c r="DJ6" s="52">
        <f t="shared" si="4"/>
        <v>0.71363305200493055</v>
      </c>
      <c r="DK6" s="52">
        <f t="shared" si="4"/>
        <v>0.63339520213174816</v>
      </c>
      <c r="DL6" s="52">
        <f t="shared" si="4"/>
        <v>0.89932570519226762</v>
      </c>
      <c r="DM6" s="53" t="str">
        <f t="shared" si="4"/>
        <v>N/A</v>
      </c>
      <c r="DO6" s="47" t="s">
        <v>56</v>
      </c>
      <c r="DP6" s="52">
        <f>IFERROR(CO6/BN6-1,"N/A")</f>
        <v>0.13817457333535232</v>
      </c>
      <c r="DQ6" s="52">
        <f t="shared" ref="DQ6:DV10" si="5">IFERROR(CP6/BO6-1,"N/A")</f>
        <v>0.36659683090609896</v>
      </c>
      <c r="DR6" s="52">
        <f t="shared" si="5"/>
        <v>0.65695488916498768</v>
      </c>
      <c r="DS6" s="52">
        <f t="shared" si="5"/>
        <v>1.5374247864429353</v>
      </c>
      <c r="DT6" s="52">
        <f t="shared" si="5"/>
        <v>1.580357111492138</v>
      </c>
      <c r="DU6" s="52" t="str">
        <f t="shared" si="5"/>
        <v>N/A</v>
      </c>
      <c r="DV6" s="53" t="str">
        <f t="shared" si="5"/>
        <v>N/A</v>
      </c>
      <c r="DX6" s="47" t="s">
        <v>56</v>
      </c>
      <c r="DY6" s="48">
        <v>37.707402582109097</v>
      </c>
      <c r="DZ6" s="48">
        <v>38.191392222160196</v>
      </c>
      <c r="EA6" s="48">
        <v>38.797010238040002</v>
      </c>
      <c r="EB6" s="48">
        <v>38.956981517967797</v>
      </c>
      <c r="EC6" s="48">
        <v>41.477593665102397</v>
      </c>
      <c r="ED6" s="48">
        <v>38.630880028325201</v>
      </c>
      <c r="EE6" s="49">
        <v>39.990226473592401</v>
      </c>
      <c r="EG6" s="47" t="s">
        <v>56</v>
      </c>
      <c r="EH6" s="50">
        <v>36.298208541273901</v>
      </c>
      <c r="EI6" s="50">
        <v>39.246789909019299</v>
      </c>
      <c r="EJ6" s="50">
        <v>42.526036041168297</v>
      </c>
      <c r="EK6" s="50">
        <v>49.127942295665697</v>
      </c>
      <c r="EL6" s="50">
        <v>50.985695778932303</v>
      </c>
      <c r="EM6" s="50">
        <v>51.745549979377898</v>
      </c>
      <c r="EN6" s="51">
        <v>56.323911982650699</v>
      </c>
      <c r="EP6" s="47" t="s">
        <v>56</v>
      </c>
      <c r="EQ6" s="50">
        <v>38.763088460339397</v>
      </c>
      <c r="ER6" s="50">
        <v>44.4586316644017</v>
      </c>
      <c r="ES6" s="50">
        <v>51.954169907356501</v>
      </c>
      <c r="ET6" s="50">
        <v>65.7496277716414</v>
      </c>
      <c r="EU6" s="50">
        <v>66.511302413192993</v>
      </c>
      <c r="EV6" s="50" t="s">
        <v>57</v>
      </c>
      <c r="EW6" s="51">
        <v>79.322427495211002</v>
      </c>
      <c r="EY6" s="47" t="s">
        <v>56</v>
      </c>
      <c r="EZ6" s="50">
        <v>42.371713394540201</v>
      </c>
      <c r="FA6" s="50">
        <v>53.108483007029498</v>
      </c>
      <c r="FB6" s="50">
        <v>63.474528709897001</v>
      </c>
      <c r="FC6" s="50" t="s">
        <v>57</v>
      </c>
      <c r="FD6" s="50" t="s">
        <v>57</v>
      </c>
      <c r="FE6" s="50" t="s">
        <v>57</v>
      </c>
      <c r="FF6" s="51" t="s">
        <v>57</v>
      </c>
      <c r="FH6" s="47" t="s">
        <v>56</v>
      </c>
      <c r="FI6" s="52">
        <f>IFERROR(EH6/DY6-1,"N/A")</f>
        <v>-3.737181413560986E-2</v>
      </c>
      <c r="FJ6" s="52">
        <f t="shared" ref="FJ6:FO10" si="6">IFERROR(EI6/DZ6-1,"N/A")</f>
        <v>2.7634438690263829E-2</v>
      </c>
      <c r="FK6" s="52">
        <f t="shared" si="6"/>
        <v>9.6116318763965758E-2</v>
      </c>
      <c r="FL6" s="52">
        <f t="shared" si="6"/>
        <v>0.26108184929591727</v>
      </c>
      <c r="FM6" s="52">
        <f t="shared" si="6"/>
        <v>0.22923466078095189</v>
      </c>
      <c r="FN6" s="52">
        <f t="shared" si="6"/>
        <v>0.33948669927883257</v>
      </c>
      <c r="FO6" s="53">
        <f t="shared" si="6"/>
        <v>0.40844193567756526</v>
      </c>
      <c r="FQ6" s="47" t="s">
        <v>56</v>
      </c>
      <c r="FR6" s="52">
        <f>IFERROR(EQ6/DY6-1,"N/A")</f>
        <v>2.799678063031541E-2</v>
      </c>
      <c r="FS6" s="52">
        <f t="shared" ref="FS6:FX10" si="7">IFERROR(ER6/DZ6-1,"N/A")</f>
        <v>0.1641008373244115</v>
      </c>
      <c r="FT6" s="52">
        <f t="shared" si="7"/>
        <v>0.33912818509958442</v>
      </c>
      <c r="FU6" s="52">
        <f t="shared" si="7"/>
        <v>0.68774954346286443</v>
      </c>
      <c r="FV6" s="52">
        <f t="shared" si="7"/>
        <v>0.60354776003201382</v>
      </c>
      <c r="FW6" s="52" t="str">
        <f t="shared" si="7"/>
        <v>N/A</v>
      </c>
      <c r="FX6" s="53">
        <f t="shared" si="7"/>
        <v>0.98354534320008602</v>
      </c>
      <c r="FZ6" s="47" t="s">
        <v>56</v>
      </c>
      <c r="GA6" s="52">
        <f>IFERROR(EZ6/DY6-1,"N/A")</f>
        <v>0.12369748359819832</v>
      </c>
      <c r="GB6" s="52">
        <f t="shared" ref="GB6:GG10" si="8">IFERROR(FA6/DZ6-1,"N/A")</f>
        <v>0.39058777166583103</v>
      </c>
      <c r="GC6" s="52">
        <f t="shared" si="8"/>
        <v>0.63606752995778493</v>
      </c>
      <c r="GD6" s="52" t="str">
        <f t="shared" si="8"/>
        <v>N/A</v>
      </c>
      <c r="GE6" s="52" t="str">
        <f t="shared" si="8"/>
        <v>N/A</v>
      </c>
      <c r="GF6" s="52" t="str">
        <f t="shared" si="8"/>
        <v>N/A</v>
      </c>
      <c r="GG6" s="53" t="str">
        <f t="shared" si="8"/>
        <v>N/A</v>
      </c>
    </row>
    <row r="7" spans="2:189" x14ac:dyDescent="0.2">
      <c r="B7" s="47" t="s">
        <v>58</v>
      </c>
      <c r="C7" s="48">
        <v>45.670567623856201</v>
      </c>
      <c r="D7" s="48">
        <v>46.299266729083399</v>
      </c>
      <c r="E7" s="48">
        <v>47.012020456413403</v>
      </c>
      <c r="F7" s="48">
        <v>46.3015800011907</v>
      </c>
      <c r="G7" s="48">
        <v>46.959120003146303</v>
      </c>
      <c r="H7" s="48">
        <v>42.997500000869003</v>
      </c>
      <c r="I7" s="49">
        <v>43.338749993940603</v>
      </c>
      <c r="K7" s="47" t="s">
        <v>58</v>
      </c>
      <c r="L7" s="50">
        <v>43.8945825080459</v>
      </c>
      <c r="M7" s="50">
        <v>47.147226409771797</v>
      </c>
      <c r="N7" s="50">
        <v>50.901669596335303</v>
      </c>
      <c r="O7" s="50">
        <v>58.149177276007897</v>
      </c>
      <c r="P7" s="50">
        <v>59.193890213978101</v>
      </c>
      <c r="Q7" s="50">
        <v>56.3367189651633</v>
      </c>
      <c r="R7" s="51">
        <v>58.864726173751798</v>
      </c>
      <c r="T7" s="47" t="s">
        <v>58</v>
      </c>
      <c r="U7" s="50">
        <v>45.155393725700399</v>
      </c>
      <c r="V7" s="50">
        <v>52.8303222952052</v>
      </c>
      <c r="W7" s="50">
        <v>61.165601488744102</v>
      </c>
      <c r="X7" s="50">
        <v>76.280126380415098</v>
      </c>
      <c r="Y7" s="50">
        <v>77.119031294045001</v>
      </c>
      <c r="Z7" s="50">
        <v>76.145644304156605</v>
      </c>
      <c r="AA7" s="51">
        <v>81.755219598312095</v>
      </c>
      <c r="AC7" s="47" t="s">
        <v>58</v>
      </c>
      <c r="AD7" s="50">
        <v>47.798841244857101</v>
      </c>
      <c r="AE7" s="50">
        <v>58.5947846493574</v>
      </c>
      <c r="AF7" s="50">
        <v>73.774342853264301</v>
      </c>
      <c r="AG7" s="50" t="s">
        <v>57</v>
      </c>
      <c r="AH7" s="50" t="s">
        <v>57</v>
      </c>
      <c r="AI7" s="50" t="s">
        <v>57</v>
      </c>
      <c r="AJ7" s="51" t="s">
        <v>57</v>
      </c>
      <c r="AL7" s="47" t="s">
        <v>58</v>
      </c>
      <c r="AM7" s="52">
        <f t="shared" ref="AM7:AM10" si="9">IFERROR(L7/C7-1,"N/A")</f>
        <v>-3.8886863207774236E-2</v>
      </c>
      <c r="AN7" s="52">
        <f t="shared" si="0"/>
        <v>1.831475400356064E-2</v>
      </c>
      <c r="AO7" s="52">
        <f t="shared" si="0"/>
        <v>8.2737331902765998E-2</v>
      </c>
      <c r="AP7" s="52">
        <f t="shared" si="0"/>
        <v>0.25587889818257858</v>
      </c>
      <c r="AQ7" s="52">
        <f t="shared" si="0"/>
        <v>0.26054087491443734</v>
      </c>
      <c r="AR7" s="52">
        <f t="shared" si="0"/>
        <v>0.31023243128146305</v>
      </c>
      <c r="AS7" s="53">
        <f t="shared" si="0"/>
        <v>0.35824697717359077</v>
      </c>
      <c r="AU7" s="47" t="s">
        <v>58</v>
      </c>
      <c r="AV7" s="52">
        <f t="shared" ref="AV7:AV10" si="10">IFERROR(U7/C7-1,"N/A")</f>
        <v>-1.1280216668178578E-2</v>
      </c>
      <c r="AW7" s="52">
        <f t="shared" si="1"/>
        <v>0.14106174951620232</v>
      </c>
      <c r="AX7" s="52">
        <f t="shared" si="1"/>
        <v>0.30106302377395178</v>
      </c>
      <c r="AY7" s="52">
        <f t="shared" si="1"/>
        <v>0.647462708150639</v>
      </c>
      <c r="AZ7" s="52">
        <f t="shared" si="1"/>
        <v>0.64225886875388549</v>
      </c>
      <c r="BA7" s="52">
        <f t="shared" si="1"/>
        <v>0.77093189842706344</v>
      </c>
      <c r="BB7" s="53">
        <f t="shared" si="1"/>
        <v>0.88642311118208728</v>
      </c>
      <c r="BD7" s="47" t="s">
        <v>58</v>
      </c>
      <c r="BE7" s="52">
        <f t="shared" ref="BE7:BE10" si="11">IFERROR(AD7/C7-1,"N/A")</f>
        <v>4.660055111487571E-2</v>
      </c>
      <c r="BF7" s="52">
        <f t="shared" si="2"/>
        <v>0.26556614799582645</v>
      </c>
      <c r="BG7" s="52">
        <f t="shared" si="2"/>
        <v>0.56926552266910635</v>
      </c>
      <c r="BH7" s="52" t="str">
        <f t="shared" si="2"/>
        <v>N/A</v>
      </c>
      <c r="BI7" s="52" t="str">
        <f t="shared" si="2"/>
        <v>N/A</v>
      </c>
      <c r="BJ7" s="52" t="str">
        <f t="shared" si="2"/>
        <v>N/A</v>
      </c>
      <c r="BK7" s="53" t="str">
        <f t="shared" si="2"/>
        <v>N/A</v>
      </c>
      <c r="BM7" s="47" t="s">
        <v>58</v>
      </c>
      <c r="BN7" s="48">
        <v>45.042661384654103</v>
      </c>
      <c r="BO7" s="48">
        <v>45.494657933575702</v>
      </c>
      <c r="BP7" s="48">
        <v>46.055979266957998</v>
      </c>
      <c r="BQ7" s="48">
        <v>45.062374815312303</v>
      </c>
      <c r="BR7" s="48">
        <v>46.959120003146303</v>
      </c>
      <c r="BS7" s="48">
        <v>42.997500000869003</v>
      </c>
      <c r="BT7" s="49">
        <v>43.338749993940603</v>
      </c>
      <c r="BV7" s="47" t="s">
        <v>58</v>
      </c>
      <c r="BW7" s="50">
        <v>43.820195239176002</v>
      </c>
      <c r="BX7" s="50">
        <v>47.065573329543497</v>
      </c>
      <c r="BY7" s="50">
        <v>50.446421467653899</v>
      </c>
      <c r="BZ7" s="50">
        <v>57.940041843126401</v>
      </c>
      <c r="CA7" s="50">
        <v>59.193890213978101</v>
      </c>
      <c r="CB7" s="50">
        <v>56.3367189651633</v>
      </c>
      <c r="CC7" s="51">
        <v>58.864726173751798</v>
      </c>
      <c r="CE7" s="47" t="s">
        <v>58</v>
      </c>
      <c r="CF7" s="50">
        <v>45.155393725700399</v>
      </c>
      <c r="CG7" s="50">
        <v>52.8303222952052</v>
      </c>
      <c r="CH7" s="50">
        <v>61.085873261167499</v>
      </c>
      <c r="CI7" s="50">
        <v>76.280126380415098</v>
      </c>
      <c r="CJ7" s="50">
        <v>77.119031294045001</v>
      </c>
      <c r="CK7" s="50">
        <v>76.145644304156605</v>
      </c>
      <c r="CL7" s="51">
        <v>81.755219598312095</v>
      </c>
      <c r="CN7" s="47" t="s">
        <v>58</v>
      </c>
      <c r="CO7" s="50">
        <v>47.798841244857101</v>
      </c>
      <c r="CP7" s="50">
        <v>60.756401405744299</v>
      </c>
      <c r="CQ7" s="50">
        <v>73.774342853264301</v>
      </c>
      <c r="CR7" s="50" t="s">
        <v>57</v>
      </c>
      <c r="CS7" s="50" t="s">
        <v>57</v>
      </c>
      <c r="CT7" s="50" t="s">
        <v>57</v>
      </c>
      <c r="CU7" s="51" t="s">
        <v>57</v>
      </c>
      <c r="CW7" s="47" t="s">
        <v>58</v>
      </c>
      <c r="CX7" s="52">
        <f t="shared" ref="CX7:CX10" si="12">IFERROR(BW7/BN7-1,"N/A")</f>
        <v>-2.7140184613837937E-2</v>
      </c>
      <c r="CY7" s="52">
        <f t="shared" si="3"/>
        <v>3.452966715919481E-2</v>
      </c>
      <c r="CZ7" s="52">
        <f t="shared" si="3"/>
        <v>9.5328386684543798E-2</v>
      </c>
      <c r="DA7" s="52">
        <f t="shared" si="3"/>
        <v>0.28577426468518552</v>
      </c>
      <c r="DB7" s="52">
        <f t="shared" si="3"/>
        <v>0.26054087491443734</v>
      </c>
      <c r="DC7" s="52">
        <f t="shared" si="3"/>
        <v>0.31023243128146305</v>
      </c>
      <c r="DD7" s="53">
        <f t="shared" si="3"/>
        <v>0.35824697717359077</v>
      </c>
      <c r="DF7" s="47" t="s">
        <v>58</v>
      </c>
      <c r="DG7" s="52">
        <f t="shared" ref="DG7:DG10" si="13">IFERROR(CF7/BN7-1,"N/A")</f>
        <v>2.5027904120404898E-3</v>
      </c>
      <c r="DH7" s="52">
        <f t="shared" si="4"/>
        <v>0.16124232371061908</v>
      </c>
      <c r="DI7" s="52">
        <f t="shared" si="4"/>
        <v>0.32633968994754214</v>
      </c>
      <c r="DJ7" s="52">
        <f t="shared" si="4"/>
        <v>0.6927675625851597</v>
      </c>
      <c r="DK7" s="52">
        <f t="shared" si="4"/>
        <v>0.64225886875388549</v>
      </c>
      <c r="DL7" s="52">
        <f t="shared" si="4"/>
        <v>0.77093189842706344</v>
      </c>
      <c r="DM7" s="53">
        <f t="shared" si="4"/>
        <v>0.88642311118208728</v>
      </c>
      <c r="DO7" s="47" t="s">
        <v>58</v>
      </c>
      <c r="DP7" s="52">
        <f t="shared" ref="DP7:DP10" si="14">IFERROR(CO7/BN7-1,"N/A")</f>
        <v>6.1190430926491013E-2</v>
      </c>
      <c r="DQ7" s="52">
        <f t="shared" si="5"/>
        <v>0.33546231943212867</v>
      </c>
      <c r="DR7" s="52">
        <f t="shared" si="5"/>
        <v>0.60184071704653386</v>
      </c>
      <c r="DS7" s="52" t="str">
        <f t="shared" si="5"/>
        <v>N/A</v>
      </c>
      <c r="DT7" s="52" t="str">
        <f t="shared" si="5"/>
        <v>N/A</v>
      </c>
      <c r="DU7" s="52" t="str">
        <f t="shared" si="5"/>
        <v>N/A</v>
      </c>
      <c r="DV7" s="53" t="str">
        <f t="shared" si="5"/>
        <v>N/A</v>
      </c>
      <c r="DX7" s="47" t="s">
        <v>58</v>
      </c>
      <c r="DY7" s="48">
        <v>45.394549983435198</v>
      </c>
      <c r="DZ7" s="48">
        <v>45.927613923471299</v>
      </c>
      <c r="EA7" s="48">
        <v>46.594638797473898</v>
      </c>
      <c r="EB7" s="48">
        <v>45.183174427368201</v>
      </c>
      <c r="EC7" s="48">
        <v>46.959120003146303</v>
      </c>
      <c r="ED7" s="48">
        <v>42.997500000869003</v>
      </c>
      <c r="EE7" s="49">
        <v>43.338749993940603</v>
      </c>
      <c r="EG7" s="47" t="s">
        <v>58</v>
      </c>
      <c r="EH7" s="50">
        <v>43.842470221250203</v>
      </c>
      <c r="EI7" s="50">
        <v>47.090024040250697</v>
      </c>
      <c r="EJ7" s="50">
        <v>50.701770462776203</v>
      </c>
      <c r="EK7" s="50">
        <v>57.973079314528299</v>
      </c>
      <c r="EL7" s="50">
        <v>59.193890213978101</v>
      </c>
      <c r="EM7" s="50">
        <v>56.3367189651633</v>
      </c>
      <c r="EN7" s="51">
        <v>58.864726173751798</v>
      </c>
      <c r="EP7" s="47" t="s">
        <v>58</v>
      </c>
      <c r="EQ7" s="50">
        <v>45.155393725700399</v>
      </c>
      <c r="ER7" s="50">
        <v>52.8303222952052</v>
      </c>
      <c r="ES7" s="50">
        <v>61.085873261167499</v>
      </c>
      <c r="ET7" s="50">
        <v>76.280126380415098</v>
      </c>
      <c r="EU7" s="50">
        <v>77.119031294045001</v>
      </c>
      <c r="EV7" s="50">
        <v>76.145644304156605</v>
      </c>
      <c r="EW7" s="51">
        <v>81.755219598312095</v>
      </c>
      <c r="EY7" s="47" t="s">
        <v>58</v>
      </c>
      <c r="EZ7" s="50">
        <v>48.519138222777997</v>
      </c>
      <c r="FA7" s="50">
        <v>62.357228332108797</v>
      </c>
      <c r="FB7" s="50">
        <v>73.774342853264301</v>
      </c>
      <c r="FC7" s="50" t="s">
        <v>57</v>
      </c>
      <c r="FD7" s="50" t="s">
        <v>57</v>
      </c>
      <c r="FE7" s="50" t="s">
        <v>57</v>
      </c>
      <c r="FF7" s="51" t="s">
        <v>57</v>
      </c>
      <c r="FH7" s="47" t="s">
        <v>58</v>
      </c>
      <c r="FI7" s="52">
        <f t="shared" ref="FI7:FI10" si="15">IFERROR(EH7/DY7-1,"N/A")</f>
        <v>-3.4190883327433808E-2</v>
      </c>
      <c r="FJ7" s="52">
        <f t="shared" si="6"/>
        <v>2.5309612615981081E-2</v>
      </c>
      <c r="FK7" s="52">
        <f t="shared" si="6"/>
        <v>8.8146013603714657E-2</v>
      </c>
      <c r="FL7" s="52">
        <f t="shared" si="6"/>
        <v>0.28306786872002165</v>
      </c>
      <c r="FM7" s="52">
        <f t="shared" si="6"/>
        <v>0.26054087491443734</v>
      </c>
      <c r="FN7" s="52">
        <f t="shared" si="6"/>
        <v>0.31023243128146305</v>
      </c>
      <c r="FO7" s="53">
        <f t="shared" si="6"/>
        <v>0.35824697717359077</v>
      </c>
      <c r="FQ7" s="47" t="s">
        <v>58</v>
      </c>
      <c r="FR7" s="52">
        <f t="shared" ref="FR7:FR10" si="16">IFERROR(EQ7/DY7-1,"N/A")</f>
        <v>-5.2683914219232575E-3</v>
      </c>
      <c r="FS7" s="52">
        <f t="shared" si="7"/>
        <v>0.15029538401964038</v>
      </c>
      <c r="FT7" s="52">
        <f t="shared" si="7"/>
        <v>0.31100647709021922</v>
      </c>
      <c r="FU7" s="52">
        <f t="shared" si="7"/>
        <v>0.68824185877057276</v>
      </c>
      <c r="FV7" s="52">
        <f t="shared" si="7"/>
        <v>0.64225886875388549</v>
      </c>
      <c r="FW7" s="52">
        <f t="shared" si="7"/>
        <v>0.77093189842706344</v>
      </c>
      <c r="FX7" s="53">
        <f t="shared" si="7"/>
        <v>0.88642311118208728</v>
      </c>
      <c r="FZ7" s="47" t="s">
        <v>58</v>
      </c>
      <c r="GA7" s="52">
        <f t="shared" ref="GA7:GA10" si="17">IFERROR(EZ7/DY7-1,"N/A")</f>
        <v>6.8831792373379219E-2</v>
      </c>
      <c r="GB7" s="52">
        <f t="shared" si="8"/>
        <v>0.35772845582646617</v>
      </c>
      <c r="GC7" s="52">
        <f t="shared" si="8"/>
        <v>0.58332256150602313</v>
      </c>
      <c r="GD7" s="52" t="str">
        <f t="shared" si="8"/>
        <v>N/A</v>
      </c>
      <c r="GE7" s="52" t="str">
        <f t="shared" si="8"/>
        <v>N/A</v>
      </c>
      <c r="GF7" s="52" t="str">
        <f t="shared" si="8"/>
        <v>N/A</v>
      </c>
      <c r="GG7" s="53" t="str">
        <f t="shared" si="8"/>
        <v>N/A</v>
      </c>
    </row>
    <row r="8" spans="2:189" x14ac:dyDescent="0.2">
      <c r="B8" s="47" t="s">
        <v>59</v>
      </c>
      <c r="C8" s="48">
        <v>16.4626424917865</v>
      </c>
      <c r="D8" s="48">
        <v>17.458041438080699</v>
      </c>
      <c r="E8" s="48">
        <v>17.857511201808698</v>
      </c>
      <c r="F8" s="48">
        <v>18.439384444690301</v>
      </c>
      <c r="G8" s="48">
        <v>19.0220306581081</v>
      </c>
      <c r="H8" s="48">
        <v>19.568400465279701</v>
      </c>
      <c r="I8" s="49">
        <v>19.650546761708899</v>
      </c>
      <c r="K8" s="47" t="s">
        <v>59</v>
      </c>
      <c r="L8" s="50">
        <v>15.8688748284067</v>
      </c>
      <c r="M8" s="50">
        <v>19.423838022210401</v>
      </c>
      <c r="N8" s="50">
        <v>22.669749040994301</v>
      </c>
      <c r="O8" s="50">
        <v>28.823415490920102</v>
      </c>
      <c r="P8" s="50">
        <v>29.453747183779399</v>
      </c>
      <c r="Q8" s="50">
        <v>32.6620488169496</v>
      </c>
      <c r="R8" s="51">
        <v>34.801993871629698</v>
      </c>
      <c r="T8" s="47" t="s">
        <v>59</v>
      </c>
      <c r="U8" s="50">
        <v>16.7671089446014</v>
      </c>
      <c r="V8" s="50">
        <v>24.385847835117801</v>
      </c>
      <c r="W8" s="50">
        <v>30.353004886964399</v>
      </c>
      <c r="X8" s="50">
        <v>45.133004915469897</v>
      </c>
      <c r="Y8" s="50">
        <v>46.622223833245201</v>
      </c>
      <c r="Z8" s="50">
        <v>51.339541045393503</v>
      </c>
      <c r="AA8" s="51">
        <v>56.429537925903297</v>
      </c>
      <c r="AC8" s="47" t="s">
        <v>59</v>
      </c>
      <c r="AD8" s="50">
        <v>19.366559713534699</v>
      </c>
      <c r="AE8" s="50">
        <v>31.915261872611001</v>
      </c>
      <c r="AF8" s="50">
        <v>43.840489315840699</v>
      </c>
      <c r="AG8" s="50" t="s">
        <v>57</v>
      </c>
      <c r="AH8" s="50" t="s">
        <v>57</v>
      </c>
      <c r="AI8" s="50" t="s">
        <v>57</v>
      </c>
      <c r="AJ8" s="51" t="s">
        <v>57</v>
      </c>
      <c r="AL8" s="47" t="s">
        <v>59</v>
      </c>
      <c r="AM8" s="52">
        <f t="shared" si="9"/>
        <v>-3.6067579289050467E-2</v>
      </c>
      <c r="AN8" s="52">
        <f t="shared" si="0"/>
        <v>0.11260120965469644</v>
      </c>
      <c r="AO8" s="52">
        <f t="shared" si="0"/>
        <v>0.26947976035418608</v>
      </c>
      <c r="AP8" s="52">
        <f t="shared" si="0"/>
        <v>0.56314412649604084</v>
      </c>
      <c r="AQ8" s="52">
        <f t="shared" si="0"/>
        <v>0.54840183538579268</v>
      </c>
      <c r="AR8" s="52">
        <f t="shared" si="0"/>
        <v>0.66912205598521024</v>
      </c>
      <c r="AS8" s="53">
        <f t="shared" si="0"/>
        <v>0.77104455635020508</v>
      </c>
      <c r="AU8" s="47" t="s">
        <v>59</v>
      </c>
      <c r="AV8" s="52">
        <f t="shared" si="10"/>
        <v>1.8494385270578784E-2</v>
      </c>
      <c r="AW8" s="52">
        <f t="shared" si="1"/>
        <v>0.39682609424478099</v>
      </c>
      <c r="AX8" s="52">
        <f t="shared" si="1"/>
        <v>0.69973321276091904</v>
      </c>
      <c r="AY8" s="52">
        <f t="shared" si="1"/>
        <v>1.4476416255026416</v>
      </c>
      <c r="AZ8" s="52">
        <f t="shared" si="1"/>
        <v>1.4509593466233102</v>
      </c>
      <c r="BA8" s="52">
        <f t="shared" si="1"/>
        <v>1.6235941530573985</v>
      </c>
      <c r="BB8" s="53">
        <f t="shared" si="1"/>
        <v>1.8716523061771504</v>
      </c>
      <c r="BD8" s="47" t="s">
        <v>59</v>
      </c>
      <c r="BE8" s="52">
        <f t="shared" si="11"/>
        <v>0.17639435608208176</v>
      </c>
      <c r="BF8" s="52">
        <f t="shared" si="2"/>
        <v>0.82811239083183774</v>
      </c>
      <c r="BG8" s="52">
        <f t="shared" si="2"/>
        <v>1.4550167613166787</v>
      </c>
      <c r="BH8" s="52" t="str">
        <f t="shared" si="2"/>
        <v>N/A</v>
      </c>
      <c r="BI8" s="52" t="str">
        <f t="shared" si="2"/>
        <v>N/A</v>
      </c>
      <c r="BJ8" s="52" t="str">
        <f t="shared" si="2"/>
        <v>N/A</v>
      </c>
      <c r="BK8" s="53" t="str">
        <f t="shared" si="2"/>
        <v>N/A</v>
      </c>
      <c r="BM8" s="47" t="s">
        <v>59</v>
      </c>
      <c r="BN8" s="48">
        <v>15.169477819557599</v>
      </c>
      <c r="BO8" s="48">
        <v>15.5986868640226</v>
      </c>
      <c r="BP8" s="48">
        <v>15.785858175801501</v>
      </c>
      <c r="BQ8" s="48">
        <v>16.521408422088601</v>
      </c>
      <c r="BR8" s="48">
        <v>17.775004412828402</v>
      </c>
      <c r="BS8" s="48">
        <v>19.037182885486398</v>
      </c>
      <c r="BT8" s="49">
        <v>18.5524060445603</v>
      </c>
      <c r="BV8" s="47" t="s">
        <v>59</v>
      </c>
      <c r="BW8" s="50">
        <v>15.9448015083409</v>
      </c>
      <c r="BX8" s="50">
        <v>19.071992405484998</v>
      </c>
      <c r="BY8" s="50">
        <v>21.6445404481697</v>
      </c>
      <c r="BZ8" s="50">
        <v>28.785810916273601</v>
      </c>
      <c r="CA8" s="50">
        <v>29.447682159865099</v>
      </c>
      <c r="CB8" s="50">
        <v>32.6620488169496</v>
      </c>
      <c r="CC8" s="51">
        <v>34.801993871629698</v>
      </c>
      <c r="CE8" s="47" t="s">
        <v>59</v>
      </c>
      <c r="CF8" s="50">
        <v>16.583034718499398</v>
      </c>
      <c r="CG8" s="50">
        <v>24.038313693712499</v>
      </c>
      <c r="CH8" s="50">
        <v>30.377161354812699</v>
      </c>
      <c r="CI8" s="50">
        <v>45.133004915469897</v>
      </c>
      <c r="CJ8" s="50">
        <v>46.622223833245201</v>
      </c>
      <c r="CK8" s="50">
        <v>51.339541045393503</v>
      </c>
      <c r="CL8" s="51" t="s">
        <v>57</v>
      </c>
      <c r="CN8" s="47" t="s">
        <v>59</v>
      </c>
      <c r="CO8" s="50">
        <v>19.646444224947199</v>
      </c>
      <c r="CP8" s="50">
        <v>31.915261872611001</v>
      </c>
      <c r="CQ8" s="50">
        <v>43.840489315840699</v>
      </c>
      <c r="CR8" s="50" t="s">
        <v>57</v>
      </c>
      <c r="CS8" s="50" t="s">
        <v>57</v>
      </c>
      <c r="CT8" s="50" t="s">
        <v>57</v>
      </c>
      <c r="CU8" s="51" t="s">
        <v>57</v>
      </c>
      <c r="CW8" s="47" t="s">
        <v>59</v>
      </c>
      <c r="CX8" s="52">
        <f t="shared" si="12"/>
        <v>5.1110769797474198E-2</v>
      </c>
      <c r="CY8" s="52">
        <f t="shared" si="3"/>
        <v>0.22266653416021587</v>
      </c>
      <c r="CZ8" s="52">
        <f t="shared" si="3"/>
        <v>0.37113486052656341</v>
      </c>
      <c r="DA8" s="52">
        <f t="shared" si="3"/>
        <v>0.7423339573028096</v>
      </c>
      <c r="DB8" s="52">
        <f t="shared" si="3"/>
        <v>0.65669056816730853</v>
      </c>
      <c r="DC8" s="52">
        <f t="shared" si="3"/>
        <v>0.71569759104696895</v>
      </c>
      <c r="DD8" s="53">
        <f t="shared" si="3"/>
        <v>0.87587495595127374</v>
      </c>
      <c r="DF8" s="47" t="s">
        <v>59</v>
      </c>
      <c r="DG8" s="52">
        <f t="shared" si="13"/>
        <v>9.3184282000751351E-2</v>
      </c>
      <c r="DH8" s="52">
        <f t="shared" si="4"/>
        <v>0.54104726271256665</v>
      </c>
      <c r="DI8" s="52">
        <f t="shared" si="4"/>
        <v>0.92432752255297324</v>
      </c>
      <c r="DJ8" s="52">
        <f t="shared" si="4"/>
        <v>1.7317891890577859</v>
      </c>
      <c r="DK8" s="52">
        <f t="shared" si="4"/>
        <v>1.6229092691306151</v>
      </c>
      <c r="DL8" s="52">
        <f t="shared" si="4"/>
        <v>1.6968034794966345</v>
      </c>
      <c r="DM8" s="53" t="str">
        <f t="shared" si="4"/>
        <v>N/A</v>
      </c>
      <c r="DO8" s="47" t="s">
        <v>59</v>
      </c>
      <c r="DP8" s="52">
        <f t="shared" si="14"/>
        <v>0.29512989561298997</v>
      </c>
      <c r="DQ8" s="52">
        <f t="shared" si="5"/>
        <v>1.0460223447540038</v>
      </c>
      <c r="DR8" s="52">
        <f t="shared" si="5"/>
        <v>1.7772002527581794</v>
      </c>
      <c r="DS8" s="52" t="str">
        <f t="shared" si="5"/>
        <v>N/A</v>
      </c>
      <c r="DT8" s="52" t="str">
        <f t="shared" si="5"/>
        <v>N/A</v>
      </c>
      <c r="DU8" s="52" t="str">
        <f t="shared" si="5"/>
        <v>N/A</v>
      </c>
      <c r="DV8" s="53" t="str">
        <f t="shared" si="5"/>
        <v>N/A</v>
      </c>
      <c r="DX8" s="47" t="s">
        <v>59</v>
      </c>
      <c r="DY8" s="48">
        <v>15.355934117909801</v>
      </c>
      <c r="DZ8" s="48">
        <v>15.893805705384199</v>
      </c>
      <c r="EA8" s="48">
        <v>16.015709439778</v>
      </c>
      <c r="EB8" s="48">
        <v>16.797953797693499</v>
      </c>
      <c r="EC8" s="48">
        <v>17.372379087953199</v>
      </c>
      <c r="ED8" s="48">
        <v>19.194022543012998</v>
      </c>
      <c r="EE8" s="49">
        <v>19.650546761708899</v>
      </c>
      <c r="EG8" s="47" t="s">
        <v>59</v>
      </c>
      <c r="EH8" s="50">
        <v>15.8800806031441</v>
      </c>
      <c r="EI8" s="50">
        <v>19.071992405484998</v>
      </c>
      <c r="EJ8" s="50">
        <v>21.7352288505048</v>
      </c>
      <c r="EK8" s="50">
        <v>28.785810916273601</v>
      </c>
      <c r="EL8" s="50">
        <v>29.390613328429001</v>
      </c>
      <c r="EM8" s="50">
        <v>32.6620488169496</v>
      </c>
      <c r="EN8" s="51">
        <v>34.801993871629698</v>
      </c>
      <c r="EP8" s="47" t="s">
        <v>59</v>
      </c>
      <c r="EQ8" s="50">
        <v>16.251523468258</v>
      </c>
      <c r="ER8" s="50">
        <v>23.2161072260621</v>
      </c>
      <c r="ES8" s="50">
        <v>30.353004886964399</v>
      </c>
      <c r="ET8" s="50">
        <v>45.133004915469897</v>
      </c>
      <c r="EU8" s="50">
        <v>46.622223833245201</v>
      </c>
      <c r="EV8" s="50">
        <v>51.339541045393503</v>
      </c>
      <c r="EW8" s="51">
        <v>56.429537925903297</v>
      </c>
      <c r="EY8" s="47" t="s">
        <v>59</v>
      </c>
      <c r="EZ8" s="50">
        <v>19.332844739200201</v>
      </c>
      <c r="FA8" s="50">
        <v>31.900730191350998</v>
      </c>
      <c r="FB8" s="50">
        <v>43.840489315840699</v>
      </c>
      <c r="FC8" s="50" t="s">
        <v>57</v>
      </c>
      <c r="FD8" s="50" t="s">
        <v>57</v>
      </c>
      <c r="FE8" s="50" t="s">
        <v>57</v>
      </c>
      <c r="FF8" s="51" t="s">
        <v>57</v>
      </c>
      <c r="FH8" s="47" t="s">
        <v>59</v>
      </c>
      <c r="FI8" s="52">
        <f t="shared" si="15"/>
        <v>3.4133155378869517E-2</v>
      </c>
      <c r="FJ8" s="52">
        <f t="shared" si="6"/>
        <v>0.19996385755641599</v>
      </c>
      <c r="FK8" s="52">
        <f t="shared" si="6"/>
        <v>0.35711932913326394</v>
      </c>
      <c r="FL8" s="52">
        <f t="shared" si="6"/>
        <v>0.71364984467489934</v>
      </c>
      <c r="FM8" s="52">
        <f t="shared" si="6"/>
        <v>0.69180128867955659</v>
      </c>
      <c r="FN8" s="52">
        <f t="shared" si="6"/>
        <v>0.70167815233911068</v>
      </c>
      <c r="FO8" s="53">
        <f t="shared" si="6"/>
        <v>0.77104455635020508</v>
      </c>
      <c r="FQ8" s="47" t="s">
        <v>59</v>
      </c>
      <c r="FR8" s="52">
        <f t="shared" si="16"/>
        <v>5.8322036515099596E-2</v>
      </c>
      <c r="FS8" s="52">
        <f t="shared" si="7"/>
        <v>0.46070158754975798</v>
      </c>
      <c r="FT8" s="52">
        <f t="shared" si="7"/>
        <v>0.89520202030994978</v>
      </c>
      <c r="FU8" s="52">
        <f t="shared" si="7"/>
        <v>1.6868156359417443</v>
      </c>
      <c r="FV8" s="52">
        <f t="shared" si="7"/>
        <v>1.6836982774325469</v>
      </c>
      <c r="FW8" s="52">
        <f t="shared" si="7"/>
        <v>1.6747671536981761</v>
      </c>
      <c r="FX8" s="53">
        <f t="shared" si="7"/>
        <v>1.8716523061771504</v>
      </c>
      <c r="FZ8" s="47" t="s">
        <v>59</v>
      </c>
      <c r="GA8" s="52">
        <f t="shared" si="17"/>
        <v>0.25898200596289911</v>
      </c>
      <c r="GB8" s="52">
        <f t="shared" si="8"/>
        <v>1.0071171614073702</v>
      </c>
      <c r="GC8" s="52">
        <f t="shared" si="8"/>
        <v>1.7373429494765102</v>
      </c>
      <c r="GD8" s="52" t="str">
        <f t="shared" si="8"/>
        <v>N/A</v>
      </c>
      <c r="GE8" s="52" t="str">
        <f t="shared" si="8"/>
        <v>N/A</v>
      </c>
      <c r="GF8" s="52" t="str">
        <f t="shared" si="8"/>
        <v>N/A</v>
      </c>
      <c r="GG8" s="53" t="str">
        <f t="shared" si="8"/>
        <v>N/A</v>
      </c>
    </row>
    <row r="9" spans="2:189" x14ac:dyDescent="0.2">
      <c r="B9" s="47" t="s">
        <v>60</v>
      </c>
      <c r="C9" s="48">
        <v>10.461759790279199</v>
      </c>
      <c r="D9" s="48">
        <v>10.6627349119223</v>
      </c>
      <c r="E9" s="48">
        <v>10.8683440307867</v>
      </c>
      <c r="F9" s="48">
        <v>11.1232012641303</v>
      </c>
      <c r="G9" s="48">
        <v>11.6101332993955</v>
      </c>
      <c r="H9" s="48">
        <v>12.6916658746556</v>
      </c>
      <c r="I9" s="49">
        <v>13.253422939280799</v>
      </c>
      <c r="K9" s="47" t="s">
        <v>60</v>
      </c>
      <c r="L9" s="50">
        <v>10.693843728368501</v>
      </c>
      <c r="M9" s="50">
        <v>13.635700180843299</v>
      </c>
      <c r="N9" s="50">
        <v>16.771116986156098</v>
      </c>
      <c r="O9" s="50">
        <v>25.4333312367975</v>
      </c>
      <c r="P9" s="50">
        <v>27.130192379057</v>
      </c>
      <c r="Q9" s="50">
        <v>29.578350291297099</v>
      </c>
      <c r="R9" s="51">
        <v>32.1961257459728</v>
      </c>
      <c r="T9" s="47" t="s">
        <v>60</v>
      </c>
      <c r="U9" s="50">
        <v>12.504369187578501</v>
      </c>
      <c r="V9" s="50">
        <v>19.4765944085181</v>
      </c>
      <c r="W9" s="50">
        <v>27.7868449792044</v>
      </c>
      <c r="X9" s="50">
        <v>47.491727472426497</v>
      </c>
      <c r="Y9" s="50">
        <v>47.099560942663999</v>
      </c>
      <c r="Z9" s="50" t="s">
        <v>57</v>
      </c>
      <c r="AA9" s="51" t="s">
        <v>57</v>
      </c>
      <c r="AC9" s="47" t="s">
        <v>60</v>
      </c>
      <c r="AD9" s="50">
        <v>15.580616455453599</v>
      </c>
      <c r="AE9" s="50">
        <v>29.9579888132923</v>
      </c>
      <c r="AF9" s="50" t="s">
        <v>57</v>
      </c>
      <c r="AG9" s="50" t="s">
        <v>57</v>
      </c>
      <c r="AH9" s="50" t="s">
        <v>57</v>
      </c>
      <c r="AI9" s="50" t="s">
        <v>57</v>
      </c>
      <c r="AJ9" s="51" t="s">
        <v>57</v>
      </c>
      <c r="AL9" s="47" t="s">
        <v>60</v>
      </c>
      <c r="AM9" s="52">
        <f t="shared" si="9"/>
        <v>2.2184024747437636E-2</v>
      </c>
      <c r="AN9" s="52">
        <f t="shared" si="0"/>
        <v>0.2788182669342032</v>
      </c>
      <c r="AO9" s="52">
        <f t="shared" si="0"/>
        <v>0.54311613053917362</v>
      </c>
      <c r="AP9" s="52">
        <f t="shared" si="0"/>
        <v>1.2865118263043565</v>
      </c>
      <c r="AQ9" s="52">
        <f t="shared" si="0"/>
        <v>1.3367683797798926</v>
      </c>
      <c r="AR9" s="52">
        <f t="shared" si="0"/>
        <v>1.3305333266268118</v>
      </c>
      <c r="AS9" s="53">
        <f t="shared" si="0"/>
        <v>1.4292687174834797</v>
      </c>
      <c r="AU9" s="47" t="s">
        <v>60</v>
      </c>
      <c r="AV9" s="52">
        <f t="shared" si="10"/>
        <v>0.19524529699078363</v>
      </c>
      <c r="AW9" s="52">
        <f t="shared" si="1"/>
        <v>0.82660401570527453</v>
      </c>
      <c r="AX9" s="52">
        <f t="shared" si="1"/>
        <v>1.5566769786172348</v>
      </c>
      <c r="AY9" s="52">
        <f t="shared" si="1"/>
        <v>3.2696096514567365</v>
      </c>
      <c r="AZ9" s="52">
        <f t="shared" si="1"/>
        <v>3.0567631506105375</v>
      </c>
      <c r="BA9" s="52" t="str">
        <f t="shared" si="1"/>
        <v>N/A</v>
      </c>
      <c r="BB9" s="53" t="str">
        <f t="shared" si="1"/>
        <v>N/A</v>
      </c>
      <c r="BD9" s="47" t="s">
        <v>60</v>
      </c>
      <c r="BE9" s="52">
        <f t="shared" si="11"/>
        <v>0.48929212367604835</v>
      </c>
      <c r="BF9" s="52">
        <f t="shared" si="2"/>
        <v>1.8095970743674252</v>
      </c>
      <c r="BG9" s="52" t="str">
        <f t="shared" si="2"/>
        <v>N/A</v>
      </c>
      <c r="BH9" s="52" t="str">
        <f t="shared" si="2"/>
        <v>N/A</v>
      </c>
      <c r="BI9" s="52" t="str">
        <f t="shared" si="2"/>
        <v>N/A</v>
      </c>
      <c r="BJ9" s="52" t="str">
        <f t="shared" si="2"/>
        <v>N/A</v>
      </c>
      <c r="BK9" s="53" t="str">
        <f t="shared" si="2"/>
        <v>N/A</v>
      </c>
      <c r="BM9" s="47" t="s">
        <v>60</v>
      </c>
      <c r="BN9" s="48">
        <v>9.7442300435647393</v>
      </c>
      <c r="BO9" s="48">
        <v>9.9161907964779701</v>
      </c>
      <c r="BP9" s="48">
        <v>9.9919352966749404</v>
      </c>
      <c r="BQ9" s="48">
        <v>10.0608787726591</v>
      </c>
      <c r="BR9" s="48">
        <v>10.289324605077301</v>
      </c>
      <c r="BS9" s="48">
        <v>10.7665039507404</v>
      </c>
      <c r="BT9" s="49">
        <v>11.4179983286928</v>
      </c>
      <c r="BV9" s="47" t="s">
        <v>60</v>
      </c>
      <c r="BW9" s="50">
        <v>10.693843728368501</v>
      </c>
      <c r="BX9" s="50">
        <v>13.6266635809638</v>
      </c>
      <c r="BY9" s="50">
        <v>16.678169120317399</v>
      </c>
      <c r="BZ9" s="50">
        <v>25.4333312367975</v>
      </c>
      <c r="CA9" s="50">
        <v>27.130192379057</v>
      </c>
      <c r="CB9" s="50">
        <v>29.578350291297099</v>
      </c>
      <c r="CC9" s="51">
        <v>32.1961257459728</v>
      </c>
      <c r="CE9" s="47" t="s">
        <v>60</v>
      </c>
      <c r="CF9" s="50">
        <v>12.4450931883378</v>
      </c>
      <c r="CG9" s="50">
        <v>19.4765944085181</v>
      </c>
      <c r="CH9" s="50">
        <v>27.7868449792044</v>
      </c>
      <c r="CI9" s="50">
        <v>47.491727472426497</v>
      </c>
      <c r="CJ9" s="50" t="s">
        <v>57</v>
      </c>
      <c r="CK9" s="50" t="s">
        <v>57</v>
      </c>
      <c r="CL9" s="51" t="s">
        <v>57</v>
      </c>
      <c r="CN9" s="47" t="s">
        <v>60</v>
      </c>
      <c r="CO9" s="50">
        <v>15.580616455453599</v>
      </c>
      <c r="CP9" s="50">
        <v>29.9579888132923</v>
      </c>
      <c r="CQ9" s="50" t="s">
        <v>57</v>
      </c>
      <c r="CR9" s="50" t="s">
        <v>57</v>
      </c>
      <c r="CS9" s="50" t="s">
        <v>57</v>
      </c>
      <c r="CT9" s="50" t="s">
        <v>57</v>
      </c>
      <c r="CU9" s="51" t="s">
        <v>57</v>
      </c>
      <c r="CW9" s="47" t="s">
        <v>60</v>
      </c>
      <c r="CX9" s="52">
        <f t="shared" si="12"/>
        <v>9.7453947675517183E-2</v>
      </c>
      <c r="CY9" s="52">
        <f t="shared" si="3"/>
        <v>0.37418327870453183</v>
      </c>
      <c r="CZ9" s="52">
        <f t="shared" si="3"/>
        <v>0.66916304250563607</v>
      </c>
      <c r="DA9" s="52">
        <f t="shared" si="3"/>
        <v>1.527943315042593</v>
      </c>
      <c r="DB9" s="52">
        <f t="shared" si="3"/>
        <v>1.6367320908186254</v>
      </c>
      <c r="DC9" s="52">
        <f t="shared" si="3"/>
        <v>1.7472567164444341</v>
      </c>
      <c r="DD9" s="53">
        <f t="shared" si="3"/>
        <v>1.8197697021084434</v>
      </c>
      <c r="DF9" s="47" t="s">
        <v>60</v>
      </c>
      <c r="DG9" s="52">
        <f t="shared" si="13"/>
        <v>0.2771756344727061</v>
      </c>
      <c r="DH9" s="52">
        <f t="shared" si="4"/>
        <v>0.96412057898641801</v>
      </c>
      <c r="DI9" s="52">
        <f t="shared" si="4"/>
        <v>1.7809272332308987</v>
      </c>
      <c r="DJ9" s="52">
        <f t="shared" si="4"/>
        <v>3.720435316394771</v>
      </c>
      <c r="DK9" s="52" t="str">
        <f t="shared" si="4"/>
        <v>N/A</v>
      </c>
      <c r="DL9" s="52" t="str">
        <f t="shared" si="4"/>
        <v>N/A</v>
      </c>
      <c r="DM9" s="53" t="str">
        <f t="shared" si="4"/>
        <v>N/A</v>
      </c>
      <c r="DO9" s="47" t="s">
        <v>60</v>
      </c>
      <c r="DP9" s="52">
        <f t="shared" si="14"/>
        <v>0.59895819226305225</v>
      </c>
      <c r="DQ9" s="52">
        <f t="shared" si="5"/>
        <v>2.0211186359920355</v>
      </c>
      <c r="DR9" s="52" t="str">
        <f t="shared" si="5"/>
        <v>N/A</v>
      </c>
      <c r="DS9" s="52" t="str">
        <f t="shared" si="5"/>
        <v>N/A</v>
      </c>
      <c r="DT9" s="52" t="str">
        <f t="shared" si="5"/>
        <v>N/A</v>
      </c>
      <c r="DU9" s="52" t="str">
        <f t="shared" si="5"/>
        <v>N/A</v>
      </c>
      <c r="DV9" s="53" t="str">
        <f t="shared" si="5"/>
        <v>N/A</v>
      </c>
      <c r="DX9" s="47" t="s">
        <v>60</v>
      </c>
      <c r="DY9" s="48">
        <v>9.9116169477672305</v>
      </c>
      <c r="DZ9" s="48">
        <v>10.1811270290639</v>
      </c>
      <c r="EA9" s="48">
        <v>10.2820455026886</v>
      </c>
      <c r="EB9" s="48">
        <v>10.3094774978606</v>
      </c>
      <c r="EC9" s="48">
        <v>10.695944769873201</v>
      </c>
      <c r="ED9" s="48">
        <v>11.480015848270501</v>
      </c>
      <c r="EE9" s="49">
        <v>12.5884526147803</v>
      </c>
      <c r="EG9" s="47" t="s">
        <v>60</v>
      </c>
      <c r="EH9" s="50">
        <v>10.6867421298134</v>
      </c>
      <c r="EI9" s="50">
        <v>13.5022802429054</v>
      </c>
      <c r="EJ9" s="50">
        <v>16.678169120317399</v>
      </c>
      <c r="EK9" s="50">
        <v>25.4333312367975</v>
      </c>
      <c r="EL9" s="50">
        <v>27.130192379057</v>
      </c>
      <c r="EM9" s="50">
        <v>29.578350291297099</v>
      </c>
      <c r="EN9" s="51">
        <v>32.1961257459728</v>
      </c>
      <c r="EP9" s="47" t="s">
        <v>60</v>
      </c>
      <c r="EQ9" s="50">
        <v>12.4331713841996</v>
      </c>
      <c r="ER9" s="50">
        <v>19.4765944085181</v>
      </c>
      <c r="ES9" s="50">
        <v>27.7868449792044</v>
      </c>
      <c r="ET9" s="50">
        <v>47.491727472426497</v>
      </c>
      <c r="EU9" s="50">
        <v>47.099560942663999</v>
      </c>
      <c r="EV9" s="50">
        <v>53.003955718674199</v>
      </c>
      <c r="EW9" s="51">
        <v>0</v>
      </c>
      <c r="EY9" s="47" t="s">
        <v>60</v>
      </c>
      <c r="EZ9" s="50">
        <v>15.580616455453599</v>
      </c>
      <c r="FA9" s="50">
        <v>29.9579888132923</v>
      </c>
      <c r="FB9" s="50" t="s">
        <v>57</v>
      </c>
      <c r="FC9" s="50" t="s">
        <v>57</v>
      </c>
      <c r="FD9" s="50" t="s">
        <v>57</v>
      </c>
      <c r="FE9" s="50" t="s">
        <v>57</v>
      </c>
      <c r="FF9" s="51" t="s">
        <v>57</v>
      </c>
      <c r="FH9" s="47" t="s">
        <v>60</v>
      </c>
      <c r="FI9" s="52">
        <f t="shared" si="15"/>
        <v>7.8203706431651421E-2</v>
      </c>
      <c r="FJ9" s="52">
        <f t="shared" si="6"/>
        <v>0.32620683391540606</v>
      </c>
      <c r="FK9" s="52">
        <f t="shared" si="6"/>
        <v>0.62206723515824836</v>
      </c>
      <c r="FL9" s="52">
        <f t="shared" si="6"/>
        <v>1.4669854744894071</v>
      </c>
      <c r="FM9" s="52">
        <f t="shared" si="6"/>
        <v>1.5364933124443039</v>
      </c>
      <c r="FN9" s="52">
        <f t="shared" si="6"/>
        <v>1.5765077925178272</v>
      </c>
      <c r="FO9" s="53">
        <f t="shared" si="6"/>
        <v>1.5575920036566546</v>
      </c>
      <c r="FQ9" s="47" t="s">
        <v>60</v>
      </c>
      <c r="FR9" s="52">
        <f t="shared" si="16"/>
        <v>0.2544039433445211</v>
      </c>
      <c r="FS9" s="52">
        <f t="shared" si="7"/>
        <v>0.91300966513025306</v>
      </c>
      <c r="FT9" s="52">
        <f t="shared" si="7"/>
        <v>1.7024627513988881</v>
      </c>
      <c r="FU9" s="52">
        <f t="shared" si="7"/>
        <v>3.6066085776201433</v>
      </c>
      <c r="FV9" s="52">
        <f t="shared" si="7"/>
        <v>3.403497022098251</v>
      </c>
      <c r="FW9" s="52">
        <f t="shared" si="7"/>
        <v>3.6170629395654892</v>
      </c>
      <c r="FX9" s="53">
        <f t="shared" si="7"/>
        <v>-1</v>
      </c>
      <c r="FZ9" s="47" t="s">
        <v>60</v>
      </c>
      <c r="GA9" s="52">
        <f t="shared" si="17"/>
        <v>0.57195506420003572</v>
      </c>
      <c r="GB9" s="52">
        <f t="shared" si="8"/>
        <v>1.9425022129447664</v>
      </c>
      <c r="GC9" s="52" t="str">
        <f t="shared" si="8"/>
        <v>N/A</v>
      </c>
      <c r="GD9" s="52" t="str">
        <f t="shared" si="8"/>
        <v>N/A</v>
      </c>
      <c r="GE9" s="52" t="str">
        <f t="shared" si="8"/>
        <v>N/A</v>
      </c>
      <c r="GF9" s="52" t="str">
        <f t="shared" si="8"/>
        <v>N/A</v>
      </c>
      <c r="GG9" s="53" t="str">
        <f t="shared" si="8"/>
        <v>N/A</v>
      </c>
    </row>
    <row r="10" spans="2:189" ht="16" thickBot="1" x14ac:dyDescent="0.25">
      <c r="B10" s="54" t="s">
        <v>61</v>
      </c>
      <c r="C10" s="55">
        <v>12.905769622562801</v>
      </c>
      <c r="D10" s="55">
        <v>13.308267670980401</v>
      </c>
      <c r="E10" s="55">
        <v>13.597742620329701</v>
      </c>
      <c r="F10" s="55">
        <v>13.8998701432931</v>
      </c>
      <c r="G10" s="55">
        <v>14.448821980974699</v>
      </c>
      <c r="H10" s="55">
        <v>15.6671835497601</v>
      </c>
      <c r="I10" s="56">
        <v>15.827275190603601</v>
      </c>
      <c r="K10" s="54" t="s">
        <v>61</v>
      </c>
      <c r="L10" s="57">
        <v>12.8602650897963</v>
      </c>
      <c r="M10" s="57">
        <v>16.064901329713901</v>
      </c>
      <c r="N10" s="57">
        <v>19.345983392074299</v>
      </c>
      <c r="O10" s="57">
        <v>27.319400398793601</v>
      </c>
      <c r="P10" s="57">
        <v>28.2161001378253</v>
      </c>
      <c r="Q10" s="57" t="s">
        <v>57</v>
      </c>
      <c r="R10" s="58" t="s">
        <v>57</v>
      </c>
      <c r="T10" s="54" t="s">
        <v>61</v>
      </c>
      <c r="U10" s="57">
        <v>14.763504446638001</v>
      </c>
      <c r="V10" s="57">
        <v>21.664314992711301</v>
      </c>
      <c r="W10" s="57">
        <v>28.753840431051401</v>
      </c>
      <c r="X10" s="57" t="s">
        <v>57</v>
      </c>
      <c r="Y10" s="57" t="s">
        <v>57</v>
      </c>
      <c r="Z10" s="57" t="s">
        <v>57</v>
      </c>
      <c r="AA10" s="58">
        <v>62.842682451875298</v>
      </c>
      <c r="AC10" s="54" t="s">
        <v>61</v>
      </c>
      <c r="AD10" s="57">
        <v>17.9368326815685</v>
      </c>
      <c r="AE10" s="57">
        <v>30.930798619938699</v>
      </c>
      <c r="AF10" s="57">
        <v>47.5995208635171</v>
      </c>
      <c r="AG10" s="57" t="s">
        <v>57</v>
      </c>
      <c r="AH10" s="57" t="s">
        <v>57</v>
      </c>
      <c r="AI10" s="57" t="s">
        <v>57</v>
      </c>
      <c r="AJ10" s="58" t="s">
        <v>57</v>
      </c>
      <c r="AL10" s="54" t="s">
        <v>61</v>
      </c>
      <c r="AM10" s="59">
        <f t="shared" si="9"/>
        <v>-3.5259061719919993E-3</v>
      </c>
      <c r="AN10" s="59">
        <f t="shared" si="0"/>
        <v>0.20713692622402924</v>
      </c>
      <c r="AO10" s="59">
        <f t="shared" si="0"/>
        <v>0.42273492977801497</v>
      </c>
      <c r="AP10" s="59">
        <f t="shared" si="0"/>
        <v>0.96544285069998503</v>
      </c>
      <c r="AQ10" s="59">
        <f t="shared" si="0"/>
        <v>0.95283049199294489</v>
      </c>
      <c r="AR10" s="59" t="str">
        <f t="shared" si="0"/>
        <v>N/A</v>
      </c>
      <c r="AS10" s="60" t="str">
        <f t="shared" si="0"/>
        <v>N/A</v>
      </c>
      <c r="AU10" s="54" t="s">
        <v>61</v>
      </c>
      <c r="AV10" s="59">
        <f t="shared" si="10"/>
        <v>0.14394607050999686</v>
      </c>
      <c r="AW10" s="59">
        <f t="shared" si="1"/>
        <v>0.62788392361177414</v>
      </c>
      <c r="AX10" s="59">
        <f t="shared" si="1"/>
        <v>1.1146039628711706</v>
      </c>
      <c r="AY10" s="59" t="str">
        <f t="shared" si="1"/>
        <v>N/A</v>
      </c>
      <c r="AZ10" s="59" t="str">
        <f t="shared" si="1"/>
        <v>N/A</v>
      </c>
      <c r="BA10" s="59" t="str">
        <f t="shared" si="1"/>
        <v>N/A</v>
      </c>
      <c r="BB10" s="60">
        <f t="shared" si="1"/>
        <v>2.9705307259195184</v>
      </c>
      <c r="BD10" s="54" t="s">
        <v>61</v>
      </c>
      <c r="BE10" s="59">
        <f t="shared" si="11"/>
        <v>0.38983053364055342</v>
      </c>
      <c r="BF10" s="59">
        <f t="shared" si="2"/>
        <v>1.3241791782851982</v>
      </c>
      <c r="BG10" s="59">
        <f t="shared" si="2"/>
        <v>2.500545803268261</v>
      </c>
      <c r="BH10" s="59" t="str">
        <f t="shared" si="2"/>
        <v>N/A</v>
      </c>
      <c r="BI10" s="59" t="str">
        <f t="shared" si="2"/>
        <v>N/A</v>
      </c>
      <c r="BJ10" s="59" t="str">
        <f t="shared" si="2"/>
        <v>N/A</v>
      </c>
      <c r="BK10" s="60" t="str">
        <f t="shared" si="2"/>
        <v>N/A</v>
      </c>
      <c r="BM10" s="54" t="s">
        <v>61</v>
      </c>
      <c r="BN10" s="55">
        <v>12.0297498518671</v>
      </c>
      <c r="BO10" s="55">
        <v>12.4375278640816</v>
      </c>
      <c r="BP10" s="55">
        <v>12.6157459749562</v>
      </c>
      <c r="BQ10" s="55">
        <v>12.431532182281099</v>
      </c>
      <c r="BR10" s="55">
        <v>12.771661131929299</v>
      </c>
      <c r="BS10" s="55">
        <v>13.471379353521</v>
      </c>
      <c r="BT10" s="56">
        <v>13.849927048368899</v>
      </c>
      <c r="BV10" s="54" t="s">
        <v>61</v>
      </c>
      <c r="BW10" s="57">
        <v>12.7649857817417</v>
      </c>
      <c r="BX10" s="57">
        <v>15.731247721298001</v>
      </c>
      <c r="BY10" s="57">
        <v>19.078432168907</v>
      </c>
      <c r="BZ10" s="57">
        <v>26.3919735875448</v>
      </c>
      <c r="CA10" s="57">
        <v>28.2161001378253</v>
      </c>
      <c r="CB10" s="57" t="s">
        <v>57</v>
      </c>
      <c r="CC10" s="58" t="s">
        <v>57</v>
      </c>
      <c r="CE10" s="54" t="s">
        <v>61</v>
      </c>
      <c r="CF10" s="57">
        <v>14.763504446638001</v>
      </c>
      <c r="CG10" s="57">
        <v>21.685166391795999</v>
      </c>
      <c r="CH10" s="57">
        <v>28.766060099592501</v>
      </c>
      <c r="CI10" s="57" t="s">
        <v>57</v>
      </c>
      <c r="CJ10" s="57" t="s">
        <v>57</v>
      </c>
      <c r="CK10" s="57" t="s">
        <v>57</v>
      </c>
      <c r="CL10" s="58" t="s">
        <v>57</v>
      </c>
      <c r="CN10" s="54" t="s">
        <v>61</v>
      </c>
      <c r="CO10" s="57">
        <v>17.9368326815685</v>
      </c>
      <c r="CP10" s="57">
        <v>30.930798619938699</v>
      </c>
      <c r="CQ10" s="57">
        <v>47.5995208635171</v>
      </c>
      <c r="CR10" s="57" t="s">
        <v>57</v>
      </c>
      <c r="CS10" s="57" t="s">
        <v>57</v>
      </c>
      <c r="CT10" s="57" t="s">
        <v>57</v>
      </c>
      <c r="CU10" s="58" t="s">
        <v>57</v>
      </c>
      <c r="CW10" s="54" t="s">
        <v>61</v>
      </c>
      <c r="CX10" s="59">
        <f t="shared" si="12"/>
        <v>6.1118139523116177E-2</v>
      </c>
      <c r="CY10" s="59">
        <f t="shared" si="3"/>
        <v>0.26482110377644674</v>
      </c>
      <c r="CZ10" s="59">
        <f t="shared" si="3"/>
        <v>0.51227142705473172</v>
      </c>
      <c r="DA10" s="59">
        <f t="shared" si="3"/>
        <v>1.122986386598571</v>
      </c>
      <c r="DB10" s="59">
        <f t="shared" si="3"/>
        <v>1.2092740988315707</v>
      </c>
      <c r="DC10" s="59" t="str">
        <f t="shared" si="3"/>
        <v>N/A</v>
      </c>
      <c r="DD10" s="60" t="str">
        <f t="shared" si="3"/>
        <v>N/A</v>
      </c>
      <c r="DF10" s="54" t="s">
        <v>61</v>
      </c>
      <c r="DG10" s="59">
        <f t="shared" si="13"/>
        <v>0.22724949632652613</v>
      </c>
      <c r="DH10" s="59">
        <f t="shared" si="4"/>
        <v>0.74352706010176672</v>
      </c>
      <c r="DI10" s="59">
        <f t="shared" si="4"/>
        <v>1.2801711572741441</v>
      </c>
      <c r="DJ10" s="59" t="str">
        <f t="shared" si="4"/>
        <v>N/A</v>
      </c>
      <c r="DK10" s="59" t="str">
        <f t="shared" si="4"/>
        <v>N/A</v>
      </c>
      <c r="DL10" s="59" t="str">
        <f t="shared" si="4"/>
        <v>N/A</v>
      </c>
      <c r="DM10" s="60" t="str">
        <f t="shared" si="4"/>
        <v>N/A</v>
      </c>
      <c r="DO10" s="54" t="s">
        <v>61</v>
      </c>
      <c r="DP10" s="59">
        <f t="shared" si="14"/>
        <v>0.49103953967792435</v>
      </c>
      <c r="DQ10" s="59">
        <f t="shared" si="5"/>
        <v>1.4868928100465935</v>
      </c>
      <c r="DR10" s="59">
        <f t="shared" si="5"/>
        <v>2.7730246755132812</v>
      </c>
      <c r="DS10" s="59" t="str">
        <f t="shared" si="5"/>
        <v>N/A</v>
      </c>
      <c r="DT10" s="59" t="str">
        <f t="shared" si="5"/>
        <v>N/A</v>
      </c>
      <c r="DU10" s="59" t="str">
        <f t="shared" si="5"/>
        <v>N/A</v>
      </c>
      <c r="DV10" s="60" t="str">
        <f t="shared" si="5"/>
        <v>N/A</v>
      </c>
      <c r="DX10" s="54" t="s">
        <v>61</v>
      </c>
      <c r="DY10" s="55">
        <v>12.206565512065801</v>
      </c>
      <c r="DZ10" s="55">
        <v>12.7173877198955</v>
      </c>
      <c r="EA10" s="55">
        <v>12.8337128838066</v>
      </c>
      <c r="EB10" s="55">
        <v>12.6937789049428</v>
      </c>
      <c r="EC10" s="55">
        <v>13.110178951621799</v>
      </c>
      <c r="ED10" s="55">
        <v>13.981278563891699</v>
      </c>
      <c r="EE10" s="56">
        <v>15.417280806567801</v>
      </c>
      <c r="EG10" s="54" t="s">
        <v>61</v>
      </c>
      <c r="EH10" s="57">
        <v>12.7649857817417</v>
      </c>
      <c r="EI10" s="57">
        <v>15.731247721298001</v>
      </c>
      <c r="EJ10" s="57">
        <v>19.078432168907</v>
      </c>
      <c r="EK10" s="57">
        <v>26.3919735875448</v>
      </c>
      <c r="EL10" s="57">
        <v>28.2161001378253</v>
      </c>
      <c r="EM10" s="57" t="s">
        <v>57</v>
      </c>
      <c r="EN10" s="58" t="s">
        <v>57</v>
      </c>
      <c r="EP10" s="54" t="s">
        <v>61</v>
      </c>
      <c r="EQ10" s="57">
        <v>14.763504446638001</v>
      </c>
      <c r="ER10" s="57">
        <v>21.664314992711301</v>
      </c>
      <c r="ES10" s="57">
        <v>28.8137397420148</v>
      </c>
      <c r="ET10" s="57" t="s">
        <v>57</v>
      </c>
      <c r="EU10" s="57" t="s">
        <v>57</v>
      </c>
      <c r="EV10" s="57" t="s">
        <v>57</v>
      </c>
      <c r="EW10" s="58">
        <v>62.842682451875298</v>
      </c>
      <c r="EY10" s="54" t="s">
        <v>61</v>
      </c>
      <c r="EZ10" s="57">
        <v>17.9368326815685</v>
      </c>
      <c r="FA10" s="57">
        <v>30.930798619938699</v>
      </c>
      <c r="FB10" s="57">
        <v>47.5995208635171</v>
      </c>
      <c r="FC10" s="57" t="s">
        <v>57</v>
      </c>
      <c r="FD10" s="57" t="s">
        <v>57</v>
      </c>
      <c r="FE10" s="57" t="s">
        <v>57</v>
      </c>
      <c r="FF10" s="58" t="s">
        <v>57</v>
      </c>
      <c r="FH10" s="54" t="s">
        <v>61</v>
      </c>
      <c r="FI10" s="59">
        <f t="shared" si="15"/>
        <v>4.5747533909019644E-2</v>
      </c>
      <c r="FJ10" s="59">
        <f t="shared" si="6"/>
        <v>0.2369873489574843</v>
      </c>
      <c r="FK10" s="59">
        <f t="shared" si="6"/>
        <v>0.48658711174533908</v>
      </c>
      <c r="FL10" s="59">
        <f t="shared" si="6"/>
        <v>1.0791266166821365</v>
      </c>
      <c r="FM10" s="59">
        <f t="shared" si="6"/>
        <v>1.1522284510338294</v>
      </c>
      <c r="FN10" s="59" t="str">
        <f t="shared" si="6"/>
        <v>N/A</v>
      </c>
      <c r="FO10" s="60" t="str">
        <f t="shared" si="6"/>
        <v>N/A</v>
      </c>
      <c r="FQ10" s="54" t="s">
        <v>61</v>
      </c>
      <c r="FR10" s="59">
        <f t="shared" si="16"/>
        <v>0.209472429574457</v>
      </c>
      <c r="FS10" s="59">
        <f t="shared" si="7"/>
        <v>0.70351926589600899</v>
      </c>
      <c r="FT10" s="59">
        <f t="shared" si="7"/>
        <v>1.2451600719828768</v>
      </c>
      <c r="FU10" s="59" t="str">
        <f t="shared" si="7"/>
        <v>N/A</v>
      </c>
      <c r="FV10" s="59" t="str">
        <f t="shared" si="7"/>
        <v>N/A</v>
      </c>
      <c r="FW10" s="59" t="str">
        <f t="shared" si="7"/>
        <v>N/A</v>
      </c>
      <c r="FX10" s="60">
        <f t="shared" si="7"/>
        <v>3.0761197282664892</v>
      </c>
      <c r="FZ10" s="54" t="s">
        <v>61</v>
      </c>
      <c r="GA10" s="59">
        <f t="shared" si="17"/>
        <v>0.46944139724138734</v>
      </c>
      <c r="GB10" s="59">
        <f t="shared" si="8"/>
        <v>1.4321660470844604</v>
      </c>
      <c r="GC10" s="59">
        <f t="shared" si="8"/>
        <v>2.7089438804243091</v>
      </c>
      <c r="GD10" s="59" t="str">
        <f t="shared" si="8"/>
        <v>N/A</v>
      </c>
      <c r="GE10" s="59" t="str">
        <f t="shared" si="8"/>
        <v>N/A</v>
      </c>
      <c r="GF10" s="59" t="str">
        <f t="shared" si="8"/>
        <v>N/A</v>
      </c>
      <c r="GG10" s="60" t="str">
        <f t="shared" si="8"/>
        <v>N/A</v>
      </c>
    </row>
  </sheetData>
  <sheetProtection algorithmName="SHA-512" hashValue="Hsk3wTsxDwe7Y/W5g0cS7ZzGHEzwXM89eIZOKnjHjyrto1PiJCui/s4Gb9tYv290NSFVmhHlk1kxWaodWI+kgA==" saltValue="4D1A9xa+zW9Z77pkKgKoXQ==" spinCount="100000"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tint="0.39997558519241921"/>
  </sheetPr>
  <dimension ref="B2:GG21"/>
  <sheetViews>
    <sheetView showGridLines="0" workbookViewId="0"/>
  </sheetViews>
  <sheetFormatPr baseColWidth="10" defaultColWidth="8.83203125" defaultRowHeight="15" x14ac:dyDescent="0.2"/>
  <cols>
    <col min="2" max="2" width="23.5" customWidth="1"/>
    <col min="3" max="9" width="9.83203125" bestFit="1" customWidth="1"/>
    <col min="11" max="11" width="23.5" bestFit="1" customWidth="1"/>
    <col min="12" max="18" width="9.83203125" bestFit="1" customWidth="1"/>
    <col min="20" max="20" width="23.5" bestFit="1" customWidth="1"/>
    <col min="21" max="27" width="9.83203125" bestFit="1" customWidth="1"/>
    <col min="29" max="29" width="23.5" bestFit="1" customWidth="1"/>
    <col min="30" max="36" width="9.83203125" bestFit="1" customWidth="1"/>
    <col min="38" max="38" width="41.83203125" bestFit="1" customWidth="1"/>
    <col min="39" max="41" width="7" bestFit="1" customWidth="1"/>
    <col min="42" max="42" width="6.33203125" bestFit="1" customWidth="1"/>
    <col min="43" max="43" width="7" bestFit="1" customWidth="1"/>
    <col min="44" max="45" width="5.83203125" bestFit="1" customWidth="1"/>
    <col min="47" max="47" width="41.83203125" bestFit="1" customWidth="1"/>
    <col min="48" max="50" width="7" bestFit="1" customWidth="1"/>
    <col min="51" max="51" width="7.5" bestFit="1" customWidth="1"/>
    <col min="52" max="54" width="7" bestFit="1" customWidth="1"/>
    <col min="56" max="56" width="43" bestFit="1" customWidth="1"/>
    <col min="57" max="57" width="7" bestFit="1" customWidth="1"/>
    <col min="58" max="58" width="7.5" bestFit="1" customWidth="1"/>
    <col min="59" max="59" width="8.1640625" bestFit="1" customWidth="1"/>
    <col min="60" max="61" width="7.5" bestFit="1" customWidth="1"/>
    <col min="62" max="62" width="7" bestFit="1" customWidth="1"/>
    <col min="63" max="63" width="7.5" bestFit="1" customWidth="1"/>
    <col min="65" max="65" width="23.5" bestFit="1" customWidth="1"/>
    <col min="66" max="72" width="9.83203125" bestFit="1" customWidth="1"/>
    <col min="74" max="74" width="26.5" bestFit="1" customWidth="1"/>
    <col min="75" max="81" width="9.83203125" bestFit="1" customWidth="1"/>
    <col min="83" max="83" width="26.5" bestFit="1" customWidth="1"/>
    <col min="84" max="90" width="9.83203125" bestFit="1" customWidth="1"/>
    <col min="92" max="92" width="27.5" bestFit="1" customWidth="1"/>
    <col min="93" max="99" width="9.83203125" bestFit="1" customWidth="1"/>
    <col min="101" max="101" width="50.83203125" bestFit="1" customWidth="1"/>
    <col min="102" max="102" width="7" bestFit="1" customWidth="1"/>
    <col min="103" max="104" width="5.83203125" bestFit="1" customWidth="1"/>
    <col min="105" max="108" width="7" bestFit="1" customWidth="1"/>
    <col min="110" max="110" width="50.83203125" bestFit="1" customWidth="1"/>
    <col min="111" max="111" width="7" bestFit="1" customWidth="1"/>
    <col min="112" max="112" width="6.33203125" bestFit="1" customWidth="1"/>
    <col min="113" max="117" width="7" bestFit="1" customWidth="1"/>
    <col min="119" max="119" width="51.83203125" bestFit="1" customWidth="1"/>
    <col min="120" max="126" width="7" bestFit="1" customWidth="1"/>
    <col min="128" max="128" width="23.5" bestFit="1" customWidth="1"/>
    <col min="129" max="135" width="9.83203125" bestFit="1" customWidth="1"/>
    <col min="137" max="137" width="26" bestFit="1" customWidth="1"/>
    <col min="138" max="144" width="9.83203125" bestFit="1" customWidth="1"/>
    <col min="146" max="146" width="26" bestFit="1" customWidth="1"/>
    <col min="147" max="153" width="9.83203125" bestFit="1" customWidth="1"/>
    <col min="155" max="155" width="27" bestFit="1" customWidth="1"/>
    <col min="156" max="162" width="9.83203125" bestFit="1" customWidth="1"/>
    <col min="164" max="164" width="49.5" bestFit="1" customWidth="1"/>
    <col min="165" max="169" width="7" bestFit="1" customWidth="1"/>
    <col min="170" max="170" width="5.83203125" bestFit="1" customWidth="1"/>
    <col min="171" max="171" width="7" bestFit="1" customWidth="1"/>
    <col min="173" max="173" width="49.5" bestFit="1" customWidth="1"/>
    <col min="174" max="180" width="7" bestFit="1" customWidth="1"/>
    <col min="182" max="182" width="50.6640625" bestFit="1" customWidth="1"/>
    <col min="183" max="183" width="7" bestFit="1" customWidth="1"/>
    <col min="184" max="186" width="7.5" bestFit="1" customWidth="1"/>
    <col min="187" max="189" width="7" bestFit="1" customWidth="1"/>
  </cols>
  <sheetData>
    <row r="2" spans="2:189" x14ac:dyDescent="0.2">
      <c r="B2" s="1" t="s">
        <v>62</v>
      </c>
    </row>
    <row r="4" spans="2:189" ht="16" thickBot="1" x14ac:dyDescent="0.25">
      <c r="B4" s="2" t="s">
        <v>1</v>
      </c>
      <c r="C4" s="3"/>
      <c r="D4" s="3"/>
      <c r="E4" s="3"/>
      <c r="F4" s="3"/>
      <c r="G4" s="3"/>
      <c r="H4" s="3"/>
      <c r="I4" s="3"/>
      <c r="K4" s="4" t="s">
        <v>2</v>
      </c>
      <c r="L4" s="5"/>
      <c r="M4" s="5"/>
      <c r="N4" s="5"/>
      <c r="O4" s="5"/>
      <c r="P4" s="5"/>
      <c r="Q4" s="5"/>
      <c r="R4" s="5"/>
      <c r="T4" s="4" t="s">
        <v>3</v>
      </c>
      <c r="U4" s="4"/>
      <c r="V4" s="4"/>
      <c r="W4" s="4"/>
      <c r="X4" s="4"/>
      <c r="Y4" s="4"/>
      <c r="Z4" s="4"/>
      <c r="AA4" s="4"/>
      <c r="AC4" s="4" t="s">
        <v>4</v>
      </c>
      <c r="AD4" s="4"/>
      <c r="AE4" s="4"/>
      <c r="AF4" s="4"/>
      <c r="AG4" s="4"/>
      <c r="AH4" s="4"/>
      <c r="AI4" s="4"/>
      <c r="AJ4" s="4"/>
      <c r="AL4" s="6" t="s">
        <v>5</v>
      </c>
      <c r="AM4" s="7"/>
      <c r="AN4" s="7"/>
      <c r="AO4" s="7"/>
      <c r="AP4" s="7"/>
      <c r="AQ4" s="7"/>
      <c r="AR4" s="7"/>
      <c r="AS4" s="7"/>
      <c r="AT4" s="8"/>
      <c r="AU4" s="6" t="s">
        <v>6</v>
      </c>
      <c r="AV4" s="6"/>
      <c r="AW4" s="6"/>
      <c r="AX4" s="6"/>
      <c r="AY4" s="6"/>
      <c r="AZ4" s="6"/>
      <c r="BA4" s="6"/>
      <c r="BB4" s="6"/>
      <c r="BC4" s="8"/>
      <c r="BD4" s="6" t="s">
        <v>7</v>
      </c>
      <c r="BE4" s="6"/>
      <c r="BF4" s="6"/>
      <c r="BG4" s="6"/>
      <c r="BH4" s="6"/>
      <c r="BI4" s="6"/>
      <c r="BJ4" s="6"/>
      <c r="BK4" s="6"/>
      <c r="BM4" s="2" t="s">
        <v>15</v>
      </c>
      <c r="BN4" s="3"/>
      <c r="BO4" s="3"/>
      <c r="BP4" s="3"/>
      <c r="BQ4" s="3"/>
      <c r="BR4" s="3"/>
      <c r="BS4" s="3"/>
      <c r="BT4" s="3"/>
      <c r="BV4" s="4" t="s">
        <v>16</v>
      </c>
      <c r="BW4" s="5"/>
      <c r="BX4" s="5"/>
      <c r="BY4" s="5"/>
      <c r="BZ4" s="5"/>
      <c r="CA4" s="5"/>
      <c r="CB4" s="5"/>
      <c r="CC4" s="5"/>
      <c r="CE4" s="4" t="s">
        <v>17</v>
      </c>
      <c r="CF4" s="4"/>
      <c r="CG4" s="4"/>
      <c r="CH4" s="4"/>
      <c r="CI4" s="4"/>
      <c r="CJ4" s="4"/>
      <c r="CK4" s="4"/>
      <c r="CL4" s="4"/>
      <c r="CN4" s="4" t="s">
        <v>18</v>
      </c>
      <c r="CO4" s="4"/>
      <c r="CP4" s="4"/>
      <c r="CQ4" s="4"/>
      <c r="CR4" s="4"/>
      <c r="CS4" s="4"/>
      <c r="CT4" s="4"/>
      <c r="CU4" s="4"/>
      <c r="CW4" s="6" t="s">
        <v>19</v>
      </c>
      <c r="CX4" s="7"/>
      <c r="CY4" s="7"/>
      <c r="CZ4" s="7"/>
      <c r="DA4" s="7"/>
      <c r="DB4" s="7"/>
      <c r="DC4" s="7"/>
      <c r="DD4" s="7"/>
      <c r="DE4" s="8"/>
      <c r="DF4" s="6" t="s">
        <v>20</v>
      </c>
      <c r="DG4" s="6"/>
      <c r="DH4" s="6"/>
      <c r="DI4" s="6"/>
      <c r="DJ4" s="6"/>
      <c r="DK4" s="6"/>
      <c r="DL4" s="6"/>
      <c r="DM4" s="6"/>
      <c r="DN4" s="8"/>
      <c r="DO4" s="6" t="s">
        <v>21</v>
      </c>
      <c r="DP4" s="6"/>
      <c r="DQ4" s="6"/>
      <c r="DR4" s="6"/>
      <c r="DS4" s="6"/>
      <c r="DT4" s="6"/>
      <c r="DU4" s="6"/>
      <c r="DV4" s="6"/>
      <c r="DX4" s="2" t="s">
        <v>22</v>
      </c>
      <c r="DY4" s="3"/>
      <c r="DZ4" s="3"/>
      <c r="EA4" s="3"/>
      <c r="EB4" s="3"/>
      <c r="EC4" s="3"/>
      <c r="ED4" s="3"/>
      <c r="EE4" s="3"/>
      <c r="EG4" s="4" t="s">
        <v>23</v>
      </c>
      <c r="EH4" s="5"/>
      <c r="EI4" s="5"/>
      <c r="EJ4" s="5"/>
      <c r="EK4" s="5"/>
      <c r="EL4" s="5"/>
      <c r="EM4" s="5"/>
      <c r="EN4" s="5"/>
      <c r="EP4" s="4" t="s">
        <v>24</v>
      </c>
      <c r="EQ4" s="4"/>
      <c r="ER4" s="4"/>
      <c r="ES4" s="4"/>
      <c r="ET4" s="4"/>
      <c r="EU4" s="4"/>
      <c r="EV4" s="4"/>
      <c r="EW4" s="4"/>
      <c r="EY4" s="4" t="s">
        <v>25</v>
      </c>
      <c r="EZ4" s="4"/>
      <c r="FA4" s="4"/>
      <c r="FB4" s="4"/>
      <c r="FC4" s="4"/>
      <c r="FD4" s="4"/>
      <c r="FE4" s="4"/>
      <c r="FF4" s="4"/>
      <c r="FH4" s="6" t="s">
        <v>26</v>
      </c>
      <c r="FI4" s="7"/>
      <c r="FJ4" s="7"/>
      <c r="FK4" s="7"/>
      <c r="FL4" s="7"/>
      <c r="FM4" s="7"/>
      <c r="FN4" s="7"/>
      <c r="FO4" s="7"/>
      <c r="FP4" s="8"/>
      <c r="FQ4" s="6" t="s">
        <v>27</v>
      </c>
      <c r="FR4" s="6"/>
      <c r="FS4" s="6"/>
      <c r="FT4" s="6"/>
      <c r="FU4" s="6"/>
      <c r="FV4" s="6"/>
      <c r="FW4" s="6"/>
      <c r="FX4" s="6"/>
      <c r="FY4" s="8"/>
      <c r="FZ4" s="6" t="s">
        <v>28</v>
      </c>
      <c r="GA4" s="6"/>
      <c r="GB4" s="6"/>
      <c r="GC4" s="6"/>
      <c r="GD4" s="6"/>
      <c r="GE4" s="6"/>
      <c r="GF4" s="6"/>
      <c r="GG4" s="6"/>
    </row>
    <row r="5" spans="2:189" s="65" customFormat="1" x14ac:dyDescent="0.2">
      <c r="B5" s="64"/>
      <c r="C5" s="64">
        <v>2016</v>
      </c>
      <c r="D5" s="64">
        <v>2018</v>
      </c>
      <c r="E5" s="64">
        <v>2020</v>
      </c>
      <c r="F5" s="64">
        <v>2025</v>
      </c>
      <c r="G5" s="64">
        <v>2030</v>
      </c>
      <c r="H5" s="64">
        <v>2040</v>
      </c>
      <c r="I5" s="64">
        <v>2050</v>
      </c>
      <c r="K5" s="64"/>
      <c r="L5" s="64">
        <v>2016</v>
      </c>
      <c r="M5" s="64">
        <v>2018</v>
      </c>
      <c r="N5" s="64">
        <v>2020</v>
      </c>
      <c r="O5" s="64">
        <v>2025</v>
      </c>
      <c r="P5" s="64">
        <v>2030</v>
      </c>
      <c r="Q5" s="64">
        <v>2040</v>
      </c>
      <c r="R5" s="64">
        <v>2050</v>
      </c>
      <c r="T5" s="64"/>
      <c r="U5" s="64">
        <v>2016</v>
      </c>
      <c r="V5" s="64">
        <v>2018</v>
      </c>
      <c r="W5" s="64">
        <v>2020</v>
      </c>
      <c r="X5" s="64">
        <v>2025</v>
      </c>
      <c r="Y5" s="64">
        <v>2030</v>
      </c>
      <c r="Z5" s="64">
        <v>2040</v>
      </c>
      <c r="AA5" s="64">
        <v>2050</v>
      </c>
      <c r="AC5" s="64"/>
      <c r="AD5" s="64">
        <v>2016</v>
      </c>
      <c r="AE5" s="64">
        <v>2018</v>
      </c>
      <c r="AF5" s="64">
        <v>2020</v>
      </c>
      <c r="AG5" s="64">
        <v>2025</v>
      </c>
      <c r="AH5" s="64">
        <v>2030</v>
      </c>
      <c r="AI5" s="64">
        <v>2040</v>
      </c>
      <c r="AJ5" s="64">
        <v>2050</v>
      </c>
      <c r="AL5" s="64"/>
      <c r="AM5" s="64">
        <v>2016</v>
      </c>
      <c r="AN5" s="64">
        <v>2018</v>
      </c>
      <c r="AO5" s="64">
        <v>2020</v>
      </c>
      <c r="AP5" s="64">
        <v>2025</v>
      </c>
      <c r="AQ5" s="64">
        <v>2030</v>
      </c>
      <c r="AR5" s="64">
        <v>2040</v>
      </c>
      <c r="AS5" s="64">
        <v>2050</v>
      </c>
      <c r="AU5" s="64"/>
      <c r="AV5" s="64">
        <v>2016</v>
      </c>
      <c r="AW5" s="64">
        <v>2018</v>
      </c>
      <c r="AX5" s="64">
        <v>2020</v>
      </c>
      <c r="AY5" s="64">
        <v>2025</v>
      </c>
      <c r="AZ5" s="64">
        <v>2030</v>
      </c>
      <c r="BA5" s="64">
        <v>2040</v>
      </c>
      <c r="BB5" s="64">
        <v>2050</v>
      </c>
      <c r="BD5" s="64"/>
      <c r="BE5" s="64">
        <v>2016</v>
      </c>
      <c r="BF5" s="64">
        <v>2018</v>
      </c>
      <c r="BG5" s="64">
        <v>2020</v>
      </c>
      <c r="BH5" s="64">
        <v>2025</v>
      </c>
      <c r="BI5" s="64">
        <v>2030</v>
      </c>
      <c r="BJ5" s="64">
        <v>2040</v>
      </c>
      <c r="BK5" s="64">
        <v>2050</v>
      </c>
      <c r="BM5" s="64"/>
      <c r="BN5" s="64">
        <v>2016</v>
      </c>
      <c r="BO5" s="64">
        <v>2018</v>
      </c>
      <c r="BP5" s="64">
        <v>2020</v>
      </c>
      <c r="BQ5" s="64">
        <v>2025</v>
      </c>
      <c r="BR5" s="64">
        <v>2030</v>
      </c>
      <c r="BS5" s="64">
        <v>2040</v>
      </c>
      <c r="BT5" s="64">
        <v>2050</v>
      </c>
      <c r="BV5" s="64"/>
      <c r="BW5" s="64">
        <v>2016</v>
      </c>
      <c r="BX5" s="64">
        <v>2018</v>
      </c>
      <c r="BY5" s="64">
        <v>2020</v>
      </c>
      <c r="BZ5" s="64">
        <v>2025</v>
      </c>
      <c r="CA5" s="64">
        <v>2030</v>
      </c>
      <c r="CB5" s="64">
        <v>2040</v>
      </c>
      <c r="CC5" s="64">
        <v>2050</v>
      </c>
      <c r="CE5" s="64"/>
      <c r="CF5" s="64">
        <v>2016</v>
      </c>
      <c r="CG5" s="64">
        <v>2018</v>
      </c>
      <c r="CH5" s="64">
        <v>2020</v>
      </c>
      <c r="CI5" s="64">
        <v>2025</v>
      </c>
      <c r="CJ5" s="64">
        <v>2030</v>
      </c>
      <c r="CK5" s="64">
        <v>2040</v>
      </c>
      <c r="CL5" s="64">
        <v>2050</v>
      </c>
      <c r="CN5" s="64"/>
      <c r="CO5" s="64">
        <v>2016</v>
      </c>
      <c r="CP5" s="64">
        <v>2018</v>
      </c>
      <c r="CQ5" s="64">
        <v>2020</v>
      </c>
      <c r="CR5" s="64">
        <v>2025</v>
      </c>
      <c r="CS5" s="64">
        <v>2030</v>
      </c>
      <c r="CT5" s="64">
        <v>2040</v>
      </c>
      <c r="CU5" s="64">
        <v>2050</v>
      </c>
      <c r="CW5" s="64"/>
      <c r="CX5" s="64">
        <v>2016</v>
      </c>
      <c r="CY5" s="64">
        <v>2018</v>
      </c>
      <c r="CZ5" s="64">
        <v>2020</v>
      </c>
      <c r="DA5" s="64">
        <v>2025</v>
      </c>
      <c r="DB5" s="64">
        <v>2030</v>
      </c>
      <c r="DC5" s="64">
        <v>2040</v>
      </c>
      <c r="DD5" s="64">
        <v>2050</v>
      </c>
      <c r="DF5" s="64"/>
      <c r="DG5" s="64">
        <v>2016</v>
      </c>
      <c r="DH5" s="64">
        <v>2018</v>
      </c>
      <c r="DI5" s="64">
        <v>2020</v>
      </c>
      <c r="DJ5" s="64">
        <v>2025</v>
      </c>
      <c r="DK5" s="64">
        <v>2030</v>
      </c>
      <c r="DL5" s="64">
        <v>2040</v>
      </c>
      <c r="DM5" s="64">
        <v>2050</v>
      </c>
      <c r="DO5" s="64"/>
      <c r="DP5" s="64">
        <v>2016</v>
      </c>
      <c r="DQ5" s="64">
        <v>2018</v>
      </c>
      <c r="DR5" s="64">
        <v>2020</v>
      </c>
      <c r="DS5" s="64">
        <v>2025</v>
      </c>
      <c r="DT5" s="64">
        <v>2030</v>
      </c>
      <c r="DU5" s="64">
        <v>2040</v>
      </c>
      <c r="DV5" s="64">
        <v>2050</v>
      </c>
      <c r="DX5" s="64"/>
      <c r="DY5" s="64">
        <v>2016</v>
      </c>
      <c r="DZ5" s="64">
        <v>2018</v>
      </c>
      <c r="EA5" s="64">
        <v>2020</v>
      </c>
      <c r="EB5" s="64">
        <v>2025</v>
      </c>
      <c r="EC5" s="64">
        <v>2030</v>
      </c>
      <c r="ED5" s="64">
        <v>2040</v>
      </c>
      <c r="EE5" s="64">
        <v>2050</v>
      </c>
      <c r="EG5" s="64"/>
      <c r="EH5" s="64">
        <v>2016</v>
      </c>
      <c r="EI5" s="64">
        <v>2018</v>
      </c>
      <c r="EJ5" s="64">
        <v>2020</v>
      </c>
      <c r="EK5" s="64">
        <v>2025</v>
      </c>
      <c r="EL5" s="64">
        <v>2030</v>
      </c>
      <c r="EM5" s="64">
        <v>2040</v>
      </c>
      <c r="EN5" s="64">
        <v>2050</v>
      </c>
      <c r="EP5" s="64"/>
      <c r="EQ5" s="64">
        <v>2016</v>
      </c>
      <c r="ER5" s="64">
        <v>2018</v>
      </c>
      <c r="ES5" s="64">
        <v>2020</v>
      </c>
      <c r="ET5" s="64">
        <v>2025</v>
      </c>
      <c r="EU5" s="64">
        <v>2030</v>
      </c>
      <c r="EV5" s="64">
        <v>2040</v>
      </c>
      <c r="EW5" s="64">
        <v>2050</v>
      </c>
      <c r="EY5" s="64"/>
      <c r="EZ5" s="64">
        <v>2016</v>
      </c>
      <c r="FA5" s="64">
        <v>2018</v>
      </c>
      <c r="FB5" s="64">
        <v>2020</v>
      </c>
      <c r="FC5" s="64">
        <v>2025</v>
      </c>
      <c r="FD5" s="64">
        <v>2030</v>
      </c>
      <c r="FE5" s="64">
        <v>2040</v>
      </c>
      <c r="FF5" s="64">
        <v>2050</v>
      </c>
      <c r="FH5" s="64"/>
      <c r="FI5" s="64">
        <v>2016</v>
      </c>
      <c r="FJ5" s="64">
        <v>2018</v>
      </c>
      <c r="FK5" s="64">
        <v>2020</v>
      </c>
      <c r="FL5" s="64">
        <v>2025</v>
      </c>
      <c r="FM5" s="64">
        <v>2030</v>
      </c>
      <c r="FN5" s="64">
        <v>2040</v>
      </c>
      <c r="FO5" s="64">
        <v>2050</v>
      </c>
      <c r="FQ5" s="64"/>
      <c r="FR5" s="64">
        <v>2016</v>
      </c>
      <c r="FS5" s="64">
        <v>2018</v>
      </c>
      <c r="FT5" s="64">
        <v>2020</v>
      </c>
      <c r="FU5" s="64">
        <v>2025</v>
      </c>
      <c r="FV5" s="64">
        <v>2030</v>
      </c>
      <c r="FW5" s="64">
        <v>2040</v>
      </c>
      <c r="FX5" s="64">
        <v>2050</v>
      </c>
      <c r="FZ5" s="64"/>
      <c r="GA5" s="64">
        <v>2016</v>
      </c>
      <c r="GB5" s="64">
        <v>2018</v>
      </c>
      <c r="GC5" s="64">
        <v>2020</v>
      </c>
      <c r="GD5" s="64">
        <v>2025</v>
      </c>
      <c r="GE5" s="64">
        <v>2030</v>
      </c>
      <c r="GF5" s="64">
        <v>2040</v>
      </c>
      <c r="GG5" s="64">
        <v>2050</v>
      </c>
    </row>
    <row r="6" spans="2:189" x14ac:dyDescent="0.2">
      <c r="B6" s="66" t="s">
        <v>8</v>
      </c>
      <c r="C6" s="67">
        <v>31217.75422887798</v>
      </c>
      <c r="D6" s="67">
        <v>37069.958544736</v>
      </c>
      <c r="E6" s="67">
        <v>41520.252979662997</v>
      </c>
      <c r="F6" s="67">
        <v>44694.927257922012</v>
      </c>
      <c r="G6" s="67">
        <v>47098.205502194003</v>
      </c>
      <c r="H6" s="67">
        <v>48176.375455861998</v>
      </c>
      <c r="I6" s="68">
        <v>48973.759211376011</v>
      </c>
      <c r="K6" s="66" t="s">
        <v>8</v>
      </c>
      <c r="L6" s="67">
        <v>31816.00429958399</v>
      </c>
      <c r="M6" s="67">
        <v>37412.720871750003</v>
      </c>
      <c r="N6" s="67">
        <v>41893.154132390009</v>
      </c>
      <c r="O6" s="67">
        <v>46090.629375474011</v>
      </c>
      <c r="P6" s="67">
        <v>47954.919348222007</v>
      </c>
      <c r="Q6" s="67">
        <v>48337.808303202</v>
      </c>
      <c r="R6" s="68">
        <v>48974.591441196011</v>
      </c>
      <c r="T6" s="66" t="s">
        <v>8</v>
      </c>
      <c r="U6" s="67">
        <v>32622.10979754899</v>
      </c>
      <c r="V6" s="67">
        <v>38806.193994122987</v>
      </c>
      <c r="W6" s="67">
        <v>42401.551291873999</v>
      </c>
      <c r="X6" s="67">
        <v>47391.075406681979</v>
      </c>
      <c r="Y6" s="67">
        <v>48538.761009098002</v>
      </c>
      <c r="Z6" s="67">
        <v>48566.839346357985</v>
      </c>
      <c r="AA6" s="68">
        <v>49003.351302108</v>
      </c>
      <c r="AC6" s="66" t="s">
        <v>8</v>
      </c>
      <c r="AD6" s="67">
        <v>34457.07088398499</v>
      </c>
      <c r="AE6" s="67">
        <v>39670.256128994013</v>
      </c>
      <c r="AF6" s="67">
        <v>43702.695760920004</v>
      </c>
      <c r="AG6" s="67">
        <v>47657.560323641992</v>
      </c>
      <c r="AH6" s="67">
        <v>48987.965724122005</v>
      </c>
      <c r="AI6" s="67">
        <v>48769.726967135008</v>
      </c>
      <c r="AJ6" s="68">
        <v>49354.908663068003</v>
      </c>
      <c r="AL6" s="66" t="s">
        <v>8</v>
      </c>
      <c r="AM6" s="69">
        <f>IFERROR(L6/C6-1,"N/A")</f>
        <v>1.9163776686812461E-2</v>
      </c>
      <c r="AN6" s="69">
        <f t="shared" ref="AN6:AS21" si="0">IFERROR(M6/D6-1,"N/A")</f>
        <v>9.246363914876099E-3</v>
      </c>
      <c r="AO6" s="69">
        <f t="shared" si="0"/>
        <v>8.9811869140021816E-3</v>
      </c>
      <c r="AP6" s="69">
        <f t="shared" si="0"/>
        <v>3.1227304823605362E-2</v>
      </c>
      <c r="AQ6" s="69">
        <f t="shared" si="0"/>
        <v>1.8189946663426326E-2</v>
      </c>
      <c r="AR6" s="69">
        <f t="shared" si="0"/>
        <v>3.3508715799490663E-3</v>
      </c>
      <c r="AS6" s="70">
        <f t="shared" si="0"/>
        <v>1.6993382444097094E-5</v>
      </c>
      <c r="AU6" s="66" t="s">
        <v>8</v>
      </c>
      <c r="AV6" s="69">
        <f>IFERROR(U6/C6-1,"N/A")</f>
        <v>4.4985797452781195E-2</v>
      </c>
      <c r="AW6" s="69">
        <f t="shared" ref="AW6:BB21" si="1">IFERROR(V6/D6-1,"N/A")</f>
        <v>4.6836724872289848E-2</v>
      </c>
      <c r="AX6" s="69">
        <f t="shared" si="1"/>
        <v>2.1225745243957705E-2</v>
      </c>
      <c r="AY6" s="69">
        <f t="shared" si="1"/>
        <v>6.0323359140987964E-2</v>
      </c>
      <c r="AZ6" s="69">
        <f t="shared" si="1"/>
        <v>3.0586207936030396E-2</v>
      </c>
      <c r="BA6" s="69">
        <f t="shared" si="1"/>
        <v>8.1048830843184483E-3</v>
      </c>
      <c r="BB6" s="70">
        <f t="shared" si="1"/>
        <v>6.0424380746981754E-4</v>
      </c>
      <c r="BD6" s="66" t="s">
        <v>8</v>
      </c>
      <c r="BE6" s="69">
        <f>IFERROR(AD6/C6-1,"N/A")</f>
        <v>0.10376520461265204</v>
      </c>
      <c r="BF6" s="69">
        <f t="shared" ref="BF6:BK21" si="2">IFERROR(AE6/D6-1,"N/A")</f>
        <v>7.014568363004714E-2</v>
      </c>
      <c r="BG6" s="69">
        <f t="shared" si="2"/>
        <v>5.2563330534763031E-2</v>
      </c>
      <c r="BH6" s="69">
        <f t="shared" si="2"/>
        <v>6.6285667020408168E-2</v>
      </c>
      <c r="BI6" s="69">
        <f t="shared" si="2"/>
        <v>4.0123826412876262E-2</v>
      </c>
      <c r="BJ6" s="69">
        <f t="shared" si="2"/>
        <v>1.2316233956135347E-2</v>
      </c>
      <c r="BK6" s="70">
        <f t="shared" si="2"/>
        <v>7.7827280941802357E-3</v>
      </c>
      <c r="BM6" s="66" t="s">
        <v>8</v>
      </c>
      <c r="BN6" s="67">
        <v>31922.826602191988</v>
      </c>
      <c r="BO6" s="67">
        <v>37652.948739933992</v>
      </c>
      <c r="BP6" s="67">
        <v>46170.840080108006</v>
      </c>
      <c r="BQ6" s="67">
        <v>51292.077072654007</v>
      </c>
      <c r="BR6" s="67">
        <v>52075.979029536007</v>
      </c>
      <c r="BS6" s="67">
        <v>53672.610951216011</v>
      </c>
      <c r="BT6" s="68">
        <v>55903.938996960009</v>
      </c>
      <c r="BV6" s="66" t="s">
        <v>8</v>
      </c>
      <c r="BW6" s="67">
        <v>32428.882935531987</v>
      </c>
      <c r="BX6" s="67">
        <v>38594.665550657985</v>
      </c>
      <c r="BY6" s="67">
        <v>46571.517025730005</v>
      </c>
      <c r="BZ6" s="67">
        <v>51322.641612706007</v>
      </c>
      <c r="CA6" s="67">
        <v>52078.146808344005</v>
      </c>
      <c r="CB6" s="67">
        <v>53753.01301689601</v>
      </c>
      <c r="CC6" s="68">
        <v>55984.341053880009</v>
      </c>
      <c r="CE6" s="66" t="s">
        <v>8</v>
      </c>
      <c r="CF6" s="67">
        <v>32660.571686368985</v>
      </c>
      <c r="CG6" s="67">
        <v>38771.52377752999</v>
      </c>
      <c r="CH6" s="67">
        <v>46811.294666157009</v>
      </c>
      <c r="CI6" s="67">
        <v>51488.627608446004</v>
      </c>
      <c r="CJ6" s="67">
        <v>52912.598265732006</v>
      </c>
      <c r="CK6" s="67">
        <v>54623.780474340012</v>
      </c>
      <c r="CL6" s="68">
        <v>56868.571634520005</v>
      </c>
      <c r="CN6" s="66" t="s">
        <v>8</v>
      </c>
      <c r="CO6" s="67">
        <v>34459.421542766991</v>
      </c>
      <c r="CP6" s="67">
        <v>39681.560054392015</v>
      </c>
      <c r="CQ6" s="67">
        <v>48086.310795102007</v>
      </c>
      <c r="CR6" s="67">
        <v>52111.456756197993</v>
      </c>
      <c r="CS6" s="67">
        <v>52653.408420339998</v>
      </c>
      <c r="CT6" s="67">
        <v>54680.422678140007</v>
      </c>
      <c r="CU6" s="68">
        <v>56925.21383832</v>
      </c>
      <c r="CW6" s="66" t="s">
        <v>8</v>
      </c>
      <c r="CX6" s="69">
        <f>IFERROR(BW6/BN6-1,"N/A")</f>
        <v>1.5852491373844924E-2</v>
      </c>
      <c r="CY6" s="69">
        <f t="shared" ref="CY6:DD21" si="3">IFERROR(BX6/BO6-1,"N/A")</f>
        <v>2.5010439878915047E-2</v>
      </c>
      <c r="CZ6" s="69">
        <f t="shared" si="3"/>
        <v>8.6781385161458502E-3</v>
      </c>
      <c r="DA6" s="69">
        <f t="shared" si="3"/>
        <v>5.9589203238363808E-4</v>
      </c>
      <c r="DB6" s="69">
        <f t="shared" si="3"/>
        <v>4.1627230988217079E-5</v>
      </c>
      <c r="DC6" s="69">
        <f t="shared" si="3"/>
        <v>1.4980092128009659E-3</v>
      </c>
      <c r="DD6" s="70">
        <f t="shared" si="3"/>
        <v>1.4382180998797622E-3</v>
      </c>
      <c r="DF6" s="66" t="s">
        <v>8</v>
      </c>
      <c r="DG6" s="69">
        <f>IFERROR(CF6/BN6-1,"N/A")</f>
        <v>2.311026819054729E-2</v>
      </c>
      <c r="DH6" s="69">
        <f t="shared" ref="DH6:DM21" si="4">IFERROR(CG6/BO6-1,"N/A")</f>
        <v>2.970750167063696E-2</v>
      </c>
      <c r="DI6" s="69">
        <f t="shared" si="4"/>
        <v>1.3871408554355869E-2</v>
      </c>
      <c r="DJ6" s="69">
        <f t="shared" si="4"/>
        <v>3.8319862834486074E-3</v>
      </c>
      <c r="DK6" s="69">
        <f t="shared" si="4"/>
        <v>1.6065357805783886E-2</v>
      </c>
      <c r="DL6" s="69">
        <f t="shared" si="4"/>
        <v>1.7721692801353273E-2</v>
      </c>
      <c r="DM6" s="70">
        <f t="shared" si="4"/>
        <v>1.7255181922197771E-2</v>
      </c>
      <c r="DO6" s="66" t="s">
        <v>8</v>
      </c>
      <c r="DP6" s="69">
        <f>IFERROR(CO6/BN6-1,"N/A")</f>
        <v>7.9460223625712034E-2</v>
      </c>
      <c r="DQ6" s="69">
        <f t="shared" ref="DQ6:DV21" si="5">IFERROR(CP6/BO6-1,"N/A")</f>
        <v>5.3876559003903868E-2</v>
      </c>
      <c r="DR6" s="69">
        <f t="shared" si="5"/>
        <v>4.1486590057070449E-2</v>
      </c>
      <c r="DS6" s="69">
        <f t="shared" si="5"/>
        <v>1.5974780712883829E-2</v>
      </c>
      <c r="DT6" s="69">
        <f t="shared" si="5"/>
        <v>1.108820998788107E-2</v>
      </c>
      <c r="DU6" s="69">
        <f t="shared" si="5"/>
        <v>1.8777020701303604E-2</v>
      </c>
      <c r="DV6" s="70">
        <f t="shared" si="5"/>
        <v>1.8268387875414849E-2</v>
      </c>
      <c r="DX6" s="66" t="s">
        <v>8</v>
      </c>
      <c r="DY6" s="67">
        <v>32004.364576939988</v>
      </c>
      <c r="DZ6" s="67">
        <v>37632.004108257992</v>
      </c>
      <c r="EA6" s="67">
        <v>41135.816069734996</v>
      </c>
      <c r="EB6" s="67">
        <v>42816.759057053008</v>
      </c>
      <c r="EC6" s="67">
        <v>46554.712165118006</v>
      </c>
      <c r="ED6" s="67">
        <v>45917.185866248001</v>
      </c>
      <c r="EE6" s="68">
        <v>46768.442331870006</v>
      </c>
      <c r="EG6" s="66" t="s">
        <v>8</v>
      </c>
      <c r="EH6" s="67">
        <v>32192.009490535987</v>
      </c>
      <c r="EI6" s="67">
        <v>37863.776235310994</v>
      </c>
      <c r="EJ6" s="67">
        <v>41090.762076599</v>
      </c>
      <c r="EK6" s="67">
        <v>43555.266329566002</v>
      </c>
      <c r="EL6" s="67">
        <v>46807.374093382001</v>
      </c>
      <c r="EM6" s="67">
        <v>46032.603655487997</v>
      </c>
      <c r="EN6" s="68">
        <v>47018.483809728001</v>
      </c>
      <c r="EP6" s="66" t="s">
        <v>8</v>
      </c>
      <c r="EQ6" s="67">
        <v>32602.626218990987</v>
      </c>
      <c r="ER6" s="67">
        <v>38782.998390754001</v>
      </c>
      <c r="ES6" s="67">
        <v>41560.282006090005</v>
      </c>
      <c r="ET6" s="67">
        <v>44811.071734505007</v>
      </c>
      <c r="EU6" s="67">
        <v>47004.518046275996</v>
      </c>
      <c r="EV6" s="67">
        <v>46463.686276721994</v>
      </c>
      <c r="EW6" s="68">
        <v>47047.9433106</v>
      </c>
      <c r="EY6" s="66" t="s">
        <v>8</v>
      </c>
      <c r="EZ6" s="67">
        <v>34059.226668670992</v>
      </c>
      <c r="FA6" s="67">
        <v>39196.995610778002</v>
      </c>
      <c r="FB6" s="67">
        <v>43418.691620118014</v>
      </c>
      <c r="FC6" s="67">
        <v>44876.106657939999</v>
      </c>
      <c r="FD6" s="67">
        <v>47078.116283171999</v>
      </c>
      <c r="FE6" s="67">
        <v>46544.885822881995</v>
      </c>
      <c r="FF6" s="68">
        <v>48703.223401003997</v>
      </c>
      <c r="FH6" s="66" t="s">
        <v>8</v>
      </c>
      <c r="FI6" s="69">
        <f>IFERROR(EH6/DY6-1,"N/A")</f>
        <v>5.8631038633774057E-3</v>
      </c>
      <c r="FJ6" s="69">
        <f t="shared" ref="FJ6:FO21" si="6">IFERROR(EI6/DZ6-1,"N/A")</f>
        <v>6.1589100167573907E-3</v>
      </c>
      <c r="FK6" s="69">
        <f t="shared" si="6"/>
        <v>-1.0952497711390619E-3</v>
      </c>
      <c r="FL6" s="69">
        <f t="shared" si="6"/>
        <v>1.7248089037494418E-2</v>
      </c>
      <c r="FM6" s="69">
        <f t="shared" si="6"/>
        <v>5.4272041757634781E-3</v>
      </c>
      <c r="FN6" s="69">
        <f t="shared" si="6"/>
        <v>2.5136076408558417E-3</v>
      </c>
      <c r="FO6" s="70">
        <f t="shared" si="6"/>
        <v>5.3463717282626888E-3</v>
      </c>
      <c r="FQ6" s="66" t="s">
        <v>8</v>
      </c>
      <c r="FR6" s="69">
        <f>IFERROR(EQ6/DY6-1,"N/A")</f>
        <v>1.8693126701914364E-2</v>
      </c>
      <c r="FS6" s="69">
        <f t="shared" ref="FS6:FX21" si="7">IFERROR(ER6/DZ6-1,"N/A")</f>
        <v>3.0585516497736442E-2</v>
      </c>
      <c r="FT6" s="69">
        <f t="shared" si="7"/>
        <v>1.0318646301690881E-2</v>
      </c>
      <c r="FU6" s="69">
        <f t="shared" si="7"/>
        <v>4.6577852256276309E-2</v>
      </c>
      <c r="FV6" s="69">
        <f t="shared" si="7"/>
        <v>9.6618765370655169E-3</v>
      </c>
      <c r="FW6" s="69">
        <f t="shared" si="7"/>
        <v>1.1901870730185671E-2</v>
      </c>
      <c r="FX6" s="70">
        <f t="shared" si="7"/>
        <v>5.9762729908052759E-3</v>
      </c>
      <c r="FZ6" s="66" t="s">
        <v>8</v>
      </c>
      <c r="GA6" s="69">
        <f>IFERROR(EZ6/DY6-1,"N/A")</f>
        <v>6.4205683158964799E-2</v>
      </c>
      <c r="GB6" s="69">
        <f t="shared" ref="GB6:GG21" si="8">IFERROR(FA6/DZ6-1,"N/A")</f>
        <v>4.1586716934285839E-2</v>
      </c>
      <c r="GC6" s="69">
        <f t="shared" si="8"/>
        <v>5.5496055955544854E-2</v>
      </c>
      <c r="GD6" s="69">
        <f t="shared" si="8"/>
        <v>4.8096765057414226E-2</v>
      </c>
      <c r="GE6" s="69">
        <f t="shared" si="8"/>
        <v>1.1242774226540408E-2</v>
      </c>
      <c r="GF6" s="69">
        <f t="shared" si="8"/>
        <v>1.3670261902861913E-2</v>
      </c>
      <c r="GG6" s="70">
        <f t="shared" si="8"/>
        <v>4.1369371581904346E-2</v>
      </c>
    </row>
    <row r="7" spans="2:189" x14ac:dyDescent="0.2">
      <c r="B7" s="66" t="s">
        <v>63</v>
      </c>
      <c r="C7" s="67">
        <v>934626.19943199365</v>
      </c>
      <c r="D7" s="67">
        <v>858714.28360949992</v>
      </c>
      <c r="E7" s="67">
        <v>741921.11595116009</v>
      </c>
      <c r="F7" s="67">
        <v>779095.6733900453</v>
      </c>
      <c r="G7" s="67">
        <v>724783.01399490342</v>
      </c>
      <c r="H7" s="67">
        <v>664512.90643228462</v>
      </c>
      <c r="I7" s="68">
        <v>620045.69696202327</v>
      </c>
      <c r="K7" s="66" t="s">
        <v>63</v>
      </c>
      <c r="L7" s="67">
        <v>937369.55404382967</v>
      </c>
      <c r="M7" s="67">
        <v>867244.47556138353</v>
      </c>
      <c r="N7" s="67">
        <v>760694.98883455398</v>
      </c>
      <c r="O7" s="67">
        <v>816113.39619610307</v>
      </c>
      <c r="P7" s="67">
        <v>726185.5705931487</v>
      </c>
      <c r="Q7" s="67">
        <v>675502.80673298833</v>
      </c>
      <c r="R7" s="68">
        <v>621036.24522389262</v>
      </c>
      <c r="T7" s="66" t="s">
        <v>63</v>
      </c>
      <c r="U7" s="67">
        <v>947442.32136328856</v>
      </c>
      <c r="V7" s="67">
        <v>899308.56543117086</v>
      </c>
      <c r="W7" s="67">
        <v>814924.74728138326</v>
      </c>
      <c r="X7" s="67">
        <v>839370.21344534273</v>
      </c>
      <c r="Y7" s="67">
        <v>743945.64025773271</v>
      </c>
      <c r="Z7" s="67">
        <v>668130.57224234531</v>
      </c>
      <c r="AA7" s="68">
        <v>600234.88490506751</v>
      </c>
      <c r="AC7" s="66" t="s">
        <v>63</v>
      </c>
      <c r="AD7" s="67">
        <v>946222.25733673829</v>
      </c>
      <c r="AE7" s="67">
        <v>918894.07085768692</v>
      </c>
      <c r="AF7" s="67">
        <v>835254.16551655158</v>
      </c>
      <c r="AG7" s="67">
        <v>861995.25154150324</v>
      </c>
      <c r="AH7" s="67">
        <v>730670.00846604712</v>
      </c>
      <c r="AI7" s="67">
        <v>638717.15392150066</v>
      </c>
      <c r="AJ7" s="68">
        <v>576016.44331231678</v>
      </c>
      <c r="AL7" s="66" t="s">
        <v>63</v>
      </c>
      <c r="AM7" s="69">
        <f t="shared" ref="AM7:AM21" si="9">IFERROR(L7/C7-1,"N/A")</f>
        <v>2.9352425745214905E-3</v>
      </c>
      <c r="AN7" s="69">
        <f t="shared" si="0"/>
        <v>9.9336788902917306E-3</v>
      </c>
      <c r="AO7" s="69">
        <f t="shared" si="0"/>
        <v>2.5304405656827011E-2</v>
      </c>
      <c r="AP7" s="69">
        <f t="shared" si="0"/>
        <v>4.7513706044578718E-2</v>
      </c>
      <c r="AQ7" s="69">
        <f t="shared" si="0"/>
        <v>1.9351399952305393E-3</v>
      </c>
      <c r="AR7" s="69">
        <f t="shared" si="0"/>
        <v>1.6538279684750634E-2</v>
      </c>
      <c r="AS7" s="70">
        <f t="shared" si="0"/>
        <v>1.5975407405013353E-3</v>
      </c>
      <c r="AU7" s="66" t="s">
        <v>63</v>
      </c>
      <c r="AV7" s="69">
        <f t="shared" ref="AV7:AV21" si="10">IFERROR(U7/C7-1,"N/A")</f>
        <v>1.3712564380373493E-2</v>
      </c>
      <c r="AW7" s="69">
        <f t="shared" si="1"/>
        <v>4.72733278070534E-2</v>
      </c>
      <c r="AX7" s="69">
        <f t="shared" si="1"/>
        <v>9.8398104273701437E-2</v>
      </c>
      <c r="AY7" s="69">
        <f t="shared" si="1"/>
        <v>7.7364747506589726E-2</v>
      </c>
      <c r="AZ7" s="69">
        <f t="shared" si="1"/>
        <v>2.6439121630634776E-2</v>
      </c>
      <c r="BA7" s="69">
        <f t="shared" si="1"/>
        <v>5.4440866009415334E-3</v>
      </c>
      <c r="BB7" s="70">
        <f t="shared" si="1"/>
        <v>-3.1950567763022741E-2</v>
      </c>
      <c r="BD7" s="66" t="s">
        <v>63</v>
      </c>
      <c r="BE7" s="69">
        <f t="shared" ref="BE7:BE21" si="11">IFERROR(AD7/C7-1,"N/A")</f>
        <v>1.240716118571461E-2</v>
      </c>
      <c r="BF7" s="69">
        <f t="shared" si="2"/>
        <v>7.0081269633979648E-2</v>
      </c>
      <c r="BG7" s="69">
        <f t="shared" si="2"/>
        <v>0.12579915513758677</v>
      </c>
      <c r="BH7" s="69">
        <f t="shared" si="2"/>
        <v>0.10640487552798317</v>
      </c>
      <c r="BI7" s="69">
        <f t="shared" si="2"/>
        <v>8.1224233425329917E-3</v>
      </c>
      <c r="BJ7" s="69">
        <f t="shared" si="2"/>
        <v>-3.8819039120367549E-2</v>
      </c>
      <c r="BK7" s="70">
        <f t="shared" si="2"/>
        <v>-7.1009691487953663E-2</v>
      </c>
      <c r="BM7" s="66" t="s">
        <v>63</v>
      </c>
      <c r="BN7" s="67">
        <v>905279.29065717268</v>
      </c>
      <c r="BO7" s="67">
        <v>834240.80512555339</v>
      </c>
      <c r="BP7" s="67">
        <v>718940.75808409601</v>
      </c>
      <c r="BQ7" s="67">
        <v>752128.86287775915</v>
      </c>
      <c r="BR7" s="67">
        <v>660661.50450141286</v>
      </c>
      <c r="BS7" s="67">
        <v>575705.01117951586</v>
      </c>
      <c r="BT7" s="68">
        <v>453959.80429730326</v>
      </c>
      <c r="BV7" s="66" t="s">
        <v>63</v>
      </c>
      <c r="BW7" s="67">
        <v>912623.36637109623</v>
      </c>
      <c r="BX7" s="67">
        <v>858561.93267053331</v>
      </c>
      <c r="BY7" s="67">
        <v>739817.18003985123</v>
      </c>
      <c r="BZ7" s="67">
        <v>801470.39122350269</v>
      </c>
      <c r="CA7" s="67">
        <v>703220.59128978662</v>
      </c>
      <c r="CB7" s="67">
        <v>593088.30706657656</v>
      </c>
      <c r="CC7" s="68">
        <v>472510.59261232225</v>
      </c>
      <c r="CE7" s="66" t="s">
        <v>63</v>
      </c>
      <c r="CF7" s="67">
        <v>931921.01320857182</v>
      </c>
      <c r="CG7" s="67">
        <v>894480.59627535415</v>
      </c>
      <c r="CH7" s="67">
        <v>781615.65968374582</v>
      </c>
      <c r="CI7" s="67">
        <v>837898.8703866374</v>
      </c>
      <c r="CJ7" s="67">
        <v>733086.99032511737</v>
      </c>
      <c r="CK7" s="67">
        <v>615849.92206815688</v>
      </c>
      <c r="CL7" s="68">
        <v>502688.908214216</v>
      </c>
      <c r="CN7" s="66" t="s">
        <v>63</v>
      </c>
      <c r="CO7" s="67">
        <v>933598.7552847726</v>
      </c>
      <c r="CP7" s="67">
        <v>914290.2946009197</v>
      </c>
      <c r="CQ7" s="67">
        <v>809758.24190015486</v>
      </c>
      <c r="CR7" s="67">
        <v>841605.69354846934</v>
      </c>
      <c r="CS7" s="67">
        <v>741118.6611071442</v>
      </c>
      <c r="CT7" s="67">
        <v>628203.29796843545</v>
      </c>
      <c r="CU7" s="68">
        <v>505938.57118390809</v>
      </c>
      <c r="CW7" s="66" t="s">
        <v>63</v>
      </c>
      <c r="CX7" s="69">
        <f t="shared" ref="CX7:CX21" si="12">IFERROR(BW7/BN7-1,"N/A")</f>
        <v>8.1124972035893084E-3</v>
      </c>
      <c r="CY7" s="69">
        <f t="shared" si="3"/>
        <v>2.9153605764129065E-2</v>
      </c>
      <c r="CZ7" s="69">
        <f t="shared" si="3"/>
        <v>2.9037749941161817E-2</v>
      </c>
      <c r="DA7" s="69">
        <f t="shared" si="3"/>
        <v>6.5602492845381999E-2</v>
      </c>
      <c r="DB7" s="69">
        <f t="shared" si="3"/>
        <v>6.4418899085836978E-2</v>
      </c>
      <c r="DC7" s="69">
        <f t="shared" si="3"/>
        <v>3.0194796900317789E-2</v>
      </c>
      <c r="DD7" s="70">
        <f t="shared" si="3"/>
        <v>4.0864385215193755E-2</v>
      </c>
      <c r="DF7" s="66" t="s">
        <v>63</v>
      </c>
      <c r="DG7" s="69">
        <f t="shared" ref="DG7:DG21" si="13">IFERROR(CF7/BN7-1,"N/A")</f>
        <v>2.9429285333655519E-2</v>
      </c>
      <c r="DH7" s="69">
        <f t="shared" si="4"/>
        <v>7.2209116096562331E-2</v>
      </c>
      <c r="DI7" s="69">
        <f t="shared" si="4"/>
        <v>8.7176726169583274E-2</v>
      </c>
      <c r="DJ7" s="69">
        <f t="shared" si="4"/>
        <v>0.11403631976136275</v>
      </c>
      <c r="DK7" s="69">
        <f t="shared" si="4"/>
        <v>0.10962570897537383</v>
      </c>
      <c r="DL7" s="69">
        <f t="shared" si="4"/>
        <v>6.9731737798132576E-2</v>
      </c>
      <c r="DM7" s="70">
        <f t="shared" si="4"/>
        <v>0.10734233175631447</v>
      </c>
      <c r="DO7" s="66" t="s">
        <v>63</v>
      </c>
      <c r="DP7" s="69">
        <f t="shared" ref="DP7:DP21" si="14">IFERROR(CO7/BN7-1,"N/A")</f>
        <v>3.1282572041432477E-2</v>
      </c>
      <c r="DQ7" s="69">
        <f t="shared" si="5"/>
        <v>9.5954895736991563E-2</v>
      </c>
      <c r="DR7" s="69">
        <f t="shared" si="5"/>
        <v>0.1263212341140294</v>
      </c>
      <c r="DS7" s="69">
        <f t="shared" si="5"/>
        <v>0.11896476134203682</v>
      </c>
      <c r="DT7" s="69">
        <f t="shared" si="5"/>
        <v>0.12178272240404064</v>
      </c>
      <c r="DU7" s="69">
        <f t="shared" si="5"/>
        <v>9.1189560225227284E-2</v>
      </c>
      <c r="DV7" s="70">
        <f t="shared" si="5"/>
        <v>0.11450081349617336</v>
      </c>
      <c r="DX7" s="66" t="s">
        <v>63</v>
      </c>
      <c r="DY7" s="67">
        <v>950862.79132813076</v>
      </c>
      <c r="DZ7" s="67">
        <v>884153.12249360734</v>
      </c>
      <c r="EA7" s="67">
        <v>779065.97785474267</v>
      </c>
      <c r="EB7" s="67">
        <v>946800.46668288705</v>
      </c>
      <c r="EC7" s="67">
        <v>980194.8610942011</v>
      </c>
      <c r="ED7" s="67">
        <v>845158.88977076998</v>
      </c>
      <c r="EE7" s="68">
        <v>790105.25030368415</v>
      </c>
      <c r="EG7" s="66" t="s">
        <v>63</v>
      </c>
      <c r="EH7" s="67">
        <v>943974.97913348093</v>
      </c>
      <c r="EI7" s="67">
        <v>889350.20061505085</v>
      </c>
      <c r="EJ7" s="67">
        <v>797750.27586111182</v>
      </c>
      <c r="EK7" s="67">
        <v>960712.72110952879</v>
      </c>
      <c r="EL7" s="67">
        <v>973793.03200155078</v>
      </c>
      <c r="EM7" s="67">
        <v>837669.29623894067</v>
      </c>
      <c r="EN7" s="68">
        <v>758669.89719369204</v>
      </c>
      <c r="EP7" s="66" t="s">
        <v>63</v>
      </c>
      <c r="EQ7" s="67">
        <v>946451.94707271166</v>
      </c>
      <c r="ER7" s="67">
        <v>898206.11422718922</v>
      </c>
      <c r="ES7" s="67">
        <v>811812.3253191812</v>
      </c>
      <c r="ET7" s="67">
        <v>941895.08901722601</v>
      </c>
      <c r="EU7" s="67">
        <v>948317.47452603444</v>
      </c>
      <c r="EV7" s="67">
        <v>802335.07286156272</v>
      </c>
      <c r="EW7" s="68">
        <v>680724.75823100761</v>
      </c>
      <c r="EY7" s="66" t="s">
        <v>63</v>
      </c>
      <c r="EZ7" s="67">
        <v>944072.31866199349</v>
      </c>
      <c r="FA7" s="67">
        <v>923298.0668843668</v>
      </c>
      <c r="FB7" s="67">
        <v>830998.19509733084</v>
      </c>
      <c r="FC7" s="67">
        <v>927656.39567176159</v>
      </c>
      <c r="FD7" s="67">
        <v>932429.6576467877</v>
      </c>
      <c r="FE7" s="67">
        <v>777614.69741531101</v>
      </c>
      <c r="FF7" s="68">
        <v>647162.69606759201</v>
      </c>
      <c r="FH7" s="66" t="s">
        <v>63</v>
      </c>
      <c r="FI7" s="69">
        <f t="shared" ref="FI7:FI21" si="15">IFERROR(EH7/DY7-1,"N/A")</f>
        <v>-7.2437498422135427E-3</v>
      </c>
      <c r="FJ7" s="69">
        <f t="shared" si="6"/>
        <v>5.8780294829317015E-3</v>
      </c>
      <c r="FK7" s="69">
        <f t="shared" si="6"/>
        <v>2.3982946935789284E-2</v>
      </c>
      <c r="FL7" s="69">
        <f t="shared" si="6"/>
        <v>1.469396659190858E-2</v>
      </c>
      <c r="FM7" s="69">
        <f t="shared" si="6"/>
        <v>-6.5311800201685033E-3</v>
      </c>
      <c r="FN7" s="69">
        <f t="shared" si="6"/>
        <v>-8.8617579753088593E-3</v>
      </c>
      <c r="FO7" s="70">
        <f t="shared" si="6"/>
        <v>-3.9786285558676693E-2</v>
      </c>
      <c r="FQ7" s="66" t="s">
        <v>63</v>
      </c>
      <c r="FR7" s="69">
        <f t="shared" ref="FR7:FR21" si="16">IFERROR(EQ7/DY7-1,"N/A")</f>
        <v>-4.6387810056781609E-3</v>
      </c>
      <c r="FS7" s="69">
        <f t="shared" si="7"/>
        <v>1.5894296334042046E-2</v>
      </c>
      <c r="FT7" s="69">
        <f t="shared" si="7"/>
        <v>4.2032829561637008E-2</v>
      </c>
      <c r="FU7" s="69">
        <f t="shared" si="7"/>
        <v>-5.1810046976920043E-3</v>
      </c>
      <c r="FV7" s="69">
        <f t="shared" si="7"/>
        <v>-3.252147897672264E-2</v>
      </c>
      <c r="FW7" s="69">
        <f t="shared" si="7"/>
        <v>-5.0669545605586896E-2</v>
      </c>
      <c r="FX7" s="70">
        <f t="shared" si="7"/>
        <v>-0.13843787524590567</v>
      </c>
      <c r="FZ7" s="66" t="s">
        <v>63</v>
      </c>
      <c r="GA7" s="69">
        <f t="shared" ref="GA7:GA21" si="17">IFERROR(EZ7/DY7-1,"N/A")</f>
        <v>-7.1413801529162102E-3</v>
      </c>
      <c r="GB7" s="69">
        <f t="shared" si="8"/>
        <v>4.4273942369120078E-2</v>
      </c>
      <c r="GC7" s="69">
        <f t="shared" si="8"/>
        <v>6.6659588171967377E-2</v>
      </c>
      <c r="GD7" s="69">
        <f t="shared" si="8"/>
        <v>-2.0219752402738767E-2</v>
      </c>
      <c r="GE7" s="69">
        <f t="shared" si="8"/>
        <v>-4.8730314086826154E-2</v>
      </c>
      <c r="GF7" s="69">
        <f t="shared" si="8"/>
        <v>-7.9918927876128421E-2</v>
      </c>
      <c r="GG7" s="70">
        <f t="shared" si="8"/>
        <v>-0.18091583897354291</v>
      </c>
    </row>
    <row r="8" spans="2:189" x14ac:dyDescent="0.2">
      <c r="B8" s="66" t="s">
        <v>64</v>
      </c>
      <c r="C8" s="67">
        <v>95818.143528240005</v>
      </c>
      <c r="D8" s="67">
        <v>104207.88099996599</v>
      </c>
      <c r="E8" s="67">
        <v>119421.63947461799</v>
      </c>
      <c r="F8" s="67">
        <v>178630.87337627396</v>
      </c>
      <c r="G8" s="67">
        <v>351651.40029731393</v>
      </c>
      <c r="H8" s="67">
        <v>942493.15722036629</v>
      </c>
      <c r="I8" s="68">
        <v>1689753.5488258165</v>
      </c>
      <c r="K8" s="66" t="s">
        <v>64</v>
      </c>
      <c r="L8" s="67">
        <v>104483.04385029602</v>
      </c>
      <c r="M8" s="67">
        <v>119616.92424336</v>
      </c>
      <c r="N8" s="67">
        <v>143525.69715986398</v>
      </c>
      <c r="O8" s="67">
        <v>210202.02873000002</v>
      </c>
      <c r="P8" s="67">
        <v>415423.97682176391</v>
      </c>
      <c r="Q8" s="67">
        <v>1020719.2472677685</v>
      </c>
      <c r="R8" s="68">
        <v>1755173.9084707485</v>
      </c>
      <c r="T8" s="66" t="s">
        <v>64</v>
      </c>
      <c r="U8" s="67">
        <v>116986.47156376799</v>
      </c>
      <c r="V8" s="67">
        <v>152327.96767739402</v>
      </c>
      <c r="W8" s="67">
        <v>212245.58308125605</v>
      </c>
      <c r="X8" s="67">
        <v>364737.88834645197</v>
      </c>
      <c r="Y8" s="67">
        <v>590748.5098777978</v>
      </c>
      <c r="Z8" s="67">
        <v>1258034.8265508544</v>
      </c>
      <c r="AA8" s="68">
        <v>1994488.3003399975</v>
      </c>
      <c r="AC8" s="66" t="s">
        <v>64</v>
      </c>
      <c r="AD8" s="67">
        <v>128335.488800208</v>
      </c>
      <c r="AE8" s="67">
        <v>213772.15789507801</v>
      </c>
      <c r="AF8" s="67">
        <v>383240.50017250184</v>
      </c>
      <c r="AG8" s="67">
        <v>573383.63043289795</v>
      </c>
      <c r="AH8" s="67">
        <v>856389.25735513784</v>
      </c>
      <c r="AI8" s="67">
        <v>1485424.9197480427</v>
      </c>
      <c r="AJ8" s="68">
        <v>2247745.7890257901</v>
      </c>
      <c r="AL8" s="66" t="s">
        <v>64</v>
      </c>
      <c r="AM8" s="69">
        <f t="shared" si="9"/>
        <v>9.0430684659448035E-2</v>
      </c>
      <c r="AN8" s="69">
        <f t="shared" si="0"/>
        <v>0.14786830991601341</v>
      </c>
      <c r="AO8" s="69">
        <f t="shared" si="0"/>
        <v>0.20183994953753004</v>
      </c>
      <c r="AP8" s="69">
        <f t="shared" si="0"/>
        <v>0.17673963496345646</v>
      </c>
      <c r="AQ8" s="69">
        <f t="shared" si="0"/>
        <v>0.181351692245592</v>
      </c>
      <c r="AR8" s="69">
        <f t="shared" si="0"/>
        <v>8.2999106622810181E-2</v>
      </c>
      <c r="AS8" s="70">
        <f t="shared" si="0"/>
        <v>3.8715917886600337E-2</v>
      </c>
      <c r="AU8" s="66" t="s">
        <v>64</v>
      </c>
      <c r="AV8" s="69">
        <f t="shared" si="10"/>
        <v>0.22092191787549242</v>
      </c>
      <c r="AW8" s="69">
        <f t="shared" si="1"/>
        <v>0.46177012924237215</v>
      </c>
      <c r="AX8" s="69">
        <f t="shared" si="1"/>
        <v>0.77727909292659625</v>
      </c>
      <c r="AY8" s="69">
        <f t="shared" si="1"/>
        <v>1.0418524606222803</v>
      </c>
      <c r="AZ8" s="69">
        <f t="shared" si="1"/>
        <v>0.67992651068169296</v>
      </c>
      <c r="BA8" s="69">
        <f t="shared" si="1"/>
        <v>0.33479465279206333</v>
      </c>
      <c r="BB8" s="70">
        <f t="shared" si="1"/>
        <v>0.18034272023037712</v>
      </c>
      <c r="BD8" s="66" t="s">
        <v>64</v>
      </c>
      <c r="BE8" s="69">
        <f t="shared" si="11"/>
        <v>0.33936521909740724</v>
      </c>
      <c r="BF8" s="69">
        <f t="shared" si="2"/>
        <v>1.0514010633720474</v>
      </c>
      <c r="BG8" s="69">
        <f t="shared" si="2"/>
        <v>2.2091378234173065</v>
      </c>
      <c r="BH8" s="69">
        <f t="shared" si="2"/>
        <v>2.2098797906289342</v>
      </c>
      <c r="BI8" s="69">
        <f t="shared" si="2"/>
        <v>1.4353358372270906</v>
      </c>
      <c r="BJ8" s="69">
        <f t="shared" si="2"/>
        <v>0.57605910278320716</v>
      </c>
      <c r="BK8" s="70">
        <f t="shared" si="2"/>
        <v>0.33022107903706654</v>
      </c>
      <c r="BM8" s="66" t="s">
        <v>64</v>
      </c>
      <c r="BN8" s="67">
        <v>170323.78395482403</v>
      </c>
      <c r="BO8" s="67">
        <v>198075.32388227404</v>
      </c>
      <c r="BP8" s="67">
        <v>237599.61416654201</v>
      </c>
      <c r="BQ8" s="67">
        <v>328200.29078910593</v>
      </c>
      <c r="BR8" s="67">
        <v>560716.66857416998</v>
      </c>
      <c r="BS8" s="67">
        <v>1183551.5625617763</v>
      </c>
      <c r="BT8" s="68">
        <v>1703924.02337871</v>
      </c>
      <c r="BV8" s="66" t="s">
        <v>64</v>
      </c>
      <c r="BW8" s="67">
        <v>162142.47898628999</v>
      </c>
      <c r="BX8" s="67">
        <v>189442.56618055201</v>
      </c>
      <c r="BY8" s="67">
        <v>236342.91207974596</v>
      </c>
      <c r="BZ8" s="67">
        <v>313612.08070082398</v>
      </c>
      <c r="CA8" s="67">
        <v>584500.47812576394</v>
      </c>
      <c r="CB8" s="67">
        <v>1280044.0581372178</v>
      </c>
      <c r="CC8" s="68">
        <v>1809051.2721973015</v>
      </c>
      <c r="CE8" s="66" t="s">
        <v>64</v>
      </c>
      <c r="CF8" s="67">
        <v>141883.61562149398</v>
      </c>
      <c r="CG8" s="67">
        <v>191399.13687014999</v>
      </c>
      <c r="CH8" s="67">
        <v>246699.23784536999</v>
      </c>
      <c r="CI8" s="67">
        <v>345131.27500198199</v>
      </c>
      <c r="CJ8" s="67">
        <v>638791.4831171761</v>
      </c>
      <c r="CK8" s="67">
        <v>1411495.439344344</v>
      </c>
      <c r="CL8" s="68">
        <v>2007730.554888428</v>
      </c>
      <c r="CN8" s="66" t="s">
        <v>64</v>
      </c>
      <c r="CO8" s="67">
        <v>147222.38741791202</v>
      </c>
      <c r="CP8" s="67">
        <v>257585.09172965403</v>
      </c>
      <c r="CQ8" s="67">
        <v>405033.63696121203</v>
      </c>
      <c r="CR8" s="67">
        <v>545754.16483691393</v>
      </c>
      <c r="CS8" s="67">
        <v>764925.53559065424</v>
      </c>
      <c r="CT8" s="67">
        <v>1471824.8454666003</v>
      </c>
      <c r="CU8" s="68">
        <v>2051303.5159383933</v>
      </c>
      <c r="CW8" s="66" t="s">
        <v>64</v>
      </c>
      <c r="CX8" s="69">
        <f t="shared" si="12"/>
        <v>-4.8033837544990243E-2</v>
      </c>
      <c r="CY8" s="69">
        <f t="shared" si="3"/>
        <v>-4.3583206290011667E-2</v>
      </c>
      <c r="CZ8" s="69">
        <f t="shared" si="3"/>
        <v>-5.2891587859026368E-3</v>
      </c>
      <c r="DA8" s="69">
        <f t="shared" si="3"/>
        <v>-4.444910774821953E-2</v>
      </c>
      <c r="DB8" s="69">
        <f t="shared" si="3"/>
        <v>4.2416804929436225E-2</v>
      </c>
      <c r="DC8" s="69">
        <f t="shared" si="3"/>
        <v>8.1527918704771274E-2</v>
      </c>
      <c r="DD8" s="70">
        <f t="shared" si="3"/>
        <v>6.1697145750744697E-2</v>
      </c>
      <c r="DF8" s="66" t="s">
        <v>64</v>
      </c>
      <c r="DG8" s="69">
        <f t="shared" si="13"/>
        <v>-0.16697708137386968</v>
      </c>
      <c r="DH8" s="69">
        <f t="shared" si="4"/>
        <v>-3.3705293931979297E-2</v>
      </c>
      <c r="DI8" s="69">
        <f t="shared" si="4"/>
        <v>3.8298141647863604E-2</v>
      </c>
      <c r="DJ8" s="69">
        <f t="shared" si="4"/>
        <v>5.1587352869700842E-2</v>
      </c>
      <c r="DK8" s="69">
        <f t="shared" si="4"/>
        <v>0.13924111573415554</v>
      </c>
      <c r="DL8" s="69">
        <f t="shared" si="4"/>
        <v>0.1925931104253602</v>
      </c>
      <c r="DM8" s="70">
        <f t="shared" si="4"/>
        <v>0.17829816784160379</v>
      </c>
      <c r="DO8" s="66" t="s">
        <v>64</v>
      </c>
      <c r="DP8" s="69">
        <f t="shared" si="14"/>
        <v>-0.13563224113808636</v>
      </c>
      <c r="DQ8" s="69">
        <f t="shared" si="5"/>
        <v>0.30044008855312843</v>
      </c>
      <c r="DR8" s="69">
        <f t="shared" si="5"/>
        <v>0.70468979245610042</v>
      </c>
      <c r="DS8" s="69">
        <f t="shared" si="5"/>
        <v>0.66286923002028408</v>
      </c>
      <c r="DT8" s="69">
        <f t="shared" si="5"/>
        <v>0.36419261003201675</v>
      </c>
      <c r="DU8" s="69">
        <f t="shared" si="5"/>
        <v>0.24356630671912738</v>
      </c>
      <c r="DV8" s="70">
        <f t="shared" si="5"/>
        <v>0.20387029456328976</v>
      </c>
      <c r="DX8" s="66" t="s">
        <v>64</v>
      </c>
      <c r="DY8" s="67">
        <v>89232.07601908801</v>
      </c>
      <c r="DZ8" s="67">
        <v>105715.405082622</v>
      </c>
      <c r="EA8" s="67">
        <v>118731.97253938198</v>
      </c>
      <c r="EB8" s="67">
        <v>139982.51787746101</v>
      </c>
      <c r="EC8" s="67">
        <v>283204.29672237602</v>
      </c>
      <c r="ED8" s="67">
        <v>708763.46194825182</v>
      </c>
      <c r="EE8" s="68">
        <v>1196825.1715557044</v>
      </c>
      <c r="EG8" s="66" t="s">
        <v>64</v>
      </c>
      <c r="EH8" s="67">
        <v>100683.154806102</v>
      </c>
      <c r="EI8" s="67">
        <v>119395.90354789801</v>
      </c>
      <c r="EJ8" s="67">
        <v>135756.75337324204</v>
      </c>
      <c r="EK8" s="67">
        <v>159112.23757589405</v>
      </c>
      <c r="EL8" s="67">
        <v>325932.55543551606</v>
      </c>
      <c r="EM8" s="67">
        <v>776942.05429664988</v>
      </c>
      <c r="EN8" s="68">
        <v>1328779.9638661679</v>
      </c>
      <c r="EP8" s="66" t="s">
        <v>64</v>
      </c>
      <c r="EQ8" s="67">
        <v>125024.46714963</v>
      </c>
      <c r="ER8" s="67">
        <v>166314.04444105198</v>
      </c>
      <c r="ES8" s="67">
        <v>210800.47131962402</v>
      </c>
      <c r="ET8" s="67">
        <v>268854.51267580799</v>
      </c>
      <c r="EU8" s="67">
        <v>446255.40277263004</v>
      </c>
      <c r="EV8" s="67">
        <v>923390.64672586205</v>
      </c>
      <c r="EW8" s="68">
        <v>1583202.3319682281</v>
      </c>
      <c r="EY8" s="66" t="s">
        <v>64</v>
      </c>
      <c r="EZ8" s="67">
        <v>139593.04171764001</v>
      </c>
      <c r="FA8" s="67">
        <v>220949.535899304</v>
      </c>
      <c r="FB8" s="67">
        <v>326818.73928314407</v>
      </c>
      <c r="FC8" s="67">
        <v>407419.26625606802</v>
      </c>
      <c r="FD8" s="67">
        <v>554306.53882179013</v>
      </c>
      <c r="FE8" s="67">
        <v>1024666.4376982981</v>
      </c>
      <c r="FF8" s="68">
        <v>1723856.759089062</v>
      </c>
      <c r="FH8" s="66" t="s">
        <v>64</v>
      </c>
      <c r="FI8" s="69">
        <f t="shared" si="15"/>
        <v>0.12832917598560001</v>
      </c>
      <c r="FJ8" s="69">
        <f t="shared" si="6"/>
        <v>0.12940875035747146</v>
      </c>
      <c r="FK8" s="69">
        <f t="shared" si="6"/>
        <v>0.14338834325533623</v>
      </c>
      <c r="FL8" s="69">
        <f t="shared" si="6"/>
        <v>0.1366579197780895</v>
      </c>
      <c r="FM8" s="69">
        <f t="shared" si="6"/>
        <v>0.15087433067806311</v>
      </c>
      <c r="FN8" s="69">
        <f t="shared" si="6"/>
        <v>9.6193717662855338E-2</v>
      </c>
      <c r="FO8" s="70">
        <f t="shared" si="6"/>
        <v>0.11025402493744418</v>
      </c>
      <c r="FQ8" s="66" t="s">
        <v>64</v>
      </c>
      <c r="FR8" s="69">
        <f t="shared" si="16"/>
        <v>0.40111575038202063</v>
      </c>
      <c r="FS8" s="69">
        <f t="shared" si="7"/>
        <v>0.57322430265550262</v>
      </c>
      <c r="FT8" s="69">
        <f t="shared" si="7"/>
        <v>0.77543139232950931</v>
      </c>
      <c r="FU8" s="69">
        <f t="shared" si="7"/>
        <v>0.92062920965002171</v>
      </c>
      <c r="FV8" s="69">
        <f t="shared" si="7"/>
        <v>0.57573669586691456</v>
      </c>
      <c r="FW8" s="69">
        <f t="shared" si="7"/>
        <v>0.30281920034032539</v>
      </c>
      <c r="FX8" s="70">
        <f t="shared" si="7"/>
        <v>0.32283508869577648</v>
      </c>
      <c r="FZ8" s="66" t="s">
        <v>64</v>
      </c>
      <c r="GA8" s="69">
        <f t="shared" si="17"/>
        <v>0.56438186743272767</v>
      </c>
      <c r="GB8" s="69">
        <f t="shared" si="8"/>
        <v>1.0900410467766797</v>
      </c>
      <c r="GC8" s="69">
        <f t="shared" si="8"/>
        <v>1.7525756735385003</v>
      </c>
      <c r="GD8" s="69">
        <f t="shared" si="8"/>
        <v>1.9105010570871275</v>
      </c>
      <c r="GE8" s="69">
        <f t="shared" si="8"/>
        <v>0.95726740461559623</v>
      </c>
      <c r="GF8" s="69">
        <f t="shared" si="8"/>
        <v>0.44571001851829517</v>
      </c>
      <c r="GG8" s="70">
        <f t="shared" si="8"/>
        <v>0.44035804063870976</v>
      </c>
    </row>
    <row r="9" spans="2:189" x14ac:dyDescent="0.2">
      <c r="B9" s="66" t="s">
        <v>9</v>
      </c>
      <c r="C9" s="67">
        <v>1460699.8529132577</v>
      </c>
      <c r="D9" s="67">
        <v>1595163.8926864422</v>
      </c>
      <c r="E9" s="67">
        <v>1738872.4905714092</v>
      </c>
      <c r="F9" s="67">
        <v>1776525.7604778004</v>
      </c>
      <c r="G9" s="67">
        <v>1821461.8668903382</v>
      </c>
      <c r="H9" s="67">
        <v>1838275.2166629413</v>
      </c>
      <c r="I9" s="68">
        <v>1848192.3652417853</v>
      </c>
      <c r="K9" s="66" t="s">
        <v>9</v>
      </c>
      <c r="L9" s="67">
        <v>1451237.0483965492</v>
      </c>
      <c r="M9" s="67">
        <v>1564571.4039704469</v>
      </c>
      <c r="N9" s="67">
        <v>1688585.0425112848</v>
      </c>
      <c r="O9" s="67">
        <v>1695069.3316216541</v>
      </c>
      <c r="P9" s="67">
        <v>1750365.3341411105</v>
      </c>
      <c r="Q9" s="67">
        <v>1747443.3449370223</v>
      </c>
      <c r="R9" s="68">
        <v>1779088.7441490171</v>
      </c>
      <c r="T9" s="66" t="s">
        <v>9</v>
      </c>
      <c r="U9" s="67">
        <v>1422367.1909839371</v>
      </c>
      <c r="V9" s="67">
        <v>1491302.9715659781</v>
      </c>
      <c r="W9" s="67">
        <v>1549338.2418368976</v>
      </c>
      <c r="X9" s="67">
        <v>1489587.3869817681</v>
      </c>
      <c r="Y9" s="67">
        <v>1529554.8181221618</v>
      </c>
      <c r="Z9" s="67">
        <v>1498614.7252574898</v>
      </c>
      <c r="AA9" s="68">
        <v>1532926.9744889841</v>
      </c>
      <c r="AC9" s="66" t="s">
        <v>9</v>
      </c>
      <c r="AD9" s="67">
        <v>1401952.5482206373</v>
      </c>
      <c r="AE9" s="67">
        <v>1395671.9908909483</v>
      </c>
      <c r="AF9" s="67">
        <v>1334919.6628978553</v>
      </c>
      <c r="AG9" s="67">
        <v>1241779.8806404087</v>
      </c>
      <c r="AH9" s="67">
        <v>1261956.5931650412</v>
      </c>
      <c r="AI9" s="67">
        <v>1282859.8234475614</v>
      </c>
      <c r="AJ9" s="68">
        <v>1280808.5041902233</v>
      </c>
      <c r="AL9" s="66" t="s">
        <v>9</v>
      </c>
      <c r="AM9" s="69">
        <f t="shared" si="9"/>
        <v>-6.4782675905906695E-3</v>
      </c>
      <c r="AN9" s="69">
        <f t="shared" si="0"/>
        <v>-1.9178273064138884E-2</v>
      </c>
      <c r="AO9" s="69">
        <f t="shared" si="0"/>
        <v>-2.8919571925368426E-2</v>
      </c>
      <c r="AP9" s="69">
        <f t="shared" si="0"/>
        <v>-4.5851532619621826E-2</v>
      </c>
      <c r="AQ9" s="69">
        <f t="shared" si="0"/>
        <v>-3.9032677017063255E-2</v>
      </c>
      <c r="AR9" s="69">
        <f t="shared" si="0"/>
        <v>-4.941146510738903E-2</v>
      </c>
      <c r="AS9" s="70">
        <f t="shared" si="0"/>
        <v>-3.7389842308826915E-2</v>
      </c>
      <c r="AU9" s="66" t="s">
        <v>9</v>
      </c>
      <c r="AV9" s="69">
        <f t="shared" si="10"/>
        <v>-2.6242668439288797E-2</v>
      </c>
      <c r="AW9" s="69">
        <f t="shared" si="1"/>
        <v>-6.5109874663442979E-2</v>
      </c>
      <c r="AX9" s="69">
        <f t="shared" si="1"/>
        <v>-0.10899835943245562</v>
      </c>
      <c r="AY9" s="69">
        <f t="shared" si="1"/>
        <v>-0.16151658471806207</v>
      </c>
      <c r="AZ9" s="69">
        <f t="shared" si="1"/>
        <v>-0.16025976391508545</v>
      </c>
      <c r="BA9" s="69">
        <f t="shared" si="1"/>
        <v>-0.18477129448660257</v>
      </c>
      <c r="BB9" s="70">
        <f t="shared" si="1"/>
        <v>-0.17058039881663367</v>
      </c>
      <c r="BD9" s="66" t="s">
        <v>9</v>
      </c>
      <c r="BE9" s="69">
        <f t="shared" si="11"/>
        <v>-4.0218601087316674E-2</v>
      </c>
      <c r="BF9" s="69">
        <f t="shared" si="2"/>
        <v>-0.12506044219664869</v>
      </c>
      <c r="BG9" s="69">
        <f t="shared" si="2"/>
        <v>-0.23230733125280012</v>
      </c>
      <c r="BH9" s="69">
        <f t="shared" si="2"/>
        <v>-0.30100654419644923</v>
      </c>
      <c r="BI9" s="69">
        <f t="shared" si="2"/>
        <v>-0.30717375087324972</v>
      </c>
      <c r="BJ9" s="69">
        <f t="shared" si="2"/>
        <v>-0.30213941208631256</v>
      </c>
      <c r="BK9" s="70">
        <f t="shared" si="2"/>
        <v>-0.30699394268806823</v>
      </c>
      <c r="BM9" s="66" t="s">
        <v>9</v>
      </c>
      <c r="BN9" s="67">
        <v>1442984.0151127349</v>
      </c>
      <c r="BO9" s="67">
        <v>1535652.5489981796</v>
      </c>
      <c r="BP9" s="67">
        <v>1613209.084092072</v>
      </c>
      <c r="BQ9" s="67">
        <v>1378532.1400370498</v>
      </c>
      <c r="BR9" s="67">
        <v>1192810.827124798</v>
      </c>
      <c r="BS9" s="67">
        <v>987834.41904952354</v>
      </c>
      <c r="BT9" s="68">
        <v>850803.69125623058</v>
      </c>
      <c r="BV9" s="66" t="s">
        <v>9</v>
      </c>
      <c r="BW9" s="67">
        <v>1435291.6265890484</v>
      </c>
      <c r="BX9" s="67">
        <v>1512197.045895593</v>
      </c>
      <c r="BY9" s="67">
        <v>1591009.4893530649</v>
      </c>
      <c r="BZ9" s="67">
        <v>1359820.3708538441</v>
      </c>
      <c r="CA9" s="67">
        <v>1165377.6976717913</v>
      </c>
      <c r="CB9" s="67">
        <v>946973.3177337707</v>
      </c>
      <c r="CC9" s="68">
        <v>803855.19883132377</v>
      </c>
      <c r="CE9" s="66" t="s">
        <v>9</v>
      </c>
      <c r="CF9" s="67">
        <v>1425858.2841994269</v>
      </c>
      <c r="CG9" s="67">
        <v>1466022.8333600406</v>
      </c>
      <c r="CH9" s="67">
        <v>1531789.4747422531</v>
      </c>
      <c r="CI9" s="67">
        <v>1309452.6437056293</v>
      </c>
      <c r="CJ9" s="67">
        <v>1128577.973363234</v>
      </c>
      <c r="CK9" s="67">
        <v>888155.08189626539</v>
      </c>
      <c r="CL9" s="68">
        <v>718530.6101236057</v>
      </c>
      <c r="CN9" s="66" t="s">
        <v>9</v>
      </c>
      <c r="CO9" s="67">
        <v>1405859.1892379432</v>
      </c>
      <c r="CP9" s="67">
        <v>1367962.8190143388</v>
      </c>
      <c r="CQ9" s="67">
        <v>1324776.6947777378</v>
      </c>
      <c r="CR9" s="67">
        <v>1102200.1693400575</v>
      </c>
      <c r="CS9" s="67">
        <v>1021883.6368747266</v>
      </c>
      <c r="CT9" s="67">
        <v>846788.70166215207</v>
      </c>
      <c r="CU9" s="68">
        <v>700338.14379081596</v>
      </c>
      <c r="CW9" s="66" t="s">
        <v>9</v>
      </c>
      <c r="CX9" s="69">
        <f t="shared" si="12"/>
        <v>-5.3308896308774667E-3</v>
      </c>
      <c r="CY9" s="69">
        <f t="shared" si="3"/>
        <v>-1.5273964880850421E-2</v>
      </c>
      <c r="CZ9" s="69">
        <f t="shared" si="3"/>
        <v>-1.3761139183952165E-2</v>
      </c>
      <c r="DA9" s="69">
        <f t="shared" si="3"/>
        <v>-1.3573690913512348E-2</v>
      </c>
      <c r="DB9" s="69">
        <f t="shared" si="3"/>
        <v>-2.2998726058793939E-2</v>
      </c>
      <c r="DC9" s="69">
        <f t="shared" si="3"/>
        <v>-4.1364322327489544E-2</v>
      </c>
      <c r="DD9" s="70">
        <f t="shared" si="3"/>
        <v>-5.5181345482394839E-2</v>
      </c>
      <c r="DF9" s="66" t="s">
        <v>9</v>
      </c>
      <c r="DG9" s="69">
        <f t="shared" si="13"/>
        <v>-1.1868274862330996E-2</v>
      </c>
      <c r="DH9" s="69">
        <f t="shared" si="4"/>
        <v>-4.5342102732524814E-2</v>
      </c>
      <c r="DI9" s="69">
        <f t="shared" si="4"/>
        <v>-5.0470586951624208E-2</v>
      </c>
      <c r="DJ9" s="69">
        <f t="shared" si="4"/>
        <v>-5.0110907337687416E-2</v>
      </c>
      <c r="DK9" s="69">
        <f t="shared" si="4"/>
        <v>-5.3849992220806442E-2</v>
      </c>
      <c r="DL9" s="69">
        <f t="shared" si="4"/>
        <v>-0.10090692856113259</v>
      </c>
      <c r="DM9" s="70">
        <f t="shared" si="4"/>
        <v>-0.155468391230556</v>
      </c>
      <c r="DO9" s="66" t="s">
        <v>9</v>
      </c>
      <c r="DP9" s="69">
        <f t="shared" si="14"/>
        <v>-2.5727815059608417E-2</v>
      </c>
      <c r="DQ9" s="69">
        <f t="shared" si="5"/>
        <v>-0.10919770236648729</v>
      </c>
      <c r="DR9" s="69">
        <f t="shared" si="5"/>
        <v>-0.17879417625314598</v>
      </c>
      <c r="DS9" s="69">
        <f t="shared" si="5"/>
        <v>-0.20045377446880963</v>
      </c>
      <c r="DT9" s="69">
        <f t="shared" si="5"/>
        <v>-0.14329781920414109</v>
      </c>
      <c r="DU9" s="69">
        <f t="shared" si="5"/>
        <v>-0.14278275252150363</v>
      </c>
      <c r="DV9" s="70">
        <f t="shared" si="5"/>
        <v>-0.17685107506203801</v>
      </c>
      <c r="DX9" s="66" t="s">
        <v>9</v>
      </c>
      <c r="DY9" s="67">
        <v>1461375.5430197127</v>
      </c>
      <c r="DZ9" s="67">
        <v>1562848.5180287291</v>
      </c>
      <c r="EA9" s="67">
        <v>1652204.0341982411</v>
      </c>
      <c r="EB9" s="67">
        <v>1396279.3531171735</v>
      </c>
      <c r="EC9" s="67">
        <v>1186651.5048307399</v>
      </c>
      <c r="ED9" s="67">
        <v>1320869.1819569038</v>
      </c>
      <c r="EE9" s="68">
        <v>1476722.3474061149</v>
      </c>
      <c r="EG9" s="66" t="s">
        <v>9</v>
      </c>
      <c r="EH9" s="67">
        <v>1457150.8233292974</v>
      </c>
      <c r="EI9" s="67">
        <v>1542501.115215088</v>
      </c>
      <c r="EJ9" s="67">
        <v>1628045.6603030888</v>
      </c>
      <c r="EK9" s="67">
        <v>1371910.0851771911</v>
      </c>
      <c r="EL9" s="67">
        <v>1167584.9259090039</v>
      </c>
      <c r="EM9" s="67">
        <v>1288276.9324030925</v>
      </c>
      <c r="EN9" s="68">
        <v>1422572.1691440896</v>
      </c>
      <c r="EP9" s="66" t="s">
        <v>9</v>
      </c>
      <c r="EQ9" s="67">
        <v>1428971.4454748528</v>
      </c>
      <c r="ER9" s="67">
        <v>1485581.7720551512</v>
      </c>
      <c r="ES9" s="67">
        <v>1534467.8692701128</v>
      </c>
      <c r="ET9" s="67">
        <v>1282227.1221044441</v>
      </c>
      <c r="EU9" s="67">
        <v>1100165.9825860299</v>
      </c>
      <c r="EV9" s="67">
        <v>1207932.4621050232</v>
      </c>
      <c r="EW9" s="68">
        <v>1305609.5467789457</v>
      </c>
      <c r="EY9" s="66" t="s">
        <v>9</v>
      </c>
      <c r="EZ9" s="67">
        <v>1407362.5639027548</v>
      </c>
      <c r="FA9" s="67">
        <v>1392468.9646065275</v>
      </c>
      <c r="FB9" s="67">
        <v>1374071.2085027627</v>
      </c>
      <c r="FC9" s="67">
        <v>1152310.850428863</v>
      </c>
      <c r="FD9" s="67">
        <v>1014360.3369099591</v>
      </c>
      <c r="FE9" s="67">
        <v>1128263.7264899192</v>
      </c>
      <c r="FF9" s="68">
        <v>1202756.2322442655</v>
      </c>
      <c r="FH9" s="66" t="s">
        <v>9</v>
      </c>
      <c r="FI9" s="69">
        <f t="shared" si="15"/>
        <v>-2.8909199353955861E-3</v>
      </c>
      <c r="FJ9" s="69">
        <f t="shared" si="6"/>
        <v>-1.301943379599324E-2</v>
      </c>
      <c r="FK9" s="69">
        <f t="shared" si="6"/>
        <v>-1.462190709809974E-2</v>
      </c>
      <c r="FL9" s="69">
        <f t="shared" si="6"/>
        <v>-1.7453003144090373E-2</v>
      </c>
      <c r="FM9" s="69">
        <f t="shared" si="6"/>
        <v>-1.6067547080265587E-2</v>
      </c>
      <c r="FN9" s="69">
        <f t="shared" si="6"/>
        <v>-2.4674850468935139E-2</v>
      </c>
      <c r="FO9" s="70">
        <f t="shared" si="6"/>
        <v>-3.6669166927107866E-2</v>
      </c>
      <c r="FQ9" s="66" t="s">
        <v>9</v>
      </c>
      <c r="FR9" s="69">
        <f t="shared" si="16"/>
        <v>-2.2173696350427208E-2</v>
      </c>
      <c r="FS9" s="69">
        <f t="shared" si="7"/>
        <v>-4.9439689824217203E-2</v>
      </c>
      <c r="FT9" s="69">
        <f t="shared" si="7"/>
        <v>-7.1260063824539421E-2</v>
      </c>
      <c r="FU9" s="69">
        <f t="shared" si="7"/>
        <v>-8.1682960331762811E-2</v>
      </c>
      <c r="FV9" s="69">
        <f t="shared" si="7"/>
        <v>-7.2881989272028158E-2</v>
      </c>
      <c r="FW9" s="69">
        <f t="shared" si="7"/>
        <v>-8.5501820615241919E-2</v>
      </c>
      <c r="FX9" s="70">
        <f t="shared" si="7"/>
        <v>-0.11587337384561924</v>
      </c>
      <c r="FZ9" s="66" t="s">
        <v>9</v>
      </c>
      <c r="GA9" s="69">
        <f t="shared" si="17"/>
        <v>-3.6960368862714255E-2</v>
      </c>
      <c r="GB9" s="69">
        <f t="shared" si="8"/>
        <v>-0.10901859742434084</v>
      </c>
      <c r="GC9" s="69">
        <f t="shared" si="8"/>
        <v>-0.16834048334136098</v>
      </c>
      <c r="GD9" s="69">
        <f t="shared" si="8"/>
        <v>-0.1747275730631227</v>
      </c>
      <c r="GE9" s="69">
        <f t="shared" si="8"/>
        <v>-0.1451910415310651</v>
      </c>
      <c r="GF9" s="69">
        <f t="shared" si="8"/>
        <v>-0.14581720741007398</v>
      </c>
      <c r="GG9" s="70">
        <f t="shared" si="8"/>
        <v>-0.18552310503262515</v>
      </c>
    </row>
    <row r="10" spans="2:189" x14ac:dyDescent="0.2">
      <c r="B10" s="66" t="s">
        <v>65</v>
      </c>
      <c r="C10" s="67">
        <v>152510.26525316309</v>
      </c>
      <c r="D10" s="67">
        <v>132096.74029299404</v>
      </c>
      <c r="E10" s="67">
        <v>110208.82567016392</v>
      </c>
      <c r="F10" s="67">
        <v>111229.51876232501</v>
      </c>
      <c r="G10" s="67">
        <v>109689.99301578201</v>
      </c>
      <c r="H10" s="67">
        <v>102955.09391070495</v>
      </c>
      <c r="I10" s="68">
        <v>98074.45323308403</v>
      </c>
      <c r="K10" s="66" t="s">
        <v>65</v>
      </c>
      <c r="L10" s="67">
        <v>149067.10122510514</v>
      </c>
      <c r="M10" s="67">
        <v>135723.716166878</v>
      </c>
      <c r="N10" s="67">
        <v>113671.37917236099</v>
      </c>
      <c r="O10" s="67">
        <v>115474.36676991603</v>
      </c>
      <c r="P10" s="67">
        <v>109235.62205588403</v>
      </c>
      <c r="Q10" s="67">
        <v>101713.61972054995</v>
      </c>
      <c r="R10" s="68">
        <v>96450.975880363956</v>
      </c>
      <c r="T10" s="66" t="s">
        <v>65</v>
      </c>
      <c r="U10" s="67">
        <v>152000.0299775303</v>
      </c>
      <c r="V10" s="67">
        <v>138324.70136423508</v>
      </c>
      <c r="W10" s="67">
        <v>120187.96033228803</v>
      </c>
      <c r="X10" s="67">
        <v>125475.12064296588</v>
      </c>
      <c r="Y10" s="67">
        <v>113833.38281348498</v>
      </c>
      <c r="Z10" s="67">
        <v>100902.79748765389</v>
      </c>
      <c r="AA10" s="68">
        <v>96231.01132527701</v>
      </c>
      <c r="AC10" s="66" t="s">
        <v>65</v>
      </c>
      <c r="AD10" s="67">
        <v>154614.86256900628</v>
      </c>
      <c r="AE10" s="67">
        <v>144726.47684896391</v>
      </c>
      <c r="AF10" s="67">
        <v>127060.60444613996</v>
      </c>
      <c r="AG10" s="67">
        <v>130484.51822369907</v>
      </c>
      <c r="AH10" s="67">
        <v>115428.39113225503</v>
      </c>
      <c r="AI10" s="67">
        <v>97519.667073112898</v>
      </c>
      <c r="AJ10" s="68">
        <v>95916.477909915935</v>
      </c>
      <c r="AL10" s="66" t="s">
        <v>65</v>
      </c>
      <c r="AM10" s="69">
        <f t="shared" si="9"/>
        <v>-2.2576605072074263E-2</v>
      </c>
      <c r="AN10" s="69">
        <f t="shared" si="0"/>
        <v>2.7456967263834287E-2</v>
      </c>
      <c r="AO10" s="69">
        <f t="shared" si="0"/>
        <v>3.1418114485312731E-2</v>
      </c>
      <c r="AP10" s="69">
        <f t="shared" si="0"/>
        <v>3.8162962987023263E-2</v>
      </c>
      <c r="AQ10" s="69">
        <f t="shared" si="0"/>
        <v>-4.1423191615356236E-3</v>
      </c>
      <c r="AR10" s="69">
        <f t="shared" si="0"/>
        <v>-1.2058404718000237E-2</v>
      </c>
      <c r="AS10" s="70">
        <f t="shared" si="0"/>
        <v>-1.6553519282556772E-2</v>
      </c>
      <c r="AU10" s="66" t="s">
        <v>65</v>
      </c>
      <c r="AV10" s="69">
        <f t="shared" si="10"/>
        <v>-3.3455798846445672E-3</v>
      </c>
      <c r="AW10" s="69">
        <f t="shared" si="1"/>
        <v>4.7146970147993406E-2</v>
      </c>
      <c r="AX10" s="69">
        <f t="shared" si="1"/>
        <v>9.0547509252933533E-2</v>
      </c>
      <c r="AY10" s="69">
        <f t="shared" si="1"/>
        <v>0.1280739325239808</v>
      </c>
      <c r="AZ10" s="69">
        <f t="shared" si="1"/>
        <v>3.7773635349824808E-2</v>
      </c>
      <c r="BA10" s="69">
        <f t="shared" si="1"/>
        <v>-1.9933898800879701E-2</v>
      </c>
      <c r="BB10" s="70">
        <f t="shared" si="1"/>
        <v>-1.8796351618967422E-2</v>
      </c>
      <c r="BD10" s="66" t="s">
        <v>65</v>
      </c>
      <c r="BE10" s="69">
        <f t="shared" si="11"/>
        <v>1.3799709234979085E-2</v>
      </c>
      <c r="BF10" s="69">
        <f t="shared" si="2"/>
        <v>9.5609751822465672E-2</v>
      </c>
      <c r="BG10" s="69">
        <f t="shared" si="2"/>
        <v>0.15290770656072961</v>
      </c>
      <c r="BH10" s="69">
        <f t="shared" si="2"/>
        <v>0.17311051666525779</v>
      </c>
      <c r="BI10" s="69">
        <f t="shared" si="2"/>
        <v>5.2314691237580702E-2</v>
      </c>
      <c r="BJ10" s="69">
        <f t="shared" si="2"/>
        <v>-5.2794151616298968E-2</v>
      </c>
      <c r="BK10" s="70">
        <f t="shared" si="2"/>
        <v>-2.2003439754483711E-2</v>
      </c>
      <c r="BM10" s="66" t="s">
        <v>65</v>
      </c>
      <c r="BN10" s="67">
        <v>136797.97816207385</v>
      </c>
      <c r="BO10" s="67">
        <v>131985.77005069505</v>
      </c>
      <c r="BP10" s="67">
        <v>114249.48402556291</v>
      </c>
      <c r="BQ10" s="67">
        <v>130455.77708404194</v>
      </c>
      <c r="BR10" s="67">
        <v>143791.38732050793</v>
      </c>
      <c r="BS10" s="67">
        <v>139689.3764796578</v>
      </c>
      <c r="BT10" s="68">
        <v>134682.39746848081</v>
      </c>
      <c r="BV10" s="66" t="s">
        <v>65</v>
      </c>
      <c r="BW10" s="67">
        <v>143746.08025666501</v>
      </c>
      <c r="BX10" s="67">
        <v>136212.93779696696</v>
      </c>
      <c r="BY10" s="67">
        <v>116216.90616743894</v>
      </c>
      <c r="BZ10" s="67">
        <v>126662.38536235008</v>
      </c>
      <c r="CA10" s="67">
        <v>135078.93915790794</v>
      </c>
      <c r="CB10" s="67">
        <v>128791.59033334098</v>
      </c>
      <c r="CC10" s="68">
        <v>126386.18542126899</v>
      </c>
      <c r="CE10" s="66" t="s">
        <v>65</v>
      </c>
      <c r="CF10" s="67">
        <v>150265.27517628207</v>
      </c>
      <c r="CG10" s="67">
        <v>142598.0527022091</v>
      </c>
      <c r="CH10" s="67">
        <v>120786.41582887698</v>
      </c>
      <c r="CI10" s="67">
        <v>127670.70303692402</v>
      </c>
      <c r="CJ10" s="67">
        <v>127574.84056076493</v>
      </c>
      <c r="CK10" s="67">
        <v>123389.69035408503</v>
      </c>
      <c r="CL10" s="68">
        <v>126004.86705249803</v>
      </c>
      <c r="CN10" s="66" t="s">
        <v>65</v>
      </c>
      <c r="CO10" s="67">
        <v>156392.41945596613</v>
      </c>
      <c r="CP10" s="67">
        <v>147116.30572643294</v>
      </c>
      <c r="CQ10" s="67">
        <v>128314.93551961394</v>
      </c>
      <c r="CR10" s="67">
        <v>135309.53474374089</v>
      </c>
      <c r="CS10" s="67">
        <v>123489.66826989189</v>
      </c>
      <c r="CT10" s="67">
        <v>118730.68692596004</v>
      </c>
      <c r="CU10" s="68">
        <v>122635.50126192413</v>
      </c>
      <c r="CW10" s="66" t="s">
        <v>65</v>
      </c>
      <c r="CX10" s="69">
        <f t="shared" si="12"/>
        <v>5.0790970655715917E-2</v>
      </c>
      <c r="CY10" s="69">
        <f t="shared" si="3"/>
        <v>3.2027450721757944E-2</v>
      </c>
      <c r="CZ10" s="69">
        <f t="shared" si="3"/>
        <v>1.7220402863577178E-2</v>
      </c>
      <c r="DA10" s="69">
        <f t="shared" si="3"/>
        <v>-2.9077989541606009E-2</v>
      </c>
      <c r="DB10" s="69">
        <f t="shared" si="3"/>
        <v>-6.0590890212222082E-2</v>
      </c>
      <c r="DC10" s="69">
        <f t="shared" si="3"/>
        <v>-7.8014423293698454E-2</v>
      </c>
      <c r="DD10" s="70">
        <f t="shared" si="3"/>
        <v>-6.1598339524311929E-2</v>
      </c>
      <c r="DF10" s="66" t="s">
        <v>65</v>
      </c>
      <c r="DG10" s="69">
        <f t="shared" si="13"/>
        <v>9.8446608605958996E-2</v>
      </c>
      <c r="DH10" s="69">
        <f t="shared" si="4"/>
        <v>8.0404748537951765E-2</v>
      </c>
      <c r="DI10" s="69">
        <f t="shared" si="4"/>
        <v>5.721629168891007E-2</v>
      </c>
      <c r="DJ10" s="69">
        <f t="shared" si="4"/>
        <v>-2.1348798108984601E-2</v>
      </c>
      <c r="DK10" s="69">
        <f t="shared" si="4"/>
        <v>-0.11277828986792271</v>
      </c>
      <c r="DL10" s="69">
        <f t="shared" si="4"/>
        <v>-0.11668522357493949</v>
      </c>
      <c r="DM10" s="70">
        <f t="shared" si="4"/>
        <v>-6.4429580844174938E-2</v>
      </c>
      <c r="DO10" s="66" t="s">
        <v>65</v>
      </c>
      <c r="DP10" s="69">
        <f t="shared" si="14"/>
        <v>0.14323633694847016</v>
      </c>
      <c r="DQ10" s="69">
        <f t="shared" si="5"/>
        <v>0.11463762851045489</v>
      </c>
      <c r="DR10" s="69">
        <f t="shared" si="5"/>
        <v>0.12311172881011823</v>
      </c>
      <c r="DS10" s="69">
        <f t="shared" si="5"/>
        <v>3.7206153442879586E-2</v>
      </c>
      <c r="DT10" s="69">
        <f t="shared" si="5"/>
        <v>-0.14118870002529393</v>
      </c>
      <c r="DU10" s="69">
        <f t="shared" si="5"/>
        <v>-0.15003782021140222</v>
      </c>
      <c r="DV10" s="70">
        <f t="shared" si="5"/>
        <v>-8.9446701521451288E-2</v>
      </c>
      <c r="DX10" s="66" t="s">
        <v>65</v>
      </c>
      <c r="DY10" s="67">
        <v>149756.77549693803</v>
      </c>
      <c r="DZ10" s="67">
        <v>142990.51158394883</v>
      </c>
      <c r="EA10" s="67">
        <v>132189.19371848597</v>
      </c>
      <c r="EB10" s="67">
        <v>145020.77309998707</v>
      </c>
      <c r="EC10" s="67">
        <v>152823.91018639805</v>
      </c>
      <c r="ED10" s="67">
        <v>139134.00343931298</v>
      </c>
      <c r="EE10" s="68">
        <v>133092.044392626</v>
      </c>
      <c r="EG10" s="66" t="s">
        <v>65</v>
      </c>
      <c r="EH10" s="67">
        <v>148869.69741439019</v>
      </c>
      <c r="EI10" s="67">
        <v>142948.12295115102</v>
      </c>
      <c r="EJ10" s="67">
        <v>125821.27719425605</v>
      </c>
      <c r="EK10" s="67">
        <v>142594.2447753741</v>
      </c>
      <c r="EL10" s="67">
        <v>148624.63488085635</v>
      </c>
      <c r="EM10" s="67">
        <v>132793.36475013499</v>
      </c>
      <c r="EN10" s="68">
        <v>129219.66247029098</v>
      </c>
      <c r="EP10" s="66" t="s">
        <v>65</v>
      </c>
      <c r="EQ10" s="67">
        <v>148896.67532132607</v>
      </c>
      <c r="ER10" s="67">
        <v>142004.53497210387</v>
      </c>
      <c r="ES10" s="67">
        <v>129609.63908590906</v>
      </c>
      <c r="ET10" s="67">
        <v>142699.20649184607</v>
      </c>
      <c r="EU10" s="67">
        <v>145655.96077943238</v>
      </c>
      <c r="EV10" s="67">
        <v>127776.10065619595</v>
      </c>
      <c r="EW10" s="68">
        <v>118068.74252442106</v>
      </c>
      <c r="EY10" s="66" t="s">
        <v>65</v>
      </c>
      <c r="EZ10" s="67">
        <v>152735.28117683629</v>
      </c>
      <c r="FA10" s="67">
        <v>150128.59606793791</v>
      </c>
      <c r="FB10" s="67">
        <v>133220.72140496009</v>
      </c>
      <c r="FC10" s="67">
        <v>144844.1531447983</v>
      </c>
      <c r="FD10" s="67">
        <v>140904.8995877312</v>
      </c>
      <c r="FE10" s="67">
        <v>124905.18692134299</v>
      </c>
      <c r="FF10" s="68">
        <v>110973.35134247396</v>
      </c>
      <c r="FH10" s="66" t="s">
        <v>65</v>
      </c>
      <c r="FI10" s="69">
        <f t="shared" si="15"/>
        <v>-5.9234587523953053E-3</v>
      </c>
      <c r="FJ10" s="69">
        <f t="shared" si="6"/>
        <v>-2.9644367537584593E-4</v>
      </c>
      <c r="FK10" s="69">
        <f t="shared" si="6"/>
        <v>-4.817274653926118E-2</v>
      </c>
      <c r="FL10" s="69">
        <f t="shared" si="6"/>
        <v>-1.6732280988048243E-2</v>
      </c>
      <c r="FM10" s="69">
        <f t="shared" si="6"/>
        <v>-2.7477868485499934E-2</v>
      </c>
      <c r="FN10" s="69">
        <f t="shared" si="6"/>
        <v>-4.5572171665020922E-2</v>
      </c>
      <c r="FO10" s="70">
        <f t="shared" si="6"/>
        <v>-2.9095517617201638E-2</v>
      </c>
      <c r="FQ10" s="66" t="s">
        <v>65</v>
      </c>
      <c r="FR10" s="69">
        <f t="shared" si="16"/>
        <v>-5.7433139352652818E-3</v>
      </c>
      <c r="FS10" s="69">
        <f t="shared" si="7"/>
        <v>-6.8953988689389734E-3</v>
      </c>
      <c r="FT10" s="69">
        <f t="shared" si="7"/>
        <v>-1.9514111252319166E-2</v>
      </c>
      <c r="FU10" s="69">
        <f t="shared" si="7"/>
        <v>-1.6008510770662898E-2</v>
      </c>
      <c r="FV10" s="69">
        <f t="shared" si="7"/>
        <v>-4.6903324212964947E-2</v>
      </c>
      <c r="FW10" s="69">
        <f t="shared" si="7"/>
        <v>-8.1632832394354815E-2</v>
      </c>
      <c r="FX10" s="70">
        <f t="shared" si="7"/>
        <v>-0.11287903748691164</v>
      </c>
      <c r="FZ10" s="66" t="s">
        <v>65</v>
      </c>
      <c r="GA10" s="69">
        <f t="shared" si="17"/>
        <v>1.9888954406334314E-2</v>
      </c>
      <c r="GB10" s="69">
        <f t="shared" si="8"/>
        <v>4.991998703213496E-2</v>
      </c>
      <c r="GC10" s="69">
        <f t="shared" si="8"/>
        <v>7.8034191559628319E-3</v>
      </c>
      <c r="GD10" s="69">
        <f t="shared" si="8"/>
        <v>-1.2178941775947694E-3</v>
      </c>
      <c r="GE10" s="69">
        <f t="shared" si="8"/>
        <v>-7.7991791887338402E-2</v>
      </c>
      <c r="GF10" s="69">
        <f t="shared" si="8"/>
        <v>-0.10226699560310049</v>
      </c>
      <c r="GG10" s="70">
        <f t="shared" si="8"/>
        <v>-0.1661909481599152</v>
      </c>
    </row>
    <row r="11" spans="2:189" x14ac:dyDescent="0.2">
      <c r="B11" s="66" t="s">
        <v>66</v>
      </c>
      <c r="C11" s="67">
        <v>656.809627331</v>
      </c>
      <c r="D11" s="67">
        <v>994.514997945</v>
      </c>
      <c r="E11" s="67">
        <v>1269.9604905780002</v>
      </c>
      <c r="F11" s="67">
        <v>3598.4398932200006</v>
      </c>
      <c r="G11" s="67">
        <v>6540.3935523289992</v>
      </c>
      <c r="H11" s="67">
        <v>11664.367082130002</v>
      </c>
      <c r="I11" s="68">
        <v>14693.059115679</v>
      </c>
      <c r="K11" s="66" t="s">
        <v>66</v>
      </c>
      <c r="L11" s="67">
        <v>554.62133603500001</v>
      </c>
      <c r="M11" s="67">
        <v>767.44145227299998</v>
      </c>
      <c r="N11" s="67">
        <v>1038.266595737</v>
      </c>
      <c r="O11" s="67">
        <v>3330.3910472289995</v>
      </c>
      <c r="P11" s="67">
        <v>5888.4384499289999</v>
      </c>
      <c r="Q11" s="67">
        <v>11132.911648316</v>
      </c>
      <c r="R11" s="68">
        <v>13743.922658660003</v>
      </c>
      <c r="T11" s="66" t="s">
        <v>66</v>
      </c>
      <c r="U11" s="67">
        <v>210.84871871500002</v>
      </c>
      <c r="V11" s="67">
        <v>348.07698020600003</v>
      </c>
      <c r="W11" s="67">
        <v>457.80248369999998</v>
      </c>
      <c r="X11" s="67">
        <v>2769.8584638900002</v>
      </c>
      <c r="Y11" s="67">
        <v>4830.0894232030005</v>
      </c>
      <c r="Z11" s="67">
        <v>7733.6624136780019</v>
      </c>
      <c r="AA11" s="68">
        <v>10426.986650633002</v>
      </c>
      <c r="AC11" s="66" t="s">
        <v>66</v>
      </c>
      <c r="AD11" s="67">
        <v>4.5664375000000001</v>
      </c>
      <c r="AE11" s="67">
        <v>5.3998740999999999</v>
      </c>
      <c r="AF11" s="67">
        <v>0</v>
      </c>
      <c r="AG11" s="67">
        <v>1519.9604441930001</v>
      </c>
      <c r="AH11" s="67">
        <v>3766.7711214670003</v>
      </c>
      <c r="AI11" s="67">
        <v>8023.9673446400011</v>
      </c>
      <c r="AJ11" s="68">
        <v>10143.118929197</v>
      </c>
      <c r="AL11" s="66" t="s">
        <v>66</v>
      </c>
      <c r="AM11" s="69">
        <f t="shared" si="9"/>
        <v>-0.15558281584764599</v>
      </c>
      <c r="AN11" s="69">
        <f t="shared" si="0"/>
        <v>-0.22832591377828371</v>
      </c>
      <c r="AO11" s="69">
        <f t="shared" si="0"/>
        <v>-0.18244181339495746</v>
      </c>
      <c r="AP11" s="69">
        <f t="shared" si="0"/>
        <v>-7.4490294112191546E-2</v>
      </c>
      <c r="AQ11" s="69">
        <f t="shared" si="0"/>
        <v>-9.9681326082868726E-2</v>
      </c>
      <c r="AR11" s="69">
        <f t="shared" si="0"/>
        <v>-4.5562303558518868E-2</v>
      </c>
      <c r="AS11" s="70">
        <f t="shared" si="0"/>
        <v>-6.4597606907207616E-2</v>
      </c>
      <c r="AU11" s="66" t="s">
        <v>66</v>
      </c>
      <c r="AV11" s="69">
        <f t="shared" si="10"/>
        <v>-0.67898046870628082</v>
      </c>
      <c r="AW11" s="69">
        <f t="shared" si="1"/>
        <v>-0.65000328710452504</v>
      </c>
      <c r="AX11" s="69">
        <f t="shared" si="1"/>
        <v>-0.63951438875737054</v>
      </c>
      <c r="AY11" s="69">
        <f t="shared" si="1"/>
        <v>-0.23026129487147251</v>
      </c>
      <c r="AZ11" s="69">
        <f t="shared" si="1"/>
        <v>-0.26149865683800766</v>
      </c>
      <c r="BA11" s="69">
        <f t="shared" si="1"/>
        <v>-0.336983964991457</v>
      </c>
      <c r="BB11" s="70">
        <f t="shared" si="1"/>
        <v>-0.2903461036574515</v>
      </c>
      <c r="BD11" s="66" t="s">
        <v>66</v>
      </c>
      <c r="BE11" s="69">
        <f t="shared" si="11"/>
        <v>-0.99304754785864502</v>
      </c>
      <c r="BF11" s="69">
        <f t="shared" si="2"/>
        <v>-0.99457034422692681</v>
      </c>
      <c r="BG11" s="69">
        <f t="shared" si="2"/>
        <v>-1</v>
      </c>
      <c r="BH11" s="69">
        <f t="shared" si="2"/>
        <v>-0.57760571544995565</v>
      </c>
      <c r="BI11" s="69">
        <f t="shared" si="2"/>
        <v>-0.42407576985551987</v>
      </c>
      <c r="BJ11" s="69">
        <f t="shared" si="2"/>
        <v>-0.31209577955302448</v>
      </c>
      <c r="BK11" s="70">
        <f t="shared" si="2"/>
        <v>-0.30966595524186968</v>
      </c>
      <c r="BM11" s="66" t="s">
        <v>66</v>
      </c>
      <c r="BN11" s="67">
        <v>702.8273281700001</v>
      </c>
      <c r="BO11" s="67">
        <v>1108.1702452079999</v>
      </c>
      <c r="BP11" s="67">
        <v>1242.3737391949999</v>
      </c>
      <c r="BQ11" s="67">
        <v>2983.9920569119995</v>
      </c>
      <c r="BR11" s="67">
        <v>6649.7619045029996</v>
      </c>
      <c r="BS11" s="67">
        <v>64271.138431336003</v>
      </c>
      <c r="BT11" s="68">
        <v>220511.25863309801</v>
      </c>
      <c r="BV11" s="66" t="s">
        <v>66</v>
      </c>
      <c r="BW11" s="67">
        <v>609.21879677000004</v>
      </c>
      <c r="BX11" s="67">
        <v>1053.136763491</v>
      </c>
      <c r="BY11" s="67">
        <v>1268.134387331</v>
      </c>
      <c r="BZ11" s="67">
        <v>2977.9713381889997</v>
      </c>
      <c r="CA11" s="67">
        <v>5475.251516069</v>
      </c>
      <c r="CB11" s="67">
        <v>39483.364584321003</v>
      </c>
      <c r="CC11" s="68">
        <v>189893.27701078801</v>
      </c>
      <c r="CE11" s="66" t="s">
        <v>66</v>
      </c>
      <c r="CF11" s="67">
        <v>675.75478810000004</v>
      </c>
      <c r="CG11" s="67">
        <v>1283.510571731</v>
      </c>
      <c r="CH11" s="67">
        <v>1474.6960577090001</v>
      </c>
      <c r="CI11" s="67">
        <v>2490.5805069870003</v>
      </c>
      <c r="CJ11" s="67">
        <v>5781.1307843229997</v>
      </c>
      <c r="CK11" s="67">
        <v>21048.769131764999</v>
      </c>
      <c r="CL11" s="68">
        <v>169652.17865802001</v>
      </c>
      <c r="CN11" s="66" t="s">
        <v>66</v>
      </c>
      <c r="CO11" s="67">
        <v>751.56832573400004</v>
      </c>
      <c r="CP11" s="67">
        <v>870.42834275199993</v>
      </c>
      <c r="CQ11" s="67">
        <v>1059.73284203</v>
      </c>
      <c r="CR11" s="67">
        <v>2004.1675856319998</v>
      </c>
      <c r="CS11" s="67">
        <v>4110.7527901980002</v>
      </c>
      <c r="CT11" s="67">
        <v>17375.020516836998</v>
      </c>
      <c r="CU11" s="68">
        <v>168143.02760258201</v>
      </c>
      <c r="CW11" s="66" t="s">
        <v>66</v>
      </c>
      <c r="CX11" s="69">
        <f t="shared" si="12"/>
        <v>-0.1331885196378676</v>
      </c>
      <c r="CY11" s="69">
        <f t="shared" si="3"/>
        <v>-4.9661576779360561E-2</v>
      </c>
      <c r="CZ11" s="69">
        <f t="shared" si="3"/>
        <v>2.0735023063745528E-2</v>
      </c>
      <c r="DA11" s="69">
        <f t="shared" si="3"/>
        <v>-2.0176725032003962E-3</v>
      </c>
      <c r="DB11" s="69">
        <f t="shared" si="3"/>
        <v>-0.17662442735561101</v>
      </c>
      <c r="DC11" s="69">
        <f t="shared" si="3"/>
        <v>-0.38567503940352621</v>
      </c>
      <c r="DD11" s="70">
        <f t="shared" si="3"/>
        <v>-0.13884996989316689</v>
      </c>
      <c r="DF11" s="66" t="s">
        <v>66</v>
      </c>
      <c r="DG11" s="69">
        <f t="shared" si="13"/>
        <v>-3.8519475531053504E-2</v>
      </c>
      <c r="DH11" s="69">
        <f t="shared" si="4"/>
        <v>0.15822508074117203</v>
      </c>
      <c r="DI11" s="69">
        <f t="shared" si="4"/>
        <v>0.18699873571420977</v>
      </c>
      <c r="DJ11" s="69">
        <f t="shared" si="4"/>
        <v>-0.16535283623898411</v>
      </c>
      <c r="DK11" s="69">
        <f t="shared" si="4"/>
        <v>-0.13062589798768454</v>
      </c>
      <c r="DL11" s="69">
        <f t="shared" si="4"/>
        <v>-0.67250044661566988</v>
      </c>
      <c r="DM11" s="70">
        <f t="shared" si="4"/>
        <v>-0.2306416474620957</v>
      </c>
      <c r="DO11" s="66" t="s">
        <v>66</v>
      </c>
      <c r="DP11" s="69">
        <f t="shared" si="14"/>
        <v>6.9349889525369246E-2</v>
      </c>
      <c r="DQ11" s="69">
        <f t="shared" si="5"/>
        <v>-0.21453554044069878</v>
      </c>
      <c r="DR11" s="69">
        <f t="shared" si="5"/>
        <v>-0.14700962472318724</v>
      </c>
      <c r="DS11" s="69">
        <f t="shared" si="5"/>
        <v>-0.32836028132527151</v>
      </c>
      <c r="DT11" s="69">
        <f t="shared" si="5"/>
        <v>-0.38181955245430155</v>
      </c>
      <c r="DU11" s="69">
        <f t="shared" si="5"/>
        <v>-0.72966060753071016</v>
      </c>
      <c r="DV11" s="70">
        <f t="shared" si="5"/>
        <v>-0.23748552049058824</v>
      </c>
      <c r="DX11" s="66" t="s">
        <v>66</v>
      </c>
      <c r="DY11" s="67">
        <v>2127.5407927340002</v>
      </c>
      <c r="DZ11" s="67">
        <v>2818.4175237310001</v>
      </c>
      <c r="EA11" s="67">
        <v>3239.6963616769999</v>
      </c>
      <c r="EB11" s="67">
        <v>4584.5947683609993</v>
      </c>
      <c r="EC11" s="67">
        <v>6969.0542750190007</v>
      </c>
      <c r="ED11" s="67">
        <v>14170.951701071001</v>
      </c>
      <c r="EE11" s="68">
        <v>19645.378165419992</v>
      </c>
      <c r="EG11" s="66" t="s">
        <v>66</v>
      </c>
      <c r="EH11" s="67">
        <v>1560.178088229</v>
      </c>
      <c r="EI11" s="67">
        <v>1972.1495219179999</v>
      </c>
      <c r="EJ11" s="67">
        <v>2295.679058186</v>
      </c>
      <c r="EK11" s="67">
        <v>3208.173304168</v>
      </c>
      <c r="EL11" s="67">
        <v>6286.2822904940003</v>
      </c>
      <c r="EM11" s="67">
        <v>13459.634717834999</v>
      </c>
      <c r="EN11" s="68">
        <v>17565.343541230002</v>
      </c>
      <c r="EP11" s="66" t="s">
        <v>66</v>
      </c>
      <c r="EQ11" s="67">
        <v>515.22668804600005</v>
      </c>
      <c r="ER11" s="67">
        <v>917.885011706</v>
      </c>
      <c r="ES11" s="67">
        <v>1227.0767602859999</v>
      </c>
      <c r="ET11" s="67">
        <v>3307.4521179210001</v>
      </c>
      <c r="EU11" s="67">
        <v>5533.046936277</v>
      </c>
      <c r="EV11" s="67">
        <v>12221.017299091998</v>
      </c>
      <c r="EW11" s="68">
        <v>12580.768015553</v>
      </c>
      <c r="EY11" s="66" t="s">
        <v>66</v>
      </c>
      <c r="EZ11" s="67">
        <v>284.73795791200001</v>
      </c>
      <c r="FA11" s="67">
        <v>532.11175213900003</v>
      </c>
      <c r="FB11" s="67">
        <v>1070.502935557</v>
      </c>
      <c r="FC11" s="67">
        <v>2037.3651017770001</v>
      </c>
      <c r="FD11" s="67">
        <v>5830.0925958959997</v>
      </c>
      <c r="FE11" s="67">
        <v>13740.836391871999</v>
      </c>
      <c r="FF11" s="68">
        <v>12922.539513358002</v>
      </c>
      <c r="FH11" s="66" t="s">
        <v>66</v>
      </c>
      <c r="FI11" s="69">
        <f t="shared" si="15"/>
        <v>-0.26667535891328775</v>
      </c>
      <c r="FJ11" s="69">
        <f t="shared" si="6"/>
        <v>-0.3002635325275429</v>
      </c>
      <c r="FK11" s="69">
        <f t="shared" si="6"/>
        <v>-0.29139067310688882</v>
      </c>
      <c r="FL11" s="69">
        <f t="shared" si="6"/>
        <v>-0.30022750837040113</v>
      </c>
      <c r="FM11" s="69">
        <f t="shared" si="6"/>
        <v>-9.7971971171531558E-2</v>
      </c>
      <c r="FN11" s="69">
        <f t="shared" si="6"/>
        <v>-5.0195427818884086E-2</v>
      </c>
      <c r="FO11" s="70">
        <f t="shared" si="6"/>
        <v>-0.10587908294131432</v>
      </c>
      <c r="FQ11" s="66" t="s">
        <v>66</v>
      </c>
      <c r="FR11" s="69">
        <f t="shared" si="16"/>
        <v>-0.7578299368897613</v>
      </c>
      <c r="FS11" s="69">
        <f t="shared" si="7"/>
        <v>-0.67432610534903614</v>
      </c>
      <c r="FT11" s="69">
        <f t="shared" si="7"/>
        <v>-0.62123710888423678</v>
      </c>
      <c r="FU11" s="69">
        <f t="shared" si="7"/>
        <v>-0.27857263618013939</v>
      </c>
      <c r="FV11" s="69">
        <f t="shared" si="7"/>
        <v>-0.20605483643447242</v>
      </c>
      <c r="FW11" s="69">
        <f t="shared" si="7"/>
        <v>-0.13760080784352913</v>
      </c>
      <c r="FX11" s="70">
        <f t="shared" si="7"/>
        <v>-0.35960672736258115</v>
      </c>
      <c r="FZ11" s="66" t="s">
        <v>66</v>
      </c>
      <c r="GA11" s="69">
        <f t="shared" si="17"/>
        <v>-0.86616568815768891</v>
      </c>
      <c r="GB11" s="69">
        <f t="shared" si="8"/>
        <v>-0.81120194305540849</v>
      </c>
      <c r="GC11" s="69">
        <f t="shared" si="8"/>
        <v>-0.66956689268161429</v>
      </c>
      <c r="GD11" s="69">
        <f t="shared" si="8"/>
        <v>-0.55560628480467389</v>
      </c>
      <c r="GE11" s="69">
        <f t="shared" si="8"/>
        <v>-0.16343131136252997</v>
      </c>
      <c r="GF11" s="69">
        <f t="shared" si="8"/>
        <v>-3.0351900018577793E-2</v>
      </c>
      <c r="GG11" s="70">
        <f t="shared" si="8"/>
        <v>-0.34220968389886242</v>
      </c>
    </row>
    <row r="12" spans="2:189" x14ac:dyDescent="0.2">
      <c r="B12" s="66" t="s">
        <v>67</v>
      </c>
      <c r="C12" s="67">
        <v>25200.829749240002</v>
      </c>
      <c r="D12" s="67">
        <v>32119.639809239998</v>
      </c>
      <c r="E12" s="67">
        <v>37460.977407840001</v>
      </c>
      <c r="F12" s="67">
        <v>39686.367807840004</v>
      </c>
      <c r="G12" s="67">
        <v>42297.553022880005</v>
      </c>
      <c r="H12" s="67">
        <v>44470.430131200003</v>
      </c>
      <c r="I12" s="68">
        <v>47742.854275199999</v>
      </c>
      <c r="K12" s="66" t="s">
        <v>67</v>
      </c>
      <c r="L12" s="67">
        <v>25200.829749240002</v>
      </c>
      <c r="M12" s="67">
        <v>32119.639809239998</v>
      </c>
      <c r="N12" s="67">
        <v>37423.315899000001</v>
      </c>
      <c r="O12" s="67">
        <v>41337.314418840004</v>
      </c>
      <c r="P12" s="67">
        <v>42297.553022880005</v>
      </c>
      <c r="Q12" s="67">
        <v>44470.430131200003</v>
      </c>
      <c r="R12" s="68">
        <v>47742.854275199999</v>
      </c>
      <c r="T12" s="66" t="s">
        <v>67</v>
      </c>
      <c r="U12" s="67">
        <v>27157.705160280002</v>
      </c>
      <c r="V12" s="67">
        <v>33756.719471639997</v>
      </c>
      <c r="W12" s="67">
        <v>39111.92401884</v>
      </c>
      <c r="X12" s="67">
        <v>41337.314418840004</v>
      </c>
      <c r="Y12" s="67">
        <v>42297.553022880005</v>
      </c>
      <c r="Z12" s="67">
        <v>44470.430131200003</v>
      </c>
      <c r="AA12" s="68">
        <v>47742.854283959998</v>
      </c>
      <c r="AC12" s="66" t="s">
        <v>67</v>
      </c>
      <c r="AD12" s="67">
        <v>30946.28493804</v>
      </c>
      <c r="AE12" s="67">
        <v>35441.111640000003</v>
      </c>
      <c r="AF12" s="67">
        <v>41417.12662992</v>
      </c>
      <c r="AG12" s="67">
        <v>41417.12662992</v>
      </c>
      <c r="AH12" s="67">
        <v>42222.416812200005</v>
      </c>
      <c r="AI12" s="67">
        <v>44395.293920520002</v>
      </c>
      <c r="AJ12" s="68">
        <v>47667.718064519999</v>
      </c>
      <c r="AL12" s="66" t="s">
        <v>67</v>
      </c>
      <c r="AM12" s="69">
        <f t="shared" si="9"/>
        <v>0</v>
      </c>
      <c r="AN12" s="69">
        <f t="shared" si="0"/>
        <v>0</v>
      </c>
      <c r="AO12" s="69">
        <f t="shared" si="0"/>
        <v>-1.0053530752808237E-3</v>
      </c>
      <c r="AP12" s="69">
        <f t="shared" si="0"/>
        <v>4.1599841512174329E-2</v>
      </c>
      <c r="AQ12" s="69">
        <f t="shared" si="0"/>
        <v>0</v>
      </c>
      <c r="AR12" s="69">
        <f t="shared" si="0"/>
        <v>0</v>
      </c>
      <c r="AS12" s="70">
        <f t="shared" si="0"/>
        <v>0</v>
      </c>
      <c r="AU12" s="66" t="s">
        <v>67</v>
      </c>
      <c r="AV12" s="69">
        <f t="shared" si="10"/>
        <v>7.7651229364740004E-2</v>
      </c>
      <c r="AW12" s="69">
        <f t="shared" si="1"/>
        <v>5.0968182461655465E-2</v>
      </c>
      <c r="AX12" s="69">
        <f t="shared" si="1"/>
        <v>4.4071103458568128E-2</v>
      </c>
      <c r="AY12" s="69">
        <f t="shared" si="1"/>
        <v>4.1599841512174329E-2</v>
      </c>
      <c r="AZ12" s="69">
        <f t="shared" si="1"/>
        <v>0</v>
      </c>
      <c r="BA12" s="69">
        <f t="shared" si="1"/>
        <v>0</v>
      </c>
      <c r="BB12" s="70">
        <f t="shared" si="1"/>
        <v>1.8348300656612082E-10</v>
      </c>
      <c r="BD12" s="66" t="s">
        <v>67</v>
      </c>
      <c r="BE12" s="69">
        <f t="shared" si="11"/>
        <v>0.22798674670516617</v>
      </c>
      <c r="BF12" s="69">
        <f t="shared" si="2"/>
        <v>0.10340937353240509</v>
      </c>
      <c r="BG12" s="69">
        <f t="shared" si="2"/>
        <v>0.10560720770868182</v>
      </c>
      <c r="BH12" s="69">
        <f t="shared" si="2"/>
        <v>4.3610915225607672E-2</v>
      </c>
      <c r="BI12" s="69">
        <f t="shared" si="2"/>
        <v>-1.776372515907898E-3</v>
      </c>
      <c r="BJ12" s="69">
        <f t="shared" si="2"/>
        <v>-1.6895768819489287E-3</v>
      </c>
      <c r="BK12" s="70">
        <f t="shared" si="2"/>
        <v>-1.5737687203806194E-3</v>
      </c>
      <c r="BM12" s="66" t="s">
        <v>67</v>
      </c>
      <c r="BN12" s="67">
        <v>25657.626729480002</v>
      </c>
      <c r="BO12" s="67">
        <v>32953.869965519996</v>
      </c>
      <c r="BP12" s="67">
        <v>37895.840346720004</v>
      </c>
      <c r="BQ12" s="67">
        <v>37971.775337999999</v>
      </c>
      <c r="BR12" s="67">
        <v>50019.117122520001</v>
      </c>
      <c r="BS12" s="67">
        <v>50019.117122520001</v>
      </c>
      <c r="BT12" s="68">
        <v>50944.585499520006</v>
      </c>
      <c r="BV12" s="66" t="s">
        <v>67</v>
      </c>
      <c r="BW12" s="67">
        <v>26213.519738040002</v>
      </c>
      <c r="BX12" s="67">
        <v>33509.762974079997</v>
      </c>
      <c r="BY12" s="67">
        <v>37957.795017480006</v>
      </c>
      <c r="BZ12" s="67">
        <v>39614.123176800007</v>
      </c>
      <c r="CA12" s="67">
        <v>47675.109892680004</v>
      </c>
      <c r="CB12" s="67">
        <v>50098.07832588</v>
      </c>
      <c r="CC12" s="68">
        <v>50944.585499520006</v>
      </c>
      <c r="CE12" s="66" t="s">
        <v>67</v>
      </c>
      <c r="CF12" s="67">
        <v>27290.275373640001</v>
      </c>
      <c r="CG12" s="67">
        <v>33509.762974079997</v>
      </c>
      <c r="CH12" s="67">
        <v>39357.506615520004</v>
      </c>
      <c r="CI12" s="67">
        <v>39357.506615520004</v>
      </c>
      <c r="CJ12" s="67">
        <v>39422.594265240004</v>
      </c>
      <c r="CK12" s="67">
        <v>42340.902031800004</v>
      </c>
      <c r="CL12" s="68">
        <v>42823.230014520006</v>
      </c>
      <c r="CN12" s="66" t="s">
        <v>67</v>
      </c>
      <c r="CO12" s="67">
        <v>30946.28493804</v>
      </c>
      <c r="CP12" s="67">
        <v>35524.350009720001</v>
      </c>
      <c r="CQ12" s="67">
        <v>39284.221112520005</v>
      </c>
      <c r="CR12" s="67">
        <v>39284.221112520005</v>
      </c>
      <c r="CS12" s="67">
        <v>39284.221112520005</v>
      </c>
      <c r="CT12" s="67">
        <v>42340.902031800004</v>
      </c>
      <c r="CU12" s="68">
        <v>42823.230014520006</v>
      </c>
      <c r="CW12" s="66" t="s">
        <v>67</v>
      </c>
      <c r="CX12" s="69">
        <f t="shared" si="12"/>
        <v>2.1665799975228994E-2</v>
      </c>
      <c r="CY12" s="69">
        <f t="shared" si="3"/>
        <v>1.686882327148953E-2</v>
      </c>
      <c r="CZ12" s="69">
        <f t="shared" si="3"/>
        <v>1.6348673150710091E-3</v>
      </c>
      <c r="DA12" s="69">
        <f t="shared" si="3"/>
        <v>4.3251805431294699E-2</v>
      </c>
      <c r="DB12" s="69">
        <f t="shared" si="3"/>
        <v>-4.6862227178029459E-2</v>
      </c>
      <c r="DC12" s="69">
        <f t="shared" si="3"/>
        <v>1.5786204935721582E-3</v>
      </c>
      <c r="DD12" s="70">
        <f t="shared" si="3"/>
        <v>0</v>
      </c>
      <c r="DF12" s="66" t="s">
        <v>67</v>
      </c>
      <c r="DG12" s="69">
        <f t="shared" si="13"/>
        <v>6.3632099000182407E-2</v>
      </c>
      <c r="DH12" s="69">
        <f t="shared" si="4"/>
        <v>1.686882327148953E-2</v>
      </c>
      <c r="DI12" s="69">
        <f t="shared" si="4"/>
        <v>3.8570625573329131E-2</v>
      </c>
      <c r="DJ12" s="69">
        <f t="shared" si="4"/>
        <v>3.6493718431259259E-2</v>
      </c>
      <c r="DK12" s="69">
        <f t="shared" si="4"/>
        <v>-0.21184945810467226</v>
      </c>
      <c r="DL12" s="69">
        <f t="shared" si="4"/>
        <v>-0.1535056101032829</v>
      </c>
      <c r="DM12" s="70">
        <f t="shared" si="4"/>
        <v>-0.15941547870826267</v>
      </c>
      <c r="DO12" s="66" t="s">
        <v>67</v>
      </c>
      <c r="DP12" s="69">
        <f t="shared" si="14"/>
        <v>0.20612421656611968</v>
      </c>
      <c r="DQ12" s="69">
        <f t="shared" si="5"/>
        <v>7.8002372616312599E-2</v>
      </c>
      <c r="DR12" s="69">
        <f t="shared" si="5"/>
        <v>3.6636758892197863E-2</v>
      </c>
      <c r="DS12" s="69">
        <f t="shared" si="5"/>
        <v>3.4563719047568053E-2</v>
      </c>
      <c r="DT12" s="69">
        <f t="shared" si="5"/>
        <v>-0.21461586344487571</v>
      </c>
      <c r="DU12" s="69">
        <f t="shared" si="5"/>
        <v>-0.1535056101032829</v>
      </c>
      <c r="DV12" s="70">
        <f t="shared" si="5"/>
        <v>-0.15941547870826267</v>
      </c>
      <c r="DX12" s="66" t="s">
        <v>67</v>
      </c>
      <c r="DY12" s="67">
        <v>25657.626729480002</v>
      </c>
      <c r="DZ12" s="67">
        <v>32329.480291920005</v>
      </c>
      <c r="EA12" s="67">
        <v>37073.285097959997</v>
      </c>
      <c r="EB12" s="67">
        <v>37394.728033199994</v>
      </c>
      <c r="EC12" s="67">
        <v>41953.273932719996</v>
      </c>
      <c r="ED12" s="67">
        <v>41953.273932719996</v>
      </c>
      <c r="EE12" s="68">
        <v>42823.230014519999</v>
      </c>
      <c r="EG12" s="66" t="s">
        <v>67</v>
      </c>
      <c r="EH12" s="67">
        <v>25657.626729480002</v>
      </c>
      <c r="EI12" s="67">
        <v>32441.071435320006</v>
      </c>
      <c r="EJ12" s="67">
        <v>37116.28891032</v>
      </c>
      <c r="EK12" s="67">
        <v>37554.580530719999</v>
      </c>
      <c r="EL12" s="67">
        <v>42087.419115239994</v>
      </c>
      <c r="EM12" s="67">
        <v>42087.419115239994</v>
      </c>
      <c r="EN12" s="68">
        <v>42823.230014519992</v>
      </c>
      <c r="EP12" s="66" t="s">
        <v>67</v>
      </c>
      <c r="EQ12" s="67">
        <v>26213.519738040002</v>
      </c>
      <c r="ER12" s="67">
        <v>33509.762974079997</v>
      </c>
      <c r="ES12" s="67">
        <v>37000.275114479999</v>
      </c>
      <c r="ET12" s="67">
        <v>38534.01069168</v>
      </c>
      <c r="EU12" s="67">
        <v>40269.303899999999</v>
      </c>
      <c r="EV12" s="67">
        <v>42340.902031799997</v>
      </c>
      <c r="EW12" s="68">
        <v>42823.230014519999</v>
      </c>
      <c r="EY12" s="66" t="s">
        <v>67</v>
      </c>
      <c r="EZ12" s="67">
        <v>30946.28493804</v>
      </c>
      <c r="FA12" s="67">
        <v>35441.111640000003</v>
      </c>
      <c r="FB12" s="67">
        <v>39284.221112520005</v>
      </c>
      <c r="FC12" s="67">
        <v>39284.221112520005</v>
      </c>
      <c r="FD12" s="67">
        <v>39284.221112520005</v>
      </c>
      <c r="FE12" s="67">
        <v>42340.902031800004</v>
      </c>
      <c r="FF12" s="68">
        <v>42823.230014519999</v>
      </c>
      <c r="FH12" s="66" t="s">
        <v>67</v>
      </c>
      <c r="FI12" s="69">
        <f t="shared" si="15"/>
        <v>0</v>
      </c>
      <c r="FJ12" s="69">
        <f t="shared" si="6"/>
        <v>3.4516838004319261E-3</v>
      </c>
      <c r="FK12" s="69">
        <f t="shared" si="6"/>
        <v>1.1599676760873923E-3</v>
      </c>
      <c r="FL12" s="69">
        <f t="shared" si="6"/>
        <v>4.2747335233481731E-3</v>
      </c>
      <c r="FM12" s="69">
        <f t="shared" si="6"/>
        <v>3.1974902062501531E-3</v>
      </c>
      <c r="FN12" s="69">
        <f t="shared" si="6"/>
        <v>3.1974902062501531E-3</v>
      </c>
      <c r="FO12" s="70">
        <f t="shared" si="6"/>
        <v>-2.2204460492503131E-16</v>
      </c>
      <c r="FQ12" s="66" t="s">
        <v>67</v>
      </c>
      <c r="FR12" s="69">
        <f t="shared" si="16"/>
        <v>2.1665799975228994E-2</v>
      </c>
      <c r="FS12" s="69">
        <f t="shared" si="7"/>
        <v>3.6507938621425318E-2</v>
      </c>
      <c r="FT12" s="69">
        <f t="shared" si="7"/>
        <v>-1.9693421634225938E-3</v>
      </c>
      <c r="FU12" s="69">
        <f t="shared" si="7"/>
        <v>3.0466397762500597E-2</v>
      </c>
      <c r="FV12" s="69">
        <f t="shared" si="7"/>
        <v>-4.0139180446812306E-2</v>
      </c>
      <c r="FW12" s="69">
        <f t="shared" si="7"/>
        <v>9.239519654691053E-3</v>
      </c>
      <c r="FX12" s="70">
        <f t="shared" si="7"/>
        <v>0</v>
      </c>
      <c r="FZ12" s="66" t="s">
        <v>67</v>
      </c>
      <c r="GA12" s="69">
        <f t="shared" si="17"/>
        <v>0.20612421656611968</v>
      </c>
      <c r="GB12" s="69">
        <f t="shared" si="8"/>
        <v>9.624749052516246E-2</v>
      </c>
      <c r="GC12" s="69">
        <f t="shared" si="8"/>
        <v>5.9636905893771575E-2</v>
      </c>
      <c r="GD12" s="69">
        <f t="shared" si="8"/>
        <v>5.0528327887355395E-2</v>
      </c>
      <c r="GE12" s="69">
        <f t="shared" si="8"/>
        <v>-6.3619655154454002E-2</v>
      </c>
      <c r="GF12" s="69">
        <f t="shared" si="8"/>
        <v>9.239519654691053E-3</v>
      </c>
      <c r="GG12" s="70">
        <f t="shared" si="8"/>
        <v>0</v>
      </c>
    </row>
    <row r="13" spans="2:189" x14ac:dyDescent="0.2">
      <c r="B13" s="66" t="s">
        <v>68</v>
      </c>
      <c r="C13" s="67">
        <v>273705.02207751758</v>
      </c>
      <c r="D13" s="67">
        <v>271850.88320050365</v>
      </c>
      <c r="E13" s="67">
        <v>270961.91299177863</v>
      </c>
      <c r="F13" s="67">
        <v>271571.39937758358</v>
      </c>
      <c r="G13" s="67">
        <v>271890.33495081862</v>
      </c>
      <c r="H13" s="67">
        <v>273950.49082682765</v>
      </c>
      <c r="I13" s="68">
        <v>274982.01634419564</v>
      </c>
      <c r="K13" s="66" t="s">
        <v>68</v>
      </c>
      <c r="L13" s="67">
        <v>273417.39246599464</v>
      </c>
      <c r="M13" s="67">
        <v>270868.73744937562</v>
      </c>
      <c r="N13" s="67">
        <v>270713.14484424971</v>
      </c>
      <c r="O13" s="67">
        <v>270498.11328255961</v>
      </c>
      <c r="P13" s="67">
        <v>270647.58392504958</v>
      </c>
      <c r="Q13" s="67">
        <v>273637.55662509368</v>
      </c>
      <c r="R13" s="68">
        <v>274724.03933224466</v>
      </c>
      <c r="T13" s="66" t="s">
        <v>68</v>
      </c>
      <c r="U13" s="67">
        <v>273062.46859725163</v>
      </c>
      <c r="V13" s="67">
        <v>270859.23287104262</v>
      </c>
      <c r="W13" s="67">
        <v>269822.53599490359</v>
      </c>
      <c r="X13" s="67">
        <v>271187.12730052363</v>
      </c>
      <c r="Y13" s="67">
        <v>270547.55057035264</v>
      </c>
      <c r="Z13" s="67">
        <v>273222.81227913976</v>
      </c>
      <c r="AA13" s="68">
        <v>274150.87811328669</v>
      </c>
      <c r="AC13" s="66" t="s">
        <v>68</v>
      </c>
      <c r="AD13" s="67">
        <v>272994.21159422962</v>
      </c>
      <c r="AE13" s="67">
        <v>271299.8995224394</v>
      </c>
      <c r="AF13" s="67">
        <v>269932.19326929958</v>
      </c>
      <c r="AG13" s="67">
        <v>271114.15416249254</v>
      </c>
      <c r="AH13" s="67">
        <v>271328.48056376562</v>
      </c>
      <c r="AI13" s="67">
        <v>273849.57271381869</v>
      </c>
      <c r="AJ13" s="68">
        <v>274427.35839040775</v>
      </c>
      <c r="AL13" s="66" t="s">
        <v>68</v>
      </c>
      <c r="AM13" s="69">
        <f t="shared" si="9"/>
        <v>-1.0508744389844393E-3</v>
      </c>
      <c r="AN13" s="69">
        <f t="shared" si="0"/>
        <v>-3.6128105951513945E-3</v>
      </c>
      <c r="AO13" s="69">
        <f t="shared" si="0"/>
        <v>-9.1809267502651615E-4</v>
      </c>
      <c r="AP13" s="69">
        <f t="shared" si="0"/>
        <v>-3.952132284488874E-3</v>
      </c>
      <c r="AQ13" s="69">
        <f t="shared" si="0"/>
        <v>-4.5707804434970134E-3</v>
      </c>
      <c r="AR13" s="69">
        <f t="shared" si="0"/>
        <v>-1.1423020297919306E-3</v>
      </c>
      <c r="AS13" s="70">
        <f t="shared" si="0"/>
        <v>-9.3815957632681357E-4</v>
      </c>
      <c r="AU13" s="66" t="s">
        <v>68</v>
      </c>
      <c r="AV13" s="69">
        <f t="shared" si="10"/>
        <v>-2.3476130448346622E-3</v>
      </c>
      <c r="AW13" s="69">
        <f t="shared" si="1"/>
        <v>-3.6477730650947837E-3</v>
      </c>
      <c r="AX13" s="69">
        <f t="shared" si="1"/>
        <v>-4.2049341337120349E-3</v>
      </c>
      <c r="AY13" s="69">
        <f t="shared" si="1"/>
        <v>-1.4149946494390608E-3</v>
      </c>
      <c r="AZ13" s="69">
        <f t="shared" si="1"/>
        <v>-4.938698467192193E-3</v>
      </c>
      <c r="BA13" s="69">
        <f t="shared" si="1"/>
        <v>-2.6562410802464242E-3</v>
      </c>
      <c r="BB13" s="70">
        <f t="shared" si="1"/>
        <v>-3.0225184976045982E-3</v>
      </c>
      <c r="BD13" s="66" t="s">
        <v>68</v>
      </c>
      <c r="BE13" s="69">
        <f t="shared" si="11"/>
        <v>-2.5969946692707691E-3</v>
      </c>
      <c r="BF13" s="69">
        <f t="shared" si="2"/>
        <v>-2.0267864190011142E-3</v>
      </c>
      <c r="BG13" s="69">
        <f t="shared" si="2"/>
        <v>-3.8002378677858273E-3</v>
      </c>
      <c r="BH13" s="69">
        <f t="shared" si="2"/>
        <v>-1.6837016568718166E-3</v>
      </c>
      <c r="BI13" s="69">
        <f t="shared" si="2"/>
        <v>-2.0664742906533196E-3</v>
      </c>
      <c r="BJ13" s="69">
        <f t="shared" si="2"/>
        <v>-3.6838084394141823E-4</v>
      </c>
      <c r="BK13" s="70">
        <f t="shared" si="2"/>
        <v>-2.0170699202874953E-3</v>
      </c>
      <c r="BM13" s="66" t="s">
        <v>68</v>
      </c>
      <c r="BN13" s="67">
        <v>272819.21877012664</v>
      </c>
      <c r="BO13" s="67">
        <v>272854.36015258462</v>
      </c>
      <c r="BP13" s="67">
        <v>272203.45282149158</v>
      </c>
      <c r="BQ13" s="67">
        <v>269228.86353111954</v>
      </c>
      <c r="BR13" s="67">
        <v>266542.37496458256</v>
      </c>
      <c r="BS13" s="67">
        <v>267872.43382315559</v>
      </c>
      <c r="BT13" s="68">
        <v>267825.02965550759</v>
      </c>
      <c r="BV13" s="66" t="s">
        <v>68</v>
      </c>
      <c r="BW13" s="67">
        <v>272748.04021099379</v>
      </c>
      <c r="BX13" s="67">
        <v>272197.78002833761</v>
      </c>
      <c r="BY13" s="67">
        <v>272019.77293377847</v>
      </c>
      <c r="BZ13" s="67">
        <v>269404.48879381159</v>
      </c>
      <c r="CA13" s="67">
        <v>267092.94214546756</v>
      </c>
      <c r="CB13" s="67">
        <v>267751.89931502851</v>
      </c>
      <c r="CC13" s="68">
        <v>267960.70018217468</v>
      </c>
      <c r="CE13" s="66" t="s">
        <v>68</v>
      </c>
      <c r="CF13" s="67">
        <v>273003.00771883165</v>
      </c>
      <c r="CG13" s="67">
        <v>271596.67480129469</v>
      </c>
      <c r="CH13" s="67">
        <v>271395.10348383669</v>
      </c>
      <c r="CI13" s="67">
        <v>269685.66722386063</v>
      </c>
      <c r="CJ13" s="67">
        <v>267673.60151826666</v>
      </c>
      <c r="CK13" s="67">
        <v>268125.27926988958</v>
      </c>
      <c r="CL13" s="68">
        <v>268414.24935475667</v>
      </c>
      <c r="CN13" s="66" t="s">
        <v>68</v>
      </c>
      <c r="CO13" s="67">
        <v>273060.54436560074</v>
      </c>
      <c r="CP13" s="67">
        <v>271615.17895723251</v>
      </c>
      <c r="CQ13" s="67">
        <v>271447.35953038267</v>
      </c>
      <c r="CR13" s="67">
        <v>269598.74321631761</v>
      </c>
      <c r="CS13" s="67">
        <v>268671.79169952555</v>
      </c>
      <c r="CT13" s="67">
        <v>268903.25117525854</v>
      </c>
      <c r="CU13" s="68">
        <v>268114.60774576862</v>
      </c>
      <c r="CW13" s="66" t="s">
        <v>68</v>
      </c>
      <c r="CX13" s="69">
        <f t="shared" si="12"/>
        <v>-2.6090009147350379E-4</v>
      </c>
      <c r="CY13" s="69">
        <f t="shared" si="3"/>
        <v>-2.4063391322749483E-3</v>
      </c>
      <c r="CZ13" s="69">
        <f t="shared" si="3"/>
        <v>-6.7478897056294507E-4</v>
      </c>
      <c r="DA13" s="69">
        <f t="shared" si="3"/>
        <v>6.5232702165962664E-4</v>
      </c>
      <c r="DB13" s="69">
        <f t="shared" si="3"/>
        <v>2.0655896870362955E-3</v>
      </c>
      <c r="DC13" s="69">
        <f t="shared" si="3"/>
        <v>-4.499698099083016E-4</v>
      </c>
      <c r="DD13" s="70">
        <f t="shared" si="3"/>
        <v>5.0656403115723059E-4</v>
      </c>
      <c r="DF13" s="66" t="s">
        <v>68</v>
      </c>
      <c r="DG13" s="69">
        <f t="shared" si="13"/>
        <v>6.7366569530369347E-4</v>
      </c>
      <c r="DH13" s="69">
        <f t="shared" si="4"/>
        <v>-4.6093650494960503E-3</v>
      </c>
      <c r="DI13" s="69">
        <f t="shared" si="4"/>
        <v>-2.9696513004373593E-3</v>
      </c>
      <c r="DJ13" s="69">
        <f t="shared" si="4"/>
        <v>1.696711440035692E-3</v>
      </c>
      <c r="DK13" s="69">
        <f t="shared" si="4"/>
        <v>4.2440777149765907E-3</v>
      </c>
      <c r="DL13" s="69">
        <f t="shared" si="4"/>
        <v>9.439024506003868E-4</v>
      </c>
      <c r="DM13" s="70">
        <f t="shared" si="4"/>
        <v>2.2000173023670744E-3</v>
      </c>
      <c r="DO13" s="66" t="s">
        <v>68</v>
      </c>
      <c r="DP13" s="69">
        <f t="shared" si="14"/>
        <v>8.8456229939382069E-4</v>
      </c>
      <c r="DQ13" s="69">
        <f t="shared" si="5"/>
        <v>-4.5415480795657492E-3</v>
      </c>
      <c r="DR13" s="69">
        <f t="shared" si="5"/>
        <v>-2.7776770767296011E-3</v>
      </c>
      <c r="DS13" s="69">
        <f t="shared" si="5"/>
        <v>1.3738485552656776E-3</v>
      </c>
      <c r="DT13" s="69">
        <f t="shared" si="5"/>
        <v>7.9890363970305245E-3</v>
      </c>
      <c r="DU13" s="69">
        <f t="shared" si="5"/>
        <v>3.8481651037802767E-3</v>
      </c>
      <c r="DV13" s="70">
        <f t="shared" si="5"/>
        <v>1.0812211638080438E-3</v>
      </c>
      <c r="DX13" s="66" t="s">
        <v>68</v>
      </c>
      <c r="DY13" s="67">
        <v>273693.46110051655</v>
      </c>
      <c r="DZ13" s="67">
        <v>273099.66928517062</v>
      </c>
      <c r="EA13" s="67">
        <v>271518.58414812264</v>
      </c>
      <c r="EB13" s="67">
        <v>273113.34645336168</v>
      </c>
      <c r="EC13" s="67">
        <v>272971.23114075459</v>
      </c>
      <c r="ED13" s="67">
        <v>273494.60650731367</v>
      </c>
      <c r="EE13" s="68">
        <v>273779.3917052566</v>
      </c>
      <c r="EG13" s="66" t="s">
        <v>68</v>
      </c>
      <c r="EH13" s="67">
        <v>273199.96825645363</v>
      </c>
      <c r="EI13" s="67">
        <v>271614.69204308459</v>
      </c>
      <c r="EJ13" s="67">
        <v>271561.4916807636</v>
      </c>
      <c r="EK13" s="67">
        <v>273132.10201978561</v>
      </c>
      <c r="EL13" s="67">
        <v>273016.22122009663</v>
      </c>
      <c r="EM13" s="67">
        <v>273832.66920465662</v>
      </c>
      <c r="EN13" s="68">
        <v>273911.9200020557</v>
      </c>
      <c r="EP13" s="66" t="s">
        <v>68</v>
      </c>
      <c r="EQ13" s="67">
        <v>272729.25705666363</v>
      </c>
      <c r="ER13" s="67">
        <v>271291.89796574565</v>
      </c>
      <c r="ES13" s="67">
        <v>269730.98222045659</v>
      </c>
      <c r="ET13" s="67">
        <v>272640.41609895567</v>
      </c>
      <c r="EU13" s="67">
        <v>273433.12224552961</v>
      </c>
      <c r="EV13" s="67">
        <v>274291.57256221666</v>
      </c>
      <c r="EW13" s="68">
        <v>273983.67437837471</v>
      </c>
      <c r="EY13" s="66" t="s">
        <v>68</v>
      </c>
      <c r="EZ13" s="67">
        <v>272204.89689967665</v>
      </c>
      <c r="FA13" s="67">
        <v>271366.58138220245</v>
      </c>
      <c r="FB13" s="67">
        <v>270733.22298008052</v>
      </c>
      <c r="FC13" s="67">
        <v>271650.9418408476</v>
      </c>
      <c r="FD13" s="67">
        <v>273321.23957330867</v>
      </c>
      <c r="FE13" s="67">
        <v>274095.71206385671</v>
      </c>
      <c r="FF13" s="68">
        <v>273910.72490535071</v>
      </c>
      <c r="FH13" s="66" t="s">
        <v>68</v>
      </c>
      <c r="FI13" s="69">
        <f t="shared" si="15"/>
        <v>-1.8030859856080772E-3</v>
      </c>
      <c r="FJ13" s="69">
        <f t="shared" si="6"/>
        <v>-5.4374919089902329E-3</v>
      </c>
      <c r="FK13" s="69">
        <f t="shared" si="6"/>
        <v>1.5802797725839035E-4</v>
      </c>
      <c r="FL13" s="69">
        <f t="shared" si="6"/>
        <v>6.8673196192969854E-5</v>
      </c>
      <c r="FM13" s="69">
        <f t="shared" si="6"/>
        <v>1.6481619383124091E-4</v>
      </c>
      <c r="FN13" s="69">
        <f t="shared" si="6"/>
        <v>1.2360854265471843E-3</v>
      </c>
      <c r="FO13" s="70">
        <f t="shared" si="6"/>
        <v>4.8406965905511967E-4</v>
      </c>
      <c r="FQ13" s="66" t="s">
        <v>68</v>
      </c>
      <c r="FR13" s="69">
        <f t="shared" si="16"/>
        <v>-3.5229341613638443E-3</v>
      </c>
      <c r="FS13" s="69">
        <f t="shared" si="7"/>
        <v>-6.6194562745416352E-3</v>
      </c>
      <c r="FT13" s="69">
        <f t="shared" si="7"/>
        <v>-6.5837185077941562E-3</v>
      </c>
      <c r="FU13" s="69">
        <f t="shared" si="7"/>
        <v>-1.7316266691007609E-3</v>
      </c>
      <c r="FV13" s="69">
        <f t="shared" si="7"/>
        <v>1.692087121579755E-3</v>
      </c>
      <c r="FW13" s="69">
        <f t="shared" si="7"/>
        <v>2.9140101338038793E-3</v>
      </c>
      <c r="FX13" s="70">
        <f t="shared" si="7"/>
        <v>7.4615796260535383E-4</v>
      </c>
      <c r="FZ13" s="66" t="s">
        <v>68</v>
      </c>
      <c r="GA13" s="69">
        <f t="shared" si="17"/>
        <v>-5.4388007475750788E-3</v>
      </c>
      <c r="GB13" s="69">
        <f t="shared" si="8"/>
        <v>-6.3459904858341742E-3</v>
      </c>
      <c r="GC13" s="69">
        <f t="shared" si="8"/>
        <v>-2.8924766623475984E-3</v>
      </c>
      <c r="GD13" s="69">
        <f t="shared" si="8"/>
        <v>-5.3545702965629438E-3</v>
      </c>
      <c r="GE13" s="69">
        <f t="shared" si="8"/>
        <v>1.2822172911459706E-3</v>
      </c>
      <c r="GF13" s="69">
        <f t="shared" si="8"/>
        <v>2.1978698747280312E-3</v>
      </c>
      <c r="GG13" s="70">
        <f t="shared" si="8"/>
        <v>4.797044776676529E-4</v>
      </c>
    </row>
    <row r="14" spans="2:189" x14ac:dyDescent="0.2">
      <c r="B14" s="66" t="s">
        <v>69</v>
      </c>
      <c r="C14" s="67">
        <v>17370.664390560014</v>
      </c>
      <c r="D14" s="67">
        <v>17370.664390560014</v>
      </c>
      <c r="E14" s="67">
        <v>17370.664390560014</v>
      </c>
      <c r="F14" s="67">
        <v>17370.664390560014</v>
      </c>
      <c r="G14" s="67">
        <v>17370.664390560014</v>
      </c>
      <c r="H14" s="67">
        <v>17370.664390560014</v>
      </c>
      <c r="I14" s="68">
        <v>17370.664390560014</v>
      </c>
      <c r="K14" s="66" t="s">
        <v>69</v>
      </c>
      <c r="L14" s="67">
        <v>17370.664390560014</v>
      </c>
      <c r="M14" s="67">
        <v>17370.664390560014</v>
      </c>
      <c r="N14" s="67">
        <v>17370.664390560014</v>
      </c>
      <c r="O14" s="67">
        <v>17370.664390560014</v>
      </c>
      <c r="P14" s="67">
        <v>17370.664390560014</v>
      </c>
      <c r="Q14" s="67">
        <v>17370.664390560014</v>
      </c>
      <c r="R14" s="68">
        <v>17370.664390560014</v>
      </c>
      <c r="T14" s="66" t="s">
        <v>69</v>
      </c>
      <c r="U14" s="67">
        <v>17370.664390560014</v>
      </c>
      <c r="V14" s="67">
        <v>17370.664390560014</v>
      </c>
      <c r="W14" s="67">
        <v>17370.664390560014</v>
      </c>
      <c r="X14" s="67">
        <v>17370.664390560014</v>
      </c>
      <c r="Y14" s="67">
        <v>17370.664390560014</v>
      </c>
      <c r="Z14" s="67">
        <v>17370.664390560014</v>
      </c>
      <c r="AA14" s="68">
        <v>17370.664390560014</v>
      </c>
      <c r="AC14" s="66" t="s">
        <v>69</v>
      </c>
      <c r="AD14" s="67">
        <v>17370.664390560014</v>
      </c>
      <c r="AE14" s="67">
        <v>17370.664390560014</v>
      </c>
      <c r="AF14" s="67">
        <v>17370.664390560014</v>
      </c>
      <c r="AG14" s="67">
        <v>17370.664390560014</v>
      </c>
      <c r="AH14" s="67">
        <v>17370.664390560014</v>
      </c>
      <c r="AI14" s="67">
        <v>17370.664390560014</v>
      </c>
      <c r="AJ14" s="68">
        <v>17370.664390560014</v>
      </c>
      <c r="AL14" s="66" t="s">
        <v>69</v>
      </c>
      <c r="AM14" s="69">
        <f t="shared" si="9"/>
        <v>0</v>
      </c>
      <c r="AN14" s="69">
        <f t="shared" si="0"/>
        <v>0</v>
      </c>
      <c r="AO14" s="69">
        <f t="shared" si="0"/>
        <v>0</v>
      </c>
      <c r="AP14" s="69">
        <f t="shared" si="0"/>
        <v>0</v>
      </c>
      <c r="AQ14" s="69">
        <f t="shared" si="0"/>
        <v>0</v>
      </c>
      <c r="AR14" s="69">
        <f t="shared" si="0"/>
        <v>0</v>
      </c>
      <c r="AS14" s="70">
        <f t="shared" si="0"/>
        <v>0</v>
      </c>
      <c r="AU14" s="66" t="s">
        <v>69</v>
      </c>
      <c r="AV14" s="69">
        <f t="shared" si="10"/>
        <v>0</v>
      </c>
      <c r="AW14" s="69">
        <f t="shared" si="1"/>
        <v>0</v>
      </c>
      <c r="AX14" s="69">
        <f t="shared" si="1"/>
        <v>0</v>
      </c>
      <c r="AY14" s="69">
        <f t="shared" si="1"/>
        <v>0</v>
      </c>
      <c r="AZ14" s="69">
        <f t="shared" si="1"/>
        <v>0</v>
      </c>
      <c r="BA14" s="69">
        <f t="shared" si="1"/>
        <v>0</v>
      </c>
      <c r="BB14" s="70">
        <f t="shared" si="1"/>
        <v>0</v>
      </c>
      <c r="BD14" s="66" t="s">
        <v>69</v>
      </c>
      <c r="BE14" s="69">
        <f t="shared" si="11"/>
        <v>0</v>
      </c>
      <c r="BF14" s="69">
        <f t="shared" si="2"/>
        <v>0</v>
      </c>
      <c r="BG14" s="69">
        <f t="shared" si="2"/>
        <v>0</v>
      </c>
      <c r="BH14" s="69">
        <f t="shared" si="2"/>
        <v>0</v>
      </c>
      <c r="BI14" s="69">
        <f t="shared" si="2"/>
        <v>0</v>
      </c>
      <c r="BJ14" s="69">
        <f t="shared" si="2"/>
        <v>0</v>
      </c>
      <c r="BK14" s="70">
        <f t="shared" si="2"/>
        <v>0</v>
      </c>
      <c r="BM14" s="66" t="s">
        <v>69</v>
      </c>
      <c r="BN14" s="67">
        <v>17370.664390560014</v>
      </c>
      <c r="BO14" s="67">
        <v>17370.664390560014</v>
      </c>
      <c r="BP14" s="67">
        <v>17370.664390560014</v>
      </c>
      <c r="BQ14" s="67">
        <v>17370.664390560014</v>
      </c>
      <c r="BR14" s="67">
        <v>17370.664390560014</v>
      </c>
      <c r="BS14" s="67">
        <v>17370.664390560014</v>
      </c>
      <c r="BT14" s="68">
        <v>17370.664390560014</v>
      </c>
      <c r="BV14" s="66" t="s">
        <v>69</v>
      </c>
      <c r="BW14" s="67">
        <v>17370.664390560014</v>
      </c>
      <c r="BX14" s="67">
        <v>17370.664390560014</v>
      </c>
      <c r="BY14" s="67">
        <v>17370.664390560014</v>
      </c>
      <c r="BZ14" s="67">
        <v>17370.664390560014</v>
      </c>
      <c r="CA14" s="67">
        <v>17370.664390560014</v>
      </c>
      <c r="CB14" s="67">
        <v>17370.664390560014</v>
      </c>
      <c r="CC14" s="68">
        <v>17370.664390560014</v>
      </c>
      <c r="CE14" s="66" t="s">
        <v>69</v>
      </c>
      <c r="CF14" s="67">
        <v>17370.664390560014</v>
      </c>
      <c r="CG14" s="67">
        <v>17370.664390560014</v>
      </c>
      <c r="CH14" s="67">
        <v>17370.664390560014</v>
      </c>
      <c r="CI14" s="67">
        <v>17370.664390560014</v>
      </c>
      <c r="CJ14" s="67">
        <v>17370.664390560014</v>
      </c>
      <c r="CK14" s="67">
        <v>17370.664390560014</v>
      </c>
      <c r="CL14" s="68">
        <v>17370.664390560014</v>
      </c>
      <c r="CN14" s="66" t="s">
        <v>69</v>
      </c>
      <c r="CO14" s="67">
        <v>17370.664390560014</v>
      </c>
      <c r="CP14" s="67">
        <v>17370.664390560014</v>
      </c>
      <c r="CQ14" s="67">
        <v>17370.664390560014</v>
      </c>
      <c r="CR14" s="67">
        <v>17370.664390560014</v>
      </c>
      <c r="CS14" s="67">
        <v>17370.664390560014</v>
      </c>
      <c r="CT14" s="67">
        <v>17370.664390560014</v>
      </c>
      <c r="CU14" s="68">
        <v>17370.664390560014</v>
      </c>
      <c r="CW14" s="66" t="s">
        <v>69</v>
      </c>
      <c r="CX14" s="69">
        <f t="shared" si="12"/>
        <v>0</v>
      </c>
      <c r="CY14" s="69">
        <f t="shared" si="3"/>
        <v>0</v>
      </c>
      <c r="CZ14" s="69">
        <f t="shared" si="3"/>
        <v>0</v>
      </c>
      <c r="DA14" s="69">
        <f t="shared" si="3"/>
        <v>0</v>
      </c>
      <c r="DB14" s="69">
        <f t="shared" si="3"/>
        <v>0</v>
      </c>
      <c r="DC14" s="69">
        <f t="shared" si="3"/>
        <v>0</v>
      </c>
      <c r="DD14" s="70">
        <f t="shared" si="3"/>
        <v>0</v>
      </c>
      <c r="DF14" s="66" t="s">
        <v>69</v>
      </c>
      <c r="DG14" s="69">
        <f t="shared" si="13"/>
        <v>0</v>
      </c>
      <c r="DH14" s="69">
        <f t="shared" si="4"/>
        <v>0</v>
      </c>
      <c r="DI14" s="69">
        <f t="shared" si="4"/>
        <v>0</v>
      </c>
      <c r="DJ14" s="69">
        <f t="shared" si="4"/>
        <v>0</v>
      </c>
      <c r="DK14" s="69">
        <f t="shared" si="4"/>
        <v>0</v>
      </c>
      <c r="DL14" s="69">
        <f t="shared" si="4"/>
        <v>0</v>
      </c>
      <c r="DM14" s="70">
        <f t="shared" si="4"/>
        <v>0</v>
      </c>
      <c r="DO14" s="66" t="s">
        <v>69</v>
      </c>
      <c r="DP14" s="69">
        <f t="shared" si="14"/>
        <v>0</v>
      </c>
      <c r="DQ14" s="69">
        <f t="shared" si="5"/>
        <v>0</v>
      </c>
      <c r="DR14" s="69">
        <f t="shared" si="5"/>
        <v>0</v>
      </c>
      <c r="DS14" s="69">
        <f t="shared" si="5"/>
        <v>0</v>
      </c>
      <c r="DT14" s="69">
        <f t="shared" si="5"/>
        <v>0</v>
      </c>
      <c r="DU14" s="69">
        <f t="shared" si="5"/>
        <v>0</v>
      </c>
      <c r="DV14" s="70">
        <f t="shared" si="5"/>
        <v>0</v>
      </c>
      <c r="DX14" s="66" t="s">
        <v>69</v>
      </c>
      <c r="DY14" s="67">
        <v>17370.664390560014</v>
      </c>
      <c r="DZ14" s="67">
        <v>17370.664390560014</v>
      </c>
      <c r="EA14" s="67">
        <v>17370.664390560014</v>
      </c>
      <c r="EB14" s="67">
        <v>17370.664390560014</v>
      </c>
      <c r="EC14" s="67">
        <v>17370.664390560014</v>
      </c>
      <c r="ED14" s="67">
        <v>17370.664390560014</v>
      </c>
      <c r="EE14" s="68">
        <v>17370.664390560014</v>
      </c>
      <c r="EG14" s="66" t="s">
        <v>69</v>
      </c>
      <c r="EH14" s="67">
        <v>17370.664390560014</v>
      </c>
      <c r="EI14" s="67">
        <v>17370.664390560014</v>
      </c>
      <c r="EJ14" s="67">
        <v>17370.664390560014</v>
      </c>
      <c r="EK14" s="67">
        <v>17370.664390560014</v>
      </c>
      <c r="EL14" s="67">
        <v>17370.664390560014</v>
      </c>
      <c r="EM14" s="67">
        <v>17370.664390560014</v>
      </c>
      <c r="EN14" s="68">
        <v>17370.664390560014</v>
      </c>
      <c r="EP14" s="66" t="s">
        <v>69</v>
      </c>
      <c r="EQ14" s="67">
        <v>17370.664390560014</v>
      </c>
      <c r="ER14" s="67">
        <v>17370.664390560014</v>
      </c>
      <c r="ES14" s="67">
        <v>17370.664390560014</v>
      </c>
      <c r="ET14" s="67">
        <v>17370.664390560014</v>
      </c>
      <c r="EU14" s="67">
        <v>17370.664390560014</v>
      </c>
      <c r="EV14" s="67">
        <v>17370.664390560014</v>
      </c>
      <c r="EW14" s="68">
        <v>17370.664390560014</v>
      </c>
      <c r="EY14" s="66" t="s">
        <v>69</v>
      </c>
      <c r="EZ14" s="67">
        <v>17370.664390560014</v>
      </c>
      <c r="FA14" s="67">
        <v>17370.664390560014</v>
      </c>
      <c r="FB14" s="67">
        <v>17370.664390560014</v>
      </c>
      <c r="FC14" s="67">
        <v>17370.664390560014</v>
      </c>
      <c r="FD14" s="67">
        <v>17370.664390560014</v>
      </c>
      <c r="FE14" s="67">
        <v>17370.664390560014</v>
      </c>
      <c r="FF14" s="68">
        <v>17370.664390560014</v>
      </c>
      <c r="FH14" s="66" t="s">
        <v>69</v>
      </c>
      <c r="FI14" s="69">
        <f t="shared" si="15"/>
        <v>0</v>
      </c>
      <c r="FJ14" s="69">
        <f t="shared" si="6"/>
        <v>0</v>
      </c>
      <c r="FK14" s="69">
        <f t="shared" si="6"/>
        <v>0</v>
      </c>
      <c r="FL14" s="69">
        <f t="shared" si="6"/>
        <v>0</v>
      </c>
      <c r="FM14" s="69">
        <f t="shared" si="6"/>
        <v>0</v>
      </c>
      <c r="FN14" s="69">
        <f t="shared" si="6"/>
        <v>0</v>
      </c>
      <c r="FO14" s="70">
        <f t="shared" si="6"/>
        <v>0</v>
      </c>
      <c r="FQ14" s="66" t="s">
        <v>69</v>
      </c>
      <c r="FR14" s="69">
        <f t="shared" si="16"/>
        <v>0</v>
      </c>
      <c r="FS14" s="69">
        <f t="shared" si="7"/>
        <v>0</v>
      </c>
      <c r="FT14" s="69">
        <f t="shared" si="7"/>
        <v>0</v>
      </c>
      <c r="FU14" s="69">
        <f t="shared" si="7"/>
        <v>0</v>
      </c>
      <c r="FV14" s="69">
        <f t="shared" si="7"/>
        <v>0</v>
      </c>
      <c r="FW14" s="69">
        <f t="shared" si="7"/>
        <v>0</v>
      </c>
      <c r="FX14" s="70">
        <f t="shared" si="7"/>
        <v>0</v>
      </c>
      <c r="FZ14" s="66" t="s">
        <v>69</v>
      </c>
      <c r="GA14" s="69">
        <f t="shared" si="17"/>
        <v>0</v>
      </c>
      <c r="GB14" s="69">
        <f t="shared" si="8"/>
        <v>0</v>
      </c>
      <c r="GC14" s="69">
        <f t="shared" si="8"/>
        <v>0</v>
      </c>
      <c r="GD14" s="69">
        <f t="shared" si="8"/>
        <v>0</v>
      </c>
      <c r="GE14" s="69">
        <f t="shared" si="8"/>
        <v>0</v>
      </c>
      <c r="GF14" s="69">
        <f t="shared" si="8"/>
        <v>0</v>
      </c>
      <c r="GG14" s="70">
        <f t="shared" si="8"/>
        <v>0</v>
      </c>
    </row>
    <row r="15" spans="2:189" x14ac:dyDescent="0.2">
      <c r="B15" s="66" t="s">
        <v>70</v>
      </c>
      <c r="C15" s="67">
        <v>788618.97026123991</v>
      </c>
      <c r="D15" s="67">
        <v>806305.12742287212</v>
      </c>
      <c r="E15" s="67">
        <v>823173.28020566399</v>
      </c>
      <c r="F15" s="67">
        <v>826996.18711447215</v>
      </c>
      <c r="G15" s="67">
        <v>804169.66644787195</v>
      </c>
      <c r="H15" s="67">
        <v>470955.13535188785</v>
      </c>
      <c r="I15" s="68">
        <v>67266.955602984002</v>
      </c>
      <c r="K15" s="66" t="s">
        <v>70</v>
      </c>
      <c r="L15" s="67">
        <v>788618.97026123991</v>
      </c>
      <c r="M15" s="67">
        <v>806305.12742287212</v>
      </c>
      <c r="N15" s="67">
        <v>823173.28020566399</v>
      </c>
      <c r="O15" s="67">
        <v>826996.18711447215</v>
      </c>
      <c r="P15" s="67">
        <v>804169.66644787195</v>
      </c>
      <c r="Q15" s="67">
        <v>470955.13535188785</v>
      </c>
      <c r="R15" s="68">
        <v>67266.955602984002</v>
      </c>
      <c r="T15" s="66" t="s">
        <v>70</v>
      </c>
      <c r="U15" s="67">
        <v>788618.97026123991</v>
      </c>
      <c r="V15" s="67">
        <v>806305.12742287212</v>
      </c>
      <c r="W15" s="67">
        <v>823173.28020566399</v>
      </c>
      <c r="X15" s="67">
        <v>826996.18711447215</v>
      </c>
      <c r="Y15" s="67">
        <v>804169.66644787195</v>
      </c>
      <c r="Z15" s="67">
        <v>470955.13535188785</v>
      </c>
      <c r="AA15" s="68">
        <v>67266.955602984002</v>
      </c>
      <c r="AC15" s="66" t="s">
        <v>70</v>
      </c>
      <c r="AD15" s="67">
        <v>788618.97026123991</v>
      </c>
      <c r="AE15" s="67">
        <v>806305.12742287212</v>
      </c>
      <c r="AF15" s="67">
        <v>823173.28020566399</v>
      </c>
      <c r="AG15" s="67">
        <v>826996.18711447215</v>
      </c>
      <c r="AH15" s="67">
        <v>804169.66644787195</v>
      </c>
      <c r="AI15" s="67">
        <v>470955.13535188785</v>
      </c>
      <c r="AJ15" s="68">
        <v>67266.955602984002</v>
      </c>
      <c r="AL15" s="66" t="s">
        <v>70</v>
      </c>
      <c r="AM15" s="69">
        <f t="shared" si="9"/>
        <v>0</v>
      </c>
      <c r="AN15" s="69">
        <f t="shared" si="0"/>
        <v>0</v>
      </c>
      <c r="AO15" s="69">
        <f t="shared" si="0"/>
        <v>0</v>
      </c>
      <c r="AP15" s="69">
        <f t="shared" si="0"/>
        <v>0</v>
      </c>
      <c r="AQ15" s="69">
        <f t="shared" si="0"/>
        <v>0</v>
      </c>
      <c r="AR15" s="69">
        <f t="shared" si="0"/>
        <v>0</v>
      </c>
      <c r="AS15" s="70">
        <f t="shared" si="0"/>
        <v>0</v>
      </c>
      <c r="AU15" s="66" t="s">
        <v>70</v>
      </c>
      <c r="AV15" s="69">
        <f t="shared" si="10"/>
        <v>0</v>
      </c>
      <c r="AW15" s="69">
        <f t="shared" si="1"/>
        <v>0</v>
      </c>
      <c r="AX15" s="69">
        <f t="shared" si="1"/>
        <v>0</v>
      </c>
      <c r="AY15" s="69">
        <f t="shared" si="1"/>
        <v>0</v>
      </c>
      <c r="AZ15" s="69">
        <f t="shared" si="1"/>
        <v>0</v>
      </c>
      <c r="BA15" s="69">
        <f t="shared" si="1"/>
        <v>0</v>
      </c>
      <c r="BB15" s="70">
        <f t="shared" si="1"/>
        <v>0</v>
      </c>
      <c r="BD15" s="66" t="s">
        <v>70</v>
      </c>
      <c r="BE15" s="69">
        <f t="shared" si="11"/>
        <v>0</v>
      </c>
      <c r="BF15" s="69">
        <f t="shared" si="2"/>
        <v>0</v>
      </c>
      <c r="BG15" s="69">
        <f t="shared" si="2"/>
        <v>0</v>
      </c>
      <c r="BH15" s="69">
        <f t="shared" si="2"/>
        <v>0</v>
      </c>
      <c r="BI15" s="69">
        <f t="shared" si="2"/>
        <v>0</v>
      </c>
      <c r="BJ15" s="69">
        <f t="shared" si="2"/>
        <v>0</v>
      </c>
      <c r="BK15" s="70">
        <f t="shared" si="2"/>
        <v>0</v>
      </c>
      <c r="BM15" s="66" t="s">
        <v>70</v>
      </c>
      <c r="BN15" s="67">
        <v>777878.1381849841</v>
      </c>
      <c r="BO15" s="67">
        <v>794597.92776261619</v>
      </c>
      <c r="BP15" s="67">
        <v>812517.11597107199</v>
      </c>
      <c r="BQ15" s="67">
        <v>816255.3550382161</v>
      </c>
      <c r="BR15" s="67">
        <v>792462.46678761591</v>
      </c>
      <c r="BS15" s="67">
        <v>460214.30327563186</v>
      </c>
      <c r="BT15" s="68">
        <v>67266.955602984002</v>
      </c>
      <c r="BV15" s="66" t="s">
        <v>70</v>
      </c>
      <c r="BW15" s="67">
        <v>777878.1381849841</v>
      </c>
      <c r="BX15" s="67">
        <v>794597.92776261619</v>
      </c>
      <c r="BY15" s="67">
        <v>812517.11597107199</v>
      </c>
      <c r="BZ15" s="67">
        <v>816255.3550382161</v>
      </c>
      <c r="CA15" s="67">
        <v>792462.46678761591</v>
      </c>
      <c r="CB15" s="67">
        <v>460214.30327563186</v>
      </c>
      <c r="CC15" s="68">
        <v>67266.955602984002</v>
      </c>
      <c r="CE15" s="66" t="s">
        <v>70</v>
      </c>
      <c r="CF15" s="67">
        <v>777878.1381849841</v>
      </c>
      <c r="CG15" s="67">
        <v>794597.92776261619</v>
      </c>
      <c r="CH15" s="67">
        <v>812517.11597107199</v>
      </c>
      <c r="CI15" s="67">
        <v>816255.3550382161</v>
      </c>
      <c r="CJ15" s="67">
        <v>792462.46678761591</v>
      </c>
      <c r="CK15" s="67">
        <v>460214.30327563186</v>
      </c>
      <c r="CL15" s="68">
        <v>67266.955602984002</v>
      </c>
      <c r="CN15" s="66" t="s">
        <v>70</v>
      </c>
      <c r="CO15" s="67">
        <v>777878.1381849841</v>
      </c>
      <c r="CP15" s="67">
        <v>794597.92776261619</v>
      </c>
      <c r="CQ15" s="67">
        <v>812517.11597107199</v>
      </c>
      <c r="CR15" s="67">
        <v>816255.3550382161</v>
      </c>
      <c r="CS15" s="67">
        <v>792462.46678761591</v>
      </c>
      <c r="CT15" s="67">
        <v>460214.30327563186</v>
      </c>
      <c r="CU15" s="68">
        <v>67266.955602984002</v>
      </c>
      <c r="CW15" s="66" t="s">
        <v>70</v>
      </c>
      <c r="CX15" s="69">
        <f t="shared" si="12"/>
        <v>0</v>
      </c>
      <c r="CY15" s="69">
        <f t="shared" si="3"/>
        <v>0</v>
      </c>
      <c r="CZ15" s="69">
        <f t="shared" si="3"/>
        <v>0</v>
      </c>
      <c r="DA15" s="69">
        <f t="shared" si="3"/>
        <v>0</v>
      </c>
      <c r="DB15" s="69">
        <f t="shared" si="3"/>
        <v>0</v>
      </c>
      <c r="DC15" s="69">
        <f t="shared" si="3"/>
        <v>0</v>
      </c>
      <c r="DD15" s="70">
        <f t="shared" si="3"/>
        <v>0</v>
      </c>
      <c r="DF15" s="66" t="s">
        <v>70</v>
      </c>
      <c r="DG15" s="69">
        <f t="shared" si="13"/>
        <v>0</v>
      </c>
      <c r="DH15" s="69">
        <f t="shared" si="4"/>
        <v>0</v>
      </c>
      <c r="DI15" s="69">
        <f t="shared" si="4"/>
        <v>0</v>
      </c>
      <c r="DJ15" s="69">
        <f t="shared" si="4"/>
        <v>0</v>
      </c>
      <c r="DK15" s="69">
        <f t="shared" si="4"/>
        <v>0</v>
      </c>
      <c r="DL15" s="69">
        <f t="shared" si="4"/>
        <v>0</v>
      </c>
      <c r="DM15" s="70">
        <f t="shared" si="4"/>
        <v>0</v>
      </c>
      <c r="DO15" s="66" t="s">
        <v>70</v>
      </c>
      <c r="DP15" s="69">
        <f t="shared" si="14"/>
        <v>0</v>
      </c>
      <c r="DQ15" s="69">
        <f t="shared" si="5"/>
        <v>0</v>
      </c>
      <c r="DR15" s="69">
        <f t="shared" si="5"/>
        <v>0</v>
      </c>
      <c r="DS15" s="69">
        <f t="shared" si="5"/>
        <v>0</v>
      </c>
      <c r="DT15" s="69">
        <f t="shared" si="5"/>
        <v>0</v>
      </c>
      <c r="DU15" s="69">
        <f t="shared" si="5"/>
        <v>0</v>
      </c>
      <c r="DV15" s="70">
        <f t="shared" si="5"/>
        <v>0</v>
      </c>
      <c r="DX15" s="66" t="s">
        <v>70</v>
      </c>
      <c r="DY15" s="67">
        <v>777878.1381849841</v>
      </c>
      <c r="DZ15" s="67">
        <v>794597.92776261619</v>
      </c>
      <c r="EA15" s="67">
        <v>812517.11597107199</v>
      </c>
      <c r="EB15" s="67">
        <v>816255.3550382161</v>
      </c>
      <c r="EC15" s="67">
        <v>792462.46678761591</v>
      </c>
      <c r="ED15" s="67">
        <v>460214.30327563186</v>
      </c>
      <c r="EE15" s="68">
        <v>67266.955602984002</v>
      </c>
      <c r="EG15" s="66" t="s">
        <v>70</v>
      </c>
      <c r="EH15" s="67">
        <v>777878.1381849841</v>
      </c>
      <c r="EI15" s="67">
        <v>794597.92776261619</v>
      </c>
      <c r="EJ15" s="67">
        <v>812517.11597107199</v>
      </c>
      <c r="EK15" s="67">
        <v>816255.3550382161</v>
      </c>
      <c r="EL15" s="67">
        <v>792462.46678761591</v>
      </c>
      <c r="EM15" s="67">
        <v>460214.30327563186</v>
      </c>
      <c r="EN15" s="68">
        <v>67266.955602984002</v>
      </c>
      <c r="EP15" s="66" t="s">
        <v>70</v>
      </c>
      <c r="EQ15" s="67">
        <v>777878.1381849841</v>
      </c>
      <c r="ER15" s="67">
        <v>794597.92776261619</v>
      </c>
      <c r="ES15" s="67">
        <v>812517.11597107199</v>
      </c>
      <c r="ET15" s="67">
        <v>816255.3550382161</v>
      </c>
      <c r="EU15" s="67">
        <v>792462.46678761591</v>
      </c>
      <c r="EV15" s="67">
        <v>460214.30327563186</v>
      </c>
      <c r="EW15" s="68">
        <v>67266.955602984002</v>
      </c>
      <c r="EY15" s="66" t="s">
        <v>70</v>
      </c>
      <c r="EZ15" s="67">
        <v>777878.1381849841</v>
      </c>
      <c r="FA15" s="67">
        <v>794597.92776261619</v>
      </c>
      <c r="FB15" s="67">
        <v>812517.11597107199</v>
      </c>
      <c r="FC15" s="67">
        <v>816255.3550382161</v>
      </c>
      <c r="FD15" s="67">
        <v>792462.46678761591</v>
      </c>
      <c r="FE15" s="67">
        <v>460214.30327563186</v>
      </c>
      <c r="FF15" s="68">
        <v>67266.955602984002</v>
      </c>
      <c r="FH15" s="66" t="s">
        <v>70</v>
      </c>
      <c r="FI15" s="69">
        <f t="shared" si="15"/>
        <v>0</v>
      </c>
      <c r="FJ15" s="69">
        <f t="shared" si="6"/>
        <v>0</v>
      </c>
      <c r="FK15" s="69">
        <f t="shared" si="6"/>
        <v>0</v>
      </c>
      <c r="FL15" s="69">
        <f t="shared" si="6"/>
        <v>0</v>
      </c>
      <c r="FM15" s="69">
        <f t="shared" si="6"/>
        <v>0</v>
      </c>
      <c r="FN15" s="69">
        <f t="shared" si="6"/>
        <v>0</v>
      </c>
      <c r="FO15" s="70">
        <f t="shared" si="6"/>
        <v>0</v>
      </c>
      <c r="FQ15" s="66" t="s">
        <v>70</v>
      </c>
      <c r="FR15" s="69">
        <f t="shared" si="16"/>
        <v>0</v>
      </c>
      <c r="FS15" s="69">
        <f t="shared" si="7"/>
        <v>0</v>
      </c>
      <c r="FT15" s="69">
        <f t="shared" si="7"/>
        <v>0</v>
      </c>
      <c r="FU15" s="69">
        <f t="shared" si="7"/>
        <v>0</v>
      </c>
      <c r="FV15" s="69">
        <f t="shared" si="7"/>
        <v>0</v>
      </c>
      <c r="FW15" s="69">
        <f t="shared" si="7"/>
        <v>0</v>
      </c>
      <c r="FX15" s="70">
        <f t="shared" si="7"/>
        <v>0</v>
      </c>
      <c r="FZ15" s="66" t="s">
        <v>70</v>
      </c>
      <c r="GA15" s="69">
        <f t="shared" si="17"/>
        <v>0</v>
      </c>
      <c r="GB15" s="69">
        <f t="shared" si="8"/>
        <v>0</v>
      </c>
      <c r="GC15" s="69">
        <f t="shared" si="8"/>
        <v>0</v>
      </c>
      <c r="GD15" s="69">
        <f t="shared" si="8"/>
        <v>0</v>
      </c>
      <c r="GE15" s="69">
        <f t="shared" si="8"/>
        <v>0</v>
      </c>
      <c r="GF15" s="69">
        <f t="shared" si="8"/>
        <v>0</v>
      </c>
      <c r="GG15" s="70">
        <f t="shared" si="8"/>
        <v>0</v>
      </c>
    </row>
    <row r="16" spans="2:189" x14ac:dyDescent="0.2">
      <c r="B16" s="66" t="s">
        <v>71</v>
      </c>
      <c r="C16" s="67">
        <v>56162.226207161024</v>
      </c>
      <c r="D16" s="67">
        <v>53923.777425769993</v>
      </c>
      <c r="E16" s="67">
        <v>51876.993473627015</v>
      </c>
      <c r="F16" s="67">
        <v>37068.31927386501</v>
      </c>
      <c r="G16" s="67">
        <v>23216.151394797995</v>
      </c>
      <c r="H16" s="67">
        <v>4831.0615043230009</v>
      </c>
      <c r="I16" s="68">
        <v>7922.1211765570006</v>
      </c>
      <c r="K16" s="66" t="s">
        <v>71</v>
      </c>
      <c r="L16" s="67">
        <v>56123.401247258014</v>
      </c>
      <c r="M16" s="67">
        <v>53923.777431491988</v>
      </c>
      <c r="N16" s="67">
        <v>51876.993479006007</v>
      </c>
      <c r="O16" s="67">
        <v>37068.319275604001</v>
      </c>
      <c r="P16" s="67">
        <v>23216.151397566999</v>
      </c>
      <c r="Q16" s="67">
        <v>4831.0615076200011</v>
      </c>
      <c r="R16" s="68">
        <v>8108.0260490170003</v>
      </c>
      <c r="T16" s="66" t="s">
        <v>71</v>
      </c>
      <c r="U16" s="67">
        <v>56038.039476976017</v>
      </c>
      <c r="V16" s="67">
        <v>53923.777437649012</v>
      </c>
      <c r="W16" s="67">
        <v>51876.993478351018</v>
      </c>
      <c r="X16" s="67">
        <v>37068.319274170004</v>
      </c>
      <c r="Y16" s="67">
        <v>23216.151393710999</v>
      </c>
      <c r="Z16" s="67">
        <v>4831.0615056280003</v>
      </c>
      <c r="AA16" s="68">
        <v>13055.699579559996</v>
      </c>
      <c r="AC16" s="66" t="s">
        <v>71</v>
      </c>
      <c r="AD16" s="67">
        <v>55925.99812688103</v>
      </c>
      <c r="AE16" s="67">
        <v>54531.086035957014</v>
      </c>
      <c r="AF16" s="67">
        <v>51876.993477873024</v>
      </c>
      <c r="AG16" s="67">
        <v>37068.319271616005</v>
      </c>
      <c r="AH16" s="67">
        <v>23207.622357205997</v>
      </c>
      <c r="AI16" s="67">
        <v>4831.0615056280003</v>
      </c>
      <c r="AJ16" s="68">
        <v>16035.415866000996</v>
      </c>
      <c r="AL16" s="66" t="s">
        <v>71</v>
      </c>
      <c r="AM16" s="69">
        <f t="shared" si="9"/>
        <v>-6.9130023015473441E-4</v>
      </c>
      <c r="AN16" s="69">
        <f t="shared" si="0"/>
        <v>1.0611267420301829E-10</v>
      </c>
      <c r="AO16" s="69">
        <f t="shared" si="0"/>
        <v>1.0368750302802709E-10</v>
      </c>
      <c r="AP16" s="69">
        <f t="shared" si="0"/>
        <v>4.6913140039350765E-11</v>
      </c>
      <c r="AQ16" s="69">
        <f t="shared" si="0"/>
        <v>1.1927059340166579E-10</v>
      </c>
      <c r="AR16" s="69">
        <f t="shared" si="0"/>
        <v>6.8245875617378715E-10</v>
      </c>
      <c r="AS16" s="70">
        <f t="shared" si="0"/>
        <v>2.3466552494819881E-2</v>
      </c>
      <c r="AU16" s="66" t="s">
        <v>71</v>
      </c>
      <c r="AV16" s="69">
        <f t="shared" si="10"/>
        <v>-2.2112145221403479E-3</v>
      </c>
      <c r="AW16" s="69">
        <f t="shared" si="1"/>
        <v>2.2029289503677774E-10</v>
      </c>
      <c r="AX16" s="69">
        <f t="shared" si="1"/>
        <v>9.1061602702779965E-11</v>
      </c>
      <c r="AY16" s="69">
        <f t="shared" si="1"/>
        <v>8.2278628354970351E-12</v>
      </c>
      <c r="AZ16" s="69">
        <f t="shared" si="1"/>
        <v>-4.6820658461399489E-11</v>
      </c>
      <c r="BA16" s="69">
        <f t="shared" si="1"/>
        <v>2.7012680980931236E-10</v>
      </c>
      <c r="BB16" s="70">
        <f t="shared" si="1"/>
        <v>0.64800553899556457</v>
      </c>
      <c r="BD16" s="66" t="s">
        <v>71</v>
      </c>
      <c r="BE16" s="69">
        <f t="shared" si="11"/>
        <v>-4.2061737262450993E-3</v>
      </c>
      <c r="BF16" s="69">
        <f t="shared" si="2"/>
        <v>1.1262352883623983E-2</v>
      </c>
      <c r="BG16" s="69">
        <f t="shared" si="2"/>
        <v>8.1847639776810865E-11</v>
      </c>
      <c r="BH16" s="69">
        <f t="shared" si="2"/>
        <v>-6.0671911938925405E-11</v>
      </c>
      <c r="BI16" s="69">
        <f t="shared" si="2"/>
        <v>-3.6737517114526774E-4</v>
      </c>
      <c r="BJ16" s="69">
        <f t="shared" si="2"/>
        <v>2.7012680980931236E-10</v>
      </c>
      <c r="BK16" s="70">
        <f t="shared" si="2"/>
        <v>1.0241316067535942</v>
      </c>
      <c r="BM16" s="66" t="s">
        <v>71</v>
      </c>
      <c r="BN16" s="67">
        <v>55925.998128930005</v>
      </c>
      <c r="BO16" s="67">
        <v>53911.955056384024</v>
      </c>
      <c r="BP16" s="67">
        <v>51868.46443725202</v>
      </c>
      <c r="BQ16" s="67">
        <v>37059.790248060002</v>
      </c>
      <c r="BR16" s="67">
        <v>23213.438526705999</v>
      </c>
      <c r="BS16" s="67">
        <v>4822.5324643360009</v>
      </c>
      <c r="BT16" s="68">
        <v>2272.2501924150001</v>
      </c>
      <c r="BV16" s="66" t="s">
        <v>71</v>
      </c>
      <c r="BW16" s="67">
        <v>55925.998128481013</v>
      </c>
      <c r="BX16" s="67">
        <v>53911.955051768004</v>
      </c>
      <c r="BY16" s="67">
        <v>51868.464447116021</v>
      </c>
      <c r="BZ16" s="67">
        <v>37059.79024935601</v>
      </c>
      <c r="CA16" s="67">
        <v>23213.438528163995</v>
      </c>
      <c r="CB16" s="67">
        <v>4822.532465010001</v>
      </c>
      <c r="CC16" s="68">
        <v>2272.2501914050004</v>
      </c>
      <c r="CE16" s="66" t="s">
        <v>71</v>
      </c>
      <c r="CF16" s="67">
        <v>55925.998130572021</v>
      </c>
      <c r="CG16" s="67">
        <v>53923.777438453013</v>
      </c>
      <c r="CH16" s="67">
        <v>51868.464457826027</v>
      </c>
      <c r="CI16" s="67">
        <v>37059.790249006001</v>
      </c>
      <c r="CJ16" s="67">
        <v>23214.117081978999</v>
      </c>
      <c r="CK16" s="67">
        <v>4822.5324678780007</v>
      </c>
      <c r="CL16" s="68">
        <v>2272.2501943989996</v>
      </c>
      <c r="CN16" s="66" t="s">
        <v>71</v>
      </c>
      <c r="CO16" s="67">
        <v>55925.99812964</v>
      </c>
      <c r="CP16" s="67">
        <v>54444.390488271994</v>
      </c>
      <c r="CQ16" s="67">
        <v>51868.464452308006</v>
      </c>
      <c r="CR16" s="67">
        <v>37121.368304819007</v>
      </c>
      <c r="CS16" s="67">
        <v>23214.117087495</v>
      </c>
      <c r="CT16" s="67">
        <v>4822.5324678780007</v>
      </c>
      <c r="CU16" s="68">
        <v>2272.2501917710001</v>
      </c>
      <c r="CW16" s="66" t="s">
        <v>71</v>
      </c>
      <c r="CX16" s="69">
        <f t="shared" si="12"/>
        <v>-8.0283557579718945E-12</v>
      </c>
      <c r="CY16" s="69">
        <f t="shared" si="3"/>
        <v>-8.5621509882116698E-11</v>
      </c>
      <c r="CZ16" s="69">
        <f t="shared" si="3"/>
        <v>1.9017343255711694E-10</v>
      </c>
      <c r="DA16" s="69">
        <f t="shared" si="3"/>
        <v>3.4970693008062881E-11</v>
      </c>
      <c r="DB16" s="69">
        <f t="shared" si="3"/>
        <v>6.2808203082909131E-11</v>
      </c>
      <c r="DC16" s="69">
        <f t="shared" si="3"/>
        <v>1.3976064749954276E-10</v>
      </c>
      <c r="DD16" s="70">
        <f t="shared" si="3"/>
        <v>-4.4449322000872371E-10</v>
      </c>
      <c r="DF16" s="66" t="s">
        <v>71</v>
      </c>
      <c r="DG16" s="69">
        <f t="shared" si="13"/>
        <v>2.936051402002704E-11</v>
      </c>
      <c r="DH16" s="69">
        <f t="shared" si="4"/>
        <v>2.1929054616220967E-4</v>
      </c>
      <c r="DI16" s="69">
        <f t="shared" si="4"/>
        <v>3.9665737361360698E-10</v>
      </c>
      <c r="DJ16" s="69">
        <f t="shared" si="4"/>
        <v>2.5526247782181599E-11</v>
      </c>
      <c r="DK16" s="69">
        <f t="shared" si="4"/>
        <v>2.9231140066476868E-5</v>
      </c>
      <c r="DL16" s="69">
        <f t="shared" si="4"/>
        <v>7.3446893011919201E-10</v>
      </c>
      <c r="DM16" s="70">
        <f t="shared" si="4"/>
        <v>8.7314311336683659E-10</v>
      </c>
      <c r="DO16" s="66" t="s">
        <v>71</v>
      </c>
      <c r="DP16" s="69">
        <f t="shared" si="14"/>
        <v>1.269517824198374E-11</v>
      </c>
      <c r="DQ16" s="69">
        <f t="shared" si="5"/>
        <v>9.8760178763896977E-3</v>
      </c>
      <c r="DR16" s="69">
        <f t="shared" si="5"/>
        <v>2.902724727249506E-10</v>
      </c>
      <c r="DS16" s="69">
        <f t="shared" si="5"/>
        <v>1.6615867587710387E-3</v>
      </c>
      <c r="DT16" s="69">
        <f t="shared" si="5"/>
        <v>2.9231377687510829E-5</v>
      </c>
      <c r="DU16" s="69">
        <f t="shared" si="5"/>
        <v>7.3446893011919201E-10</v>
      </c>
      <c r="DV16" s="70">
        <f t="shared" si="5"/>
        <v>-2.8341951008314936E-10</v>
      </c>
      <c r="DX16" s="66" t="s">
        <v>71</v>
      </c>
      <c r="DY16" s="67">
        <v>56123.401232638003</v>
      </c>
      <c r="DZ16" s="67">
        <v>53923.777433135008</v>
      </c>
      <c r="EA16" s="67">
        <v>51876.993480560013</v>
      </c>
      <c r="EB16" s="67">
        <v>37068.319281077005</v>
      </c>
      <c r="EC16" s="67">
        <v>23222.646120422</v>
      </c>
      <c r="ED16" s="67">
        <v>4831.0615041220008</v>
      </c>
      <c r="EE16" s="68">
        <v>6398.618492745999</v>
      </c>
      <c r="EG16" s="66" t="s">
        <v>71</v>
      </c>
      <c r="EH16" s="67">
        <v>56123.401246673013</v>
      </c>
      <c r="EI16" s="67">
        <v>53923.777425874003</v>
      </c>
      <c r="EJ16" s="67">
        <v>51876.993487871019</v>
      </c>
      <c r="EK16" s="67">
        <v>37068.319278468007</v>
      </c>
      <c r="EL16" s="67">
        <v>23222.646121636997</v>
      </c>
      <c r="EM16" s="67">
        <v>4836.3597007360004</v>
      </c>
      <c r="EN16" s="68">
        <v>6537.8073059619992</v>
      </c>
      <c r="EP16" s="66" t="s">
        <v>71</v>
      </c>
      <c r="EQ16" s="67">
        <v>55925.998133835019</v>
      </c>
      <c r="ER16" s="67">
        <v>53923.777431800008</v>
      </c>
      <c r="ES16" s="67">
        <v>51876.993484378014</v>
      </c>
      <c r="ET16" s="67">
        <v>37068.319284257006</v>
      </c>
      <c r="EU16" s="67">
        <v>23222.646124329</v>
      </c>
      <c r="EV16" s="67">
        <v>4831.0615050780007</v>
      </c>
      <c r="EW16" s="68">
        <v>6651.447774072999</v>
      </c>
      <c r="EY16" s="66" t="s">
        <v>71</v>
      </c>
      <c r="EZ16" s="67">
        <v>55925.998132991001</v>
      </c>
      <c r="FA16" s="67">
        <v>54376.274404607007</v>
      </c>
      <c r="FB16" s="67">
        <v>51876.99348647202</v>
      </c>
      <c r="FC16" s="67">
        <v>37892.09224043</v>
      </c>
      <c r="FD16" s="67">
        <v>23222.646120460005</v>
      </c>
      <c r="FE16" s="67">
        <v>4831.0615050779998</v>
      </c>
      <c r="FF16" s="68">
        <v>7679.4919949099985</v>
      </c>
      <c r="FH16" s="66" t="s">
        <v>71</v>
      </c>
      <c r="FI16" s="69">
        <f t="shared" si="15"/>
        <v>2.5007418358313771E-10</v>
      </c>
      <c r="FJ16" s="69">
        <f t="shared" si="6"/>
        <v>-1.3465317749705719E-10</v>
      </c>
      <c r="FK16" s="69">
        <f t="shared" si="6"/>
        <v>1.4092971234447305E-10</v>
      </c>
      <c r="FL16" s="69">
        <f t="shared" si="6"/>
        <v>-7.0383476824531499E-11</v>
      </c>
      <c r="FM16" s="69">
        <f t="shared" si="6"/>
        <v>5.2319482080065427E-11</v>
      </c>
      <c r="FN16" s="69">
        <f t="shared" si="6"/>
        <v>1.0966940928984759E-3</v>
      </c>
      <c r="FO16" s="70">
        <f t="shared" si="6"/>
        <v>2.1752947667343481E-2</v>
      </c>
      <c r="FQ16" s="66" t="s">
        <v>71</v>
      </c>
      <c r="FR16" s="69">
        <f t="shared" si="16"/>
        <v>-3.5173046263665686E-3</v>
      </c>
      <c r="FS16" s="69">
        <f t="shared" si="7"/>
        <v>-2.4757196293023753E-11</v>
      </c>
      <c r="FT16" s="69">
        <f t="shared" si="7"/>
        <v>7.3597128391611477E-11</v>
      </c>
      <c r="FU16" s="69">
        <f t="shared" si="7"/>
        <v>8.5787599246600621E-11</v>
      </c>
      <c r="FV16" s="69">
        <f t="shared" si="7"/>
        <v>1.6824097670564697E-10</v>
      </c>
      <c r="FW16" s="69">
        <f t="shared" si="7"/>
        <v>1.978861519091879E-10</v>
      </c>
      <c r="FX16" s="70">
        <f t="shared" si="7"/>
        <v>3.9513104526176734E-2</v>
      </c>
      <c r="FZ16" s="66" t="s">
        <v>71</v>
      </c>
      <c r="GA16" s="69">
        <f t="shared" si="17"/>
        <v>-3.5173046414052056E-3</v>
      </c>
      <c r="GB16" s="69">
        <f t="shared" si="8"/>
        <v>8.3914182761601896E-3</v>
      </c>
      <c r="GC16" s="69">
        <f t="shared" si="8"/>
        <v>1.1396195098711814E-10</v>
      </c>
      <c r="GD16" s="69">
        <f t="shared" si="8"/>
        <v>2.2223099814874026E-2</v>
      </c>
      <c r="GE16" s="69">
        <f t="shared" si="8"/>
        <v>1.6366907829024058E-12</v>
      </c>
      <c r="GF16" s="69">
        <f t="shared" si="8"/>
        <v>1.9788592986458298E-10</v>
      </c>
      <c r="GG16" s="70">
        <f t="shared" si="8"/>
        <v>0.20017969560399695</v>
      </c>
    </row>
    <row r="17" spans="2:189" x14ac:dyDescent="0.2">
      <c r="B17" s="66" t="s">
        <v>12</v>
      </c>
      <c r="C17" s="67">
        <v>19772.343535874126</v>
      </c>
      <c r="D17" s="67">
        <v>19772.343535874126</v>
      </c>
      <c r="E17" s="67">
        <v>19772.343535874126</v>
      </c>
      <c r="F17" s="67">
        <v>19772.343535874126</v>
      </c>
      <c r="G17" s="67">
        <v>19772.343535874126</v>
      </c>
      <c r="H17" s="67">
        <v>19772.343535874126</v>
      </c>
      <c r="I17" s="68">
        <v>19772.343535874126</v>
      </c>
      <c r="K17" s="66" t="s">
        <v>12</v>
      </c>
      <c r="L17" s="67">
        <v>19772.343535874126</v>
      </c>
      <c r="M17" s="67">
        <v>19772.343535874126</v>
      </c>
      <c r="N17" s="67">
        <v>19772.343535874126</v>
      </c>
      <c r="O17" s="67">
        <v>19772.343535874126</v>
      </c>
      <c r="P17" s="67">
        <v>19772.343535874126</v>
      </c>
      <c r="Q17" s="67">
        <v>19772.343535874126</v>
      </c>
      <c r="R17" s="68">
        <v>19772.343535874126</v>
      </c>
      <c r="T17" s="66" t="s">
        <v>12</v>
      </c>
      <c r="U17" s="67">
        <v>19772.343535874126</v>
      </c>
      <c r="V17" s="67">
        <v>19772.343535874126</v>
      </c>
      <c r="W17" s="67">
        <v>19772.343535874126</v>
      </c>
      <c r="X17" s="67">
        <v>19772.343535874126</v>
      </c>
      <c r="Y17" s="67">
        <v>19772.343535874126</v>
      </c>
      <c r="Z17" s="67">
        <v>19772.343535874126</v>
      </c>
      <c r="AA17" s="68">
        <v>19772.343535874126</v>
      </c>
      <c r="AC17" s="66" t="s">
        <v>12</v>
      </c>
      <c r="AD17" s="67">
        <v>19772.343535874126</v>
      </c>
      <c r="AE17" s="67">
        <v>19772.343535874126</v>
      </c>
      <c r="AF17" s="67">
        <v>19772.343535874126</v>
      </c>
      <c r="AG17" s="67">
        <v>19772.343535874126</v>
      </c>
      <c r="AH17" s="67">
        <v>19772.343535874126</v>
      </c>
      <c r="AI17" s="67">
        <v>19772.343535874126</v>
      </c>
      <c r="AJ17" s="68">
        <v>19772.343535874126</v>
      </c>
      <c r="AL17" s="66" t="s">
        <v>12</v>
      </c>
      <c r="AM17" s="69">
        <f t="shared" si="9"/>
        <v>0</v>
      </c>
      <c r="AN17" s="69">
        <f t="shared" si="0"/>
        <v>0</v>
      </c>
      <c r="AO17" s="69">
        <f t="shared" si="0"/>
        <v>0</v>
      </c>
      <c r="AP17" s="69">
        <f t="shared" si="0"/>
        <v>0</v>
      </c>
      <c r="AQ17" s="69">
        <f t="shared" si="0"/>
        <v>0</v>
      </c>
      <c r="AR17" s="69">
        <f t="shared" si="0"/>
        <v>0</v>
      </c>
      <c r="AS17" s="70">
        <f t="shared" si="0"/>
        <v>0</v>
      </c>
      <c r="AU17" s="66" t="s">
        <v>12</v>
      </c>
      <c r="AV17" s="69">
        <f t="shared" si="10"/>
        <v>0</v>
      </c>
      <c r="AW17" s="69">
        <f t="shared" si="1"/>
        <v>0</v>
      </c>
      <c r="AX17" s="69">
        <f t="shared" si="1"/>
        <v>0</v>
      </c>
      <c r="AY17" s="69">
        <f t="shared" si="1"/>
        <v>0</v>
      </c>
      <c r="AZ17" s="69">
        <f t="shared" si="1"/>
        <v>0</v>
      </c>
      <c r="BA17" s="69">
        <f t="shared" si="1"/>
        <v>0</v>
      </c>
      <c r="BB17" s="70">
        <f t="shared" si="1"/>
        <v>0</v>
      </c>
      <c r="BD17" s="66" t="s">
        <v>12</v>
      </c>
      <c r="BE17" s="69">
        <f t="shared" si="11"/>
        <v>0</v>
      </c>
      <c r="BF17" s="69">
        <f t="shared" si="2"/>
        <v>0</v>
      </c>
      <c r="BG17" s="69">
        <f t="shared" si="2"/>
        <v>0</v>
      </c>
      <c r="BH17" s="69">
        <f t="shared" si="2"/>
        <v>0</v>
      </c>
      <c r="BI17" s="69">
        <f t="shared" si="2"/>
        <v>0</v>
      </c>
      <c r="BJ17" s="69">
        <f t="shared" si="2"/>
        <v>0</v>
      </c>
      <c r="BK17" s="70">
        <f t="shared" si="2"/>
        <v>0</v>
      </c>
      <c r="BM17" s="66" t="s">
        <v>12</v>
      </c>
      <c r="BN17" s="67">
        <v>19772.343535874126</v>
      </c>
      <c r="BO17" s="67">
        <v>19772.343535874126</v>
      </c>
      <c r="BP17" s="67">
        <v>19772.343535874126</v>
      </c>
      <c r="BQ17" s="67">
        <v>19772.343535874126</v>
      </c>
      <c r="BR17" s="67">
        <v>19772.343535874126</v>
      </c>
      <c r="BS17" s="67">
        <v>19772.343535874126</v>
      </c>
      <c r="BT17" s="68">
        <v>19772.343535874126</v>
      </c>
      <c r="BV17" s="66" t="s">
        <v>12</v>
      </c>
      <c r="BW17" s="67">
        <v>19772.343535874126</v>
      </c>
      <c r="BX17" s="67">
        <v>19772.343535874126</v>
      </c>
      <c r="BY17" s="67">
        <v>19772.343535874126</v>
      </c>
      <c r="BZ17" s="67">
        <v>19772.343535874126</v>
      </c>
      <c r="CA17" s="67">
        <v>19772.343535874126</v>
      </c>
      <c r="CB17" s="67">
        <v>19772.343535874126</v>
      </c>
      <c r="CC17" s="68">
        <v>19772.343535874126</v>
      </c>
      <c r="CE17" s="66" t="s">
        <v>12</v>
      </c>
      <c r="CF17" s="67">
        <v>19772.343535874126</v>
      </c>
      <c r="CG17" s="67">
        <v>19772.343535874126</v>
      </c>
      <c r="CH17" s="67">
        <v>19772.343535874126</v>
      </c>
      <c r="CI17" s="67">
        <v>19772.343535874126</v>
      </c>
      <c r="CJ17" s="67">
        <v>19772.343535874126</v>
      </c>
      <c r="CK17" s="67">
        <v>19772.343535874126</v>
      </c>
      <c r="CL17" s="68">
        <v>19772.343535874126</v>
      </c>
      <c r="CN17" s="66" t="s">
        <v>12</v>
      </c>
      <c r="CO17" s="67">
        <v>19772.343535874126</v>
      </c>
      <c r="CP17" s="67">
        <v>19772.343535874126</v>
      </c>
      <c r="CQ17" s="67">
        <v>19772.343535874126</v>
      </c>
      <c r="CR17" s="67">
        <v>19772.343535874126</v>
      </c>
      <c r="CS17" s="67">
        <v>19772.343535874126</v>
      </c>
      <c r="CT17" s="67">
        <v>19772.343535874126</v>
      </c>
      <c r="CU17" s="68">
        <v>19772.343535874126</v>
      </c>
      <c r="CW17" s="66" t="s">
        <v>12</v>
      </c>
      <c r="CX17" s="69">
        <f t="shared" si="12"/>
        <v>0</v>
      </c>
      <c r="CY17" s="69">
        <f t="shared" si="3"/>
        <v>0</v>
      </c>
      <c r="CZ17" s="69">
        <f t="shared" si="3"/>
        <v>0</v>
      </c>
      <c r="DA17" s="69">
        <f t="shared" si="3"/>
        <v>0</v>
      </c>
      <c r="DB17" s="69">
        <f t="shared" si="3"/>
        <v>0</v>
      </c>
      <c r="DC17" s="69">
        <f t="shared" si="3"/>
        <v>0</v>
      </c>
      <c r="DD17" s="70">
        <f t="shared" si="3"/>
        <v>0</v>
      </c>
      <c r="DF17" s="66" t="s">
        <v>12</v>
      </c>
      <c r="DG17" s="69">
        <f t="shared" si="13"/>
        <v>0</v>
      </c>
      <c r="DH17" s="69">
        <f t="shared" si="4"/>
        <v>0</v>
      </c>
      <c r="DI17" s="69">
        <f t="shared" si="4"/>
        <v>0</v>
      </c>
      <c r="DJ17" s="69">
        <f t="shared" si="4"/>
        <v>0</v>
      </c>
      <c r="DK17" s="69">
        <f t="shared" si="4"/>
        <v>0</v>
      </c>
      <c r="DL17" s="69">
        <f t="shared" si="4"/>
        <v>0</v>
      </c>
      <c r="DM17" s="70">
        <f t="shared" si="4"/>
        <v>0</v>
      </c>
      <c r="DO17" s="66" t="s">
        <v>12</v>
      </c>
      <c r="DP17" s="69">
        <f t="shared" si="14"/>
        <v>0</v>
      </c>
      <c r="DQ17" s="69">
        <f t="shared" si="5"/>
        <v>0</v>
      </c>
      <c r="DR17" s="69">
        <f t="shared" si="5"/>
        <v>0</v>
      </c>
      <c r="DS17" s="69">
        <f t="shared" si="5"/>
        <v>0</v>
      </c>
      <c r="DT17" s="69">
        <f t="shared" si="5"/>
        <v>0</v>
      </c>
      <c r="DU17" s="69">
        <f t="shared" si="5"/>
        <v>0</v>
      </c>
      <c r="DV17" s="70">
        <f t="shared" si="5"/>
        <v>0</v>
      </c>
      <c r="DX17" s="66" t="s">
        <v>12</v>
      </c>
      <c r="DY17" s="67">
        <v>19772.343535874126</v>
      </c>
      <c r="DZ17" s="67">
        <v>19772.343535874126</v>
      </c>
      <c r="EA17" s="67">
        <v>19772.343535874126</v>
      </c>
      <c r="EB17" s="67">
        <v>19772.343535874126</v>
      </c>
      <c r="EC17" s="67">
        <v>19772.343535874126</v>
      </c>
      <c r="ED17" s="67">
        <v>19772.343535874126</v>
      </c>
      <c r="EE17" s="68">
        <v>19772.343535874126</v>
      </c>
      <c r="EG17" s="66" t="s">
        <v>12</v>
      </c>
      <c r="EH17" s="67">
        <v>19772.343535874126</v>
      </c>
      <c r="EI17" s="67">
        <v>19772.343535874126</v>
      </c>
      <c r="EJ17" s="67">
        <v>19772.343535874126</v>
      </c>
      <c r="EK17" s="67">
        <v>19772.343535874126</v>
      </c>
      <c r="EL17" s="67">
        <v>19772.343535874126</v>
      </c>
      <c r="EM17" s="67">
        <v>19772.343535874126</v>
      </c>
      <c r="EN17" s="68">
        <v>19772.343535874126</v>
      </c>
      <c r="EP17" s="66" t="s">
        <v>12</v>
      </c>
      <c r="EQ17" s="67">
        <v>19772.343535874126</v>
      </c>
      <c r="ER17" s="67">
        <v>19772.343535874126</v>
      </c>
      <c r="ES17" s="67">
        <v>19772.343535874126</v>
      </c>
      <c r="ET17" s="67">
        <v>19772.343535874126</v>
      </c>
      <c r="EU17" s="67">
        <v>19772.343535874126</v>
      </c>
      <c r="EV17" s="67">
        <v>19772.343535874126</v>
      </c>
      <c r="EW17" s="68">
        <v>19772.343535874126</v>
      </c>
      <c r="EY17" s="66" t="s">
        <v>12</v>
      </c>
      <c r="EZ17" s="67">
        <v>19772.343535874126</v>
      </c>
      <c r="FA17" s="67">
        <v>19772.343535874126</v>
      </c>
      <c r="FB17" s="67">
        <v>19772.343535874126</v>
      </c>
      <c r="FC17" s="67">
        <v>19772.343535874126</v>
      </c>
      <c r="FD17" s="67">
        <v>19772.343535874126</v>
      </c>
      <c r="FE17" s="67">
        <v>19772.343535874126</v>
      </c>
      <c r="FF17" s="68">
        <v>19772.343535874126</v>
      </c>
      <c r="FH17" s="66" t="s">
        <v>12</v>
      </c>
      <c r="FI17" s="69">
        <f t="shared" si="15"/>
        <v>0</v>
      </c>
      <c r="FJ17" s="69">
        <f t="shared" si="6"/>
        <v>0</v>
      </c>
      <c r="FK17" s="69">
        <f t="shared" si="6"/>
        <v>0</v>
      </c>
      <c r="FL17" s="69">
        <f t="shared" si="6"/>
        <v>0</v>
      </c>
      <c r="FM17" s="69">
        <f t="shared" si="6"/>
        <v>0</v>
      </c>
      <c r="FN17" s="69">
        <f t="shared" si="6"/>
        <v>0</v>
      </c>
      <c r="FO17" s="70">
        <f t="shared" si="6"/>
        <v>0</v>
      </c>
      <c r="FQ17" s="66" t="s">
        <v>12</v>
      </c>
      <c r="FR17" s="69">
        <f t="shared" si="16"/>
        <v>0</v>
      </c>
      <c r="FS17" s="69">
        <f t="shared" si="7"/>
        <v>0</v>
      </c>
      <c r="FT17" s="69">
        <f t="shared" si="7"/>
        <v>0</v>
      </c>
      <c r="FU17" s="69">
        <f t="shared" si="7"/>
        <v>0</v>
      </c>
      <c r="FV17" s="69">
        <f t="shared" si="7"/>
        <v>0</v>
      </c>
      <c r="FW17" s="69">
        <f t="shared" si="7"/>
        <v>0</v>
      </c>
      <c r="FX17" s="70">
        <f t="shared" si="7"/>
        <v>0</v>
      </c>
      <c r="FZ17" s="66" t="s">
        <v>12</v>
      </c>
      <c r="GA17" s="69">
        <f t="shared" si="17"/>
        <v>0</v>
      </c>
      <c r="GB17" s="69">
        <f t="shared" si="8"/>
        <v>0</v>
      </c>
      <c r="GC17" s="69">
        <f t="shared" si="8"/>
        <v>0</v>
      </c>
      <c r="GD17" s="69">
        <f t="shared" si="8"/>
        <v>0</v>
      </c>
      <c r="GE17" s="69">
        <f t="shared" si="8"/>
        <v>0</v>
      </c>
      <c r="GF17" s="69">
        <f t="shared" si="8"/>
        <v>0</v>
      </c>
      <c r="GG17" s="70">
        <f t="shared" si="8"/>
        <v>0</v>
      </c>
    </row>
    <row r="18" spans="2:189" x14ac:dyDescent="0.2">
      <c r="B18" s="66" t="s">
        <v>72</v>
      </c>
      <c r="C18" s="67">
        <v>18252.40782967244</v>
      </c>
      <c r="D18" s="67">
        <v>19396.804397355096</v>
      </c>
      <c r="E18" s="67">
        <v>21898.935206332939</v>
      </c>
      <c r="F18" s="67">
        <v>27176.635758478074</v>
      </c>
      <c r="G18" s="67">
        <v>33832.836496393211</v>
      </c>
      <c r="H18" s="67">
        <v>104686.94640241138</v>
      </c>
      <c r="I18" s="68">
        <v>165802.07513788537</v>
      </c>
      <c r="K18" s="66" t="s">
        <v>72</v>
      </c>
      <c r="L18" s="67">
        <v>18252.40782967244</v>
      </c>
      <c r="M18" s="67">
        <v>19396.804397355096</v>
      </c>
      <c r="N18" s="67">
        <v>21883.973694383301</v>
      </c>
      <c r="O18" s="67">
        <v>27109.448574226164</v>
      </c>
      <c r="P18" s="67">
        <v>33670.472991534123</v>
      </c>
      <c r="Q18" s="67">
        <v>104524.58289770893</v>
      </c>
      <c r="R18" s="68">
        <v>167673.4524057146</v>
      </c>
      <c r="T18" s="66" t="s">
        <v>72</v>
      </c>
      <c r="U18" s="67">
        <v>18252.349907714637</v>
      </c>
      <c r="V18" s="67">
        <v>19396.80439756524</v>
      </c>
      <c r="W18" s="67">
        <v>22256.32922634768</v>
      </c>
      <c r="X18" s="67">
        <v>27150.461671107052</v>
      </c>
      <c r="Y18" s="67">
        <v>42191.363587687134</v>
      </c>
      <c r="Z18" s="67">
        <v>113045.47349259464</v>
      </c>
      <c r="AA18" s="68">
        <v>181426.68731192671</v>
      </c>
      <c r="AC18" s="66" t="s">
        <v>72</v>
      </c>
      <c r="AD18" s="67">
        <v>18278.697061662358</v>
      </c>
      <c r="AE18" s="67">
        <v>19399.433319993106</v>
      </c>
      <c r="AF18" s="67">
        <v>22658.134551199437</v>
      </c>
      <c r="AG18" s="67">
        <v>31308.518298944335</v>
      </c>
      <c r="AH18" s="67">
        <v>48688.925337683169</v>
      </c>
      <c r="AI18" s="67">
        <v>127826.22478319114</v>
      </c>
      <c r="AJ18" s="68">
        <v>198254.73120905581</v>
      </c>
      <c r="AL18" s="66" t="s">
        <v>72</v>
      </c>
      <c r="AM18" s="69">
        <f t="shared" si="9"/>
        <v>0</v>
      </c>
      <c r="AN18" s="69">
        <f t="shared" si="0"/>
        <v>0</v>
      </c>
      <c r="AO18" s="69">
        <f t="shared" si="0"/>
        <v>-6.8320727965398564E-4</v>
      </c>
      <c r="AP18" s="69">
        <f t="shared" si="0"/>
        <v>-2.472240672061532E-3</v>
      </c>
      <c r="AQ18" s="69">
        <f t="shared" si="0"/>
        <v>-4.7989917982903529E-3</v>
      </c>
      <c r="AR18" s="69">
        <f t="shared" si="0"/>
        <v>-1.5509431718291333E-3</v>
      </c>
      <c r="AS18" s="70">
        <f t="shared" si="0"/>
        <v>1.1286814512260657E-2</v>
      </c>
      <c r="AU18" s="66" t="s">
        <v>72</v>
      </c>
      <c r="AV18" s="69">
        <f t="shared" si="10"/>
        <v>-3.1733872234429583E-6</v>
      </c>
      <c r="AW18" s="69">
        <f t="shared" si="1"/>
        <v>1.0834000363502128E-11</v>
      </c>
      <c r="AX18" s="69">
        <f t="shared" si="1"/>
        <v>1.6320155142127035E-2</v>
      </c>
      <c r="AY18" s="69">
        <f t="shared" si="1"/>
        <v>-9.6310991557724268E-4</v>
      </c>
      <c r="AZ18" s="69">
        <f t="shared" si="1"/>
        <v>0.24705368975447839</v>
      </c>
      <c r="BA18" s="69">
        <f t="shared" si="1"/>
        <v>7.9843069049444715E-2</v>
      </c>
      <c r="BB18" s="70">
        <f t="shared" si="1"/>
        <v>9.4236529675804759E-2</v>
      </c>
      <c r="BD18" s="66" t="s">
        <v>72</v>
      </c>
      <c r="BE18" s="69">
        <f t="shared" si="11"/>
        <v>1.4403158331353083E-3</v>
      </c>
      <c r="BF18" s="69">
        <f t="shared" si="2"/>
        <v>1.3553380155584271E-4</v>
      </c>
      <c r="BG18" s="69">
        <f t="shared" si="2"/>
        <v>3.4668322350529079E-2</v>
      </c>
      <c r="BH18" s="69">
        <f t="shared" si="2"/>
        <v>0.15203804389869235</v>
      </c>
      <c r="BI18" s="69">
        <f t="shared" si="2"/>
        <v>0.43910267006059955</v>
      </c>
      <c r="BJ18" s="69">
        <f t="shared" si="2"/>
        <v>0.22103308173526748</v>
      </c>
      <c r="BK18" s="70">
        <f t="shared" si="2"/>
        <v>0.19573130218172463</v>
      </c>
      <c r="BM18" s="66" t="s">
        <v>72</v>
      </c>
      <c r="BN18" s="67">
        <v>18252.041621849148</v>
      </c>
      <c r="BO18" s="67">
        <v>19352.976699504157</v>
      </c>
      <c r="BP18" s="67">
        <v>25607.910355397198</v>
      </c>
      <c r="BQ18" s="67">
        <v>46327.226991861273</v>
      </c>
      <c r="BR18" s="67">
        <v>85221.067174256183</v>
      </c>
      <c r="BS18" s="67">
        <v>241100.59673764615</v>
      </c>
      <c r="BT18" s="68">
        <v>544179.78165920544</v>
      </c>
      <c r="BV18" s="66" t="s">
        <v>72</v>
      </c>
      <c r="BW18" s="67">
        <v>18252.041621849148</v>
      </c>
      <c r="BX18" s="67">
        <v>19352.976699504157</v>
      </c>
      <c r="BY18" s="67">
        <v>23902.072791655475</v>
      </c>
      <c r="BZ18" s="67">
        <v>39541.833734696986</v>
      </c>
      <c r="CA18" s="67">
        <v>71517.036909825372</v>
      </c>
      <c r="CB18" s="67">
        <v>208750.83181171509</v>
      </c>
      <c r="CC18" s="68">
        <v>508347.08296890266</v>
      </c>
      <c r="CE18" s="66" t="s">
        <v>72</v>
      </c>
      <c r="CF18" s="67">
        <v>18252.041621849148</v>
      </c>
      <c r="CG18" s="67">
        <v>19352.976699504157</v>
      </c>
      <c r="CH18" s="67">
        <v>22072.971067377952</v>
      </c>
      <c r="CI18" s="67">
        <v>33837.107923995754</v>
      </c>
      <c r="CJ18" s="67">
        <v>56425.664336375834</v>
      </c>
      <c r="CK18" s="67">
        <v>165782.78770763829</v>
      </c>
      <c r="CL18" s="68">
        <v>412057.94059712475</v>
      </c>
      <c r="CN18" s="66" t="s">
        <v>72</v>
      </c>
      <c r="CO18" s="67">
        <v>18252.041621849148</v>
      </c>
      <c r="CP18" s="67">
        <v>19352.976699504157</v>
      </c>
      <c r="CQ18" s="67">
        <v>22072.971067377952</v>
      </c>
      <c r="CR18" s="67">
        <v>26698.065759902838</v>
      </c>
      <c r="CS18" s="67">
        <v>45219.356993780195</v>
      </c>
      <c r="CT18" s="67">
        <v>148954.87019556807</v>
      </c>
      <c r="CU18" s="68">
        <v>390651.86699660553</v>
      </c>
      <c r="CW18" s="66" t="s">
        <v>72</v>
      </c>
      <c r="CX18" s="69">
        <f t="shared" si="12"/>
        <v>0</v>
      </c>
      <c r="CY18" s="69">
        <f t="shared" si="3"/>
        <v>0</v>
      </c>
      <c r="CZ18" s="69">
        <f t="shared" si="3"/>
        <v>-6.6613696317559756E-2</v>
      </c>
      <c r="DA18" s="69">
        <f t="shared" si="3"/>
        <v>-0.14646663954992034</v>
      </c>
      <c r="DB18" s="69">
        <f t="shared" si="3"/>
        <v>-0.16080566365602333</v>
      </c>
      <c r="DC18" s="69">
        <f t="shared" si="3"/>
        <v>-0.13417538307104437</v>
      </c>
      <c r="DD18" s="70">
        <f t="shared" si="3"/>
        <v>-6.5847170177930514E-2</v>
      </c>
      <c r="DF18" s="66" t="s">
        <v>72</v>
      </c>
      <c r="DG18" s="69">
        <f t="shared" si="13"/>
        <v>0</v>
      </c>
      <c r="DH18" s="69">
        <f t="shared" si="4"/>
        <v>0</v>
      </c>
      <c r="DI18" s="69">
        <f t="shared" si="4"/>
        <v>-0.13804091153709508</v>
      </c>
      <c r="DJ18" s="69">
        <f t="shared" si="4"/>
        <v>-0.26960644698332092</v>
      </c>
      <c r="DK18" s="69">
        <f t="shared" si="4"/>
        <v>-0.33789066239924936</v>
      </c>
      <c r="DL18" s="69">
        <f t="shared" si="4"/>
        <v>-0.31239163257635982</v>
      </c>
      <c r="DM18" s="70">
        <f t="shared" si="4"/>
        <v>-0.24279079362199174</v>
      </c>
      <c r="DO18" s="66" t="s">
        <v>72</v>
      </c>
      <c r="DP18" s="69">
        <f t="shared" si="14"/>
        <v>0</v>
      </c>
      <c r="DQ18" s="69">
        <f t="shared" si="5"/>
        <v>0</v>
      </c>
      <c r="DR18" s="69">
        <f t="shared" si="5"/>
        <v>-0.13804091153709508</v>
      </c>
      <c r="DS18" s="69">
        <f t="shared" si="5"/>
        <v>-0.42370680281396655</v>
      </c>
      <c r="DT18" s="69">
        <f t="shared" si="5"/>
        <v>-0.4693875764156098</v>
      </c>
      <c r="DU18" s="69">
        <f t="shared" si="5"/>
        <v>-0.38218788252252456</v>
      </c>
      <c r="DV18" s="70">
        <f t="shared" si="5"/>
        <v>-0.28212719369046191</v>
      </c>
      <c r="DX18" s="66" t="s">
        <v>72</v>
      </c>
      <c r="DY18" s="67">
        <v>18252.290968509657</v>
      </c>
      <c r="DZ18" s="67">
        <v>19353.001633997937</v>
      </c>
      <c r="EA18" s="67">
        <v>26056.218729960405</v>
      </c>
      <c r="EB18" s="67">
        <v>52958.462901602077</v>
      </c>
      <c r="EC18" s="67">
        <v>104376.19978733301</v>
      </c>
      <c r="ED18" s="67">
        <v>246264.56938846901</v>
      </c>
      <c r="EE18" s="68">
        <v>399132.67895593419</v>
      </c>
      <c r="EG18" s="66" t="s">
        <v>72</v>
      </c>
      <c r="EH18" s="67">
        <v>18252.290968509657</v>
      </c>
      <c r="EI18" s="67">
        <v>19353.001633997937</v>
      </c>
      <c r="EJ18" s="67">
        <v>22900.525652340133</v>
      </c>
      <c r="EK18" s="67">
        <v>46093.585245228191</v>
      </c>
      <c r="EL18" s="67">
        <v>91075.844100998016</v>
      </c>
      <c r="EM18" s="67">
        <v>224340.55821866854</v>
      </c>
      <c r="EN18" s="68">
        <v>358827.89239133813</v>
      </c>
      <c r="EP18" s="66" t="s">
        <v>72</v>
      </c>
      <c r="EQ18" s="67">
        <v>18252.363660250787</v>
      </c>
      <c r="ER18" s="67">
        <v>19353.008264211436</v>
      </c>
      <c r="ES18" s="67">
        <v>22881.135414511024</v>
      </c>
      <c r="ET18" s="67">
        <v>38320.435358281757</v>
      </c>
      <c r="EU18" s="67">
        <v>73201.074864811962</v>
      </c>
      <c r="EV18" s="67">
        <v>203454.28641256216</v>
      </c>
      <c r="EW18" s="68">
        <v>318528.51745620579</v>
      </c>
      <c r="EY18" s="66" t="s">
        <v>72</v>
      </c>
      <c r="EZ18" s="67">
        <v>18253.000111341971</v>
      </c>
      <c r="FA18" s="67">
        <v>19353.710776830252</v>
      </c>
      <c r="FB18" s="67">
        <v>23095.913871967816</v>
      </c>
      <c r="FC18" s="67">
        <v>35541.428142310077</v>
      </c>
      <c r="FD18" s="67">
        <v>69445.47929080321</v>
      </c>
      <c r="FE18" s="67">
        <v>199731.64835932158</v>
      </c>
      <c r="FF18" s="68">
        <v>310247.13385068416</v>
      </c>
      <c r="FH18" s="66" t="s">
        <v>72</v>
      </c>
      <c r="FI18" s="69">
        <f t="shared" si="15"/>
        <v>0</v>
      </c>
      <c r="FJ18" s="69">
        <f t="shared" si="6"/>
        <v>0</v>
      </c>
      <c r="FK18" s="69">
        <f t="shared" si="6"/>
        <v>-0.1211109374819509</v>
      </c>
      <c r="FL18" s="69">
        <f t="shared" si="6"/>
        <v>-0.12962758509681394</v>
      </c>
      <c r="FM18" s="69">
        <f t="shared" si="6"/>
        <v>-0.12742709270345665</v>
      </c>
      <c r="FN18" s="69">
        <f t="shared" si="6"/>
        <v>-8.9026250200111123E-2</v>
      </c>
      <c r="FO18" s="70">
        <f t="shared" si="6"/>
        <v>-0.10098092361173427</v>
      </c>
      <c r="FQ18" s="66" t="s">
        <v>72</v>
      </c>
      <c r="FR18" s="69">
        <f t="shared" si="16"/>
        <v>3.9826091560168919E-6</v>
      </c>
      <c r="FS18" s="69">
        <f t="shared" si="7"/>
        <v>3.4259354819710097E-7</v>
      </c>
      <c r="FT18" s="69">
        <f t="shared" si="7"/>
        <v>-0.12185510677336131</v>
      </c>
      <c r="FU18" s="69">
        <f t="shared" si="7"/>
        <v>-0.27640582338120501</v>
      </c>
      <c r="FV18" s="69">
        <f t="shared" si="7"/>
        <v>-0.29868039827125825</v>
      </c>
      <c r="FW18" s="69">
        <f t="shared" si="7"/>
        <v>-0.17383857971211425</v>
      </c>
      <c r="FX18" s="70">
        <f t="shared" si="7"/>
        <v>-0.20194828875093784</v>
      </c>
      <c r="FZ18" s="66" t="s">
        <v>72</v>
      </c>
      <c r="GA18" s="69">
        <f t="shared" si="17"/>
        <v>3.8852264274025217E-5</v>
      </c>
      <c r="GB18" s="69">
        <f t="shared" si="8"/>
        <v>3.6642524282592959E-5</v>
      </c>
      <c r="GC18" s="69">
        <f t="shared" si="8"/>
        <v>-0.11361222012573613</v>
      </c>
      <c r="GD18" s="69">
        <f t="shared" si="8"/>
        <v>-0.32888104761751136</v>
      </c>
      <c r="GE18" s="69">
        <f t="shared" si="8"/>
        <v>-0.33466173866936433</v>
      </c>
      <c r="GF18" s="69">
        <f t="shared" si="8"/>
        <v>-0.18895499724016029</v>
      </c>
      <c r="GG18" s="70">
        <f t="shared" si="8"/>
        <v>-0.22269673667854029</v>
      </c>
    </row>
    <row r="19" spans="2:189" x14ac:dyDescent="0.2">
      <c r="B19" s="66" t="s">
        <v>73</v>
      </c>
      <c r="C19" s="67">
        <v>182838.59044849212</v>
      </c>
      <c r="D19" s="67">
        <v>195143.97678014592</v>
      </c>
      <c r="E19" s="67">
        <v>204032.74482768687</v>
      </c>
      <c r="F19" s="67">
        <v>209252.25404662383</v>
      </c>
      <c r="G19" s="67">
        <v>210106.54103061973</v>
      </c>
      <c r="H19" s="67">
        <v>218600.4541815203</v>
      </c>
      <c r="I19" s="68">
        <v>222128.98111333404</v>
      </c>
      <c r="K19" s="66" t="s">
        <v>73</v>
      </c>
      <c r="L19" s="67">
        <v>182842.08939430027</v>
      </c>
      <c r="M19" s="67">
        <v>195143.97678014592</v>
      </c>
      <c r="N19" s="67">
        <v>205467.19029054209</v>
      </c>
      <c r="O19" s="67">
        <v>210791.47507502075</v>
      </c>
      <c r="P19" s="67">
        <v>211608.10055146168</v>
      </c>
      <c r="Q19" s="67">
        <v>220102.01370236219</v>
      </c>
      <c r="R19" s="68">
        <v>223630.54063417562</v>
      </c>
      <c r="T19" s="66" t="s">
        <v>73</v>
      </c>
      <c r="U19" s="67">
        <v>182842.08939430027</v>
      </c>
      <c r="V19" s="67">
        <v>195051.66395027467</v>
      </c>
      <c r="W19" s="67">
        <v>208740.29951418343</v>
      </c>
      <c r="X19" s="67">
        <v>218071.12260528826</v>
      </c>
      <c r="Y19" s="67">
        <v>218887.74808172919</v>
      </c>
      <c r="Z19" s="67">
        <v>227009.30569866457</v>
      </c>
      <c r="AA19" s="68">
        <v>230590.44833429073</v>
      </c>
      <c r="AC19" s="66" t="s">
        <v>73</v>
      </c>
      <c r="AD19" s="67">
        <v>182872.82994436644</v>
      </c>
      <c r="AE19" s="67">
        <v>195051.68536623116</v>
      </c>
      <c r="AF19" s="67">
        <v>214036.16648887645</v>
      </c>
      <c r="AG19" s="67">
        <v>220260.61027399078</v>
      </c>
      <c r="AH19" s="67">
        <v>220925.48060913204</v>
      </c>
      <c r="AI19" s="67">
        <v>228061.89125628222</v>
      </c>
      <c r="AJ19" s="68">
        <v>231523.28512656124</v>
      </c>
      <c r="AL19" s="66" t="s">
        <v>73</v>
      </c>
      <c r="AM19" s="69">
        <f t="shared" si="9"/>
        <v>1.9136801479247012E-5</v>
      </c>
      <c r="AN19" s="69">
        <f t="shared" si="0"/>
        <v>0</v>
      </c>
      <c r="AO19" s="69">
        <f t="shared" si="0"/>
        <v>7.0304669187617463E-3</v>
      </c>
      <c r="AP19" s="69">
        <f t="shared" si="0"/>
        <v>7.3558157612676478E-3</v>
      </c>
      <c r="AQ19" s="69">
        <f t="shared" si="0"/>
        <v>7.1466576598542275E-3</v>
      </c>
      <c r="AR19" s="69">
        <f t="shared" si="0"/>
        <v>6.8689679829989636E-3</v>
      </c>
      <c r="AS19" s="70">
        <f t="shared" si="0"/>
        <v>6.7598541771343168E-3</v>
      </c>
      <c r="AU19" s="66" t="s">
        <v>73</v>
      </c>
      <c r="AV19" s="69">
        <f t="shared" si="10"/>
        <v>1.9136801479247012E-5</v>
      </c>
      <c r="AW19" s="69">
        <f t="shared" si="1"/>
        <v>-4.7304985475038475E-4</v>
      </c>
      <c r="AX19" s="69">
        <f t="shared" si="1"/>
        <v>2.3072544999932498E-2</v>
      </c>
      <c r="AY19" s="69">
        <f t="shared" si="1"/>
        <v>4.2144676523768743E-2</v>
      </c>
      <c r="AZ19" s="69">
        <f t="shared" si="1"/>
        <v>4.179406794303353E-2</v>
      </c>
      <c r="BA19" s="69">
        <f t="shared" si="1"/>
        <v>3.8466761419268414E-2</v>
      </c>
      <c r="BB19" s="70">
        <f t="shared" si="1"/>
        <v>3.8092585571441129E-2</v>
      </c>
      <c r="BD19" s="66" t="s">
        <v>73</v>
      </c>
      <c r="BE19" s="69">
        <f t="shared" si="11"/>
        <v>1.8726624281195647E-4</v>
      </c>
      <c r="BF19" s="69">
        <f t="shared" si="2"/>
        <v>-4.7294011036136396E-4</v>
      </c>
      <c r="BG19" s="69">
        <f t="shared" si="2"/>
        <v>4.9028510936506065E-2</v>
      </c>
      <c r="BH19" s="69">
        <f t="shared" si="2"/>
        <v>5.2608065215460798E-2</v>
      </c>
      <c r="BI19" s="69">
        <f t="shared" si="2"/>
        <v>5.1492635714447399E-2</v>
      </c>
      <c r="BJ19" s="69">
        <f t="shared" si="2"/>
        <v>4.3281872904552099E-2</v>
      </c>
      <c r="BK19" s="70">
        <f t="shared" si="2"/>
        <v>4.2292113195414371E-2</v>
      </c>
      <c r="BM19" s="66" t="s">
        <v>73</v>
      </c>
      <c r="BN19" s="67">
        <v>182838.59702240198</v>
      </c>
      <c r="BO19" s="67">
        <v>194536.01909769612</v>
      </c>
      <c r="BP19" s="67">
        <v>207709.58140376428</v>
      </c>
      <c r="BQ19" s="67">
        <v>220034.31285514045</v>
      </c>
      <c r="BR19" s="67">
        <v>222622.8384402766</v>
      </c>
      <c r="BS19" s="67">
        <v>224627.39880597245</v>
      </c>
      <c r="BT19" s="68">
        <v>227102.31561382726</v>
      </c>
      <c r="BV19" s="66" t="s">
        <v>73</v>
      </c>
      <c r="BW19" s="67">
        <v>182838.59702240326</v>
      </c>
      <c r="BX19" s="67">
        <v>194533.86473976308</v>
      </c>
      <c r="BY19" s="67">
        <v>207327.54452684234</v>
      </c>
      <c r="BZ19" s="67">
        <v>218230.65582626648</v>
      </c>
      <c r="CA19" s="67">
        <v>218985.94529863162</v>
      </c>
      <c r="CB19" s="67">
        <v>224025.67904679483</v>
      </c>
      <c r="CC19" s="68">
        <v>226969.44356927325</v>
      </c>
      <c r="CE19" s="66" t="s">
        <v>73</v>
      </c>
      <c r="CF19" s="67">
        <v>182838.59702240198</v>
      </c>
      <c r="CG19" s="67">
        <v>194453.88118631716</v>
      </c>
      <c r="CH19" s="67">
        <v>206867.61051161683</v>
      </c>
      <c r="CI19" s="67">
        <v>217563.25990762041</v>
      </c>
      <c r="CJ19" s="67">
        <v>217920.2662825071</v>
      </c>
      <c r="CK19" s="67">
        <v>224005.05688461292</v>
      </c>
      <c r="CL19" s="68">
        <v>226948.82140945783</v>
      </c>
      <c r="CN19" s="66" t="s">
        <v>73</v>
      </c>
      <c r="CO19" s="67">
        <v>182808.78279596317</v>
      </c>
      <c r="CP19" s="67">
        <v>194510.33018050843</v>
      </c>
      <c r="CQ19" s="67">
        <v>212835.78039346987</v>
      </c>
      <c r="CR19" s="67">
        <v>217542.75612738947</v>
      </c>
      <c r="CS19" s="67">
        <v>217772.45943087849</v>
      </c>
      <c r="CT19" s="67">
        <v>223909.7630969797</v>
      </c>
      <c r="CU19" s="68">
        <v>226878.98822268934</v>
      </c>
      <c r="CW19" s="66" t="s">
        <v>73</v>
      </c>
      <c r="CX19" s="69">
        <f t="shared" si="12"/>
        <v>7.1054273576010019E-15</v>
      </c>
      <c r="CY19" s="69">
        <f t="shared" si="3"/>
        <v>-1.1074339564598468E-5</v>
      </c>
      <c r="CZ19" s="69">
        <f t="shared" si="3"/>
        <v>-1.839283842083872E-3</v>
      </c>
      <c r="DA19" s="69">
        <f t="shared" si="3"/>
        <v>-8.1971625491947808E-3</v>
      </c>
      <c r="DB19" s="69">
        <f t="shared" si="3"/>
        <v>-1.6336568013980535E-2</v>
      </c>
      <c r="DC19" s="69">
        <f t="shared" si="3"/>
        <v>-2.6787460584778433E-3</v>
      </c>
      <c r="DD19" s="70">
        <f t="shared" si="3"/>
        <v>-5.8507569240262569E-4</v>
      </c>
      <c r="DF19" s="66" t="s">
        <v>73</v>
      </c>
      <c r="DG19" s="69">
        <f t="shared" si="13"/>
        <v>0</v>
      </c>
      <c r="DH19" s="69">
        <f t="shared" si="4"/>
        <v>-4.2222469525143858E-4</v>
      </c>
      <c r="DI19" s="69">
        <f t="shared" si="4"/>
        <v>-4.0535967886370372E-3</v>
      </c>
      <c r="DJ19" s="69">
        <f t="shared" si="4"/>
        <v>-1.1230307289149311E-2</v>
      </c>
      <c r="DK19" s="69">
        <f t="shared" si="4"/>
        <v>-2.1123493845987662E-2</v>
      </c>
      <c r="DL19" s="69">
        <f t="shared" si="4"/>
        <v>-2.7705521439844727E-3</v>
      </c>
      <c r="DM19" s="70">
        <f t="shared" si="4"/>
        <v>-6.7588128264817193E-4</v>
      </c>
      <c r="DO19" s="66" t="s">
        <v>73</v>
      </c>
      <c r="DP19" s="69">
        <f t="shared" si="14"/>
        <v>-1.6306308910896128E-4</v>
      </c>
      <c r="DQ19" s="69">
        <f t="shared" si="5"/>
        <v>-1.3205224054047005E-4</v>
      </c>
      <c r="DR19" s="69">
        <f t="shared" si="5"/>
        <v>2.4679646240010511E-2</v>
      </c>
      <c r="DS19" s="69">
        <f t="shared" si="5"/>
        <v>-1.1323491756448423E-2</v>
      </c>
      <c r="DT19" s="69">
        <f t="shared" si="5"/>
        <v>-2.1787427756201794E-2</v>
      </c>
      <c r="DU19" s="69">
        <f t="shared" si="5"/>
        <v>-3.1947826169353988E-3</v>
      </c>
      <c r="DV19" s="70">
        <f t="shared" si="5"/>
        <v>-9.833778688442818E-4</v>
      </c>
      <c r="DX19" s="66" t="s">
        <v>73</v>
      </c>
      <c r="DY19" s="67">
        <v>182839.03480990336</v>
      </c>
      <c r="DZ19" s="67">
        <v>194534.30871447231</v>
      </c>
      <c r="EA19" s="67">
        <v>213014.33742853533</v>
      </c>
      <c r="EB19" s="67">
        <v>224931.59785198607</v>
      </c>
      <c r="EC19" s="67">
        <v>232233.4797779627</v>
      </c>
      <c r="ED19" s="67">
        <v>232233.4797779627</v>
      </c>
      <c r="EE19" s="68">
        <v>234809.39026325266</v>
      </c>
      <c r="EG19" s="66" t="s">
        <v>73</v>
      </c>
      <c r="EH19" s="67">
        <v>182839.03480988997</v>
      </c>
      <c r="EI19" s="67">
        <v>194534.30252724967</v>
      </c>
      <c r="EJ19" s="67">
        <v>209889.2459533794</v>
      </c>
      <c r="EK19" s="67">
        <v>222704.03376389114</v>
      </c>
      <c r="EL19" s="67">
        <v>229682.12760573303</v>
      </c>
      <c r="EM19" s="67">
        <v>229682.12760573303</v>
      </c>
      <c r="EN19" s="68">
        <v>232417.89058276202</v>
      </c>
      <c r="EP19" s="66" t="s">
        <v>73</v>
      </c>
      <c r="EQ19" s="67">
        <v>182838.59702240024</v>
      </c>
      <c r="ER19" s="67">
        <v>194439.85636400769</v>
      </c>
      <c r="ES19" s="67">
        <v>207533.02229114578</v>
      </c>
      <c r="ET19" s="67">
        <v>218930.64966614492</v>
      </c>
      <c r="EU19" s="67">
        <v>220553.21718570811</v>
      </c>
      <c r="EV19" s="67">
        <v>221017.96940974955</v>
      </c>
      <c r="EW19" s="68">
        <v>224007.21530709922</v>
      </c>
      <c r="EY19" s="66" t="s">
        <v>73</v>
      </c>
      <c r="EZ19" s="67">
        <v>182808.78279593759</v>
      </c>
      <c r="FA19" s="67">
        <v>194455.58481033248</v>
      </c>
      <c r="FB19" s="67">
        <v>216272.3339032435</v>
      </c>
      <c r="FC19" s="67">
        <v>221547.83873420293</v>
      </c>
      <c r="FD19" s="67">
        <v>223056.51483581448</v>
      </c>
      <c r="FE19" s="67">
        <v>228364.53152005808</v>
      </c>
      <c r="FF19" s="68">
        <v>231353.77741740912</v>
      </c>
      <c r="FH19" s="66" t="s">
        <v>73</v>
      </c>
      <c r="FI19" s="69">
        <f t="shared" si="15"/>
        <v>-7.3274719625260332E-14</v>
      </c>
      <c r="FJ19" s="69">
        <f t="shared" si="6"/>
        <v>-3.1805303057907963E-8</v>
      </c>
      <c r="FK19" s="69">
        <f t="shared" si="6"/>
        <v>-1.467080344394367E-2</v>
      </c>
      <c r="FL19" s="69">
        <f t="shared" si="6"/>
        <v>-9.9032955323633542E-3</v>
      </c>
      <c r="FM19" s="69">
        <f t="shared" si="6"/>
        <v>-1.0986151413952094E-2</v>
      </c>
      <c r="FN19" s="69">
        <f t="shared" si="6"/>
        <v>-1.0986151413952094E-2</v>
      </c>
      <c r="FO19" s="70">
        <f t="shared" si="6"/>
        <v>-1.0184855374861468E-2</v>
      </c>
      <c r="FQ19" s="66" t="s">
        <v>73</v>
      </c>
      <c r="FR19" s="69">
        <f t="shared" si="16"/>
        <v>-2.3943875200327369E-6</v>
      </c>
      <c r="FS19" s="69">
        <f t="shared" si="7"/>
        <v>-4.8553055288180769E-4</v>
      </c>
      <c r="FT19" s="69">
        <f t="shared" si="7"/>
        <v>-2.5732141805846709E-2</v>
      </c>
      <c r="FU19" s="69">
        <f t="shared" si="7"/>
        <v>-2.6678991494071935E-2</v>
      </c>
      <c r="FV19" s="69">
        <f t="shared" si="7"/>
        <v>-5.0295343304600282E-2</v>
      </c>
      <c r="FW19" s="69">
        <f t="shared" si="7"/>
        <v>-4.8294114952487588E-2</v>
      </c>
      <c r="FX19" s="70">
        <f t="shared" si="7"/>
        <v>-4.6004016040596785E-2</v>
      </c>
      <c r="FZ19" s="66" t="s">
        <v>73</v>
      </c>
      <c r="GA19" s="69">
        <f t="shared" si="17"/>
        <v>-1.654570863230953E-4</v>
      </c>
      <c r="GB19" s="69">
        <f t="shared" si="8"/>
        <v>-4.0467876674332715E-4</v>
      </c>
      <c r="GC19" s="69">
        <f t="shared" si="8"/>
        <v>1.5294728580423467E-2</v>
      </c>
      <c r="GD19" s="69">
        <f t="shared" si="8"/>
        <v>-1.5043502780831108E-2</v>
      </c>
      <c r="GE19" s="69">
        <f t="shared" si="8"/>
        <v>-3.9516115208376834E-2</v>
      </c>
      <c r="GF19" s="69">
        <f t="shared" si="8"/>
        <v>-1.6659735114866736E-2</v>
      </c>
      <c r="GG19" s="70">
        <f t="shared" si="8"/>
        <v>-1.4716672284568078E-2</v>
      </c>
    </row>
    <row r="20" spans="2:189" ht="16" thickBot="1" x14ac:dyDescent="0.25">
      <c r="B20" s="71" t="s">
        <v>14</v>
      </c>
      <c r="C20" s="72">
        <v>4057450.0794826206</v>
      </c>
      <c r="D20" s="72">
        <v>4144130.4880939047</v>
      </c>
      <c r="E20" s="72">
        <v>4199762.1371769561</v>
      </c>
      <c r="F20" s="72">
        <v>4342669.3644628832</v>
      </c>
      <c r="G20" s="72">
        <v>4483880.9645226765</v>
      </c>
      <c r="H20" s="72">
        <v>4762714.643088893</v>
      </c>
      <c r="I20" s="73">
        <v>5142720.8941663532</v>
      </c>
      <c r="K20" s="71" t="s">
        <v>14</v>
      </c>
      <c r="L20" s="72">
        <v>4056125.4720255383</v>
      </c>
      <c r="M20" s="72">
        <v>4140237.7534830067</v>
      </c>
      <c r="N20" s="72">
        <v>4197089.434745471</v>
      </c>
      <c r="O20" s="72">
        <v>4337224.0094075333</v>
      </c>
      <c r="P20" s="72">
        <v>4477806.3976728572</v>
      </c>
      <c r="Q20" s="72">
        <v>4760513.5267521525</v>
      </c>
      <c r="R20" s="73">
        <v>5140757.2640496483</v>
      </c>
      <c r="T20" s="71" t="s">
        <v>14</v>
      </c>
      <c r="U20" s="72">
        <v>4054743.6031289841</v>
      </c>
      <c r="V20" s="72">
        <v>4136854.8104905854</v>
      </c>
      <c r="W20" s="72">
        <v>4191680.2566721225</v>
      </c>
      <c r="X20" s="72">
        <v>4328285.0835979357</v>
      </c>
      <c r="Y20" s="72">
        <v>4469904.2425341439</v>
      </c>
      <c r="Z20" s="72">
        <v>4752660.6496839281</v>
      </c>
      <c r="AA20" s="73">
        <v>5134688.0401645089</v>
      </c>
      <c r="AC20" s="71" t="s">
        <v>14</v>
      </c>
      <c r="AD20" s="72">
        <v>4052366.7941009291</v>
      </c>
      <c r="AE20" s="72">
        <v>4131911.7037296984</v>
      </c>
      <c r="AF20" s="72">
        <v>4184414.5313432366</v>
      </c>
      <c r="AG20" s="72">
        <v>4322128.7252842141</v>
      </c>
      <c r="AH20" s="72">
        <v>4464884.5870183632</v>
      </c>
      <c r="AI20" s="72">
        <v>4748377.4459597552</v>
      </c>
      <c r="AJ20" s="73">
        <v>5132303.7142164735</v>
      </c>
      <c r="AL20" s="71" t="s">
        <v>14</v>
      </c>
      <c r="AM20" s="74">
        <f t="shared" si="9"/>
        <v>-3.2646303247951813E-4</v>
      </c>
      <c r="AN20" s="74">
        <f t="shared" si="0"/>
        <v>-9.3933688190606102E-4</v>
      </c>
      <c r="AO20" s="74">
        <f t="shared" si="0"/>
        <v>-6.3639376331003916E-4</v>
      </c>
      <c r="AP20" s="74">
        <f t="shared" si="0"/>
        <v>-1.2539188684063118E-3</v>
      </c>
      <c r="AQ20" s="74">
        <f t="shared" si="0"/>
        <v>-1.354756492842335E-3</v>
      </c>
      <c r="AR20" s="74">
        <f t="shared" si="0"/>
        <v>-4.6215582954034495E-4</v>
      </c>
      <c r="AS20" s="75">
        <f t="shared" si="0"/>
        <v>-3.8182708280598554E-4</v>
      </c>
      <c r="AU20" s="71" t="s">
        <v>14</v>
      </c>
      <c r="AV20" s="74">
        <f t="shared" si="10"/>
        <v>-6.6703873137519132E-4</v>
      </c>
      <c r="AW20" s="74">
        <f t="shared" si="1"/>
        <v>-1.755658424420381E-3</v>
      </c>
      <c r="AX20" s="74">
        <f t="shared" si="1"/>
        <v>-1.9243662476242651E-3</v>
      </c>
      <c r="AY20" s="74">
        <f t="shared" si="1"/>
        <v>-3.3123131552812435E-3</v>
      </c>
      <c r="AZ20" s="74">
        <f t="shared" si="1"/>
        <v>-3.1171037097369458E-3</v>
      </c>
      <c r="BA20" s="74">
        <f t="shared" si="1"/>
        <v>-2.1109795900861039E-3</v>
      </c>
      <c r="BB20" s="75">
        <f t="shared" si="1"/>
        <v>-1.5619852150553504E-3</v>
      </c>
      <c r="BD20" s="71" t="s">
        <v>14</v>
      </c>
      <c r="BE20" s="74">
        <f t="shared" si="11"/>
        <v>-1.2528275843481929E-3</v>
      </c>
      <c r="BF20" s="74">
        <f t="shared" si="2"/>
        <v>-2.9484555081725761E-3</v>
      </c>
      <c r="BG20" s="74">
        <f t="shared" si="2"/>
        <v>-3.6543988284145623E-3</v>
      </c>
      <c r="BH20" s="74">
        <f t="shared" si="2"/>
        <v>-4.7299569584454693E-3</v>
      </c>
      <c r="BI20" s="74">
        <f t="shared" si="2"/>
        <v>-4.2365927317464802E-3</v>
      </c>
      <c r="BJ20" s="74">
        <f t="shared" si="2"/>
        <v>-3.0102994202985123E-3</v>
      </c>
      <c r="BK20" s="75">
        <f t="shared" si="2"/>
        <v>-2.02561643228516E-3</v>
      </c>
      <c r="BM20" s="71" t="s">
        <v>14</v>
      </c>
      <c r="BN20" s="72">
        <v>4058525.3502013739</v>
      </c>
      <c r="BO20" s="72">
        <v>4144065.6837025834</v>
      </c>
      <c r="BP20" s="72">
        <v>4176357.5274497075</v>
      </c>
      <c r="BQ20" s="72">
        <v>4107613.4718463537</v>
      </c>
      <c r="BR20" s="72">
        <v>4093930.4393973197</v>
      </c>
      <c r="BS20" s="72">
        <v>4290523.5088087218</v>
      </c>
      <c r="BT20" s="73">
        <v>4616519.0401806766</v>
      </c>
      <c r="BV20" s="71" t="s">
        <v>14</v>
      </c>
      <c r="BW20" s="72">
        <v>4057840.9967685873</v>
      </c>
      <c r="BX20" s="72">
        <v>4141309.5600402979</v>
      </c>
      <c r="BY20" s="72">
        <v>4173961.9126675404</v>
      </c>
      <c r="BZ20" s="72">
        <v>4113115.095836998</v>
      </c>
      <c r="CA20" s="72">
        <v>4103821.0520584811</v>
      </c>
      <c r="CB20" s="72">
        <v>4294939.9830386182</v>
      </c>
      <c r="CC20" s="73">
        <v>4618584.8930675788</v>
      </c>
      <c r="CE20" s="71" t="s">
        <v>14</v>
      </c>
      <c r="CF20" s="72">
        <v>4055595.5806589569</v>
      </c>
      <c r="CG20" s="72">
        <v>4139133.6623457139</v>
      </c>
      <c r="CH20" s="72">
        <v>4170398.5588577958</v>
      </c>
      <c r="CI20" s="72">
        <v>4125034.3951312588</v>
      </c>
      <c r="CJ20" s="72">
        <v>4120986.7346147657</v>
      </c>
      <c r="CK20" s="72">
        <v>4316996.5528328409</v>
      </c>
      <c r="CL20" s="73">
        <v>4638402.1456709653</v>
      </c>
      <c r="CN20" s="71" t="s">
        <v>14</v>
      </c>
      <c r="CO20" s="72">
        <v>4054298.5392276067</v>
      </c>
      <c r="CP20" s="72">
        <v>4134694.6614927771</v>
      </c>
      <c r="CQ20" s="72">
        <v>4164198.4732494159</v>
      </c>
      <c r="CR20" s="72">
        <v>4122628.7042966108</v>
      </c>
      <c r="CS20" s="72">
        <v>4131949.0840912042</v>
      </c>
      <c r="CT20" s="72">
        <v>4323891.6053876756</v>
      </c>
      <c r="CU20" s="73">
        <v>4640434.8803167166</v>
      </c>
      <c r="CW20" s="71" t="s">
        <v>14</v>
      </c>
      <c r="CX20" s="74">
        <f t="shared" si="12"/>
        <v>-1.6862120443639217E-4</v>
      </c>
      <c r="CY20" s="74">
        <f t="shared" si="3"/>
        <v>-6.6507721466013692E-4</v>
      </c>
      <c r="CZ20" s="74">
        <f t="shared" si="3"/>
        <v>-5.7361343381678864E-4</v>
      </c>
      <c r="DA20" s="74">
        <f t="shared" si="3"/>
        <v>1.3393723699546278E-3</v>
      </c>
      <c r="DB20" s="74">
        <f t="shared" si="3"/>
        <v>2.4159210342169501E-3</v>
      </c>
      <c r="DC20" s="74">
        <f t="shared" si="3"/>
        <v>1.0293555601850191E-3</v>
      </c>
      <c r="DD20" s="75">
        <f t="shared" si="3"/>
        <v>4.4749146898803716E-4</v>
      </c>
      <c r="DF20" s="71" t="s">
        <v>14</v>
      </c>
      <c r="DG20" s="74">
        <f t="shared" si="13"/>
        <v>-7.2188031110154149E-4</v>
      </c>
      <c r="DH20" s="74">
        <f t="shared" si="4"/>
        <v>-1.1901407297344457E-3</v>
      </c>
      <c r="DI20" s="74">
        <f t="shared" si="4"/>
        <v>-1.4268339223223458E-3</v>
      </c>
      <c r="DJ20" s="74">
        <f t="shared" si="4"/>
        <v>4.2411301365885556E-3</v>
      </c>
      <c r="DK20" s="74">
        <f t="shared" si="4"/>
        <v>6.6088800525465619E-3</v>
      </c>
      <c r="DL20" s="74">
        <f t="shared" si="4"/>
        <v>6.170119793020179E-3</v>
      </c>
      <c r="DM20" s="75">
        <f t="shared" si="4"/>
        <v>4.7401744257578038E-3</v>
      </c>
      <c r="DO20" s="71" t="s">
        <v>14</v>
      </c>
      <c r="DP20" s="74">
        <f t="shared" si="14"/>
        <v>-1.0414647215539752E-3</v>
      </c>
      <c r="DQ20" s="74">
        <f t="shared" si="5"/>
        <v>-2.2613112158573756E-3</v>
      </c>
      <c r="DR20" s="74">
        <f t="shared" si="5"/>
        <v>-2.9114016509301788E-3</v>
      </c>
      <c r="DS20" s="74">
        <f t="shared" si="5"/>
        <v>3.6554638242307647E-3</v>
      </c>
      <c r="DT20" s="74">
        <f t="shared" si="5"/>
        <v>9.2865878540626667E-3</v>
      </c>
      <c r="DU20" s="74">
        <f t="shared" si="5"/>
        <v>7.7771620433839672E-3</v>
      </c>
      <c r="DV20" s="75">
        <f t="shared" si="5"/>
        <v>5.1804920391065323E-3</v>
      </c>
      <c r="DX20" s="71" t="s">
        <v>14</v>
      </c>
      <c r="DY20" s="72">
        <v>4056946.0521860095</v>
      </c>
      <c r="DZ20" s="72">
        <v>4141139.1518686423</v>
      </c>
      <c r="EA20" s="72">
        <v>4175766.2335249078</v>
      </c>
      <c r="EB20" s="72">
        <v>4154349.2820887999</v>
      </c>
      <c r="EC20" s="72">
        <v>4160760.6447470947</v>
      </c>
      <c r="ED20" s="72">
        <v>4370147.9769952111</v>
      </c>
      <c r="EE20" s="73">
        <v>4724511.9071165472</v>
      </c>
      <c r="EG20" s="71" t="s">
        <v>14</v>
      </c>
      <c r="EH20" s="72">
        <v>4055524.3103844607</v>
      </c>
      <c r="EI20" s="72">
        <v>4137639.048840994</v>
      </c>
      <c r="EJ20" s="72">
        <v>4173765.0774486638</v>
      </c>
      <c r="EK20" s="72">
        <v>4151043.7120744647</v>
      </c>
      <c r="EL20" s="72">
        <v>4157718.5374885579</v>
      </c>
      <c r="EM20" s="72">
        <v>4367310.3311092416</v>
      </c>
      <c r="EN20" s="73">
        <v>4722754.2238512542</v>
      </c>
      <c r="EP20" s="71" t="s">
        <v>14</v>
      </c>
      <c r="EQ20" s="72">
        <v>4053443.2696481654</v>
      </c>
      <c r="ER20" s="72">
        <v>4136066.5877868515</v>
      </c>
      <c r="ES20" s="72">
        <v>4168160.1961836806</v>
      </c>
      <c r="ET20" s="72">
        <v>4142686.6482057194</v>
      </c>
      <c r="EU20" s="72">
        <v>4153217.2246811087</v>
      </c>
      <c r="EV20" s="72">
        <v>4363412.0890479302</v>
      </c>
      <c r="EW20" s="73">
        <v>4717638.139288445</v>
      </c>
      <c r="EY20" s="71" t="s">
        <v>14</v>
      </c>
      <c r="EZ20" s="72">
        <v>4053267.2790752137</v>
      </c>
      <c r="FA20" s="72">
        <v>4133308.4695240753</v>
      </c>
      <c r="FB20" s="72">
        <v>4160520.8680956624</v>
      </c>
      <c r="FC20" s="72">
        <v>4138459.0222961684</v>
      </c>
      <c r="FD20" s="72">
        <v>4152845.2174922936</v>
      </c>
      <c r="FE20" s="72">
        <v>4362456.9374218052</v>
      </c>
      <c r="FF20" s="73">
        <v>4716799.1233700477</v>
      </c>
      <c r="FH20" s="71" t="s">
        <v>14</v>
      </c>
      <c r="FI20" s="74">
        <f t="shared" si="15"/>
        <v>-3.5044631682557004E-4</v>
      </c>
      <c r="FJ20" s="74">
        <f t="shared" si="6"/>
        <v>-8.4520295003098767E-4</v>
      </c>
      <c r="FK20" s="74">
        <f t="shared" si="6"/>
        <v>-4.7923086790102598E-4</v>
      </c>
      <c r="FL20" s="74">
        <f t="shared" si="6"/>
        <v>-7.9568899721238484E-4</v>
      </c>
      <c r="FM20" s="74">
        <f t="shared" si="6"/>
        <v>-7.3114209594760116E-4</v>
      </c>
      <c r="FN20" s="74">
        <f t="shared" si="6"/>
        <v>-6.4932489721336584E-4</v>
      </c>
      <c r="FO20" s="75">
        <f t="shared" si="6"/>
        <v>-3.7203488949733021E-4</v>
      </c>
      <c r="FQ20" s="71" t="s">
        <v>14</v>
      </c>
      <c r="FR20" s="74">
        <f t="shared" si="16"/>
        <v>-8.6340377534888102E-4</v>
      </c>
      <c r="FS20" s="74">
        <f t="shared" si="7"/>
        <v>-1.2249199787217613E-3</v>
      </c>
      <c r="FT20" s="74">
        <f t="shared" si="7"/>
        <v>-1.8214710584520954E-3</v>
      </c>
      <c r="FU20" s="74">
        <f t="shared" si="7"/>
        <v>-2.8073310863299117E-3</v>
      </c>
      <c r="FV20" s="74">
        <f t="shared" si="7"/>
        <v>-1.8129906308139709E-3</v>
      </c>
      <c r="FW20" s="74">
        <f t="shared" si="7"/>
        <v>-1.5413409300415459E-3</v>
      </c>
      <c r="FX20" s="75">
        <f t="shared" si="7"/>
        <v>-1.4549159708431292E-3</v>
      </c>
      <c r="FZ20" s="71" t="s">
        <v>14</v>
      </c>
      <c r="GA20" s="74">
        <f t="shared" si="17"/>
        <v>-9.0678383776232607E-4</v>
      </c>
      <c r="GB20" s="74">
        <f t="shared" si="8"/>
        <v>-1.890948856677177E-3</v>
      </c>
      <c r="GC20" s="74">
        <f t="shared" si="8"/>
        <v>-3.650914485310186E-3</v>
      </c>
      <c r="GD20" s="74">
        <f t="shared" si="8"/>
        <v>-3.8249696194639915E-3</v>
      </c>
      <c r="GE20" s="74">
        <f t="shared" si="8"/>
        <v>-1.9023990877231611E-3</v>
      </c>
      <c r="GF20" s="74">
        <f t="shared" si="8"/>
        <v>-1.7599036952277158E-3</v>
      </c>
      <c r="GG20" s="75">
        <f t="shared" si="8"/>
        <v>-1.632503822221687E-3</v>
      </c>
    </row>
    <row r="21" spans="2:189" ht="16" thickBot="1" x14ac:dyDescent="0.25">
      <c r="B21" s="76" t="s">
        <v>74</v>
      </c>
      <c r="C21" s="77">
        <v>0</v>
      </c>
      <c r="D21" s="77">
        <v>0</v>
      </c>
      <c r="E21" s="77">
        <v>0</v>
      </c>
      <c r="F21" s="77">
        <v>0</v>
      </c>
      <c r="G21" s="77">
        <v>0</v>
      </c>
      <c r="H21" s="77">
        <v>0</v>
      </c>
      <c r="I21" s="78">
        <v>0</v>
      </c>
      <c r="K21" s="76" t="s">
        <v>74</v>
      </c>
      <c r="L21" s="77">
        <v>0</v>
      </c>
      <c r="M21" s="77">
        <v>0</v>
      </c>
      <c r="N21" s="77">
        <v>0</v>
      </c>
      <c r="O21" s="77">
        <v>0</v>
      </c>
      <c r="P21" s="77">
        <v>0</v>
      </c>
      <c r="Q21" s="77">
        <v>0</v>
      </c>
      <c r="R21" s="78">
        <v>0</v>
      </c>
      <c r="T21" s="76" t="s">
        <v>74</v>
      </c>
      <c r="U21" s="77">
        <v>0</v>
      </c>
      <c r="V21" s="77">
        <v>0</v>
      </c>
      <c r="W21" s="77">
        <v>0</v>
      </c>
      <c r="X21" s="77">
        <v>0</v>
      </c>
      <c r="Y21" s="77">
        <v>0</v>
      </c>
      <c r="Z21" s="77">
        <v>0</v>
      </c>
      <c r="AA21" s="78">
        <v>0</v>
      </c>
      <c r="AC21" s="76" t="s">
        <v>74</v>
      </c>
      <c r="AD21" s="77">
        <v>0</v>
      </c>
      <c r="AE21" s="77">
        <v>0</v>
      </c>
      <c r="AF21" s="77">
        <v>0</v>
      </c>
      <c r="AG21" s="77">
        <v>0</v>
      </c>
      <c r="AH21" s="77">
        <v>0</v>
      </c>
      <c r="AI21" s="77">
        <v>0</v>
      </c>
      <c r="AJ21" s="78">
        <v>0</v>
      </c>
      <c r="AL21" s="76" t="s">
        <v>74</v>
      </c>
      <c r="AM21" s="79" t="str">
        <f t="shared" si="9"/>
        <v>N/A</v>
      </c>
      <c r="AN21" s="79" t="str">
        <f t="shared" si="0"/>
        <v>N/A</v>
      </c>
      <c r="AO21" s="79" t="str">
        <f t="shared" si="0"/>
        <v>N/A</v>
      </c>
      <c r="AP21" s="79" t="str">
        <f t="shared" si="0"/>
        <v>N/A</v>
      </c>
      <c r="AQ21" s="79" t="str">
        <f t="shared" si="0"/>
        <v>N/A</v>
      </c>
      <c r="AR21" s="79" t="str">
        <f t="shared" si="0"/>
        <v>N/A</v>
      </c>
      <c r="AS21" s="80" t="str">
        <f t="shared" si="0"/>
        <v>N/A</v>
      </c>
      <c r="AU21" s="76" t="s">
        <v>74</v>
      </c>
      <c r="AV21" s="79" t="str">
        <f t="shared" si="10"/>
        <v>N/A</v>
      </c>
      <c r="AW21" s="79" t="str">
        <f t="shared" si="1"/>
        <v>N/A</v>
      </c>
      <c r="AX21" s="79" t="str">
        <f t="shared" si="1"/>
        <v>N/A</v>
      </c>
      <c r="AY21" s="79" t="str">
        <f t="shared" si="1"/>
        <v>N/A</v>
      </c>
      <c r="AZ21" s="79" t="str">
        <f t="shared" si="1"/>
        <v>N/A</v>
      </c>
      <c r="BA21" s="79" t="str">
        <f t="shared" si="1"/>
        <v>N/A</v>
      </c>
      <c r="BB21" s="80" t="str">
        <f t="shared" si="1"/>
        <v>N/A</v>
      </c>
      <c r="BD21" s="76" t="s">
        <v>74</v>
      </c>
      <c r="BE21" s="79" t="str">
        <f t="shared" si="11"/>
        <v>N/A</v>
      </c>
      <c r="BF21" s="79" t="str">
        <f t="shared" si="2"/>
        <v>N/A</v>
      </c>
      <c r="BG21" s="79" t="str">
        <f t="shared" si="2"/>
        <v>N/A</v>
      </c>
      <c r="BH21" s="79" t="str">
        <f t="shared" si="2"/>
        <v>N/A</v>
      </c>
      <c r="BI21" s="79" t="str">
        <f t="shared" si="2"/>
        <v>N/A</v>
      </c>
      <c r="BJ21" s="79" t="str">
        <f t="shared" si="2"/>
        <v>N/A</v>
      </c>
      <c r="BK21" s="80" t="str">
        <f t="shared" si="2"/>
        <v>N/A</v>
      </c>
      <c r="BM21" s="76" t="s">
        <v>74</v>
      </c>
      <c r="BN21" s="77">
        <v>0</v>
      </c>
      <c r="BO21" s="77">
        <v>0</v>
      </c>
      <c r="BP21" s="77">
        <v>23043.000025800007</v>
      </c>
      <c r="BQ21" s="77">
        <v>193046.99997263998</v>
      </c>
      <c r="BR21" s="77">
        <v>325023.99998219992</v>
      </c>
      <c r="BS21" s="77">
        <v>395563.9999863602</v>
      </c>
      <c r="BT21" s="78">
        <v>420559.99996416003</v>
      </c>
      <c r="BV21" s="76" t="s">
        <v>74</v>
      </c>
      <c r="BW21" s="77">
        <v>0</v>
      </c>
      <c r="BX21" s="77">
        <v>0</v>
      </c>
      <c r="BY21" s="77">
        <v>23043.000025800007</v>
      </c>
      <c r="BZ21" s="77">
        <v>193046.99997263998</v>
      </c>
      <c r="CA21" s="77">
        <v>325023.99998219992</v>
      </c>
      <c r="CB21" s="77">
        <v>395563.9999863602</v>
      </c>
      <c r="CC21" s="78">
        <v>420559.99996416003</v>
      </c>
      <c r="CE21" s="76" t="s">
        <v>74</v>
      </c>
      <c r="CF21" s="77">
        <v>0</v>
      </c>
      <c r="CG21" s="77">
        <v>0</v>
      </c>
      <c r="CH21" s="77">
        <v>23043.000025800007</v>
      </c>
      <c r="CI21" s="77">
        <v>193046.99997263998</v>
      </c>
      <c r="CJ21" s="77">
        <v>325023.99998219992</v>
      </c>
      <c r="CK21" s="77">
        <v>395563.9999863602</v>
      </c>
      <c r="CL21" s="78">
        <v>420559.99996416003</v>
      </c>
      <c r="CN21" s="76" t="s">
        <v>74</v>
      </c>
      <c r="CO21" s="77">
        <v>0</v>
      </c>
      <c r="CP21" s="77">
        <v>0</v>
      </c>
      <c r="CQ21" s="77">
        <v>23043.000025800007</v>
      </c>
      <c r="CR21" s="77">
        <v>193046.99997263998</v>
      </c>
      <c r="CS21" s="77">
        <v>325023.99998219992</v>
      </c>
      <c r="CT21" s="77">
        <v>395563.9999863602</v>
      </c>
      <c r="CU21" s="78">
        <v>420559.99996416003</v>
      </c>
      <c r="CW21" s="76" t="s">
        <v>74</v>
      </c>
      <c r="CX21" s="79" t="str">
        <f t="shared" si="12"/>
        <v>N/A</v>
      </c>
      <c r="CY21" s="79" t="str">
        <f t="shared" si="3"/>
        <v>N/A</v>
      </c>
      <c r="CZ21" s="79">
        <f t="shared" si="3"/>
        <v>0</v>
      </c>
      <c r="DA21" s="79">
        <f t="shared" si="3"/>
        <v>0</v>
      </c>
      <c r="DB21" s="79">
        <f t="shared" si="3"/>
        <v>0</v>
      </c>
      <c r="DC21" s="79">
        <f t="shared" si="3"/>
        <v>0</v>
      </c>
      <c r="DD21" s="80">
        <f t="shared" si="3"/>
        <v>0</v>
      </c>
      <c r="DF21" s="76" t="s">
        <v>74</v>
      </c>
      <c r="DG21" s="79" t="str">
        <f t="shared" si="13"/>
        <v>N/A</v>
      </c>
      <c r="DH21" s="79" t="str">
        <f t="shared" si="4"/>
        <v>N/A</v>
      </c>
      <c r="DI21" s="79">
        <f t="shared" si="4"/>
        <v>0</v>
      </c>
      <c r="DJ21" s="79">
        <f t="shared" si="4"/>
        <v>0</v>
      </c>
      <c r="DK21" s="79">
        <f t="shared" si="4"/>
        <v>0</v>
      </c>
      <c r="DL21" s="79">
        <f t="shared" si="4"/>
        <v>0</v>
      </c>
      <c r="DM21" s="80">
        <f t="shared" si="4"/>
        <v>0</v>
      </c>
      <c r="DO21" s="76" t="s">
        <v>74</v>
      </c>
      <c r="DP21" s="79" t="str">
        <f t="shared" si="14"/>
        <v>N/A</v>
      </c>
      <c r="DQ21" s="79" t="str">
        <f t="shared" si="5"/>
        <v>N/A</v>
      </c>
      <c r="DR21" s="79">
        <f t="shared" si="5"/>
        <v>0</v>
      </c>
      <c r="DS21" s="79">
        <f t="shared" si="5"/>
        <v>0</v>
      </c>
      <c r="DT21" s="79">
        <f t="shared" si="5"/>
        <v>0</v>
      </c>
      <c r="DU21" s="79">
        <f t="shared" si="5"/>
        <v>0</v>
      </c>
      <c r="DV21" s="80">
        <f t="shared" si="5"/>
        <v>0</v>
      </c>
      <c r="DX21" s="76" t="s">
        <v>74</v>
      </c>
      <c r="DY21" s="77">
        <v>0</v>
      </c>
      <c r="DZ21" s="77">
        <v>0</v>
      </c>
      <c r="EA21" s="77">
        <v>23043.000025800007</v>
      </c>
      <c r="EB21" s="77">
        <v>193046.99999015999</v>
      </c>
      <c r="EC21" s="77">
        <v>325023.99998219998</v>
      </c>
      <c r="ED21" s="77">
        <v>395563.99996883998</v>
      </c>
      <c r="EE21" s="78">
        <v>420559.99997291976</v>
      </c>
      <c r="EG21" s="76" t="s">
        <v>74</v>
      </c>
      <c r="EH21" s="77">
        <v>0</v>
      </c>
      <c r="EI21" s="77">
        <v>0</v>
      </c>
      <c r="EJ21" s="77">
        <v>23043.000025800004</v>
      </c>
      <c r="EK21" s="77">
        <v>193046.99997264001</v>
      </c>
      <c r="EL21" s="77">
        <v>325023.99998220004</v>
      </c>
      <c r="EM21" s="77">
        <v>395563.99996007961</v>
      </c>
      <c r="EN21" s="78">
        <v>420559.99992911966</v>
      </c>
      <c r="EP21" s="76" t="s">
        <v>74</v>
      </c>
      <c r="EQ21" s="77">
        <v>0</v>
      </c>
      <c r="ER21" s="77">
        <v>0</v>
      </c>
      <c r="ES21" s="77">
        <v>23043.000025800007</v>
      </c>
      <c r="ET21" s="77">
        <v>193046.99999015999</v>
      </c>
      <c r="EU21" s="77">
        <v>325023.99999095983</v>
      </c>
      <c r="EV21" s="77">
        <v>395563.99998635991</v>
      </c>
      <c r="EW21" s="78">
        <v>420559.99999043997</v>
      </c>
      <c r="EY21" s="76" t="s">
        <v>74</v>
      </c>
      <c r="EZ21" s="77">
        <v>0</v>
      </c>
      <c r="FA21" s="77">
        <v>0</v>
      </c>
      <c r="FB21" s="77">
        <v>23043.000025800007</v>
      </c>
      <c r="FC21" s="77">
        <v>193046.99997264007</v>
      </c>
      <c r="FD21" s="77">
        <v>325023.99999096012</v>
      </c>
      <c r="FE21" s="77">
        <v>395563.99997760006</v>
      </c>
      <c r="FF21" s="78">
        <v>420559.9999729204</v>
      </c>
      <c r="FH21" s="76" t="s">
        <v>74</v>
      </c>
      <c r="FI21" s="79" t="str">
        <f t="shared" si="15"/>
        <v>N/A</v>
      </c>
      <c r="FJ21" s="79" t="str">
        <f t="shared" si="6"/>
        <v>N/A</v>
      </c>
      <c r="FK21" s="79">
        <f t="shared" si="6"/>
        <v>-1.1102230246251565E-16</v>
      </c>
      <c r="FL21" s="79">
        <f t="shared" si="6"/>
        <v>-9.0754959103378496E-11</v>
      </c>
      <c r="FM21" s="79">
        <f t="shared" si="6"/>
        <v>2.2204460492503131E-16</v>
      </c>
      <c r="FN21" s="79">
        <f t="shared" si="6"/>
        <v>-2.2146506850617698E-11</v>
      </c>
      <c r="FO21" s="80">
        <f t="shared" si="6"/>
        <v>-1.0414713536022191E-10</v>
      </c>
      <c r="FQ21" s="76" t="s">
        <v>74</v>
      </c>
      <c r="FR21" s="79" t="str">
        <f t="shared" si="16"/>
        <v>N/A</v>
      </c>
      <c r="FS21" s="79" t="str">
        <f t="shared" si="7"/>
        <v>N/A</v>
      </c>
      <c r="FT21" s="79">
        <f t="shared" si="7"/>
        <v>0</v>
      </c>
      <c r="FU21" s="79">
        <f t="shared" si="7"/>
        <v>0</v>
      </c>
      <c r="FV21" s="79">
        <f t="shared" si="7"/>
        <v>2.695133005659045E-11</v>
      </c>
      <c r="FW21" s="79">
        <f t="shared" si="7"/>
        <v>4.429101529979107E-11</v>
      </c>
      <c r="FX21" s="80">
        <f t="shared" si="7"/>
        <v>4.1659342642219599E-11</v>
      </c>
      <c r="FZ21" s="76" t="s">
        <v>74</v>
      </c>
      <c r="GA21" s="79" t="str">
        <f t="shared" si="17"/>
        <v>N/A</v>
      </c>
      <c r="GB21" s="79" t="str">
        <f t="shared" si="8"/>
        <v>N/A</v>
      </c>
      <c r="GC21" s="79">
        <f t="shared" si="8"/>
        <v>0</v>
      </c>
      <c r="GD21" s="79">
        <f t="shared" si="8"/>
        <v>-9.0754737058773571E-11</v>
      </c>
      <c r="GE21" s="79">
        <f t="shared" si="8"/>
        <v>2.695221823501015E-11</v>
      </c>
      <c r="GF21" s="79">
        <f t="shared" si="8"/>
        <v>2.2145840716802923E-11</v>
      </c>
      <c r="GG21" s="80">
        <f t="shared" si="8"/>
        <v>1.5543122344752192E-15</v>
      </c>
    </row>
  </sheetData>
  <sheetProtection algorithmName="SHA-512" hashValue="G86b9rSz74WTMyecDywWkduZl1p16HTmHfA00PaxOH3KY7zAsGSYeaZN7UkCG9zihxa1XBshtPG05Fy5LiF9lw==" saltValue="JHhR+q/fxmRFkvnpbzTlrw==" spinCount="100000" sheet="1" objects="1" scenario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tint="0.39997558519241921"/>
  </sheetPr>
  <dimension ref="B4:Q17"/>
  <sheetViews>
    <sheetView showGridLines="0" workbookViewId="0"/>
  </sheetViews>
  <sheetFormatPr baseColWidth="10" defaultColWidth="8.83203125" defaultRowHeight="15" x14ac:dyDescent="0.2"/>
  <cols>
    <col min="2" max="2" width="27.33203125" bestFit="1" customWidth="1"/>
  </cols>
  <sheetData>
    <row r="4" spans="2:17" x14ac:dyDescent="0.2">
      <c r="B4" s="2"/>
      <c r="C4" s="3" t="s">
        <v>75</v>
      </c>
      <c r="D4" s="3"/>
      <c r="E4" s="3"/>
      <c r="F4" s="3"/>
      <c r="G4" s="3"/>
      <c r="H4" s="3"/>
      <c r="I4" s="3"/>
      <c r="K4" s="3" t="s">
        <v>76</v>
      </c>
      <c r="L4" s="3"/>
      <c r="M4" s="3"/>
      <c r="N4" s="3"/>
      <c r="O4" s="3"/>
      <c r="P4" s="3"/>
      <c r="Q4" s="3"/>
    </row>
    <row r="5" spans="2:17"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row>
    <row r="6" spans="2:17" x14ac:dyDescent="0.2">
      <c r="B6" s="1" t="s">
        <v>1</v>
      </c>
      <c r="C6" s="82">
        <v>3.9838941014409688</v>
      </c>
      <c r="D6" s="82">
        <v>4.4029705353855526</v>
      </c>
      <c r="E6" s="82">
        <v>5.0001131818877997</v>
      </c>
      <c r="F6" s="82">
        <v>5.2197225370791598</v>
      </c>
      <c r="G6" s="82">
        <v>5.5372671803092786</v>
      </c>
      <c r="H6" s="82">
        <v>5.7424372154378034</v>
      </c>
      <c r="I6" s="82">
        <v>6.347579511229589</v>
      </c>
    </row>
    <row r="7" spans="2:17" x14ac:dyDescent="0.2">
      <c r="B7" s="1" t="s">
        <v>77</v>
      </c>
      <c r="C7" s="82">
        <v>4.0343404704898651</v>
      </c>
      <c r="D7" s="82">
        <v>4.4707378192621112</v>
      </c>
      <c r="E7" s="82">
        <v>5.0357887720941159</v>
      </c>
      <c r="F7" s="82">
        <v>5.314210594134015</v>
      </c>
      <c r="G7" s="82">
        <v>5.66647475343167</v>
      </c>
      <c r="H7" s="82">
        <v>5.7570790665424783</v>
      </c>
      <c r="I7" s="82">
        <v>6.3736118113435589</v>
      </c>
      <c r="K7" s="26">
        <f>C7/C$6-1</f>
        <v>1.2662577810652609E-2</v>
      </c>
      <c r="L7" s="26">
        <f t="shared" ref="L7:Q9" si="0">D7/D$6-1</f>
        <v>1.5391264450200115E-2</v>
      </c>
      <c r="M7" s="26">
        <f t="shared" si="0"/>
        <v>7.1349565316933816E-3</v>
      </c>
      <c r="N7" s="26">
        <f t="shared" si="0"/>
        <v>1.8102122552232203E-2</v>
      </c>
      <c r="O7" s="26">
        <f t="shared" si="0"/>
        <v>2.3334177115718502E-2</v>
      </c>
      <c r="P7" s="26">
        <f t="shared" si="0"/>
        <v>2.5497625059465179E-3</v>
      </c>
      <c r="Q7" s="26">
        <f t="shared" si="0"/>
        <v>4.1011380901831984E-3</v>
      </c>
    </row>
    <row r="8" spans="2:17" x14ac:dyDescent="0.2">
      <c r="B8" s="1" t="s">
        <v>78</v>
      </c>
      <c r="C8" s="82">
        <v>4.1528215344946888</v>
      </c>
      <c r="D8" s="82">
        <v>4.6122112276249121</v>
      </c>
      <c r="E8" s="82">
        <v>5.1299786970354324</v>
      </c>
      <c r="F8" s="82">
        <v>5.5789049675848812</v>
      </c>
      <c r="G8" s="82">
        <v>5.8550667170813675</v>
      </c>
      <c r="H8" s="82">
        <v>5.9459084312815449</v>
      </c>
      <c r="I8" s="82">
        <v>6.6314771197132849</v>
      </c>
      <c r="K8" s="26">
        <f t="shared" ref="K8:K9" si="1">C8/C$6-1</f>
        <v>4.2402591221643915E-2</v>
      </c>
      <c r="L8" s="26">
        <f t="shared" si="0"/>
        <v>4.7522619231208818E-2</v>
      </c>
      <c r="M8" s="26">
        <f t="shared" si="0"/>
        <v>2.597251510586851E-2</v>
      </c>
      <c r="N8" s="26">
        <f t="shared" si="0"/>
        <v>6.8812552382662151E-2</v>
      </c>
      <c r="O8" s="26">
        <f t="shared" si="0"/>
        <v>5.7392848570174682E-2</v>
      </c>
      <c r="P8" s="26">
        <f t="shared" si="0"/>
        <v>3.5432902130254851E-2</v>
      </c>
      <c r="Q8" s="26">
        <f t="shared" si="0"/>
        <v>4.4725333173290416E-2</v>
      </c>
    </row>
    <row r="9" spans="2:17" x14ac:dyDescent="0.2">
      <c r="B9" s="1" t="s">
        <v>79</v>
      </c>
      <c r="C9" s="82">
        <v>4.2896617736989731</v>
      </c>
      <c r="D9" s="82">
        <v>4.7775474223672845</v>
      </c>
      <c r="E9" s="82">
        <v>5.3441881093873445</v>
      </c>
      <c r="F9" s="82">
        <v>5.7976996945142147</v>
      </c>
      <c r="G9" s="82">
        <v>6.104724570910852</v>
      </c>
      <c r="H9" s="82">
        <v>6.118151998489231</v>
      </c>
      <c r="I9" s="82">
        <v>6.8060672961051258</v>
      </c>
      <c r="K9" s="26">
        <f t="shared" si="1"/>
        <v>7.6750953833689683E-2</v>
      </c>
      <c r="L9" s="26">
        <f t="shared" si="0"/>
        <v>8.5073675594999454E-2</v>
      </c>
      <c r="M9" s="26">
        <f t="shared" si="0"/>
        <v>6.8813427813175787E-2</v>
      </c>
      <c r="N9" s="26">
        <f t="shared" si="0"/>
        <v>0.11072947907274733</v>
      </c>
      <c r="O9" s="26">
        <f t="shared" si="0"/>
        <v>0.10247968395302864</v>
      </c>
      <c r="P9" s="26">
        <f t="shared" si="0"/>
        <v>6.542775636124798E-2</v>
      </c>
      <c r="Q9" s="26">
        <f t="shared" si="0"/>
        <v>7.2230333478205289E-2</v>
      </c>
    </row>
    <row r="10" spans="2:17" x14ac:dyDescent="0.2">
      <c r="B10" s="1" t="s">
        <v>15</v>
      </c>
      <c r="C10" s="82">
        <v>4.1116113266735885</v>
      </c>
      <c r="D10" s="82">
        <v>4.5713517857813093</v>
      </c>
      <c r="E10" s="82">
        <v>5.176676662633076</v>
      </c>
      <c r="F10" s="82">
        <v>5.3063998351602626</v>
      </c>
      <c r="G10" s="82">
        <v>5.9253388281044419</v>
      </c>
      <c r="H10" s="82">
        <v>5.9378247130094408</v>
      </c>
      <c r="I10" s="82">
        <v>6.5400240263490552</v>
      </c>
      <c r="K10" s="28"/>
      <c r="L10" s="28"/>
      <c r="M10" s="28"/>
      <c r="N10" s="28"/>
      <c r="O10" s="28"/>
      <c r="P10" s="28"/>
      <c r="Q10" s="28"/>
    </row>
    <row r="11" spans="2:17" x14ac:dyDescent="0.2">
      <c r="B11" s="1" t="s">
        <v>80</v>
      </c>
      <c r="C11" s="82">
        <v>4.1410948870508966</v>
      </c>
      <c r="D11" s="82">
        <v>4.6154592218583126</v>
      </c>
      <c r="E11" s="82">
        <v>5.2135208395212862</v>
      </c>
      <c r="F11" s="82">
        <v>5.3602547332737602</v>
      </c>
      <c r="G11" s="82">
        <v>5.9082240112581097</v>
      </c>
      <c r="H11" s="82">
        <v>6.0050156859564261</v>
      </c>
      <c r="I11" s="82">
        <v>6.6468180198217919</v>
      </c>
      <c r="K11" s="26">
        <f>C11/C$10-1</f>
        <v>7.1708043476865768E-3</v>
      </c>
      <c r="L11" s="26">
        <f t="shared" ref="L11:Q13" si="2">D11/D$10-1</f>
        <v>9.648663709101335E-3</v>
      </c>
      <c r="M11" s="26">
        <f t="shared" si="2"/>
        <v>7.1173417405345774E-3</v>
      </c>
      <c r="N11" s="26">
        <f t="shared" si="2"/>
        <v>1.0149046394252847E-2</v>
      </c>
      <c r="O11" s="26">
        <f t="shared" si="2"/>
        <v>-2.8884115057108417E-3</v>
      </c>
      <c r="P11" s="26">
        <f t="shared" si="2"/>
        <v>1.1315755549296203E-2</v>
      </c>
      <c r="Q11" s="26">
        <f t="shared" si="2"/>
        <v>1.6329296810298377E-2</v>
      </c>
    </row>
    <row r="12" spans="2:17" x14ac:dyDescent="0.2">
      <c r="B12" s="1" t="s">
        <v>81</v>
      </c>
      <c r="C12" s="82">
        <v>4.1927367692115212</v>
      </c>
      <c r="D12" s="82">
        <v>4.6615235200448408</v>
      </c>
      <c r="E12" s="82">
        <v>5.3344596810579832</v>
      </c>
      <c r="F12" s="82">
        <v>5.400827511820351</v>
      </c>
      <c r="G12" s="82">
        <v>5.9892045769638358</v>
      </c>
      <c r="H12" s="82">
        <v>6.0423114112409531</v>
      </c>
      <c r="I12" s="82">
        <v>6.7147348174220047</v>
      </c>
      <c r="K12" s="26">
        <f t="shared" ref="K12:K13" si="3">C12/C$10-1</f>
        <v>1.9730815024183057E-2</v>
      </c>
      <c r="L12" s="26">
        <f t="shared" si="2"/>
        <v>1.9725398194906152E-2</v>
      </c>
      <c r="M12" s="26">
        <f t="shared" si="2"/>
        <v>3.047959699006042E-2</v>
      </c>
      <c r="N12" s="26">
        <f t="shared" si="2"/>
        <v>1.7795054951270206E-2</v>
      </c>
      <c r="O12" s="26">
        <f t="shared" si="2"/>
        <v>1.0778412967115569E-2</v>
      </c>
      <c r="P12" s="26">
        <f t="shared" si="2"/>
        <v>1.7596797359576533E-2</v>
      </c>
      <c r="Q12" s="26">
        <f t="shared" si="2"/>
        <v>2.6714090096467302E-2</v>
      </c>
    </row>
    <row r="13" spans="2:17" x14ac:dyDescent="0.2">
      <c r="B13" s="1" t="s">
        <v>82</v>
      </c>
      <c r="C13" s="82">
        <v>4.3324491602855515</v>
      </c>
      <c r="D13" s="82">
        <v>4.8375401605429973</v>
      </c>
      <c r="E13" s="82">
        <v>5.4648200743413708</v>
      </c>
      <c r="F13" s="82">
        <v>5.7184435598484651</v>
      </c>
      <c r="G13" s="82">
        <v>5.998930639620645</v>
      </c>
      <c r="H13" s="82">
        <v>6.1462330779835517</v>
      </c>
      <c r="I13" s="82">
        <v>6.7733972442818899</v>
      </c>
      <c r="K13" s="26">
        <f t="shared" si="3"/>
        <v>5.371077567067295E-2</v>
      </c>
      <c r="L13" s="26">
        <f t="shared" si="2"/>
        <v>5.8229685055006586E-2</v>
      </c>
      <c r="M13" s="26">
        <f t="shared" si="2"/>
        <v>5.5661852282219426E-2</v>
      </c>
      <c r="N13" s="26">
        <f t="shared" si="2"/>
        <v>7.7650334970613466E-2</v>
      </c>
      <c r="O13" s="26">
        <f t="shared" si="2"/>
        <v>1.24198486620124E-2</v>
      </c>
      <c r="P13" s="26">
        <f t="shared" si="2"/>
        <v>3.5098436725068627E-2</v>
      </c>
      <c r="Q13" s="26">
        <f t="shared" si="2"/>
        <v>3.5683847183527018E-2</v>
      </c>
    </row>
    <row r="14" spans="2:17" x14ac:dyDescent="0.2">
      <c r="B14" s="1" t="s">
        <v>22</v>
      </c>
      <c r="C14" s="82">
        <v>4.0737537385054017</v>
      </c>
      <c r="D14" s="82">
        <v>4.521793650258715</v>
      </c>
      <c r="E14" s="82">
        <v>5.0010703523029445</v>
      </c>
      <c r="F14" s="82">
        <v>5.3045063129985115</v>
      </c>
      <c r="G14" s="82">
        <v>6.1151858845608027</v>
      </c>
      <c r="H14" s="82">
        <v>5.7168860263043841</v>
      </c>
      <c r="I14" s="82">
        <v>6.1864778320776699</v>
      </c>
      <c r="K14" s="28"/>
      <c r="L14" s="28"/>
      <c r="M14" s="28"/>
      <c r="N14" s="28"/>
      <c r="O14" s="28"/>
      <c r="P14" s="28"/>
      <c r="Q14" s="28"/>
    </row>
    <row r="15" spans="2:17" x14ac:dyDescent="0.2">
      <c r="B15" s="1" t="s">
        <v>83</v>
      </c>
      <c r="C15" s="82">
        <v>4.0985648617245296</v>
      </c>
      <c r="D15" s="82">
        <v>4.5581009251744931</v>
      </c>
      <c r="E15" s="82">
        <v>5.0393161523404286</v>
      </c>
      <c r="F15" s="82">
        <v>5.3373979683057371</v>
      </c>
      <c r="G15" s="82">
        <v>6.1546380251412129</v>
      </c>
      <c r="H15" s="82">
        <v>5.7215880773260466</v>
      </c>
      <c r="I15" s="82">
        <v>6.288047046698769</v>
      </c>
      <c r="K15" s="26">
        <f>C15/C$14-1</f>
        <v>6.0904818532871996E-3</v>
      </c>
      <c r="L15" s="26">
        <f t="shared" ref="L15:Q17" si="4">D15/D$14-1</f>
        <v>8.0293966783957504E-3</v>
      </c>
      <c r="M15" s="26">
        <f t="shared" si="4"/>
        <v>7.6475228987475941E-3</v>
      </c>
      <c r="N15" s="26">
        <f t="shared" si="4"/>
        <v>6.2007005678597071E-3</v>
      </c>
      <c r="O15" s="26">
        <f t="shared" si="4"/>
        <v>6.4515030818632635E-3</v>
      </c>
      <c r="P15" s="26">
        <f t="shared" si="4"/>
        <v>8.2248465336332011E-4</v>
      </c>
      <c r="Q15" s="26">
        <f t="shared" si="4"/>
        <v>1.6417938830145085E-2</v>
      </c>
    </row>
    <row r="16" spans="2:17" x14ac:dyDescent="0.2">
      <c r="B16" s="1" t="s">
        <v>84</v>
      </c>
      <c r="C16" s="82">
        <v>4.1543371788420771</v>
      </c>
      <c r="D16" s="82">
        <v>4.6422176801464747</v>
      </c>
      <c r="E16" s="82">
        <v>5.0998963056202742</v>
      </c>
      <c r="F16" s="82">
        <v>5.4595254870636003</v>
      </c>
      <c r="G16" s="82">
        <v>6.2650218415006407</v>
      </c>
      <c r="H16" s="82">
        <v>5.7136886694216527</v>
      </c>
      <c r="I16" s="82">
        <v>6.4476613854363478</v>
      </c>
      <c r="K16" s="26">
        <f t="shared" ref="K16:K17" si="5">C16/C$14-1</f>
        <v>1.9781127065928272E-2</v>
      </c>
      <c r="L16" s="26">
        <f t="shared" si="4"/>
        <v>2.663191627085193E-2</v>
      </c>
      <c r="M16" s="26">
        <f t="shared" si="4"/>
        <v>1.9760960425565965E-2</v>
      </c>
      <c r="N16" s="26">
        <f t="shared" si="4"/>
        <v>2.922405308204068E-2</v>
      </c>
      <c r="O16" s="26">
        <f t="shared" si="4"/>
        <v>2.4502273482500891E-2</v>
      </c>
      <c r="P16" s="26">
        <f t="shared" si="4"/>
        <v>-5.5928295019702645E-4</v>
      </c>
      <c r="Q16" s="26">
        <f t="shared" si="4"/>
        <v>4.2218457812037702E-2</v>
      </c>
    </row>
    <row r="17" spans="2:17" x14ac:dyDescent="0.2">
      <c r="B17" s="1" t="s">
        <v>85</v>
      </c>
      <c r="C17" s="82">
        <v>4.2459384068241768</v>
      </c>
      <c r="D17" s="82">
        <v>4.7609895297577518</v>
      </c>
      <c r="E17" s="82">
        <v>5.4261461327369647</v>
      </c>
      <c r="F17" s="82">
        <v>5.3899397454695857</v>
      </c>
      <c r="G17" s="82">
        <v>6.3413076829527197</v>
      </c>
      <c r="H17" s="82">
        <v>5.7467098389505926</v>
      </c>
      <c r="I17" s="82">
        <v>6.6100916771086524</v>
      </c>
      <c r="K17" s="26">
        <f t="shared" si="5"/>
        <v>4.2266832845410773E-2</v>
      </c>
      <c r="L17" s="26">
        <f t="shared" si="4"/>
        <v>5.2898450924524498E-2</v>
      </c>
      <c r="M17" s="26">
        <f t="shared" si="4"/>
        <v>8.4996960748267902E-2</v>
      </c>
      <c r="N17" s="26">
        <f t="shared" si="4"/>
        <v>1.6105821622216299E-2</v>
      </c>
      <c r="O17" s="26">
        <f t="shared" si="4"/>
        <v>3.6977093200521338E-2</v>
      </c>
      <c r="P17" s="26">
        <f t="shared" si="4"/>
        <v>5.2167932872868583E-3</v>
      </c>
      <c r="Q17" s="26">
        <f t="shared" si="4"/>
        <v>6.8474155493533306E-2</v>
      </c>
    </row>
  </sheetData>
  <sheetProtection algorithmName="SHA-512" hashValue="IMnEu49N3zDJJkyPzl894qHrh1+iHU5AzTd/E5AQyU/ZpgEW5GN0SnjrabuCyQDz2TYkSXm+JDMpX/EJVnD7ig==" saltValue="8w7D3xwg7xUUM9F1MT7qTQ==" spinCount="100000"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tint="0.39997558519241921"/>
  </sheetPr>
  <dimension ref="B2:Q19"/>
  <sheetViews>
    <sheetView showGridLines="0" zoomScaleNormal="100" workbookViewId="0"/>
  </sheetViews>
  <sheetFormatPr baseColWidth="10" defaultColWidth="9.1640625" defaultRowHeight="15" x14ac:dyDescent="0.2"/>
  <cols>
    <col min="2" max="2" width="27.33203125" bestFit="1" customWidth="1"/>
  </cols>
  <sheetData>
    <row r="2" spans="2:17" x14ac:dyDescent="0.2">
      <c r="B2" s="1" t="s">
        <v>103</v>
      </c>
    </row>
    <row r="4" spans="2:17" x14ac:dyDescent="0.2">
      <c r="B4" s="2"/>
      <c r="C4" s="3" t="s">
        <v>86</v>
      </c>
      <c r="D4" s="3"/>
      <c r="E4" s="3"/>
      <c r="F4" s="3"/>
      <c r="G4" s="3"/>
      <c r="H4" s="3"/>
      <c r="I4" s="3"/>
      <c r="K4" s="3" t="s">
        <v>76</v>
      </c>
      <c r="L4" s="3"/>
      <c r="M4" s="3"/>
      <c r="N4" s="3"/>
      <c r="O4" s="3"/>
      <c r="P4" s="3"/>
      <c r="Q4" s="3"/>
    </row>
    <row r="5" spans="2:17"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row>
    <row r="6" spans="2:17" x14ac:dyDescent="0.2">
      <c r="B6" s="1" t="s">
        <v>1</v>
      </c>
      <c r="C6" s="83">
        <v>36.532074195835605</v>
      </c>
      <c r="D6" s="83">
        <v>39.314497873112806</v>
      </c>
      <c r="E6" s="83">
        <v>42.473819773097439</v>
      </c>
      <c r="F6" s="83">
        <v>49.246520550018616</v>
      </c>
      <c r="G6" s="83">
        <v>53.40463821630852</v>
      </c>
      <c r="H6" s="83">
        <v>56.26669753784639</v>
      </c>
      <c r="I6" s="83">
        <v>60.71340707442809</v>
      </c>
    </row>
    <row r="7" spans="2:17" x14ac:dyDescent="0.2">
      <c r="B7" s="1" t="s">
        <v>77</v>
      </c>
      <c r="C7" s="83">
        <v>36.998878366752379</v>
      </c>
      <c r="D7" s="83">
        <v>40.033948181245215</v>
      </c>
      <c r="E7" s="83">
        <v>43.364124737785566</v>
      </c>
      <c r="F7" s="83">
        <v>51.365407539498641</v>
      </c>
      <c r="G7" s="83">
        <v>54.736285285503122</v>
      </c>
      <c r="H7" s="83">
        <v>56.585807744675158</v>
      </c>
      <c r="I7" s="83">
        <v>61.007720523988141</v>
      </c>
      <c r="K7" s="26">
        <f>C7/C$6-1</f>
        <v>1.2777926827105324E-2</v>
      </c>
      <c r="L7" s="26">
        <f t="shared" ref="L7:Q9" si="0">D7/D$6-1</f>
        <v>1.8299872745530799E-2</v>
      </c>
      <c r="M7" s="26">
        <f t="shared" si="0"/>
        <v>2.0961264361065046E-2</v>
      </c>
      <c r="N7" s="26">
        <f t="shared" si="0"/>
        <v>4.3026125821984174E-2</v>
      </c>
      <c r="O7" s="26">
        <f t="shared" si="0"/>
        <v>2.493504522586476E-2</v>
      </c>
      <c r="P7" s="26">
        <f t="shared" si="0"/>
        <v>5.6713868201367923E-3</v>
      </c>
      <c r="Q7" s="26">
        <f t="shared" si="0"/>
        <v>4.8475857926941757E-3</v>
      </c>
    </row>
    <row r="8" spans="2:17" x14ac:dyDescent="0.2">
      <c r="B8" s="1" t="s">
        <v>78</v>
      </c>
      <c r="C8" s="83">
        <v>38.588174628816212</v>
      </c>
      <c r="D8" s="83">
        <v>42.241180353214965</v>
      </c>
      <c r="E8" s="83">
        <v>45.313117166216074</v>
      </c>
      <c r="F8" s="83">
        <v>54.440472321186967</v>
      </c>
      <c r="G8" s="83">
        <v>56.596877222018023</v>
      </c>
      <c r="H8" s="83">
        <v>58.062264196889544</v>
      </c>
      <c r="I8" s="83">
        <v>62.723685242031998</v>
      </c>
      <c r="K8" s="26">
        <f t="shared" ref="K8:K9" si="1">C8/C$6-1</f>
        <v>5.6282061126849081E-2</v>
      </c>
      <c r="L8" s="26">
        <f t="shared" si="0"/>
        <v>7.4442829959268542E-2</v>
      </c>
      <c r="M8" s="26">
        <f t="shared" si="0"/>
        <v>6.6848176318651253E-2</v>
      </c>
      <c r="N8" s="26">
        <f t="shared" si="0"/>
        <v>0.10546840087703191</v>
      </c>
      <c r="O8" s="26">
        <f t="shared" si="0"/>
        <v>5.9774564763078297E-2</v>
      </c>
      <c r="P8" s="26">
        <f t="shared" si="0"/>
        <v>3.1911712213701815E-2</v>
      </c>
      <c r="Q8" s="26">
        <f t="shared" si="0"/>
        <v>3.3110943109147639E-2</v>
      </c>
    </row>
    <row r="9" spans="2:17" x14ac:dyDescent="0.2">
      <c r="B9" s="1" t="s">
        <v>79</v>
      </c>
      <c r="C9" s="83">
        <v>40.274638734492747</v>
      </c>
      <c r="D9" s="83">
        <v>44.160689609640528</v>
      </c>
      <c r="E9" s="83">
        <v>47.427910960582686</v>
      </c>
      <c r="F9" s="83">
        <v>56.212119796776506</v>
      </c>
      <c r="G9" s="83">
        <v>58.665782656972056</v>
      </c>
      <c r="H9" s="83">
        <v>59.322572874448298</v>
      </c>
      <c r="I9" s="83">
        <v>63.882184072557315</v>
      </c>
      <c r="K9" s="26">
        <f t="shared" si="1"/>
        <v>0.1024459908461417</v>
      </c>
      <c r="L9" s="26">
        <f t="shared" si="0"/>
        <v>0.12326729320488239</v>
      </c>
      <c r="M9" s="26">
        <f t="shared" si="0"/>
        <v>0.11663870153310607</v>
      </c>
      <c r="N9" s="26">
        <f t="shared" si="0"/>
        <v>0.14144348004612994</v>
      </c>
      <c r="O9" s="26">
        <f t="shared" si="0"/>
        <v>9.85147473399961E-2</v>
      </c>
      <c r="P9" s="26">
        <f t="shared" si="0"/>
        <v>5.4310550828870818E-2</v>
      </c>
      <c r="Q9" s="26">
        <f t="shared" si="0"/>
        <v>5.2192376458870982E-2</v>
      </c>
    </row>
    <row r="10" spans="2:17" x14ac:dyDescent="0.2">
      <c r="B10" s="1"/>
      <c r="C10" s="83"/>
      <c r="D10" s="83"/>
      <c r="E10" s="83"/>
      <c r="F10" s="83"/>
      <c r="G10" s="83"/>
      <c r="H10" s="83"/>
      <c r="I10" s="83"/>
      <c r="K10" s="26"/>
      <c r="L10" s="26"/>
      <c r="M10" s="26"/>
      <c r="N10" s="26"/>
      <c r="O10" s="26"/>
      <c r="P10" s="26"/>
      <c r="Q10" s="26"/>
    </row>
    <row r="11" spans="2:17" x14ac:dyDescent="0.2">
      <c r="B11" s="1" t="s">
        <v>15</v>
      </c>
      <c r="C11" s="83">
        <v>37.851958058309002</v>
      </c>
      <c r="D11" s="83">
        <v>41.95219924647283</v>
      </c>
      <c r="E11" s="83">
        <v>44.880317571731361</v>
      </c>
      <c r="F11" s="83">
        <v>55.967597475878016</v>
      </c>
      <c r="G11" s="83">
        <v>66.534468319765892</v>
      </c>
      <c r="H11" s="83">
        <v>68.66837856668036</v>
      </c>
      <c r="I11" s="83">
        <v>75.530237704194889</v>
      </c>
      <c r="K11" s="28"/>
      <c r="L11" s="28"/>
      <c r="M11" s="28"/>
      <c r="N11" s="28"/>
      <c r="O11" s="28"/>
      <c r="P11" s="28"/>
      <c r="Q11" s="28"/>
    </row>
    <row r="12" spans="2:17" x14ac:dyDescent="0.2">
      <c r="B12" s="1" t="s">
        <v>80</v>
      </c>
      <c r="C12" s="83">
        <v>38.125230035520509</v>
      </c>
      <c r="D12" s="83">
        <v>42.688610135954605</v>
      </c>
      <c r="E12" s="83">
        <v>45.732983308600765</v>
      </c>
      <c r="F12" s="83">
        <v>56.299195746474886</v>
      </c>
      <c r="G12" s="83">
        <v>64.877582657511397</v>
      </c>
      <c r="H12" s="83">
        <v>67.966766621423545</v>
      </c>
      <c r="I12" s="83">
        <v>74.849216355239349</v>
      </c>
      <c r="K12" s="26">
        <f>C12/C$11-1</f>
        <v>7.2194938182734703E-3</v>
      </c>
      <c r="L12" s="26">
        <f t="shared" ref="L12:Q14" si="2">D12/D$11-1</f>
        <v>1.7553570556701814E-2</v>
      </c>
      <c r="M12" s="26">
        <f t="shared" si="2"/>
        <v>1.8998656493608879E-2</v>
      </c>
      <c r="N12" s="26">
        <f t="shared" si="2"/>
        <v>5.9248258912629748E-3</v>
      </c>
      <c r="O12" s="26">
        <f t="shared" si="2"/>
        <v>-2.490266630359883E-2</v>
      </c>
      <c r="P12" s="26">
        <f t="shared" si="2"/>
        <v>-1.0217394962595661E-2</v>
      </c>
      <c r="Q12" s="26">
        <f t="shared" si="2"/>
        <v>-9.0165391988130672E-3</v>
      </c>
    </row>
    <row r="13" spans="2:17" x14ac:dyDescent="0.2">
      <c r="B13" s="1" t="s">
        <v>81</v>
      </c>
      <c r="C13" s="83">
        <v>38.897505948422939</v>
      </c>
      <c r="D13" s="83">
        <v>43.861484958231877</v>
      </c>
      <c r="E13" s="83">
        <v>47.079846019398225</v>
      </c>
      <c r="F13" s="83">
        <v>54.803512381074611</v>
      </c>
      <c r="G13" s="83">
        <v>63.605356156493215</v>
      </c>
      <c r="H13" s="83">
        <v>66.207122036188977</v>
      </c>
      <c r="I13" s="83">
        <v>74.158001215896491</v>
      </c>
      <c r="K13" s="26">
        <f t="shared" ref="K13:K14" si="3">C13/C$11-1</f>
        <v>2.7622029182831742E-2</v>
      </c>
      <c r="L13" s="26">
        <f t="shared" si="2"/>
        <v>4.5510980259743317E-2</v>
      </c>
      <c r="M13" s="26">
        <f t="shared" si="2"/>
        <v>4.9008754096969032E-2</v>
      </c>
      <c r="N13" s="26">
        <f t="shared" si="2"/>
        <v>-2.0799268635841028E-2</v>
      </c>
      <c r="O13" s="26">
        <f t="shared" si="2"/>
        <v>-4.402398091159776E-2</v>
      </c>
      <c r="P13" s="26">
        <f t="shared" si="2"/>
        <v>-3.5842648128081023E-2</v>
      </c>
      <c r="Q13" s="26">
        <f t="shared" si="2"/>
        <v>-1.8168041436233739E-2</v>
      </c>
    </row>
    <row r="14" spans="2:17" x14ac:dyDescent="0.2">
      <c r="B14" s="1" t="s">
        <v>82</v>
      </c>
      <c r="C14" s="83">
        <v>40.633410325475957</v>
      </c>
      <c r="D14" s="83">
        <v>45.719530777916546</v>
      </c>
      <c r="E14" s="83">
        <v>48.753082143411163</v>
      </c>
      <c r="F14" s="83">
        <v>57.456215228685345</v>
      </c>
      <c r="G14" s="83">
        <v>61.065252868592644</v>
      </c>
      <c r="H14" s="83">
        <v>65.080227108426854</v>
      </c>
      <c r="I14" s="83">
        <v>74.07822537532266</v>
      </c>
      <c r="K14" s="26">
        <f t="shared" si="3"/>
        <v>7.3482387962130469E-2</v>
      </c>
      <c r="L14" s="26">
        <f t="shared" si="2"/>
        <v>8.9800573011925122E-2</v>
      </c>
      <c r="M14" s="26">
        <f t="shared" si="2"/>
        <v>8.6290935118496837E-2</v>
      </c>
      <c r="N14" s="26">
        <f t="shared" si="2"/>
        <v>2.6597849826391462E-2</v>
      </c>
      <c r="O14" s="26">
        <f t="shared" si="2"/>
        <v>-8.2201234777861232E-2</v>
      </c>
      <c r="P14" s="26">
        <f t="shared" si="2"/>
        <v>-5.2253330181216362E-2</v>
      </c>
      <c r="Q14" s="26">
        <f t="shared" si="2"/>
        <v>-1.9224252074498405E-2</v>
      </c>
    </row>
    <row r="15" spans="2:17" x14ac:dyDescent="0.2">
      <c r="B15" s="1"/>
      <c r="C15" s="83"/>
      <c r="D15" s="83"/>
      <c r="E15" s="83"/>
      <c r="F15" s="83"/>
      <c r="G15" s="83"/>
      <c r="H15" s="83"/>
      <c r="I15" s="83"/>
      <c r="K15" s="26"/>
      <c r="L15" s="26"/>
      <c r="M15" s="26"/>
      <c r="N15" s="26"/>
      <c r="O15" s="26"/>
      <c r="P15" s="26"/>
      <c r="Q15" s="26"/>
    </row>
    <row r="16" spans="2:17" x14ac:dyDescent="0.2">
      <c r="B16" s="1" t="s">
        <v>22</v>
      </c>
      <c r="C16" s="83">
        <v>37.782043070540666</v>
      </c>
      <c r="D16" s="83">
        <v>42.121110564624871</v>
      </c>
      <c r="E16" s="83">
        <v>44.226189731742608</v>
      </c>
      <c r="F16" s="83">
        <v>47.807825911367097</v>
      </c>
      <c r="G16" s="83">
        <v>57.398289822408174</v>
      </c>
      <c r="H16" s="83">
        <v>55.703911162343573</v>
      </c>
      <c r="I16" s="83">
        <v>59.293709133100393</v>
      </c>
    </row>
    <row r="17" spans="2:17" x14ac:dyDescent="0.2">
      <c r="B17" s="1" t="s">
        <v>83</v>
      </c>
      <c r="C17" s="83">
        <v>38.031197122960464</v>
      </c>
      <c r="D17" s="83">
        <v>42.236355618565206</v>
      </c>
      <c r="E17" s="83">
        <v>45.04911300775192</v>
      </c>
      <c r="F17" s="83">
        <v>49.514178460525542</v>
      </c>
      <c r="G17" s="83">
        <v>58.20988265184333</v>
      </c>
      <c r="H17" s="83">
        <v>56.131791569563291</v>
      </c>
      <c r="I17" s="83">
        <v>60.097089789542508</v>
      </c>
      <c r="K17" s="26">
        <f>C17/C$16-1</f>
        <v>6.5945097768962402E-3</v>
      </c>
      <c r="L17" s="26">
        <f t="shared" ref="L17:Q19" si="4">D17/D$16-1</f>
        <v>2.7360402514440274E-3</v>
      </c>
      <c r="M17" s="26">
        <f t="shared" si="4"/>
        <v>1.8607148411400987E-2</v>
      </c>
      <c r="N17" s="26">
        <f t="shared" si="4"/>
        <v>3.5691908523971083E-2</v>
      </c>
      <c r="O17" s="26">
        <f t="shared" si="4"/>
        <v>1.4139669177361203E-2</v>
      </c>
      <c r="P17" s="26">
        <f t="shared" si="4"/>
        <v>7.6813350856586027E-3</v>
      </c>
      <c r="Q17" s="26">
        <f t="shared" si="4"/>
        <v>1.3549171879915889E-2</v>
      </c>
    </row>
    <row r="18" spans="2:17" x14ac:dyDescent="0.2">
      <c r="B18" s="1" t="s">
        <v>84</v>
      </c>
      <c r="C18" s="83">
        <v>38.735944214913076</v>
      </c>
      <c r="D18" s="83">
        <v>43.43036035098045</v>
      </c>
      <c r="E18" s="83">
        <v>45.705262416266798</v>
      </c>
      <c r="F18" s="83">
        <v>52.409002428312114</v>
      </c>
      <c r="G18" s="83">
        <v>59.425689171457897</v>
      </c>
      <c r="H18" s="83">
        <v>56.432264203533457</v>
      </c>
      <c r="I18" s="83">
        <v>61.469321971980499</v>
      </c>
      <c r="K18" s="26">
        <f t="shared" ref="K18:K19" si="5">C18/C$16-1</f>
        <v>2.5247473848659663E-2</v>
      </c>
      <c r="L18" s="26">
        <f t="shared" si="4"/>
        <v>3.1082983539734599E-2</v>
      </c>
      <c r="M18" s="26">
        <f t="shared" si="4"/>
        <v>3.3443366780987027E-2</v>
      </c>
      <c r="N18" s="26">
        <f t="shared" si="4"/>
        <v>9.6243165825514287E-2</v>
      </c>
      <c r="O18" s="26">
        <f t="shared" si="4"/>
        <v>3.5321598523624154E-2</v>
      </c>
      <c r="P18" s="26">
        <f t="shared" si="4"/>
        <v>1.3075438079512391E-2</v>
      </c>
      <c r="Q18" s="26">
        <f t="shared" si="4"/>
        <v>3.6692135990284758E-2</v>
      </c>
    </row>
    <row r="19" spans="2:17" x14ac:dyDescent="0.2">
      <c r="B19" s="1" t="s">
        <v>85</v>
      </c>
      <c r="C19" s="83">
        <v>40.00564779001207</v>
      </c>
      <c r="D19" s="83">
        <v>44.526767421225053</v>
      </c>
      <c r="E19" s="83">
        <v>48.787836767226693</v>
      </c>
      <c r="F19" s="83">
        <v>52.525805014253521</v>
      </c>
      <c r="G19" s="83">
        <v>60.027603373657669</v>
      </c>
      <c r="H19" s="83">
        <v>56.806534382571783</v>
      </c>
      <c r="I19" s="83">
        <v>62.583443986473029</v>
      </c>
      <c r="K19" s="26">
        <f t="shared" si="5"/>
        <v>5.8853480086289656E-2</v>
      </c>
      <c r="L19" s="26">
        <f t="shared" si="4"/>
        <v>5.7112854441700112E-2</v>
      </c>
      <c r="M19" s="26">
        <f t="shared" si="4"/>
        <v>0.10314356862196616</v>
      </c>
      <c r="N19" s="26">
        <f t="shared" si="4"/>
        <v>9.8686334568597323E-2</v>
      </c>
      <c r="O19" s="26">
        <f t="shared" si="4"/>
        <v>4.5808221105274383E-2</v>
      </c>
      <c r="P19" s="26">
        <f t="shared" si="4"/>
        <v>1.9794359089341462E-2</v>
      </c>
      <c r="Q19" s="26">
        <f t="shared" si="4"/>
        <v>5.548202164226157E-2</v>
      </c>
    </row>
  </sheetData>
  <sheetProtection algorithmName="SHA-512" hashValue="2ofSKm0eS1Mh02rlybmw6QurDFvp8rgvrhvqC0XjpeBkeFlzLOYL3f8rs5k75uvYK3jkbC4LX+9HDjENdGCWGQ==" saltValue="6ck0y+M+bcy+ZR6oTy6hRg=="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D30"/>
  <sheetViews>
    <sheetView showGridLines="0" zoomScaleNormal="100" workbookViewId="0"/>
  </sheetViews>
  <sheetFormatPr baseColWidth="10" defaultRowHeight="15" x14ac:dyDescent="0.2"/>
  <cols>
    <col min="2" max="3" width="18.1640625" customWidth="1"/>
    <col min="4" max="4" width="21.1640625" customWidth="1"/>
  </cols>
  <sheetData>
    <row r="1" spans="1:4" x14ac:dyDescent="0.2">
      <c r="A1" s="252" t="s">
        <v>968</v>
      </c>
    </row>
    <row r="2" spans="1:4" x14ac:dyDescent="0.2">
      <c r="A2" t="s">
        <v>156</v>
      </c>
    </row>
    <row r="3" spans="1:4" x14ac:dyDescent="0.2">
      <c r="A3" t="s">
        <v>974</v>
      </c>
    </row>
    <row r="4" spans="1:4" x14ac:dyDescent="0.2">
      <c r="A4" t="s">
        <v>973</v>
      </c>
    </row>
    <row r="6" spans="1:4" ht="32" x14ac:dyDescent="0.2">
      <c r="A6" s="251" t="s">
        <v>213</v>
      </c>
      <c r="B6" s="251" t="s">
        <v>970</v>
      </c>
      <c r="C6" s="251" t="s">
        <v>971</v>
      </c>
      <c r="D6" s="251" t="s">
        <v>972</v>
      </c>
    </row>
    <row r="7" spans="1:4" x14ac:dyDescent="0.2">
      <c r="A7" t="s">
        <v>40</v>
      </c>
      <c r="B7" s="11">
        <v>387924</v>
      </c>
      <c r="C7" s="11">
        <v>395665</v>
      </c>
      <c r="D7" s="11">
        <v>337</v>
      </c>
    </row>
    <row r="8" spans="1:4" x14ac:dyDescent="0.2">
      <c r="A8" t="s">
        <v>38</v>
      </c>
      <c r="B8" s="11">
        <v>42231</v>
      </c>
      <c r="C8" s="11">
        <v>44562</v>
      </c>
      <c r="D8" s="11">
        <v>27</v>
      </c>
    </row>
    <row r="9" spans="1:4" x14ac:dyDescent="0.2">
      <c r="A9" t="s">
        <v>32</v>
      </c>
      <c r="B9" s="11">
        <v>24236</v>
      </c>
      <c r="C9" s="11">
        <v>24007</v>
      </c>
      <c r="D9" s="11">
        <v>17</v>
      </c>
    </row>
    <row r="10" spans="1:4" x14ac:dyDescent="0.2">
      <c r="A10" t="s">
        <v>36</v>
      </c>
      <c r="B10" s="11">
        <v>16977</v>
      </c>
      <c r="C10" s="11">
        <v>17934</v>
      </c>
      <c r="D10" s="11">
        <v>14</v>
      </c>
    </row>
    <row r="11" spans="1:4" x14ac:dyDescent="0.2">
      <c r="A11" t="s">
        <v>969</v>
      </c>
      <c r="B11" s="11">
        <v>982876</v>
      </c>
      <c r="C11" s="11">
        <v>998425</v>
      </c>
      <c r="D11" s="11">
        <v>421</v>
      </c>
    </row>
    <row r="12" spans="1:4" x14ac:dyDescent="0.2">
      <c r="A12" s="11"/>
    </row>
    <row r="24" spans="1:1" x14ac:dyDescent="0.2">
      <c r="A24" s="11"/>
    </row>
    <row r="30" spans="1:1" x14ac:dyDescent="0.2">
      <c r="A30" s="11"/>
    </row>
  </sheetData>
  <sheetProtection algorithmName="SHA-512" hashValue="qu1VcPpMQuWjSDPceObSOipySW6TKRhdDFiOXKu9k1SoPvbNiX2FdjnRoLh5bzVw8/rxfIWXF3p2aKAmCwLqMw==" saltValue="RFqU1WT40QQqLohCbKoV8A==" spinCount="100000" sheet="1" objects="1" scenarios="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tint="0.39997558519241921"/>
  </sheetPr>
  <dimension ref="B2:BK20"/>
  <sheetViews>
    <sheetView showGridLines="0" zoomScaleNormal="100" workbookViewId="0"/>
  </sheetViews>
  <sheetFormatPr baseColWidth="10" defaultColWidth="8.83203125" defaultRowHeight="15" x14ac:dyDescent="0.2"/>
  <cols>
    <col min="2" max="2" width="27.33203125" bestFit="1" customWidth="1"/>
  </cols>
  <sheetData>
    <row r="2" spans="2:63" x14ac:dyDescent="0.2">
      <c r="B2" s="1" t="s">
        <v>87</v>
      </c>
    </row>
    <row r="4" spans="2:63" ht="16" thickBot="1" x14ac:dyDescent="0.25">
      <c r="B4" s="2" t="s">
        <v>15</v>
      </c>
      <c r="C4" s="3"/>
      <c r="D4" s="3"/>
      <c r="E4" s="3"/>
      <c r="F4" s="3"/>
      <c r="G4" s="3"/>
      <c r="H4" s="3"/>
      <c r="I4" s="3"/>
      <c r="K4" s="4" t="s">
        <v>16</v>
      </c>
      <c r="L4" s="5"/>
      <c r="M4" s="5"/>
      <c r="N4" s="5"/>
      <c r="O4" s="5"/>
      <c r="P4" s="5"/>
      <c r="Q4" s="5"/>
      <c r="R4" s="5"/>
      <c r="T4" s="4" t="s">
        <v>17</v>
      </c>
      <c r="U4" s="4"/>
      <c r="V4" s="4"/>
      <c r="W4" s="4"/>
      <c r="X4" s="4"/>
      <c r="Y4" s="4"/>
      <c r="Z4" s="4"/>
      <c r="AA4" s="4"/>
      <c r="AC4" s="4" t="s">
        <v>18</v>
      </c>
      <c r="AD4" s="4"/>
      <c r="AE4" s="4"/>
      <c r="AF4" s="4"/>
      <c r="AG4" s="4"/>
      <c r="AH4" s="4"/>
      <c r="AI4" s="4"/>
      <c r="AJ4" s="4"/>
      <c r="AL4" s="6" t="s">
        <v>19</v>
      </c>
      <c r="AM4" s="7"/>
      <c r="AN4" s="7"/>
      <c r="AO4" s="7"/>
      <c r="AP4" s="7"/>
      <c r="AQ4" s="7"/>
      <c r="AR4" s="7"/>
      <c r="AS4" s="7"/>
      <c r="AT4" s="8"/>
      <c r="AU4" s="6" t="s">
        <v>20</v>
      </c>
      <c r="AV4" s="6"/>
      <c r="AW4" s="6"/>
      <c r="AX4" s="6"/>
      <c r="AY4" s="6"/>
      <c r="AZ4" s="6"/>
      <c r="BA4" s="6"/>
      <c r="BB4" s="6"/>
      <c r="BC4" s="8"/>
      <c r="BD4" s="6" t="s">
        <v>21</v>
      </c>
      <c r="BE4" s="6"/>
      <c r="BF4" s="6"/>
      <c r="BG4" s="6"/>
      <c r="BH4" s="6"/>
      <c r="BI4" s="6"/>
      <c r="BJ4" s="6"/>
      <c r="BK4" s="6"/>
    </row>
    <row r="5" spans="2:63" x14ac:dyDescent="0.2">
      <c r="B5" s="44"/>
      <c r="C5" s="84">
        <v>2016</v>
      </c>
      <c r="D5" s="84">
        <v>2018</v>
      </c>
      <c r="E5" s="84">
        <v>2020</v>
      </c>
      <c r="F5" s="84">
        <v>2025</v>
      </c>
      <c r="G5" s="84">
        <v>2030</v>
      </c>
      <c r="H5" s="84">
        <v>2040</v>
      </c>
      <c r="I5" s="85">
        <v>2050</v>
      </c>
      <c r="K5" s="44"/>
      <c r="L5" s="84">
        <v>2016</v>
      </c>
      <c r="M5" s="84">
        <v>2018</v>
      </c>
      <c r="N5" s="84">
        <v>2020</v>
      </c>
      <c r="O5" s="84">
        <v>2025</v>
      </c>
      <c r="P5" s="84">
        <v>2030</v>
      </c>
      <c r="Q5" s="84">
        <v>2040</v>
      </c>
      <c r="R5" s="85">
        <v>2050</v>
      </c>
      <c r="T5" s="44"/>
      <c r="U5" s="84">
        <v>2016</v>
      </c>
      <c r="V5" s="84">
        <v>2018</v>
      </c>
      <c r="W5" s="84">
        <v>2020</v>
      </c>
      <c r="X5" s="84">
        <v>2025</v>
      </c>
      <c r="Y5" s="84">
        <v>2030</v>
      </c>
      <c r="Z5" s="84">
        <v>2040</v>
      </c>
      <c r="AA5" s="85">
        <v>2050</v>
      </c>
      <c r="AC5" s="44"/>
      <c r="AD5" s="84">
        <v>2016</v>
      </c>
      <c r="AE5" s="84">
        <v>2018</v>
      </c>
      <c r="AF5" s="84">
        <v>2020</v>
      </c>
      <c r="AG5" s="84">
        <v>2025</v>
      </c>
      <c r="AH5" s="84">
        <v>2030</v>
      </c>
      <c r="AI5" s="84">
        <v>2040</v>
      </c>
      <c r="AJ5" s="85">
        <v>2050</v>
      </c>
      <c r="AL5" s="44"/>
      <c r="AM5" s="84">
        <v>2016</v>
      </c>
      <c r="AN5" s="84">
        <v>2018</v>
      </c>
      <c r="AO5" s="84">
        <v>2020</v>
      </c>
      <c r="AP5" s="84">
        <v>2025</v>
      </c>
      <c r="AQ5" s="84">
        <v>2030</v>
      </c>
      <c r="AR5" s="84">
        <v>2040</v>
      </c>
      <c r="AS5" s="85">
        <v>2050</v>
      </c>
      <c r="AU5" s="44"/>
      <c r="AV5" s="84">
        <v>2016</v>
      </c>
      <c r="AW5" s="84">
        <v>2018</v>
      </c>
      <c r="AX5" s="84">
        <v>2020</v>
      </c>
      <c r="AY5" s="84">
        <v>2025</v>
      </c>
      <c r="AZ5" s="84">
        <v>2030</v>
      </c>
      <c r="BA5" s="84">
        <v>2040</v>
      </c>
      <c r="BB5" s="85">
        <v>2050</v>
      </c>
      <c r="BD5" s="44"/>
      <c r="BE5" s="84">
        <v>2016</v>
      </c>
      <c r="BF5" s="84">
        <v>2018</v>
      </c>
      <c r="BG5" s="84">
        <v>2020</v>
      </c>
      <c r="BH5" s="84">
        <v>2025</v>
      </c>
      <c r="BI5" s="84">
        <v>2030</v>
      </c>
      <c r="BJ5" s="84">
        <v>2040</v>
      </c>
      <c r="BK5" s="85">
        <v>2050</v>
      </c>
    </row>
    <row r="6" spans="2:63" s="65" customFormat="1" x14ac:dyDescent="0.2">
      <c r="B6" t="s">
        <v>88</v>
      </c>
      <c r="C6" s="86">
        <v>0</v>
      </c>
      <c r="D6" s="86">
        <v>0</v>
      </c>
      <c r="E6" s="86">
        <v>0</v>
      </c>
      <c r="F6" s="86">
        <v>16.856946303110501</v>
      </c>
      <c r="G6" s="86">
        <v>28.538525955425499</v>
      </c>
      <c r="H6" s="86">
        <v>31.5074651441894</v>
      </c>
      <c r="I6" s="86">
        <v>37.364548701866902</v>
      </c>
      <c r="K6" t="s">
        <v>88</v>
      </c>
      <c r="L6" s="86">
        <v>0</v>
      </c>
      <c r="M6" s="86">
        <v>0</v>
      </c>
      <c r="N6" s="86">
        <v>0</v>
      </c>
      <c r="O6" s="86">
        <v>16.5919534316693</v>
      </c>
      <c r="P6" s="86">
        <v>26.963718620547301</v>
      </c>
      <c r="Q6" s="86">
        <v>31.437625612946601</v>
      </c>
      <c r="R6" s="86">
        <v>37.886817614020899</v>
      </c>
      <c r="T6" t="s">
        <v>88</v>
      </c>
      <c r="U6" s="86">
        <v>0</v>
      </c>
      <c r="V6" s="86">
        <v>0</v>
      </c>
      <c r="W6" s="86">
        <v>0</v>
      </c>
      <c r="X6" s="86">
        <v>15.631847529758099</v>
      </c>
      <c r="Y6" s="86">
        <v>26.0148506721427</v>
      </c>
      <c r="Z6" s="86">
        <v>30.9433387897142</v>
      </c>
      <c r="AA6" s="86">
        <v>37.887893348134497</v>
      </c>
      <c r="AC6" t="s">
        <v>88</v>
      </c>
      <c r="AD6" s="86">
        <v>0</v>
      </c>
      <c r="AE6" s="86">
        <v>0</v>
      </c>
      <c r="AF6" s="86">
        <v>0</v>
      </c>
      <c r="AG6" s="86">
        <v>18.416852793759201</v>
      </c>
      <c r="AH6" s="86">
        <v>23.190123686028102</v>
      </c>
      <c r="AI6" s="86">
        <v>29.921320860682599</v>
      </c>
      <c r="AJ6" s="86">
        <v>38.129395656638202</v>
      </c>
      <c r="AL6" t="s">
        <v>88</v>
      </c>
      <c r="AM6" s="52" t="str">
        <f>IFERROR(L6/C6-1,"N/A")</f>
        <v>N/A</v>
      </c>
      <c r="AN6" s="52" t="str">
        <f t="shared" ref="AN6:AS11" si="0">IFERROR(M6/D6-1,"N/A")</f>
        <v>N/A</v>
      </c>
      <c r="AO6" s="52" t="str">
        <f t="shared" si="0"/>
        <v>N/A</v>
      </c>
      <c r="AP6" s="52">
        <f t="shared" si="0"/>
        <v>-1.5720099398566889E-2</v>
      </c>
      <c r="AQ6" s="52">
        <f t="shared" si="0"/>
        <v>-5.5181803620057313E-2</v>
      </c>
      <c r="AR6" s="52">
        <f t="shared" si="0"/>
        <v>-2.216602666167744E-3</v>
      </c>
      <c r="AS6" s="52">
        <f t="shared" si="0"/>
        <v>1.3977658778142832E-2</v>
      </c>
      <c r="AU6" t="s">
        <v>88</v>
      </c>
      <c r="AV6" s="52" t="str">
        <f>IFERROR(U6/C6-1,"N/A")</f>
        <v>N/A</v>
      </c>
      <c r="AW6" s="52" t="str">
        <f t="shared" ref="AW6:BB11" si="1">IFERROR(V6/D6-1,"N/A")</f>
        <v>N/A</v>
      </c>
      <c r="AX6" s="52" t="str">
        <f t="shared" si="1"/>
        <v>N/A</v>
      </c>
      <c r="AY6" s="52">
        <f t="shared" si="1"/>
        <v>-7.2676198364963751E-2</v>
      </c>
      <c r="AZ6" s="52">
        <f t="shared" si="1"/>
        <v>-8.8430470698610764E-2</v>
      </c>
      <c r="BA6" s="52">
        <f t="shared" si="1"/>
        <v>-1.7904529986577988E-2</v>
      </c>
      <c r="BB6" s="52">
        <f t="shared" si="1"/>
        <v>1.400644901249537E-2</v>
      </c>
      <c r="BD6" t="s">
        <v>88</v>
      </c>
      <c r="BE6" s="52" t="str">
        <f>IFERROR(AD6/C6-1,"N/A")</f>
        <v>N/A</v>
      </c>
      <c r="BF6" s="52" t="str">
        <f t="shared" ref="BF6:BK11" si="2">IFERROR(AE6/D6-1,"N/A")</f>
        <v>N/A</v>
      </c>
      <c r="BG6" s="52" t="str">
        <f t="shared" si="2"/>
        <v>N/A</v>
      </c>
      <c r="BH6" s="52">
        <f t="shared" si="2"/>
        <v>9.2537904707026275E-2</v>
      </c>
      <c r="BI6" s="52">
        <f t="shared" si="2"/>
        <v>-0.18740989908697803</v>
      </c>
      <c r="BJ6" s="52">
        <f t="shared" si="2"/>
        <v>-5.034185632668442E-2</v>
      </c>
      <c r="BK6" s="52">
        <f t="shared" si="2"/>
        <v>2.0469856624632188E-2</v>
      </c>
    </row>
    <row r="7" spans="2:63" s="65" customFormat="1" x14ac:dyDescent="0.2">
      <c r="B7" t="s">
        <v>89</v>
      </c>
      <c r="C7" s="86">
        <v>0</v>
      </c>
      <c r="D7" s="86">
        <v>0</v>
      </c>
      <c r="E7" s="86">
        <v>0</v>
      </c>
      <c r="F7" s="86">
        <v>15.907767942289601</v>
      </c>
      <c r="G7" s="86">
        <v>27.534149558559399</v>
      </c>
      <c r="H7" s="86">
        <v>29.416705656069301</v>
      </c>
      <c r="I7" s="86">
        <v>37.816357029579898</v>
      </c>
      <c r="K7" t="s">
        <v>89</v>
      </c>
      <c r="L7" s="86">
        <v>0</v>
      </c>
      <c r="M7" s="86">
        <v>0</v>
      </c>
      <c r="N7" s="86">
        <v>0</v>
      </c>
      <c r="O7" s="86">
        <v>10.787000770224299</v>
      </c>
      <c r="P7" s="86">
        <v>20.182545340276</v>
      </c>
      <c r="Q7" s="86">
        <v>22.528658930329001</v>
      </c>
      <c r="R7" s="86">
        <v>29.717154888267199</v>
      </c>
      <c r="T7" t="s">
        <v>89</v>
      </c>
      <c r="U7" s="86">
        <v>0</v>
      </c>
      <c r="V7" s="86">
        <v>0</v>
      </c>
      <c r="W7" s="86">
        <v>0</v>
      </c>
      <c r="X7" s="86">
        <v>0.19502928961017599</v>
      </c>
      <c r="Y7" s="86">
        <v>10.660887307437401</v>
      </c>
      <c r="Z7" s="86">
        <v>13.949216796532999</v>
      </c>
      <c r="AA7" s="86">
        <v>23.820518344555499</v>
      </c>
      <c r="AC7" t="s">
        <v>89</v>
      </c>
      <c r="AD7" s="86">
        <v>0</v>
      </c>
      <c r="AE7" s="86">
        <v>0</v>
      </c>
      <c r="AF7" s="86">
        <v>0</v>
      </c>
      <c r="AG7" s="86">
        <v>0</v>
      </c>
      <c r="AH7" s="86">
        <v>0</v>
      </c>
      <c r="AI7" s="86">
        <v>9.0250380162323207</v>
      </c>
      <c r="AJ7" s="86">
        <v>23.9297053570861</v>
      </c>
      <c r="AL7" t="s">
        <v>89</v>
      </c>
      <c r="AM7" s="52" t="str">
        <f t="shared" ref="AM7:AM11" si="3">IFERROR(L7/C7-1,"N/A")</f>
        <v>N/A</v>
      </c>
      <c r="AN7" s="52" t="str">
        <f t="shared" si="0"/>
        <v>N/A</v>
      </c>
      <c r="AO7" s="52" t="str">
        <f t="shared" si="0"/>
        <v>N/A</v>
      </c>
      <c r="AP7" s="52">
        <f t="shared" si="0"/>
        <v>-0.32190356250119345</v>
      </c>
      <c r="AQ7" s="52">
        <f t="shared" si="0"/>
        <v>-0.26699950193297484</v>
      </c>
      <c r="AR7" s="52">
        <f t="shared" si="0"/>
        <v>-0.2341542525622391</v>
      </c>
      <c r="AS7" s="52">
        <f t="shared" si="0"/>
        <v>-0.21417192922569228</v>
      </c>
      <c r="AU7" t="s">
        <v>89</v>
      </c>
      <c r="AV7" s="52" t="str">
        <f t="shared" ref="AV7:AV11" si="4">IFERROR(U7/C7-1,"N/A")</f>
        <v>N/A</v>
      </c>
      <c r="AW7" s="52" t="str">
        <f t="shared" si="1"/>
        <v>N/A</v>
      </c>
      <c r="AX7" s="52" t="str">
        <f t="shared" si="1"/>
        <v>N/A</v>
      </c>
      <c r="AY7" s="52">
        <f t="shared" si="1"/>
        <v>-0.98773999656534428</v>
      </c>
      <c r="AZ7" s="52">
        <f t="shared" si="1"/>
        <v>-0.61281218129639647</v>
      </c>
      <c r="BA7" s="52">
        <f t="shared" si="1"/>
        <v>-0.52580628981291189</v>
      </c>
      <c r="BB7" s="52">
        <f t="shared" si="1"/>
        <v>-0.3701001308528179</v>
      </c>
      <c r="BD7" t="s">
        <v>89</v>
      </c>
      <c r="BE7" s="52" t="str">
        <f t="shared" ref="BE7:BE11" si="5">IFERROR(AD7/C7-1,"N/A")</f>
        <v>N/A</v>
      </c>
      <c r="BF7" s="52" t="str">
        <f t="shared" si="2"/>
        <v>N/A</v>
      </c>
      <c r="BG7" s="52" t="str">
        <f t="shared" si="2"/>
        <v>N/A</v>
      </c>
      <c r="BH7" s="52">
        <f t="shared" si="2"/>
        <v>-1</v>
      </c>
      <c r="BI7" s="52">
        <f t="shared" si="2"/>
        <v>-1</v>
      </c>
      <c r="BJ7" s="52">
        <f t="shared" si="2"/>
        <v>-0.69320024744612208</v>
      </c>
      <c r="BK7" s="52">
        <f t="shared" si="2"/>
        <v>-0.36721283495477053</v>
      </c>
    </row>
    <row r="8" spans="2:63" s="65" customFormat="1" x14ac:dyDescent="0.2">
      <c r="B8" t="s">
        <v>90</v>
      </c>
      <c r="C8" s="86">
        <v>0</v>
      </c>
      <c r="D8" s="86">
        <v>0</v>
      </c>
      <c r="E8" s="86">
        <v>0</v>
      </c>
      <c r="F8" s="86">
        <v>0</v>
      </c>
      <c r="G8" s="86">
        <v>5.3983598730126197</v>
      </c>
      <c r="H8" s="86">
        <v>18.3547632832034</v>
      </c>
      <c r="I8" s="86">
        <v>32.2591145987098</v>
      </c>
      <c r="K8" t="s">
        <v>90</v>
      </c>
      <c r="L8" s="86">
        <v>0</v>
      </c>
      <c r="M8" s="86">
        <v>0</v>
      </c>
      <c r="N8" s="86">
        <v>0</v>
      </c>
      <c r="O8" s="86">
        <v>0</v>
      </c>
      <c r="P8" s="86">
        <v>3.5411124915515599</v>
      </c>
      <c r="Q8" s="86">
        <v>16.599184362280099</v>
      </c>
      <c r="R8" s="86">
        <v>31.925637023493</v>
      </c>
      <c r="T8" t="s">
        <v>90</v>
      </c>
      <c r="U8" s="86">
        <v>0</v>
      </c>
      <c r="V8" s="86">
        <v>0</v>
      </c>
      <c r="W8" s="86">
        <v>0</v>
      </c>
      <c r="X8" s="86">
        <v>0</v>
      </c>
      <c r="Y8" s="86">
        <v>0</v>
      </c>
      <c r="Z8" s="86">
        <v>15.985137497797</v>
      </c>
      <c r="AA8" s="86">
        <v>32.155306256747103</v>
      </c>
      <c r="AC8" t="s">
        <v>90</v>
      </c>
      <c r="AD8" s="86">
        <v>0</v>
      </c>
      <c r="AE8" s="86">
        <v>0</v>
      </c>
      <c r="AF8" s="86">
        <v>0</v>
      </c>
      <c r="AG8" s="86">
        <v>0</v>
      </c>
      <c r="AH8" s="86">
        <v>0</v>
      </c>
      <c r="AI8" s="86">
        <v>13.937412932097599</v>
      </c>
      <c r="AJ8" s="86">
        <v>32.054725117125301</v>
      </c>
      <c r="AL8" t="s">
        <v>90</v>
      </c>
      <c r="AM8" s="52" t="str">
        <f t="shared" si="3"/>
        <v>N/A</v>
      </c>
      <c r="AN8" s="52" t="str">
        <f t="shared" si="0"/>
        <v>N/A</v>
      </c>
      <c r="AO8" s="52" t="str">
        <f t="shared" si="0"/>
        <v>N/A</v>
      </c>
      <c r="AP8" s="52" t="str">
        <f t="shared" si="0"/>
        <v>N/A</v>
      </c>
      <c r="AQ8" s="52">
        <f t="shared" si="0"/>
        <v>-0.34403919433859464</v>
      </c>
      <c r="AR8" s="52">
        <f t="shared" si="0"/>
        <v>-9.5647047790033191E-2</v>
      </c>
      <c r="AS8" s="52">
        <f t="shared" si="0"/>
        <v>-1.0337468320663068E-2</v>
      </c>
      <c r="AU8" t="s">
        <v>90</v>
      </c>
      <c r="AV8" s="52" t="str">
        <f t="shared" si="4"/>
        <v>N/A</v>
      </c>
      <c r="AW8" s="52" t="str">
        <f t="shared" si="1"/>
        <v>N/A</v>
      </c>
      <c r="AX8" s="52" t="str">
        <f t="shared" si="1"/>
        <v>N/A</v>
      </c>
      <c r="AY8" s="52" t="str">
        <f t="shared" si="1"/>
        <v>N/A</v>
      </c>
      <c r="AZ8" s="52">
        <f t="shared" si="1"/>
        <v>-1</v>
      </c>
      <c r="BA8" s="52">
        <f t="shared" si="1"/>
        <v>-0.12910140811104143</v>
      </c>
      <c r="BB8" s="52">
        <f t="shared" si="1"/>
        <v>-3.2179538482078884E-3</v>
      </c>
      <c r="BD8" t="s">
        <v>90</v>
      </c>
      <c r="BE8" s="52" t="str">
        <f t="shared" si="5"/>
        <v>N/A</v>
      </c>
      <c r="BF8" s="52" t="str">
        <f t="shared" si="2"/>
        <v>N/A</v>
      </c>
      <c r="BG8" s="52" t="str">
        <f t="shared" si="2"/>
        <v>N/A</v>
      </c>
      <c r="BH8" s="52" t="str">
        <f t="shared" si="2"/>
        <v>N/A</v>
      </c>
      <c r="BI8" s="52">
        <f t="shared" si="2"/>
        <v>-1</v>
      </c>
      <c r="BJ8" s="52">
        <f t="shared" si="2"/>
        <v>-0.24066506785996833</v>
      </c>
      <c r="BK8" s="52">
        <f t="shared" si="2"/>
        <v>-6.335867680406615E-3</v>
      </c>
    </row>
    <row r="9" spans="2:63" s="65" customFormat="1" x14ac:dyDescent="0.2">
      <c r="B9" t="s">
        <v>91</v>
      </c>
      <c r="C9" s="86">
        <v>0</v>
      </c>
      <c r="D9" s="86">
        <v>0</v>
      </c>
      <c r="E9" s="86">
        <v>0</v>
      </c>
      <c r="F9" s="86">
        <v>17.004468107830299</v>
      </c>
      <c r="G9" s="86">
        <v>28.505220886348599</v>
      </c>
      <c r="H9" s="86">
        <v>29.679341639756899</v>
      </c>
      <c r="I9" s="86">
        <v>37.241915012916202</v>
      </c>
      <c r="K9" t="s">
        <v>91</v>
      </c>
      <c r="L9" s="86">
        <v>0</v>
      </c>
      <c r="M9" s="86">
        <v>0</v>
      </c>
      <c r="N9" s="86">
        <v>0</v>
      </c>
      <c r="O9" s="86">
        <v>9.5713118239219206</v>
      </c>
      <c r="P9" s="86">
        <v>20.223033855624301</v>
      </c>
      <c r="Q9" s="86">
        <v>22.066832734294</v>
      </c>
      <c r="R9" s="86">
        <v>27.6049509562088</v>
      </c>
      <c r="T9" t="s">
        <v>91</v>
      </c>
      <c r="U9" s="86">
        <v>0</v>
      </c>
      <c r="V9" s="86">
        <v>0</v>
      </c>
      <c r="W9" s="86">
        <v>0</v>
      </c>
      <c r="X9" s="86">
        <v>0</v>
      </c>
      <c r="Y9" s="86">
        <v>10.1505361018777</v>
      </c>
      <c r="Z9" s="86">
        <v>12.9146572615388</v>
      </c>
      <c r="AA9" s="86">
        <v>22.511887795358099</v>
      </c>
      <c r="AC9" t="s">
        <v>91</v>
      </c>
      <c r="AD9" s="86">
        <v>0</v>
      </c>
      <c r="AE9" s="86">
        <v>0</v>
      </c>
      <c r="AF9" s="86">
        <v>0</v>
      </c>
      <c r="AG9" s="86">
        <v>0</v>
      </c>
      <c r="AH9" s="86">
        <v>0</v>
      </c>
      <c r="AI9" s="86">
        <v>4.4094811081488201</v>
      </c>
      <c r="AJ9" s="86">
        <v>19.8612789394417</v>
      </c>
      <c r="AL9" t="s">
        <v>91</v>
      </c>
      <c r="AM9" s="52" t="str">
        <f t="shared" si="3"/>
        <v>N/A</v>
      </c>
      <c r="AN9" s="52" t="str">
        <f t="shared" si="0"/>
        <v>N/A</v>
      </c>
      <c r="AO9" s="52" t="str">
        <f t="shared" si="0"/>
        <v>N/A</v>
      </c>
      <c r="AP9" s="52">
        <f t="shared" si="0"/>
        <v>-0.4371295965726516</v>
      </c>
      <c r="AQ9" s="52">
        <f t="shared" si="0"/>
        <v>-0.29054982817869379</v>
      </c>
      <c r="AR9" s="52">
        <f t="shared" si="0"/>
        <v>-0.25649183859474767</v>
      </c>
      <c r="AS9" s="52">
        <f t="shared" si="0"/>
        <v>-0.25876660889659198</v>
      </c>
      <c r="AU9" t="s">
        <v>91</v>
      </c>
      <c r="AV9" s="52" t="str">
        <f t="shared" si="4"/>
        <v>N/A</v>
      </c>
      <c r="AW9" s="52" t="str">
        <f t="shared" si="1"/>
        <v>N/A</v>
      </c>
      <c r="AX9" s="52" t="str">
        <f t="shared" si="1"/>
        <v>N/A</v>
      </c>
      <c r="AY9" s="52">
        <f t="shared" si="1"/>
        <v>-1</v>
      </c>
      <c r="AZ9" s="52">
        <f t="shared" si="1"/>
        <v>-0.64390607101947128</v>
      </c>
      <c r="BA9" s="52">
        <f t="shared" si="1"/>
        <v>-0.56486038611318123</v>
      </c>
      <c r="BB9" s="52">
        <f t="shared" si="1"/>
        <v>-0.39552281917966492</v>
      </c>
      <c r="BD9" t="s">
        <v>91</v>
      </c>
      <c r="BE9" s="52" t="str">
        <f t="shared" si="5"/>
        <v>N/A</v>
      </c>
      <c r="BF9" s="52" t="str">
        <f t="shared" si="2"/>
        <v>N/A</v>
      </c>
      <c r="BG9" s="52" t="str">
        <f t="shared" si="2"/>
        <v>N/A</v>
      </c>
      <c r="BH9" s="52">
        <f t="shared" si="2"/>
        <v>-1</v>
      </c>
      <c r="BI9" s="52">
        <f t="shared" si="2"/>
        <v>-1</v>
      </c>
      <c r="BJ9" s="52">
        <f t="shared" si="2"/>
        <v>-0.85142928163062392</v>
      </c>
      <c r="BK9" s="52">
        <f t="shared" si="2"/>
        <v>-0.46669555170421739</v>
      </c>
    </row>
    <row r="10" spans="2:63" s="65" customFormat="1" x14ac:dyDescent="0.2">
      <c r="B10" t="s">
        <v>92</v>
      </c>
      <c r="C10" s="86">
        <v>0</v>
      </c>
      <c r="D10" s="86">
        <v>0</v>
      </c>
      <c r="E10" s="86">
        <v>0</v>
      </c>
      <c r="F10" s="86">
        <v>11.5507144753172</v>
      </c>
      <c r="G10" s="86">
        <v>25.752328362948798</v>
      </c>
      <c r="H10" s="86">
        <v>31.242861849762502</v>
      </c>
      <c r="I10" s="86">
        <v>42.826588663683303</v>
      </c>
      <c r="K10" t="s">
        <v>92</v>
      </c>
      <c r="L10" s="86">
        <v>0</v>
      </c>
      <c r="M10" s="86">
        <v>0</v>
      </c>
      <c r="N10" s="86">
        <v>0</v>
      </c>
      <c r="O10" s="86">
        <v>10.038464205534799</v>
      </c>
      <c r="P10" s="86">
        <v>23.4944405917105</v>
      </c>
      <c r="Q10" s="86">
        <v>31.087198387520701</v>
      </c>
      <c r="R10" s="86">
        <v>41.5383970626444</v>
      </c>
      <c r="T10" t="s">
        <v>92</v>
      </c>
      <c r="U10" s="86">
        <v>0</v>
      </c>
      <c r="V10" s="86">
        <v>0</v>
      </c>
      <c r="W10" s="86">
        <v>0</v>
      </c>
      <c r="X10" s="86">
        <v>8.6791995110173694</v>
      </c>
      <c r="Y10" s="86">
        <v>22.244194420189</v>
      </c>
      <c r="Z10" s="86">
        <v>30.263387015466801</v>
      </c>
      <c r="AA10" s="86">
        <v>40.894032328596502</v>
      </c>
      <c r="AC10" t="s">
        <v>92</v>
      </c>
      <c r="AD10" s="86">
        <v>0</v>
      </c>
      <c r="AE10" s="86">
        <v>0</v>
      </c>
      <c r="AF10" s="86">
        <v>0</v>
      </c>
      <c r="AG10" s="86">
        <v>11.931964242247499</v>
      </c>
      <c r="AH10" s="86">
        <v>20.7301198583333</v>
      </c>
      <c r="AI10" s="86">
        <v>29.672947879854402</v>
      </c>
      <c r="AJ10" s="86">
        <v>40.541729406391703</v>
      </c>
      <c r="AL10" t="s">
        <v>92</v>
      </c>
      <c r="AM10" s="52" t="str">
        <f t="shared" si="3"/>
        <v>N/A</v>
      </c>
      <c r="AN10" s="52" t="str">
        <f t="shared" si="0"/>
        <v>N/A</v>
      </c>
      <c r="AO10" s="52" t="str">
        <f t="shared" si="0"/>
        <v>N/A</v>
      </c>
      <c r="AP10" s="52">
        <f t="shared" si="0"/>
        <v>-0.13092266049982781</v>
      </c>
      <c r="AQ10" s="52">
        <f t="shared" si="0"/>
        <v>-8.7677034069153836E-2</v>
      </c>
      <c r="AR10" s="52">
        <f t="shared" si="0"/>
        <v>-4.9823688684583756E-3</v>
      </c>
      <c r="AS10" s="52">
        <f t="shared" si="0"/>
        <v>-3.0079248458359742E-2</v>
      </c>
      <c r="AU10" t="s">
        <v>92</v>
      </c>
      <c r="AV10" s="52" t="str">
        <f t="shared" si="4"/>
        <v>N/A</v>
      </c>
      <c r="AW10" s="52" t="str">
        <f t="shared" si="1"/>
        <v>N/A</v>
      </c>
      <c r="AX10" s="52" t="str">
        <f t="shared" si="1"/>
        <v>N/A</v>
      </c>
      <c r="AY10" s="52">
        <f t="shared" si="1"/>
        <v>-0.24860063595511694</v>
      </c>
      <c r="AZ10" s="52">
        <f t="shared" si="1"/>
        <v>-0.1362258935703512</v>
      </c>
      <c r="BA10" s="52">
        <f t="shared" si="1"/>
        <v>-3.1350355771046168E-2</v>
      </c>
      <c r="BB10" s="52">
        <f t="shared" si="1"/>
        <v>-4.5125152280120706E-2</v>
      </c>
      <c r="BD10" t="s">
        <v>92</v>
      </c>
      <c r="BE10" s="52" t="str">
        <f t="shared" si="5"/>
        <v>N/A</v>
      </c>
      <c r="BF10" s="52" t="str">
        <f t="shared" si="2"/>
        <v>N/A</v>
      </c>
      <c r="BG10" s="52" t="str">
        <f t="shared" si="2"/>
        <v>N/A</v>
      </c>
      <c r="BH10" s="52">
        <f t="shared" si="2"/>
        <v>3.3006596063385851E-2</v>
      </c>
      <c r="BI10" s="52">
        <f t="shared" si="2"/>
        <v>-0.19501958944579201</v>
      </c>
      <c r="BJ10" s="52">
        <f t="shared" si="2"/>
        <v>-5.024872489137977E-2</v>
      </c>
      <c r="BK10" s="52">
        <f t="shared" si="2"/>
        <v>-5.3351418559964503E-2</v>
      </c>
    </row>
    <row r="11" spans="2:63" s="65" customFormat="1" x14ac:dyDescent="0.2">
      <c r="B11" t="s">
        <v>93</v>
      </c>
      <c r="C11" s="86">
        <v>0</v>
      </c>
      <c r="D11" s="86">
        <v>0</v>
      </c>
      <c r="E11" s="86">
        <v>0</v>
      </c>
      <c r="F11" s="86">
        <v>16.861499445231502</v>
      </c>
      <c r="G11" s="86">
        <v>25.558701833904099</v>
      </c>
      <c r="H11" s="86">
        <v>25.274532894613799</v>
      </c>
      <c r="I11" s="86">
        <v>27.819559911872499</v>
      </c>
      <c r="K11" t="s">
        <v>93</v>
      </c>
      <c r="L11" s="86">
        <v>0</v>
      </c>
      <c r="M11" s="86">
        <v>0</v>
      </c>
      <c r="N11" s="86">
        <v>0</v>
      </c>
      <c r="O11" s="86">
        <v>10.606089256617301</v>
      </c>
      <c r="P11" s="86">
        <v>18.5074962778823</v>
      </c>
      <c r="Q11" s="86">
        <v>20.412324402598902</v>
      </c>
      <c r="R11" s="86">
        <v>22.0444813229979</v>
      </c>
      <c r="T11" t="s">
        <v>93</v>
      </c>
      <c r="U11" s="86">
        <v>0</v>
      </c>
      <c r="V11" s="86">
        <v>0</v>
      </c>
      <c r="W11" s="86">
        <v>0</v>
      </c>
      <c r="X11" s="86">
        <v>2.6150212914844402</v>
      </c>
      <c r="Y11" s="86">
        <v>11.3106626747207</v>
      </c>
      <c r="Z11" s="86">
        <v>9.3469392359393506</v>
      </c>
      <c r="AA11" s="86">
        <v>15.2087288981112</v>
      </c>
      <c r="AC11" t="s">
        <v>93</v>
      </c>
      <c r="AD11" s="86">
        <v>0</v>
      </c>
      <c r="AE11" s="86">
        <v>0</v>
      </c>
      <c r="AF11" s="86">
        <v>0</v>
      </c>
      <c r="AG11" s="86">
        <v>0</v>
      </c>
      <c r="AH11" s="86">
        <v>0</v>
      </c>
      <c r="AI11" s="86">
        <v>0</v>
      </c>
      <c r="AJ11" s="86">
        <v>11.568444657680599</v>
      </c>
      <c r="AL11" t="s">
        <v>93</v>
      </c>
      <c r="AM11" s="52" t="str">
        <f t="shared" si="3"/>
        <v>N/A</v>
      </c>
      <c r="AN11" s="52" t="str">
        <f t="shared" si="0"/>
        <v>N/A</v>
      </c>
      <c r="AO11" s="52" t="str">
        <f t="shared" si="0"/>
        <v>N/A</v>
      </c>
      <c r="AP11" s="52">
        <f t="shared" si="0"/>
        <v>-0.37098777655763326</v>
      </c>
      <c r="AQ11" s="52">
        <f t="shared" si="0"/>
        <v>-0.2758827737748496</v>
      </c>
      <c r="AR11" s="52">
        <f t="shared" si="0"/>
        <v>-0.19237580026854117</v>
      </c>
      <c r="AS11" s="52">
        <f t="shared" si="0"/>
        <v>-0.20759058041065492</v>
      </c>
      <c r="AU11" t="s">
        <v>93</v>
      </c>
      <c r="AV11" s="52" t="str">
        <f t="shared" si="4"/>
        <v>N/A</v>
      </c>
      <c r="AW11" s="52" t="str">
        <f t="shared" si="1"/>
        <v>N/A</v>
      </c>
      <c r="AX11" s="52" t="str">
        <f t="shared" si="1"/>
        <v>N/A</v>
      </c>
      <c r="AY11" s="52">
        <f t="shared" si="1"/>
        <v>-0.84491169958055079</v>
      </c>
      <c r="AZ11" s="52">
        <f t="shared" si="1"/>
        <v>-0.55746333486637045</v>
      </c>
      <c r="BA11" s="52">
        <f t="shared" si="1"/>
        <v>-0.63018350230594145</v>
      </c>
      <c r="BB11" s="52">
        <f t="shared" si="1"/>
        <v>-0.45330807006689555</v>
      </c>
      <c r="BD11" t="s">
        <v>93</v>
      </c>
      <c r="BE11" s="52" t="str">
        <f t="shared" si="5"/>
        <v>N/A</v>
      </c>
      <c r="BF11" s="52" t="str">
        <f t="shared" si="2"/>
        <v>N/A</v>
      </c>
      <c r="BG11" s="52" t="str">
        <f t="shared" si="2"/>
        <v>N/A</v>
      </c>
      <c r="BH11" s="52">
        <f t="shared" si="2"/>
        <v>-1</v>
      </c>
      <c r="BI11" s="52">
        <f t="shared" si="2"/>
        <v>-1</v>
      </c>
      <c r="BJ11" s="52">
        <f t="shared" si="2"/>
        <v>-1</v>
      </c>
      <c r="BK11" s="52">
        <f t="shared" si="2"/>
        <v>-0.58416147867445034</v>
      </c>
    </row>
    <row r="13" spans="2:63" ht="16" thickBot="1" x14ac:dyDescent="0.25">
      <c r="B13" s="2" t="s">
        <v>22</v>
      </c>
      <c r="C13" s="3"/>
      <c r="D13" s="3"/>
      <c r="E13" s="3"/>
      <c r="F13" s="3"/>
      <c r="G13" s="3"/>
      <c r="H13" s="3"/>
      <c r="I13" s="3"/>
      <c r="K13" s="4" t="s">
        <v>23</v>
      </c>
      <c r="L13" s="5"/>
      <c r="M13" s="5"/>
      <c r="N13" s="5"/>
      <c r="O13" s="5"/>
      <c r="P13" s="5"/>
      <c r="Q13" s="5"/>
      <c r="R13" s="5"/>
      <c r="T13" s="4" t="s">
        <v>24</v>
      </c>
      <c r="U13" s="4"/>
      <c r="V13" s="4"/>
      <c r="W13" s="4"/>
      <c r="X13" s="4"/>
      <c r="Y13" s="4"/>
      <c r="Z13" s="4"/>
      <c r="AA13" s="4"/>
      <c r="AC13" s="4" t="s">
        <v>25</v>
      </c>
      <c r="AD13" s="4"/>
      <c r="AE13" s="4"/>
      <c r="AF13" s="4"/>
      <c r="AG13" s="4"/>
      <c r="AH13" s="4"/>
      <c r="AI13" s="4"/>
      <c r="AJ13" s="4"/>
      <c r="AL13" s="6" t="s">
        <v>26</v>
      </c>
      <c r="AM13" s="7"/>
      <c r="AN13" s="7"/>
      <c r="AO13" s="7"/>
      <c r="AP13" s="7"/>
      <c r="AQ13" s="7"/>
      <c r="AR13" s="7"/>
      <c r="AS13" s="7"/>
      <c r="AT13" s="8"/>
      <c r="AU13" s="6" t="s">
        <v>27</v>
      </c>
      <c r="AV13" s="6"/>
      <c r="AW13" s="6"/>
      <c r="AX13" s="6"/>
      <c r="AY13" s="6"/>
      <c r="AZ13" s="6"/>
      <c r="BA13" s="6"/>
      <c r="BB13" s="6"/>
      <c r="BC13" s="8"/>
      <c r="BD13" s="6" t="s">
        <v>28</v>
      </c>
      <c r="BE13" s="6"/>
      <c r="BF13" s="6"/>
      <c r="BG13" s="6"/>
      <c r="BH13" s="6"/>
      <c r="BI13" s="6"/>
      <c r="BJ13" s="6"/>
      <c r="BK13" s="6"/>
    </row>
    <row r="14" spans="2:63" x14ac:dyDescent="0.2">
      <c r="B14" s="44"/>
      <c r="C14" s="84">
        <v>2016</v>
      </c>
      <c r="D14" s="84">
        <v>2018</v>
      </c>
      <c r="E14" s="84">
        <v>2020</v>
      </c>
      <c r="F14" s="84">
        <v>2025</v>
      </c>
      <c r="G14" s="84">
        <v>2030</v>
      </c>
      <c r="H14" s="84">
        <v>2040</v>
      </c>
      <c r="I14" s="85">
        <v>2050</v>
      </c>
      <c r="K14" s="44"/>
      <c r="L14" s="84">
        <v>2016</v>
      </c>
      <c r="M14" s="84">
        <v>2018</v>
      </c>
      <c r="N14" s="84">
        <v>2020</v>
      </c>
      <c r="O14" s="84">
        <v>2025</v>
      </c>
      <c r="P14" s="84">
        <v>2030</v>
      </c>
      <c r="Q14" s="84">
        <v>2040</v>
      </c>
      <c r="R14" s="85">
        <v>2050</v>
      </c>
      <c r="T14" s="44"/>
      <c r="U14" s="84">
        <v>2016</v>
      </c>
      <c r="V14" s="84">
        <v>2018</v>
      </c>
      <c r="W14" s="84">
        <v>2020</v>
      </c>
      <c r="X14" s="84">
        <v>2025</v>
      </c>
      <c r="Y14" s="84">
        <v>2030</v>
      </c>
      <c r="Z14" s="84">
        <v>2040</v>
      </c>
      <c r="AA14" s="85">
        <v>2050</v>
      </c>
      <c r="AC14" s="44"/>
      <c r="AD14" s="84">
        <v>2016</v>
      </c>
      <c r="AE14" s="84">
        <v>2018</v>
      </c>
      <c r="AF14" s="84">
        <v>2020</v>
      </c>
      <c r="AG14" s="84">
        <v>2025</v>
      </c>
      <c r="AH14" s="84">
        <v>2030</v>
      </c>
      <c r="AI14" s="84">
        <v>2040</v>
      </c>
      <c r="AJ14" s="85">
        <v>2050</v>
      </c>
      <c r="AL14" s="44"/>
      <c r="AM14" s="84">
        <v>2016</v>
      </c>
      <c r="AN14" s="84">
        <v>2018</v>
      </c>
      <c r="AO14" s="84">
        <v>2020</v>
      </c>
      <c r="AP14" s="84">
        <v>2025</v>
      </c>
      <c r="AQ14" s="84">
        <v>2030</v>
      </c>
      <c r="AR14" s="84">
        <v>2040</v>
      </c>
      <c r="AS14" s="85">
        <v>2050</v>
      </c>
      <c r="AU14" s="44"/>
      <c r="AV14" s="84">
        <v>2016</v>
      </c>
      <c r="AW14" s="84">
        <v>2018</v>
      </c>
      <c r="AX14" s="84">
        <v>2020</v>
      </c>
      <c r="AY14" s="84">
        <v>2025</v>
      </c>
      <c r="AZ14" s="84">
        <v>2030</v>
      </c>
      <c r="BA14" s="84">
        <v>2040</v>
      </c>
      <c r="BB14" s="85">
        <v>2050</v>
      </c>
      <c r="BD14" s="44"/>
      <c r="BE14" s="84">
        <v>2016</v>
      </c>
      <c r="BF14" s="84">
        <v>2018</v>
      </c>
      <c r="BG14" s="84">
        <v>2020</v>
      </c>
      <c r="BH14" s="84">
        <v>2025</v>
      </c>
      <c r="BI14" s="84">
        <v>2030</v>
      </c>
      <c r="BJ14" s="84">
        <v>2040</v>
      </c>
      <c r="BK14" s="85">
        <v>2050</v>
      </c>
    </row>
    <row r="15" spans="2:63" x14ac:dyDescent="0.2">
      <c r="B15" t="s">
        <v>88</v>
      </c>
      <c r="C15" s="86">
        <v>0</v>
      </c>
      <c r="D15" s="86">
        <v>0</v>
      </c>
      <c r="E15" s="86">
        <v>0</v>
      </c>
      <c r="F15" s="86">
        <v>23.130265517400598</v>
      </c>
      <c r="G15" s="86">
        <v>41.815820307104701</v>
      </c>
      <c r="H15" s="86">
        <v>28.477068864243002</v>
      </c>
      <c r="I15" s="86">
        <v>26.8825954989248</v>
      </c>
      <c r="J15" s="65"/>
      <c r="K15" t="s">
        <v>88</v>
      </c>
      <c r="L15" s="86">
        <v>0</v>
      </c>
      <c r="M15" s="86">
        <v>0</v>
      </c>
      <c r="N15" s="86">
        <v>0</v>
      </c>
      <c r="O15" s="86">
        <v>17.956681896731901</v>
      </c>
      <c r="P15" s="86">
        <v>36.345299451092203</v>
      </c>
      <c r="Q15" s="86">
        <v>22.4770170234241</v>
      </c>
      <c r="R15" s="86">
        <v>22.4957517836541</v>
      </c>
      <c r="S15" s="65"/>
      <c r="T15" t="s">
        <v>88</v>
      </c>
      <c r="U15" s="86">
        <v>0</v>
      </c>
      <c r="V15" s="86">
        <v>0</v>
      </c>
      <c r="W15" s="86">
        <v>0</v>
      </c>
      <c r="X15" s="86">
        <v>12.476216497108901</v>
      </c>
      <c r="Y15" s="86">
        <v>33.9613748498181</v>
      </c>
      <c r="Z15" s="86">
        <v>16.856410241434901</v>
      </c>
      <c r="AA15" s="86">
        <v>14.9032204098481</v>
      </c>
      <c r="AB15" s="65"/>
      <c r="AC15" t="s">
        <v>88</v>
      </c>
      <c r="AD15" s="86">
        <v>0</v>
      </c>
      <c r="AE15" s="86">
        <v>0</v>
      </c>
      <c r="AF15" s="86">
        <v>0</v>
      </c>
      <c r="AG15" s="86">
        <v>8.4970738261780507</v>
      </c>
      <c r="AH15" s="86">
        <v>33.257070594928599</v>
      </c>
      <c r="AI15" s="86">
        <v>16.599184362280099</v>
      </c>
      <c r="AJ15" s="86">
        <v>14.176562016109701</v>
      </c>
      <c r="AK15" s="65"/>
      <c r="AL15" t="s">
        <v>88</v>
      </c>
      <c r="AM15" s="52" t="str">
        <f>IFERROR(L15/C15-1,"N/A")</f>
        <v>N/A</v>
      </c>
      <c r="AN15" s="52" t="str">
        <f t="shared" ref="AN15:AS20" si="6">IFERROR(M15/D15-1,"N/A")</f>
        <v>N/A</v>
      </c>
      <c r="AO15" s="52" t="str">
        <f t="shared" si="6"/>
        <v>N/A</v>
      </c>
      <c r="AP15" s="52">
        <f t="shared" si="6"/>
        <v>-0.22367160535950947</v>
      </c>
      <c r="AQ15" s="52">
        <f t="shared" si="6"/>
        <v>-0.13082419084059038</v>
      </c>
      <c r="AR15" s="52">
        <f t="shared" si="6"/>
        <v>-0.21069766236906562</v>
      </c>
      <c r="AS15" s="52">
        <f t="shared" si="6"/>
        <v>-0.16318527410964301</v>
      </c>
      <c r="AT15" s="65"/>
      <c r="AU15" t="s">
        <v>88</v>
      </c>
      <c r="AV15" s="52" t="str">
        <f>IFERROR(U15/C15-1,"N/A")</f>
        <v>N/A</v>
      </c>
      <c r="AW15" s="52" t="str">
        <f t="shared" ref="AW15:BB20" si="7">IFERROR(V15/D15-1,"N/A")</f>
        <v>N/A</v>
      </c>
      <c r="AX15" s="52" t="str">
        <f t="shared" si="7"/>
        <v>N/A</v>
      </c>
      <c r="AY15" s="52">
        <f t="shared" si="7"/>
        <v>-0.46061075313972488</v>
      </c>
      <c r="AZ15" s="52">
        <f t="shared" si="7"/>
        <v>-0.18783430289306302</v>
      </c>
      <c r="BA15" s="52">
        <f t="shared" si="7"/>
        <v>-0.40807074204885907</v>
      </c>
      <c r="BB15" s="52">
        <f t="shared" si="7"/>
        <v>-0.44561824729891986</v>
      </c>
      <c r="BC15" s="65"/>
      <c r="BD15" t="s">
        <v>88</v>
      </c>
      <c r="BE15" s="52" t="str">
        <f>IFERROR(AD15/C15-1,"N/A")</f>
        <v>N/A</v>
      </c>
      <c r="BF15" s="52" t="str">
        <f t="shared" ref="BF15:BK20" si="8">IFERROR(AE15/D15-1,"N/A")</f>
        <v>N/A</v>
      </c>
      <c r="BG15" s="52" t="str">
        <f t="shared" si="8"/>
        <v>N/A</v>
      </c>
      <c r="BH15" s="52">
        <f t="shared" si="8"/>
        <v>-0.63264261623863272</v>
      </c>
      <c r="BI15" s="52">
        <f t="shared" si="8"/>
        <v>-0.2046773123023472</v>
      </c>
      <c r="BJ15" s="52">
        <f t="shared" si="8"/>
        <v>-0.41710347924456759</v>
      </c>
      <c r="BK15" s="52">
        <f t="shared" si="8"/>
        <v>-0.47264905962384818</v>
      </c>
    </row>
    <row r="16" spans="2:63" x14ac:dyDescent="0.2">
      <c r="B16" t="s">
        <v>89</v>
      </c>
      <c r="C16" s="86">
        <v>0</v>
      </c>
      <c r="D16" s="86">
        <v>0</v>
      </c>
      <c r="E16" s="86">
        <v>0</v>
      </c>
      <c r="F16" s="86">
        <v>23.130265517400598</v>
      </c>
      <c r="G16" s="86">
        <v>41.815820307104701</v>
      </c>
      <c r="H16" s="86">
        <v>28.477068864243002</v>
      </c>
      <c r="I16" s="86">
        <v>26.8825954989248</v>
      </c>
      <c r="J16" s="65"/>
      <c r="K16" t="s">
        <v>89</v>
      </c>
      <c r="L16" s="86">
        <v>0</v>
      </c>
      <c r="M16" s="86">
        <v>0</v>
      </c>
      <c r="N16" s="86">
        <v>0</v>
      </c>
      <c r="O16" s="86">
        <v>17.956681896731901</v>
      </c>
      <c r="P16" s="86">
        <v>36.345299451092203</v>
      </c>
      <c r="Q16" s="86">
        <v>22.4770170234241</v>
      </c>
      <c r="R16" s="86">
        <v>22.4957517836541</v>
      </c>
      <c r="S16" s="65"/>
      <c r="T16" t="s">
        <v>89</v>
      </c>
      <c r="U16" s="86">
        <v>0</v>
      </c>
      <c r="V16" s="86">
        <v>0</v>
      </c>
      <c r="W16" s="86">
        <v>0</v>
      </c>
      <c r="X16" s="86">
        <v>12.476216497108901</v>
      </c>
      <c r="Y16" s="86">
        <v>33.9613748498181</v>
      </c>
      <c r="Z16" s="86">
        <v>16.856410241434901</v>
      </c>
      <c r="AA16" s="86">
        <v>14.9032204098481</v>
      </c>
      <c r="AB16" s="65"/>
      <c r="AC16" t="s">
        <v>89</v>
      </c>
      <c r="AD16" s="86">
        <v>0</v>
      </c>
      <c r="AE16" s="86">
        <v>0</v>
      </c>
      <c r="AF16" s="86">
        <v>0</v>
      </c>
      <c r="AG16" s="86">
        <v>8.4970738261780507</v>
      </c>
      <c r="AH16" s="86">
        <v>33.257070594928599</v>
      </c>
      <c r="AI16" s="86">
        <v>16.599184362280099</v>
      </c>
      <c r="AJ16" s="86">
        <v>14.176562016109701</v>
      </c>
      <c r="AK16" s="65"/>
      <c r="AL16" t="s">
        <v>89</v>
      </c>
      <c r="AM16" s="52" t="str">
        <f t="shared" ref="AM16:AM20" si="9">IFERROR(L16/C16-1,"N/A")</f>
        <v>N/A</v>
      </c>
      <c r="AN16" s="52" t="str">
        <f t="shared" si="6"/>
        <v>N/A</v>
      </c>
      <c r="AO16" s="52" t="str">
        <f t="shared" si="6"/>
        <v>N/A</v>
      </c>
      <c r="AP16" s="52">
        <f t="shared" si="6"/>
        <v>-0.22367160535950947</v>
      </c>
      <c r="AQ16" s="52">
        <f t="shared" si="6"/>
        <v>-0.13082419084059038</v>
      </c>
      <c r="AR16" s="52">
        <f t="shared" si="6"/>
        <v>-0.21069766236906562</v>
      </c>
      <c r="AS16" s="52">
        <f t="shared" si="6"/>
        <v>-0.16318527410964301</v>
      </c>
      <c r="AT16" s="65"/>
      <c r="AU16" t="s">
        <v>89</v>
      </c>
      <c r="AV16" s="52" t="str">
        <f t="shared" ref="AV16:AV20" si="10">IFERROR(U16/C16-1,"N/A")</f>
        <v>N/A</v>
      </c>
      <c r="AW16" s="52" t="str">
        <f t="shared" si="7"/>
        <v>N/A</v>
      </c>
      <c r="AX16" s="52" t="str">
        <f t="shared" si="7"/>
        <v>N/A</v>
      </c>
      <c r="AY16" s="52">
        <f t="shared" si="7"/>
        <v>-0.46061075313972488</v>
      </c>
      <c r="AZ16" s="52">
        <f t="shared" si="7"/>
        <v>-0.18783430289306302</v>
      </c>
      <c r="BA16" s="52">
        <f t="shared" si="7"/>
        <v>-0.40807074204885907</v>
      </c>
      <c r="BB16" s="52">
        <f t="shared" si="7"/>
        <v>-0.44561824729891986</v>
      </c>
      <c r="BC16" s="65"/>
      <c r="BD16" t="s">
        <v>89</v>
      </c>
      <c r="BE16" s="52" t="str">
        <f t="shared" ref="BE16:BE20" si="11">IFERROR(AD16/C16-1,"N/A")</f>
        <v>N/A</v>
      </c>
      <c r="BF16" s="52" t="str">
        <f t="shared" si="8"/>
        <v>N/A</v>
      </c>
      <c r="BG16" s="52" t="str">
        <f t="shared" si="8"/>
        <v>N/A</v>
      </c>
      <c r="BH16" s="52">
        <f t="shared" si="8"/>
        <v>-0.63264261623863272</v>
      </c>
      <c r="BI16" s="52">
        <f t="shared" si="8"/>
        <v>-0.2046773123023472</v>
      </c>
      <c r="BJ16" s="52">
        <f t="shared" si="8"/>
        <v>-0.41710347924456759</v>
      </c>
      <c r="BK16" s="52">
        <f t="shared" si="8"/>
        <v>-0.47264905962384818</v>
      </c>
    </row>
    <row r="17" spans="2:63" x14ac:dyDescent="0.2">
      <c r="B17" t="s">
        <v>90</v>
      </c>
      <c r="C17" s="86">
        <v>0</v>
      </c>
      <c r="D17" s="86">
        <v>0</v>
      </c>
      <c r="E17" s="86">
        <v>0</v>
      </c>
      <c r="F17" s="86">
        <v>0</v>
      </c>
      <c r="G17" s="86">
        <v>0.10495210914794401</v>
      </c>
      <c r="H17" s="86">
        <v>0</v>
      </c>
      <c r="I17" s="86">
        <v>3.50817333393912E-2</v>
      </c>
      <c r="J17" s="65"/>
      <c r="K17" t="s">
        <v>90</v>
      </c>
      <c r="L17" s="86">
        <v>0</v>
      </c>
      <c r="M17" s="86">
        <v>0</v>
      </c>
      <c r="N17" s="86">
        <v>0</v>
      </c>
      <c r="O17" s="86">
        <v>0</v>
      </c>
      <c r="P17" s="86">
        <v>8.7280504799833E-2</v>
      </c>
      <c r="Q17" s="86">
        <v>0</v>
      </c>
      <c r="R17" s="86">
        <v>2.9356945320327399E-2</v>
      </c>
      <c r="S17" s="65"/>
      <c r="T17" t="s">
        <v>90</v>
      </c>
      <c r="U17" s="86">
        <v>0</v>
      </c>
      <c r="V17" s="86">
        <v>0</v>
      </c>
      <c r="W17" s="86">
        <v>0</v>
      </c>
      <c r="X17" s="86">
        <v>0</v>
      </c>
      <c r="Y17" s="86">
        <v>0</v>
      </c>
      <c r="Z17" s="86">
        <v>0</v>
      </c>
      <c r="AA17" s="86">
        <v>1.9448519760052501E-2</v>
      </c>
      <c r="AB17" s="65"/>
      <c r="AC17" t="s">
        <v>90</v>
      </c>
      <c r="AD17" s="86">
        <v>0</v>
      </c>
      <c r="AE17" s="86">
        <v>0</v>
      </c>
      <c r="AF17" s="86">
        <v>0</v>
      </c>
      <c r="AG17" s="86">
        <v>0</v>
      </c>
      <c r="AH17" s="86">
        <v>0</v>
      </c>
      <c r="AI17" s="86">
        <v>0</v>
      </c>
      <c r="AJ17" s="86">
        <v>1.8500421499029002E-2</v>
      </c>
      <c r="AK17" s="65"/>
      <c r="AL17" t="s">
        <v>90</v>
      </c>
      <c r="AM17" s="52" t="str">
        <f t="shared" si="9"/>
        <v>N/A</v>
      </c>
      <c r="AN17" s="52" t="str">
        <f t="shared" si="6"/>
        <v>N/A</v>
      </c>
      <c r="AO17" s="52" t="str">
        <f t="shared" si="6"/>
        <v>N/A</v>
      </c>
      <c r="AP17" s="52" t="str">
        <f t="shared" si="6"/>
        <v>N/A</v>
      </c>
      <c r="AQ17" s="52">
        <f t="shared" si="6"/>
        <v>-0.16837779146677767</v>
      </c>
      <c r="AR17" s="52" t="str">
        <f t="shared" si="6"/>
        <v>N/A</v>
      </c>
      <c r="AS17" s="52">
        <f t="shared" si="6"/>
        <v>-0.16318429775634191</v>
      </c>
      <c r="AT17" s="65"/>
      <c r="AU17" t="s">
        <v>90</v>
      </c>
      <c r="AV17" s="52" t="str">
        <f t="shared" si="10"/>
        <v>N/A</v>
      </c>
      <c r="AW17" s="52" t="str">
        <f t="shared" si="7"/>
        <v>N/A</v>
      </c>
      <c r="AX17" s="52" t="str">
        <f t="shared" si="7"/>
        <v>N/A</v>
      </c>
      <c r="AY17" s="52" t="str">
        <f t="shared" si="7"/>
        <v>N/A</v>
      </c>
      <c r="AZ17" s="52">
        <f t="shared" si="7"/>
        <v>-1</v>
      </c>
      <c r="BA17" s="52" t="str">
        <f t="shared" si="7"/>
        <v>N/A</v>
      </c>
      <c r="BB17" s="52">
        <f t="shared" si="7"/>
        <v>-0.44562261015150839</v>
      </c>
      <c r="BC17" s="65"/>
      <c r="BD17" t="s">
        <v>90</v>
      </c>
      <c r="BE17" s="52" t="str">
        <f t="shared" si="11"/>
        <v>N/A</v>
      </c>
      <c r="BF17" s="52" t="str">
        <f t="shared" si="8"/>
        <v>N/A</v>
      </c>
      <c r="BG17" s="52" t="str">
        <f t="shared" si="8"/>
        <v>N/A</v>
      </c>
      <c r="BH17" s="52" t="str">
        <f t="shared" si="8"/>
        <v>N/A</v>
      </c>
      <c r="BI17" s="52">
        <f t="shared" si="8"/>
        <v>-1</v>
      </c>
      <c r="BJ17" s="52" t="str">
        <f t="shared" si="8"/>
        <v>N/A</v>
      </c>
      <c r="BK17" s="52">
        <f t="shared" si="8"/>
        <v>-0.47264802112112358</v>
      </c>
    </row>
    <row r="18" spans="2:63" x14ac:dyDescent="0.2">
      <c r="B18" t="s">
        <v>91</v>
      </c>
      <c r="C18" s="86">
        <v>0</v>
      </c>
      <c r="D18" s="86">
        <v>0</v>
      </c>
      <c r="E18" s="86">
        <v>0</v>
      </c>
      <c r="F18" s="86">
        <v>23.311784116623699</v>
      </c>
      <c r="G18" s="86">
        <v>42.111974205660403</v>
      </c>
      <c r="H18" s="86">
        <v>29.849514018700599</v>
      </c>
      <c r="I18" s="86">
        <v>24.499844437295401</v>
      </c>
      <c r="J18" s="65"/>
      <c r="K18" t="s">
        <v>91</v>
      </c>
      <c r="L18" s="86">
        <v>0</v>
      </c>
      <c r="M18" s="86">
        <v>0</v>
      </c>
      <c r="N18" s="86">
        <v>0</v>
      </c>
      <c r="O18" s="86">
        <v>18.097525759674301</v>
      </c>
      <c r="P18" s="86">
        <v>36.602597435725002</v>
      </c>
      <c r="Q18" s="86">
        <v>22.633172313350801</v>
      </c>
      <c r="R18" s="86">
        <v>22.652271097183199</v>
      </c>
      <c r="S18" s="65"/>
      <c r="T18" t="s">
        <v>91</v>
      </c>
      <c r="U18" s="86">
        <v>0</v>
      </c>
      <c r="V18" s="86">
        <v>0</v>
      </c>
      <c r="W18" s="86">
        <v>0</v>
      </c>
      <c r="X18" s="86">
        <v>11.4381000935249</v>
      </c>
      <c r="Y18" s="86">
        <v>29.640205397241498</v>
      </c>
      <c r="Z18" s="86">
        <v>17.026336706536199</v>
      </c>
      <c r="AA18" s="86">
        <v>14.890849467541701</v>
      </c>
      <c r="AB18" s="65"/>
      <c r="AC18" t="s">
        <v>91</v>
      </c>
      <c r="AD18" s="86">
        <v>0</v>
      </c>
      <c r="AE18" s="86">
        <v>0</v>
      </c>
      <c r="AF18" s="86">
        <v>0</v>
      </c>
      <c r="AG18" s="86">
        <v>0.65868789350217505</v>
      </c>
      <c r="AH18" s="86">
        <v>27.184772853537702</v>
      </c>
      <c r="AI18" s="86">
        <v>15.0039412666044</v>
      </c>
      <c r="AJ18" s="86">
        <v>4.4347138833260296</v>
      </c>
      <c r="AK18" s="65"/>
      <c r="AL18" t="s">
        <v>91</v>
      </c>
      <c r="AM18" s="52" t="str">
        <f t="shared" si="9"/>
        <v>N/A</v>
      </c>
      <c r="AN18" s="52" t="str">
        <f t="shared" si="6"/>
        <v>N/A</v>
      </c>
      <c r="AO18" s="52" t="str">
        <f t="shared" si="6"/>
        <v>N/A</v>
      </c>
      <c r="AP18" s="52">
        <f t="shared" si="6"/>
        <v>-0.2236747874321251</v>
      </c>
      <c r="AQ18" s="52">
        <f t="shared" si="6"/>
        <v>-0.13082684613714612</v>
      </c>
      <c r="AR18" s="52">
        <f t="shared" si="6"/>
        <v>-0.24175742696610703</v>
      </c>
      <c r="AS18" s="52">
        <f t="shared" si="6"/>
        <v>-7.5411635565313828E-2</v>
      </c>
      <c r="AT18" s="65"/>
      <c r="AU18" t="s">
        <v>91</v>
      </c>
      <c r="AV18" s="52" t="str">
        <f t="shared" si="10"/>
        <v>N/A</v>
      </c>
      <c r="AW18" s="52" t="str">
        <f t="shared" si="7"/>
        <v>N/A</v>
      </c>
      <c r="AX18" s="52" t="str">
        <f t="shared" si="7"/>
        <v>N/A</v>
      </c>
      <c r="AY18" s="52">
        <f t="shared" si="7"/>
        <v>-0.50934256956470536</v>
      </c>
      <c r="AZ18" s="52">
        <f t="shared" si="7"/>
        <v>-0.29615730546165031</v>
      </c>
      <c r="BA18" s="52">
        <f t="shared" si="7"/>
        <v>-0.42959417376546671</v>
      </c>
      <c r="BB18" s="52">
        <f t="shared" si="7"/>
        <v>-0.39220636663007569</v>
      </c>
      <c r="BC18" s="65"/>
      <c r="BD18" t="s">
        <v>91</v>
      </c>
      <c r="BE18" s="52" t="str">
        <f t="shared" si="11"/>
        <v>N/A</v>
      </c>
      <c r="BF18" s="52" t="str">
        <f t="shared" si="8"/>
        <v>N/A</v>
      </c>
      <c r="BG18" s="52" t="str">
        <f t="shared" si="8"/>
        <v>N/A</v>
      </c>
      <c r="BH18" s="52">
        <f t="shared" si="8"/>
        <v>-0.97174442375551762</v>
      </c>
      <c r="BI18" s="52">
        <f t="shared" si="8"/>
        <v>-0.3544645349378156</v>
      </c>
      <c r="BJ18" s="52">
        <f t="shared" si="8"/>
        <v>-0.49734721787415059</v>
      </c>
      <c r="BK18" s="52">
        <f t="shared" si="8"/>
        <v>-0.8189901207464324</v>
      </c>
    </row>
    <row r="19" spans="2:63" x14ac:dyDescent="0.2">
      <c r="B19" t="s">
        <v>92</v>
      </c>
      <c r="C19" s="86">
        <v>0</v>
      </c>
      <c r="D19" s="86">
        <v>0</v>
      </c>
      <c r="E19" s="86">
        <v>0</v>
      </c>
      <c r="F19" s="86">
        <v>21.942806052248301</v>
      </c>
      <c r="G19" s="86">
        <v>42.441433173292999</v>
      </c>
      <c r="H19" s="86">
        <v>28.895122396330098</v>
      </c>
      <c r="I19" s="86">
        <v>27.277389918616901</v>
      </c>
      <c r="J19" s="65"/>
      <c r="K19" t="s">
        <v>92</v>
      </c>
      <c r="L19" s="86">
        <v>0</v>
      </c>
      <c r="M19" s="86">
        <v>0</v>
      </c>
      <c r="N19" s="86">
        <v>0</v>
      </c>
      <c r="O19" s="86">
        <v>18.2547609342522</v>
      </c>
      <c r="P19" s="86">
        <v>36.888955725728799</v>
      </c>
      <c r="Q19" s="86">
        <v>22.806787486088101</v>
      </c>
      <c r="R19" s="86">
        <v>22.826002156529999</v>
      </c>
      <c r="S19" s="65"/>
      <c r="T19" t="s">
        <v>92</v>
      </c>
      <c r="U19" s="86">
        <v>0</v>
      </c>
      <c r="V19" s="86">
        <v>0</v>
      </c>
      <c r="W19" s="86">
        <v>0</v>
      </c>
      <c r="X19" s="86">
        <v>12.6832326922096</v>
      </c>
      <c r="Y19" s="86">
        <v>34.469766933667401</v>
      </c>
      <c r="Z19" s="86">
        <v>17.1037995668935</v>
      </c>
      <c r="AA19" s="86">
        <v>15.121594434909399</v>
      </c>
      <c r="AB19" s="65"/>
      <c r="AC19" t="s">
        <v>92</v>
      </c>
      <c r="AD19" s="86">
        <v>0</v>
      </c>
      <c r="AE19" s="86">
        <v>0</v>
      </c>
      <c r="AF19" s="86">
        <v>0</v>
      </c>
      <c r="AG19" s="86">
        <v>8.6379176891204494</v>
      </c>
      <c r="AH19" s="86">
        <v>33.754687509370697</v>
      </c>
      <c r="AI19" s="86">
        <v>16.842884980102699</v>
      </c>
      <c r="AJ19" s="86">
        <v>14.384716567091701</v>
      </c>
      <c r="AK19" s="65"/>
      <c r="AL19" t="s">
        <v>92</v>
      </c>
      <c r="AM19" s="52" t="str">
        <f t="shared" si="9"/>
        <v>N/A</v>
      </c>
      <c r="AN19" s="52" t="str">
        <f t="shared" si="6"/>
        <v>N/A</v>
      </c>
      <c r="AO19" s="52" t="str">
        <f t="shared" si="6"/>
        <v>N/A</v>
      </c>
      <c r="AP19" s="52">
        <f t="shared" si="6"/>
        <v>-0.16807536416329105</v>
      </c>
      <c r="AQ19" s="52">
        <f t="shared" si="6"/>
        <v>-0.1308268131496132</v>
      </c>
      <c r="AR19" s="52">
        <f t="shared" si="6"/>
        <v>-0.21070458974817363</v>
      </c>
      <c r="AS19" s="52">
        <f t="shared" si="6"/>
        <v>-0.16318965177268729</v>
      </c>
      <c r="AT19" s="65"/>
      <c r="AU19" t="s">
        <v>92</v>
      </c>
      <c r="AV19" s="52" t="str">
        <f t="shared" si="10"/>
        <v>N/A</v>
      </c>
      <c r="AW19" s="52" t="str">
        <f t="shared" si="7"/>
        <v>N/A</v>
      </c>
      <c r="AX19" s="52" t="str">
        <f t="shared" si="7"/>
        <v>N/A</v>
      </c>
      <c r="AY19" s="52">
        <f t="shared" si="7"/>
        <v>-0.4219867476379553</v>
      </c>
      <c r="AZ19" s="52">
        <f t="shared" si="7"/>
        <v>-0.18782745170447979</v>
      </c>
      <c r="BA19" s="52">
        <f t="shared" si="7"/>
        <v>-0.4080731227819332</v>
      </c>
      <c r="BB19" s="52">
        <f t="shared" si="7"/>
        <v>-0.44563631344401966</v>
      </c>
      <c r="BC19" s="65"/>
      <c r="BD19" t="s">
        <v>92</v>
      </c>
      <c r="BE19" s="52" t="str">
        <f t="shared" si="11"/>
        <v>N/A</v>
      </c>
      <c r="BF19" s="52" t="str">
        <f t="shared" si="8"/>
        <v>N/A</v>
      </c>
      <c r="BG19" s="52" t="str">
        <f t="shared" si="8"/>
        <v>N/A</v>
      </c>
      <c r="BH19" s="52">
        <f t="shared" si="8"/>
        <v>-0.60634398041195858</v>
      </c>
      <c r="BI19" s="52">
        <f t="shared" si="8"/>
        <v>-0.20467606804071325</v>
      </c>
      <c r="BJ19" s="52">
        <f t="shared" si="8"/>
        <v>-0.41710283316737662</v>
      </c>
      <c r="BK19" s="52">
        <f t="shared" si="8"/>
        <v>-0.47265055014394586</v>
      </c>
    </row>
    <row r="20" spans="2:63" x14ac:dyDescent="0.2">
      <c r="B20" t="s">
        <v>93</v>
      </c>
      <c r="C20" s="86">
        <v>0</v>
      </c>
      <c r="D20" s="86">
        <v>0</v>
      </c>
      <c r="E20" s="86">
        <v>0</v>
      </c>
      <c r="F20" s="86">
        <v>0</v>
      </c>
      <c r="G20" s="86">
        <v>26.313943253264</v>
      </c>
      <c r="H20" s="86">
        <v>0</v>
      </c>
      <c r="I20" s="86">
        <v>0</v>
      </c>
      <c r="J20" s="65"/>
      <c r="K20" t="s">
        <v>93</v>
      </c>
      <c r="L20" s="86">
        <v>0</v>
      </c>
      <c r="M20" s="86">
        <v>0</v>
      </c>
      <c r="N20" s="86">
        <v>0</v>
      </c>
      <c r="O20" s="86">
        <v>0</v>
      </c>
      <c r="P20" s="86">
        <v>18.626676181931799</v>
      </c>
      <c r="Q20" s="86">
        <v>0</v>
      </c>
      <c r="R20" s="86">
        <v>0</v>
      </c>
      <c r="S20" s="65"/>
      <c r="T20" t="s">
        <v>93</v>
      </c>
      <c r="U20" s="86">
        <v>0</v>
      </c>
      <c r="V20" s="86">
        <v>0</v>
      </c>
      <c r="W20" s="86">
        <v>0</v>
      </c>
      <c r="X20" s="86">
        <v>0</v>
      </c>
      <c r="Y20" s="86">
        <v>8.3598988585702596</v>
      </c>
      <c r="Z20" s="86">
        <v>0</v>
      </c>
      <c r="AA20" s="86">
        <v>0</v>
      </c>
      <c r="AB20" s="65"/>
      <c r="AC20" t="s">
        <v>93</v>
      </c>
      <c r="AD20" s="86">
        <v>0</v>
      </c>
      <c r="AE20" s="86">
        <v>0</v>
      </c>
      <c r="AF20" s="86">
        <v>0</v>
      </c>
      <c r="AG20" s="86">
        <v>0</v>
      </c>
      <c r="AH20" s="86">
        <v>0</v>
      </c>
      <c r="AI20" s="86">
        <v>0</v>
      </c>
      <c r="AJ20" s="86">
        <v>0</v>
      </c>
      <c r="AK20" s="65"/>
      <c r="AL20" t="s">
        <v>93</v>
      </c>
      <c r="AM20" s="52" t="str">
        <f t="shared" si="9"/>
        <v>N/A</v>
      </c>
      <c r="AN20" s="52" t="str">
        <f t="shared" si="6"/>
        <v>N/A</v>
      </c>
      <c r="AO20" s="52" t="str">
        <f t="shared" si="6"/>
        <v>N/A</v>
      </c>
      <c r="AP20" s="52" t="str">
        <f t="shared" si="6"/>
        <v>N/A</v>
      </c>
      <c r="AQ20" s="52">
        <f t="shared" si="6"/>
        <v>-0.29213664395885119</v>
      </c>
      <c r="AR20" s="52" t="str">
        <f t="shared" si="6"/>
        <v>N/A</v>
      </c>
      <c r="AS20" s="52" t="str">
        <f t="shared" si="6"/>
        <v>N/A</v>
      </c>
      <c r="AT20" s="65"/>
      <c r="AU20" t="s">
        <v>93</v>
      </c>
      <c r="AV20" s="52" t="str">
        <f t="shared" si="10"/>
        <v>N/A</v>
      </c>
      <c r="AW20" s="52" t="str">
        <f t="shared" si="7"/>
        <v>N/A</v>
      </c>
      <c r="AX20" s="52" t="str">
        <f t="shared" si="7"/>
        <v>N/A</v>
      </c>
      <c r="AY20" s="52" t="str">
        <f t="shared" si="7"/>
        <v>N/A</v>
      </c>
      <c r="AZ20" s="52">
        <f t="shared" si="7"/>
        <v>-0.68230155480276444</v>
      </c>
      <c r="BA20" s="52" t="str">
        <f t="shared" si="7"/>
        <v>N/A</v>
      </c>
      <c r="BB20" s="52" t="str">
        <f t="shared" si="7"/>
        <v>N/A</v>
      </c>
      <c r="BC20" s="65"/>
      <c r="BD20" t="s">
        <v>93</v>
      </c>
      <c r="BE20" s="52" t="str">
        <f t="shared" si="11"/>
        <v>N/A</v>
      </c>
      <c r="BF20" s="52" t="str">
        <f t="shared" si="8"/>
        <v>N/A</v>
      </c>
      <c r="BG20" s="52" t="str">
        <f t="shared" si="8"/>
        <v>N/A</v>
      </c>
      <c r="BH20" s="52" t="str">
        <f t="shared" si="8"/>
        <v>N/A</v>
      </c>
      <c r="BI20" s="52">
        <f t="shared" si="8"/>
        <v>-1</v>
      </c>
      <c r="BJ20" s="52" t="str">
        <f t="shared" si="8"/>
        <v>N/A</v>
      </c>
      <c r="BK20" s="52" t="str">
        <f t="shared" si="8"/>
        <v>N/A</v>
      </c>
    </row>
  </sheetData>
  <sheetProtection algorithmName="SHA-512" hashValue="sgmj6oqYw3CDCwMMklohXJpC4EPZBFRIejEc+xayvCDigsEGdSGS/ZlK7LbYlz6Cj736GWfJ9cUSLCGIGFzyzQ==" saltValue="5xR7lsaYpqoRkbHXg4YOmg==" spinCount="100000" sheet="1" objects="1" scenarios="1"/>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tint="0.39997558519241921"/>
  </sheetPr>
  <dimension ref="B2:Y33"/>
  <sheetViews>
    <sheetView showGridLines="0" zoomScaleNormal="100" workbookViewId="0"/>
  </sheetViews>
  <sheetFormatPr baseColWidth="10" defaultColWidth="8.83203125" defaultRowHeight="15" x14ac:dyDescent="0.2"/>
  <cols>
    <col min="2" max="2" width="27.33203125" bestFit="1" customWidth="1"/>
    <col min="3" max="9" width="10.33203125" customWidth="1"/>
    <col min="10" max="10" width="27.33203125" bestFit="1" customWidth="1"/>
    <col min="11" max="17" width="11.33203125" bestFit="1" customWidth="1"/>
  </cols>
  <sheetData>
    <row r="2" spans="2:25" x14ac:dyDescent="0.2">
      <c r="B2" s="1" t="s">
        <v>94</v>
      </c>
    </row>
    <row r="3" spans="2:25" x14ac:dyDescent="0.2">
      <c r="B3" s="1"/>
    </row>
    <row r="4" spans="2:25" x14ac:dyDescent="0.2">
      <c r="B4" s="2"/>
      <c r="C4" s="3" t="s">
        <v>94</v>
      </c>
      <c r="D4" s="3"/>
      <c r="E4" s="3"/>
      <c r="F4" s="3"/>
      <c r="G4" s="3"/>
      <c r="H4" s="3"/>
      <c r="I4" s="3"/>
      <c r="K4" s="3" t="s">
        <v>95</v>
      </c>
      <c r="L4" s="3"/>
      <c r="M4" s="3"/>
      <c r="N4" s="3"/>
      <c r="O4" s="3"/>
      <c r="P4" s="3"/>
      <c r="Q4" s="3"/>
      <c r="S4" s="3" t="s">
        <v>96</v>
      </c>
      <c r="T4" s="3"/>
      <c r="U4" s="3"/>
      <c r="V4" s="3"/>
      <c r="W4" s="3"/>
      <c r="X4" s="3"/>
      <c r="Y4" s="3"/>
    </row>
    <row r="5" spans="2:25"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c r="S5" s="81">
        <v>2016</v>
      </c>
      <c r="T5" s="81">
        <v>2018</v>
      </c>
      <c r="U5" s="81">
        <v>2020</v>
      </c>
      <c r="V5" s="81">
        <v>2025</v>
      </c>
      <c r="W5" s="81">
        <v>2030</v>
      </c>
      <c r="X5" s="81">
        <v>2040</v>
      </c>
      <c r="Y5" s="81">
        <v>2050</v>
      </c>
    </row>
    <row r="6" spans="2:25" x14ac:dyDescent="0.2">
      <c r="B6" s="1" t="s">
        <v>1</v>
      </c>
      <c r="C6" s="11">
        <v>2132072.4248220478</v>
      </c>
      <c r="D6" s="11">
        <v>2250364.9688726435</v>
      </c>
      <c r="E6" s="11">
        <v>2359631.4637173419</v>
      </c>
      <c r="F6" s="11">
        <v>2436879.7078965288</v>
      </c>
      <c r="G6" s="11">
        <v>2523562.8692795071</v>
      </c>
      <c r="H6" s="11">
        <v>2728973.5872847098</v>
      </c>
      <c r="I6" s="11">
        <v>3006883.9957675603</v>
      </c>
    </row>
    <row r="7" spans="2:25" x14ac:dyDescent="0.2">
      <c r="B7" s="1" t="s">
        <v>77</v>
      </c>
      <c r="C7" s="11">
        <v>2125144.2051896132</v>
      </c>
      <c r="D7" s="11">
        <v>2224414.256317928</v>
      </c>
      <c r="E7" s="11">
        <v>2318275.4383251905</v>
      </c>
      <c r="F7" s="11">
        <v>2371378.1962167546</v>
      </c>
      <c r="G7" s="11">
        <v>2464792.4270447153</v>
      </c>
      <c r="H7" s="11">
        <v>2656617.945738296</v>
      </c>
      <c r="I7" s="11">
        <v>2949151.8487499896</v>
      </c>
      <c r="K7" s="87">
        <f t="shared" ref="K7:Q9" si="0">C7 - C$6</f>
        <v>-6928.2196324346587</v>
      </c>
      <c r="L7" s="87">
        <f t="shared" si="0"/>
        <v>-25950.712554715574</v>
      </c>
      <c r="M7" s="87">
        <f t="shared" si="0"/>
        <v>-41356.025392151438</v>
      </c>
      <c r="N7" s="87">
        <f t="shared" si="0"/>
        <v>-65501.51167977415</v>
      </c>
      <c r="O7" s="87">
        <f t="shared" si="0"/>
        <v>-58770.442234791815</v>
      </c>
      <c r="P7" s="87">
        <f t="shared" si="0"/>
        <v>-72355.641546413768</v>
      </c>
      <c r="Q7" s="87">
        <f t="shared" si="0"/>
        <v>-57732.147017570678</v>
      </c>
      <c r="S7" s="26">
        <f>K7/C$6</f>
        <v>-3.2495235864292548E-3</v>
      </c>
      <c r="T7" s="26">
        <f t="shared" ref="T7:Y9" si="1">L7/D$6</f>
        <v>-1.1531779472960779E-2</v>
      </c>
      <c r="U7" s="26">
        <f t="shared" si="1"/>
        <v>-1.7526476497732205E-2</v>
      </c>
      <c r="V7" s="26">
        <f t="shared" si="1"/>
        <v>-2.6879255249047107E-2</v>
      </c>
      <c r="W7" s="26">
        <f t="shared" si="1"/>
        <v>-2.328867766689369E-2</v>
      </c>
      <c r="X7" s="26">
        <f t="shared" si="1"/>
        <v>-2.6513866562705216E-2</v>
      </c>
      <c r="Y7" s="26">
        <f t="shared" si="1"/>
        <v>-1.9199991452558025E-2</v>
      </c>
    </row>
    <row r="8" spans="2:25" x14ac:dyDescent="0.2">
      <c r="B8" s="1" t="s">
        <v>78</v>
      </c>
      <c r="C8" s="11">
        <v>2099587.8833658011</v>
      </c>
      <c r="D8" s="11">
        <v>2167141.4249864998</v>
      </c>
      <c r="E8" s="11">
        <v>2212307.1580718057</v>
      </c>
      <c r="F8" s="11">
        <v>2212334.8053165488</v>
      </c>
      <c r="G8" s="11">
        <v>2289027.7487573377</v>
      </c>
      <c r="H8" s="11">
        <v>2457166.3250582456</v>
      </c>
      <c r="I8" s="11">
        <v>2751454.8223104761</v>
      </c>
      <c r="K8" s="87">
        <f t="shared" si="0"/>
        <v>-32484.541456246749</v>
      </c>
      <c r="L8" s="87">
        <f t="shared" si="0"/>
        <v>-83223.543886143714</v>
      </c>
      <c r="M8" s="87">
        <f t="shared" si="0"/>
        <v>-147324.30564553617</v>
      </c>
      <c r="N8" s="87">
        <f t="shared" si="0"/>
        <v>-224544.90257997997</v>
      </c>
      <c r="O8" s="87">
        <f t="shared" si="0"/>
        <v>-234535.1205221694</v>
      </c>
      <c r="P8" s="87">
        <f t="shared" si="0"/>
        <v>-271807.26222646423</v>
      </c>
      <c r="Q8" s="87">
        <f t="shared" si="0"/>
        <v>-255429.17345708422</v>
      </c>
      <c r="S8" s="26">
        <f t="shared" ref="S8:S9" si="2">K8/C$6</f>
        <v>-1.5236134137872006E-2</v>
      </c>
      <c r="T8" s="26">
        <f t="shared" si="1"/>
        <v>-3.6982242897175867E-2</v>
      </c>
      <c r="U8" s="26">
        <f t="shared" si="1"/>
        <v>-6.2435303101715217E-2</v>
      </c>
      <c r="V8" s="26">
        <f t="shared" si="1"/>
        <v>-9.214443448002739E-2</v>
      </c>
      <c r="W8" s="26">
        <f t="shared" si="1"/>
        <v>-9.2938092954716292E-2</v>
      </c>
      <c r="X8" s="26">
        <f t="shared" si="1"/>
        <v>-9.9600547067554668E-2</v>
      </c>
      <c r="Y8" s="26">
        <f t="shared" si="1"/>
        <v>-8.4948130295888394E-2</v>
      </c>
    </row>
    <row r="9" spans="2:25" x14ac:dyDescent="0.2">
      <c r="B9" s="1" t="s">
        <v>79</v>
      </c>
      <c r="C9" s="11">
        <v>2084397.8585731157</v>
      </c>
      <c r="D9" s="11">
        <v>2096102.1254225106</v>
      </c>
      <c r="E9" s="11">
        <v>2047365.5539583024</v>
      </c>
      <c r="F9" s="11">
        <v>2026191.8030131008</v>
      </c>
      <c r="G9" s="11">
        <v>2083402.1088725314</v>
      </c>
      <c r="H9" s="11">
        <v>2285973.1281941105</v>
      </c>
      <c r="I9" s="11">
        <v>2556536.7882327945</v>
      </c>
      <c r="K9" s="87">
        <f t="shared" si="0"/>
        <v>-47674.566248932155</v>
      </c>
      <c r="L9" s="87">
        <f t="shared" si="0"/>
        <v>-154262.84345013299</v>
      </c>
      <c r="M9" s="87">
        <f t="shared" si="0"/>
        <v>-312265.90975903952</v>
      </c>
      <c r="N9" s="87">
        <f t="shared" si="0"/>
        <v>-410687.90488342801</v>
      </c>
      <c r="O9" s="87">
        <f t="shared" si="0"/>
        <v>-440160.76040697563</v>
      </c>
      <c r="P9" s="87">
        <f t="shared" si="0"/>
        <v>-443000.45909059932</v>
      </c>
      <c r="Q9" s="87">
        <f t="shared" si="0"/>
        <v>-450347.20753476582</v>
      </c>
      <c r="S9" s="26">
        <f t="shared" si="2"/>
        <v>-2.236066922206514E-2</v>
      </c>
      <c r="T9" s="26">
        <f t="shared" si="1"/>
        <v>-6.8550144347213793E-2</v>
      </c>
      <c r="U9" s="26">
        <f t="shared" si="1"/>
        <v>-0.13233672908696456</v>
      </c>
      <c r="V9" s="26">
        <f t="shared" si="1"/>
        <v>-0.16853023296661881</v>
      </c>
      <c r="W9" s="26">
        <f t="shared" si="1"/>
        <v>-0.17442036644509842</v>
      </c>
      <c r="X9" s="26">
        <f t="shared" si="1"/>
        <v>-0.16233226336623452</v>
      </c>
      <c r="Y9" s="26">
        <f t="shared" si="1"/>
        <v>-0.14977205910459698</v>
      </c>
    </row>
    <row r="10" spans="2:25" x14ac:dyDescent="0.2">
      <c r="B10" s="1"/>
      <c r="C10" s="11"/>
      <c r="D10" s="11"/>
      <c r="E10" s="11"/>
      <c r="F10" s="11"/>
      <c r="G10" s="11"/>
      <c r="H10" s="11"/>
      <c r="I10" s="11"/>
      <c r="K10" s="87"/>
      <c r="L10" s="87"/>
      <c r="M10" s="87"/>
      <c r="N10" s="87"/>
      <c r="O10" s="87"/>
      <c r="P10" s="87"/>
      <c r="Q10" s="87"/>
      <c r="S10" s="26"/>
      <c r="T10" s="26"/>
      <c r="U10" s="26"/>
      <c r="V10" s="26"/>
      <c r="W10" s="26"/>
      <c r="X10" s="26"/>
      <c r="Y10" s="26"/>
    </row>
    <row r="11" spans="2:25" x14ac:dyDescent="0.2">
      <c r="B11" s="1" t="s">
        <v>15</v>
      </c>
      <c r="C11" s="11">
        <v>2119020.5300260209</v>
      </c>
      <c r="D11" s="11">
        <v>2203292.5609610765</v>
      </c>
      <c r="E11" s="11">
        <v>2159585.8251139377</v>
      </c>
      <c r="F11" s="11">
        <v>1967272.0129578733</v>
      </c>
      <c r="G11" s="11">
        <v>1826592.7394617687</v>
      </c>
      <c r="H11" s="11">
        <v>1842561.0653750699</v>
      </c>
      <c r="I11" s="11">
        <v>1937627.3611635913</v>
      </c>
      <c r="K11" s="88"/>
      <c r="L11" s="88"/>
      <c r="M11" s="88"/>
      <c r="N11" s="88"/>
      <c r="O11" s="88"/>
      <c r="P11" s="88"/>
      <c r="Q11" s="88"/>
    </row>
    <row r="12" spans="2:25" x14ac:dyDescent="0.2">
      <c r="B12" s="1" t="s">
        <v>80</v>
      </c>
      <c r="C12" s="11">
        <v>2113661.6199124441</v>
      </c>
      <c r="D12" s="11">
        <v>2187638.4246586431</v>
      </c>
      <c r="E12" s="11">
        <v>2146500.6451686644</v>
      </c>
      <c r="F12" s="11">
        <v>1961104.3376226455</v>
      </c>
      <c r="G12" s="11">
        <v>1818019.4068279234</v>
      </c>
      <c r="H12" s="11">
        <v>1821827.7625356745</v>
      </c>
      <c r="I12" s="11">
        <v>1913088.1257990592</v>
      </c>
      <c r="K12" s="87">
        <f t="shared" ref="K12:Q14" si="3">C12 - C$11</f>
        <v>-5358.9101135767996</v>
      </c>
      <c r="L12" s="87">
        <f t="shared" si="3"/>
        <v>-15654.136302433442</v>
      </c>
      <c r="M12" s="87">
        <f t="shared" si="3"/>
        <v>-13085.179945273325</v>
      </c>
      <c r="N12" s="87">
        <f t="shared" si="3"/>
        <v>-6167.6753352277447</v>
      </c>
      <c r="O12" s="87">
        <f t="shared" si="3"/>
        <v>-8573.3326338452753</v>
      </c>
      <c r="P12" s="87">
        <f t="shared" si="3"/>
        <v>-20733.302839395357</v>
      </c>
      <c r="Q12" s="87">
        <f t="shared" si="3"/>
        <v>-24539.235364532098</v>
      </c>
      <c r="S12" s="26">
        <f>K12/C$11</f>
        <v>-2.5289562029448547E-3</v>
      </c>
      <c r="T12" s="26">
        <f t="shared" ref="T12:Y14" si="4">L12/D$11</f>
        <v>-7.1048832006245718E-3</v>
      </c>
      <c r="U12" s="26">
        <f t="shared" si="4"/>
        <v>-6.059115499418951E-3</v>
      </c>
      <c r="V12" s="26">
        <f t="shared" si="4"/>
        <v>-3.1351410961997037E-3</v>
      </c>
      <c r="W12" s="26">
        <f t="shared" si="4"/>
        <v>-4.6936202299651805E-3</v>
      </c>
      <c r="X12" s="26">
        <f t="shared" si="4"/>
        <v>-1.125243728905935E-2</v>
      </c>
      <c r="Y12" s="26">
        <f t="shared" si="4"/>
        <v>-1.2664579297536191E-2</v>
      </c>
    </row>
    <row r="13" spans="2:25" x14ac:dyDescent="0.2">
      <c r="B13" s="1" t="s">
        <v>81</v>
      </c>
      <c r="C13" s="11">
        <v>2106052.2116716187</v>
      </c>
      <c r="D13" s="11">
        <v>2155626.4586864701</v>
      </c>
      <c r="E13" s="11">
        <v>2107701.0093247686</v>
      </c>
      <c r="F13" s="11">
        <v>1936627.5210932598</v>
      </c>
      <c r="G13" s="11">
        <v>1809044.4687698844</v>
      </c>
      <c r="H13" s="11">
        <v>1808871.0837746302</v>
      </c>
      <c r="I13" s="11">
        <v>1902460.5074257958</v>
      </c>
      <c r="K13" s="87">
        <f t="shared" si="3"/>
        <v>-12968.318354402203</v>
      </c>
      <c r="L13" s="87">
        <f t="shared" si="3"/>
        <v>-47666.10227460647</v>
      </c>
      <c r="M13" s="87">
        <f t="shared" si="3"/>
        <v>-51884.815789169166</v>
      </c>
      <c r="N13" s="87">
        <f t="shared" si="3"/>
        <v>-30644.49186461349</v>
      </c>
      <c r="O13" s="87">
        <f t="shared" si="3"/>
        <v>-17548.270691884216</v>
      </c>
      <c r="P13" s="87">
        <f t="shared" si="3"/>
        <v>-33689.981600439642</v>
      </c>
      <c r="Q13" s="87">
        <f t="shared" si="3"/>
        <v>-35166.853737795493</v>
      </c>
      <c r="S13" s="26">
        <f t="shared" ref="S13:S14" si="5">K13/C$11</f>
        <v>-6.1199588067431115E-3</v>
      </c>
      <c r="T13" s="26">
        <f t="shared" si="4"/>
        <v>-2.1634032229389685E-2</v>
      </c>
      <c r="U13" s="26">
        <f t="shared" si="4"/>
        <v>-2.4025354855453256E-2</v>
      </c>
      <c r="V13" s="26">
        <f t="shared" si="4"/>
        <v>-1.5577150319206876E-2</v>
      </c>
      <c r="W13" s="26">
        <f t="shared" si="4"/>
        <v>-9.6071063421915622E-3</v>
      </c>
      <c r="X13" s="26">
        <f t="shared" si="4"/>
        <v>-1.8284322964124796E-2</v>
      </c>
      <c r="Y13" s="26">
        <f t="shared" si="4"/>
        <v>-1.8149441137472872E-2</v>
      </c>
    </row>
    <row r="14" spans="2:25" x14ac:dyDescent="0.2">
      <c r="B14" s="1" t="s">
        <v>82</v>
      </c>
      <c r="C14" s="11">
        <v>2091850.2582694716</v>
      </c>
      <c r="D14" s="11">
        <v>2081550.7442639205</v>
      </c>
      <c r="E14" s="11">
        <v>1961997.5002103394</v>
      </c>
      <c r="F14" s="11">
        <v>1798248.5809980307</v>
      </c>
      <c r="G14" s="11">
        <v>1743783.7632692754</v>
      </c>
      <c r="H14" s="11">
        <v>1787975.3084079165</v>
      </c>
      <c r="I14" s="11">
        <v>1900378.4028003649</v>
      </c>
      <c r="K14" s="87">
        <f t="shared" si="3"/>
        <v>-27170.271756549366</v>
      </c>
      <c r="L14" s="87">
        <f t="shared" si="3"/>
        <v>-121741.81669715606</v>
      </c>
      <c r="M14" s="87">
        <f t="shared" si="3"/>
        <v>-197588.32490359829</v>
      </c>
      <c r="N14" s="87">
        <f t="shared" si="3"/>
        <v>-169023.43195984256</v>
      </c>
      <c r="O14" s="87">
        <f t="shared" si="3"/>
        <v>-82808.976192493225</v>
      </c>
      <c r="P14" s="87">
        <f t="shared" si="3"/>
        <v>-54585.7569671534</v>
      </c>
      <c r="Q14" s="87">
        <f t="shared" si="3"/>
        <v>-37248.958363226382</v>
      </c>
      <c r="S14" s="26">
        <f t="shared" si="5"/>
        <v>-1.2822089909726227E-2</v>
      </c>
      <c r="T14" s="26">
        <f t="shared" si="4"/>
        <v>-5.5254494502560411E-2</v>
      </c>
      <c r="U14" s="26">
        <f t="shared" si="4"/>
        <v>-9.1493620029282102E-2</v>
      </c>
      <c r="V14" s="26">
        <f t="shared" si="4"/>
        <v>-8.5917672211332369E-2</v>
      </c>
      <c r="W14" s="26">
        <f t="shared" si="4"/>
        <v>-4.5335215893223174E-2</v>
      </c>
      <c r="X14" s="26">
        <f t="shared" si="4"/>
        <v>-2.9624937806900842E-2</v>
      </c>
      <c r="Y14" s="26">
        <f t="shared" si="4"/>
        <v>-1.9224005146612658E-2</v>
      </c>
    </row>
    <row r="15" spans="2:25" x14ac:dyDescent="0.2">
      <c r="B15" s="1"/>
      <c r="C15" s="11"/>
      <c r="D15" s="11"/>
      <c r="E15" s="11"/>
      <c r="F15" s="11"/>
      <c r="G15" s="11"/>
      <c r="H15" s="11"/>
      <c r="I15" s="11"/>
      <c r="K15" s="87"/>
      <c r="L15" s="87"/>
      <c r="M15" s="87"/>
      <c r="N15" s="87"/>
      <c r="O15" s="87"/>
      <c r="P15" s="87"/>
      <c r="Q15" s="87"/>
      <c r="S15" s="26"/>
      <c r="T15" s="26"/>
      <c r="U15" s="26"/>
      <c r="V15" s="26"/>
      <c r="W15" s="26"/>
      <c r="X15" s="26"/>
      <c r="Y15" s="26"/>
    </row>
    <row r="16" spans="2:25" x14ac:dyDescent="0.2">
      <c r="B16" s="1" t="s">
        <v>22</v>
      </c>
      <c r="C16" s="11">
        <v>2134465.3783892891</v>
      </c>
      <c r="D16" s="11">
        <v>2225843.622835014</v>
      </c>
      <c r="E16" s="11">
        <v>2179757.8400683366</v>
      </c>
      <c r="F16" s="11">
        <v>1991327.2916160519</v>
      </c>
      <c r="G16" s="11">
        <v>1844298.3863344421</v>
      </c>
      <c r="H16" s="11">
        <v>2071364.7467652436</v>
      </c>
      <c r="I16" s="11">
        <v>2395707.7515584603</v>
      </c>
      <c r="K16" s="87"/>
      <c r="L16" s="87"/>
      <c r="M16" s="87"/>
      <c r="N16" s="87"/>
      <c r="O16" s="87"/>
      <c r="P16" s="87"/>
      <c r="Q16" s="87"/>
      <c r="S16" s="26"/>
      <c r="T16" s="26"/>
      <c r="U16" s="26"/>
      <c r="V16" s="26"/>
      <c r="W16" s="26"/>
      <c r="X16" s="26"/>
      <c r="Y16" s="26"/>
    </row>
    <row r="17" spans="2:25" x14ac:dyDescent="0.2">
      <c r="B17" s="1" t="s">
        <v>83</v>
      </c>
      <c r="C17" s="11">
        <v>2129518.5357524981</v>
      </c>
      <c r="D17" s="11">
        <v>2209262.0600289567</v>
      </c>
      <c r="E17" s="11">
        <v>2163821.569057262</v>
      </c>
      <c r="F17" s="11">
        <v>1974783.3244177226</v>
      </c>
      <c r="G17" s="11">
        <v>1830340.9670109681</v>
      </c>
      <c r="H17" s="11">
        <v>2049657.8887390622</v>
      </c>
      <c r="I17" s="11">
        <v>2367985.4799259151</v>
      </c>
      <c r="K17" s="87">
        <f>C17 - C$16</f>
        <v>-4946.8426367910579</v>
      </c>
      <c r="L17" s="87">
        <f t="shared" ref="L17:Q19" si="6">D17 - D$16</f>
        <v>-16581.562806057278</v>
      </c>
      <c r="M17" s="87">
        <f t="shared" si="6"/>
        <v>-15936.271011074539</v>
      </c>
      <c r="N17" s="87">
        <f t="shared" si="6"/>
        <v>-16543.967198329279</v>
      </c>
      <c r="O17" s="87">
        <f t="shared" si="6"/>
        <v>-13957.419323473936</v>
      </c>
      <c r="P17" s="87">
        <f t="shared" si="6"/>
        <v>-21706.858026181348</v>
      </c>
      <c r="Q17" s="87">
        <f t="shared" si="6"/>
        <v>-27722.271632545162</v>
      </c>
      <c r="S17" s="26">
        <f>K17/C$16</f>
        <v>-2.3176026591370837E-3</v>
      </c>
      <c r="T17" s="26">
        <f t="shared" ref="T17:Y19" si="7">L17/D$16</f>
        <v>-7.4495632289467229E-3</v>
      </c>
      <c r="U17" s="26">
        <f t="shared" si="7"/>
        <v>-7.3110281876884679E-3</v>
      </c>
      <c r="V17" s="26">
        <f t="shared" si="7"/>
        <v>-8.3080100734737091E-3</v>
      </c>
      <c r="W17" s="26">
        <f t="shared" si="7"/>
        <v>-7.5678748226930999E-3</v>
      </c>
      <c r="X17" s="26">
        <f t="shared" si="7"/>
        <v>-1.0479495733467495E-2</v>
      </c>
      <c r="Y17" s="26">
        <f t="shared" si="7"/>
        <v>-1.1571641663934684E-2</v>
      </c>
    </row>
    <row r="18" spans="2:25" x14ac:dyDescent="0.2">
      <c r="B18" s="1" t="s">
        <v>84</v>
      </c>
      <c r="C18" s="11">
        <v>2107927.6802838263</v>
      </c>
      <c r="D18" s="11">
        <v>2167083.5877932603</v>
      </c>
      <c r="E18" s="11">
        <v>2102040.5424985131</v>
      </c>
      <c r="F18" s="11">
        <v>1913324.9377983036</v>
      </c>
      <c r="G18" s="11">
        <v>1790686.9241279576</v>
      </c>
      <c r="H18" s="11">
        <v>2001444.4803438741</v>
      </c>
      <c r="I18" s="11">
        <v>2296960.3666690411</v>
      </c>
      <c r="K18" s="87">
        <f t="shared" ref="K18:K19" si="8">C18 - C$16</f>
        <v>-26537.698105462827</v>
      </c>
      <c r="L18" s="87">
        <f t="shared" si="6"/>
        <v>-58760.035041753668</v>
      </c>
      <c r="M18" s="87">
        <f t="shared" si="6"/>
        <v>-77717.297569823451</v>
      </c>
      <c r="N18" s="87">
        <f t="shared" si="6"/>
        <v>-78002.353817748372</v>
      </c>
      <c r="O18" s="87">
        <f t="shared" si="6"/>
        <v>-53611.462206484517</v>
      </c>
      <c r="P18" s="87">
        <f t="shared" si="6"/>
        <v>-69920.26642136951</v>
      </c>
      <c r="Q18" s="87">
        <f t="shared" si="6"/>
        <v>-98747.384889419191</v>
      </c>
      <c r="S18" s="26">
        <f t="shared" ref="S18:S19" si="9">K18/C$16</f>
        <v>-1.2432948491059017E-2</v>
      </c>
      <c r="T18" s="26">
        <f t="shared" si="7"/>
        <v>-2.6398995167015438E-2</v>
      </c>
      <c r="U18" s="26">
        <f t="shared" si="7"/>
        <v>-3.5654097047489904E-2</v>
      </c>
      <c r="V18" s="26">
        <f t="shared" si="7"/>
        <v>-3.9171036396757231E-2</v>
      </c>
      <c r="W18" s="26">
        <f t="shared" si="7"/>
        <v>-2.9068757313743428E-2</v>
      </c>
      <c r="X18" s="26">
        <f t="shared" si="7"/>
        <v>-3.3755651451807714E-2</v>
      </c>
      <c r="Y18" s="26">
        <f t="shared" si="7"/>
        <v>-4.1218460317282796E-2</v>
      </c>
    </row>
    <row r="19" spans="2:25" x14ac:dyDescent="0.2">
      <c r="B19" s="1" t="s">
        <v>85</v>
      </c>
      <c r="C19" s="11">
        <v>2090903.5600960103</v>
      </c>
      <c r="D19" s="11">
        <v>2097739.9449328943</v>
      </c>
      <c r="E19" s="11">
        <v>1985718.2982173285</v>
      </c>
      <c r="F19" s="11">
        <v>1826447.7900665859</v>
      </c>
      <c r="G19" s="11">
        <v>1734494.1683189748</v>
      </c>
      <c r="H19" s="11">
        <v>1944790.7818640994</v>
      </c>
      <c r="I19" s="11">
        <v>2228222.0205713389</v>
      </c>
      <c r="K19" s="87">
        <f t="shared" si="8"/>
        <v>-43561.818293278804</v>
      </c>
      <c r="L19" s="87">
        <f t="shared" si="6"/>
        <v>-128103.6779021197</v>
      </c>
      <c r="M19" s="87">
        <f t="shared" si="6"/>
        <v>-194039.54185100808</v>
      </c>
      <c r="N19" s="87">
        <f t="shared" si="6"/>
        <v>-164879.50154946605</v>
      </c>
      <c r="O19" s="87">
        <f t="shared" si="6"/>
        <v>-109804.21801546728</v>
      </c>
      <c r="P19" s="87">
        <f t="shared" si="6"/>
        <v>-126573.96490114415</v>
      </c>
      <c r="Q19" s="87">
        <f t="shared" si="6"/>
        <v>-167485.73098712135</v>
      </c>
      <c r="S19" s="26">
        <f t="shared" si="9"/>
        <v>-2.0408772489039592E-2</v>
      </c>
      <c r="T19" s="26">
        <f t="shared" si="7"/>
        <v>-5.7552865164425399E-2</v>
      </c>
      <c r="U19" s="26">
        <f t="shared" si="7"/>
        <v>-8.9018852591866274E-2</v>
      </c>
      <c r="V19" s="26">
        <f t="shared" si="7"/>
        <v>-8.2798795679468087E-2</v>
      </c>
      <c r="W19" s="26">
        <f t="shared" si="7"/>
        <v>-5.9537121991254383E-2</v>
      </c>
      <c r="X19" s="26">
        <f t="shared" si="7"/>
        <v>-6.110655552036838E-2</v>
      </c>
      <c r="Y19" s="26">
        <f t="shared" si="7"/>
        <v>-6.991075221014259E-2</v>
      </c>
    </row>
    <row r="21" spans="2:25" x14ac:dyDescent="0.2">
      <c r="K21" s="3" t="s">
        <v>97</v>
      </c>
      <c r="L21" s="3"/>
      <c r="M21" s="3"/>
      <c r="N21" s="3"/>
      <c r="O21" s="3"/>
      <c r="P21" s="3"/>
      <c r="Q21" s="3"/>
    </row>
    <row r="22" spans="2:25" x14ac:dyDescent="0.2">
      <c r="K22" s="81">
        <v>2016</v>
      </c>
      <c r="L22" s="81">
        <v>2018</v>
      </c>
      <c r="M22" s="81">
        <v>2020</v>
      </c>
      <c r="N22" s="81">
        <v>2025</v>
      </c>
      <c r="O22" s="81">
        <v>2030</v>
      </c>
      <c r="P22" s="81">
        <v>2040</v>
      </c>
      <c r="Q22" s="81">
        <v>2050</v>
      </c>
    </row>
    <row r="23" spans="2:25" x14ac:dyDescent="0.2">
      <c r="J23" s="1" t="s">
        <v>77</v>
      </c>
      <c r="K23" s="11">
        <f>-K7 / VLOOKUP(K$5, 'Social Cost of Carbon'!$A$8:$D$43, 4, 0)</f>
        <v>117.4274513971976</v>
      </c>
      <c r="L23" s="11">
        <f>-L7 / VLOOKUP(L$5, 'Social Cost of Carbon'!$A$8:$D$43, 4, 0)</f>
        <v>425.42151729041922</v>
      </c>
      <c r="M23" s="11">
        <f>-M7 / VLOOKUP(M$5, 'Social Cost of Carbon'!$A$8:$D$43, 4, 0)</f>
        <v>646.18789675236621</v>
      </c>
      <c r="N23" s="11">
        <f>-N7 / VLOOKUP(N$5, 'Social Cost of Carbon'!$A$8:$D$43, 4, 0)</f>
        <v>949.2972707213645</v>
      </c>
      <c r="O23" s="11">
        <f>-O7 / VLOOKUP(O$5, 'Social Cost of Carbon'!$A$8:$D$43, 4, 0)</f>
        <v>783.60589646389087</v>
      </c>
      <c r="P23" s="11">
        <f>-P7 / VLOOKUP(P$5, 'Social Cost of Carbon'!$A$8:$D$43, 4, 0)</f>
        <v>841.34466914434608</v>
      </c>
      <c r="Q23" s="11">
        <f>-Q7 / VLOOKUP(Q$5, 'Social Cost of Carbon'!$A$8:$D$43, 4, 0)</f>
        <v>595.1767733770173</v>
      </c>
    </row>
    <row r="24" spans="2:25" x14ac:dyDescent="0.2">
      <c r="J24" s="1" t="s">
        <v>78</v>
      </c>
      <c r="K24" s="11">
        <f>-K8 / VLOOKUP(K$5, 'Social Cost of Carbon'!$A$8:$D$43, 3, 0)</f>
        <v>854.85635411175656</v>
      </c>
      <c r="L24" s="11">
        <f>-L8 / VLOOKUP(L$5, 'Social Cost of Carbon'!$A$8:$D$43, 3, 0)</f>
        <v>2080.5885971535927</v>
      </c>
      <c r="M24" s="11">
        <f>-M8 / VLOOKUP(M$5, 'Social Cost of Carbon'!$A$8:$D$43, 3, 0)</f>
        <v>3426.1466429194456</v>
      </c>
      <c r="N24" s="11">
        <f>-N8 / VLOOKUP(N$5, 'Social Cost of Carbon'!$A$8:$D$43, 3, 0)</f>
        <v>4777.5511187229777</v>
      </c>
      <c r="O24" s="11">
        <f>-O8 / VLOOKUP(O$5, 'Social Cost of Carbon'!$A$8:$D$43, 3, 0)</f>
        <v>4510.2907792724882</v>
      </c>
      <c r="P24" s="11">
        <f>-P8 / VLOOKUP(P$5, 'Social Cost of Carbon'!$A$8:$D$43, 3, 0)</f>
        <v>4455.8567578108887</v>
      </c>
      <c r="Q24" s="11">
        <f>-Q8 / VLOOKUP(Q$5, 'Social Cost of Carbon'!$A$8:$D$43, 3, 0)</f>
        <v>3597.5939923532987</v>
      </c>
    </row>
    <row r="25" spans="2:25" x14ac:dyDescent="0.2">
      <c r="J25" s="1" t="s">
        <v>79</v>
      </c>
      <c r="K25" s="11">
        <f>-K9 / VLOOKUP(K$5, 'Social Cost of Carbon'!$A$8:$D$43, 2, 0)</f>
        <v>3972.8805207443461</v>
      </c>
      <c r="L25" s="11">
        <f>-L9 / VLOOKUP(L$5, 'Social Cost of Carbon'!$A$8:$D$43, 2, 0)</f>
        <v>12855.23695417775</v>
      </c>
      <c r="M25" s="11">
        <f>-M9 / VLOOKUP(M$5, 'Social Cost of Carbon'!$A$8:$D$43, 2, 0)</f>
        <v>26022.159146586626</v>
      </c>
      <c r="N25" s="11">
        <f>-N9 / VLOOKUP(N$5, 'Social Cost of Carbon'!$A$8:$D$43, 2, 0)</f>
        <v>29334.850348816286</v>
      </c>
      <c r="O25" s="11">
        <f>-O9 / VLOOKUP(O$5, 'Social Cost of Carbon'!$A$8:$D$43, 2, 0)</f>
        <v>27510.047525435977</v>
      </c>
      <c r="P25" s="11">
        <f>-P9 / VLOOKUP(P$5, 'Social Cost of Carbon'!$A$8:$D$43, 2, 0)</f>
        <v>21095.259956695205</v>
      </c>
      <c r="Q25" s="11">
        <f>-Q9 / VLOOKUP(Q$5, 'Social Cost of Carbon'!$A$8:$D$43, 2, 0)</f>
        <v>17321.046443644838</v>
      </c>
    </row>
    <row r="27" spans="2:25" x14ac:dyDescent="0.2">
      <c r="J27" s="1" t="s">
        <v>80</v>
      </c>
      <c r="K27" s="11">
        <f>-K12 / VLOOKUP(K$5, 'Social Cost of Carbon'!$A$8:$D$43, 4, 0)</f>
        <v>90.828984975877958</v>
      </c>
      <c r="L27" s="11">
        <f>-L12 / VLOOKUP(L$5, 'Social Cost of Carbon'!$A$8:$D$43, 4, 0)</f>
        <v>256.62518528579415</v>
      </c>
      <c r="M27" s="11">
        <f>-M12 / VLOOKUP(M$5, 'Social Cost of Carbon'!$A$8:$D$43, 4, 0)</f>
        <v>204.4559366448957</v>
      </c>
      <c r="N27" s="11">
        <f>-N12 / VLOOKUP(N$5, 'Social Cost of Carbon'!$A$8:$D$43, 4, 0)</f>
        <v>89.386599061271667</v>
      </c>
      <c r="O27" s="11">
        <f>-O12 / VLOOKUP(O$5, 'Social Cost of Carbon'!$A$8:$D$43, 4, 0)</f>
        <v>114.31110178460366</v>
      </c>
      <c r="P27" s="11">
        <f>-P12 / VLOOKUP(P$5, 'Social Cost of Carbon'!$A$8:$D$43, 4, 0)</f>
        <v>241.08491673715531</v>
      </c>
      <c r="Q27" s="11">
        <f>-Q12 / VLOOKUP(Q$5, 'Social Cost of Carbon'!$A$8:$D$43, 4, 0)</f>
        <v>252.98180788177422</v>
      </c>
    </row>
    <row r="28" spans="2:25" x14ac:dyDescent="0.2">
      <c r="J28" s="1" t="s">
        <v>81</v>
      </c>
      <c r="K28" s="11">
        <f>-K13 / VLOOKUP(K$5, 'Social Cost of Carbon'!$A$8:$D$43, 3, 0)</f>
        <v>341.27153564216326</v>
      </c>
      <c r="L28" s="11">
        <f>-L13 / VLOOKUP(L$5, 'Social Cost of Carbon'!$A$8:$D$43, 3, 0)</f>
        <v>1191.6525568651618</v>
      </c>
      <c r="M28" s="11">
        <f>-M13 / VLOOKUP(M$5, 'Social Cost of Carbon'!$A$8:$D$43, 3, 0)</f>
        <v>1206.6236230039342</v>
      </c>
      <c r="N28" s="11">
        <f>-N13 / VLOOKUP(N$5, 'Social Cost of Carbon'!$A$8:$D$43, 3, 0)</f>
        <v>652.01046520454236</v>
      </c>
      <c r="O28" s="11">
        <f>-O13 / VLOOKUP(O$5, 'Social Cost of Carbon'!$A$8:$D$43, 3, 0)</f>
        <v>337.46674407469646</v>
      </c>
      <c r="P28" s="11">
        <f>-P13 / VLOOKUP(P$5, 'Social Cost of Carbon'!$A$8:$D$43, 3, 0)</f>
        <v>552.2947803350761</v>
      </c>
      <c r="Q28" s="11">
        <f>-Q13 / VLOOKUP(Q$5, 'Social Cost of Carbon'!$A$8:$D$43, 3, 0)</f>
        <v>495.30779912388016</v>
      </c>
    </row>
    <row r="29" spans="2:25" x14ac:dyDescent="0.2">
      <c r="J29" s="1" t="s">
        <v>82</v>
      </c>
      <c r="K29" s="11">
        <f>-K14 / VLOOKUP(K$5, 'Social Cost of Carbon'!$A$8:$D$43, 2, 0)</f>
        <v>2264.1893130457806</v>
      </c>
      <c r="L29" s="11">
        <f>-L14 / VLOOKUP(L$5, 'Social Cost of Carbon'!$A$8:$D$43, 2, 0)</f>
        <v>10145.151391429672</v>
      </c>
      <c r="M29" s="11">
        <f>-M14 / VLOOKUP(M$5, 'Social Cost of Carbon'!$A$8:$D$43, 2, 0)</f>
        <v>16465.693741966523</v>
      </c>
      <c r="N29" s="11">
        <f>-N14 / VLOOKUP(N$5, 'Social Cost of Carbon'!$A$8:$D$43, 2, 0)</f>
        <v>12073.102282845897</v>
      </c>
      <c r="O29" s="11">
        <f>-O14 / VLOOKUP(O$5, 'Social Cost of Carbon'!$A$8:$D$43, 2, 0)</f>
        <v>5175.5610120308265</v>
      </c>
      <c r="P29" s="11">
        <f>-P14 / VLOOKUP(P$5, 'Social Cost of Carbon'!$A$8:$D$43, 2, 0)</f>
        <v>2599.3217603406383</v>
      </c>
      <c r="Q29" s="11">
        <f>-Q14 / VLOOKUP(Q$5, 'Social Cost of Carbon'!$A$8:$D$43, 2, 0)</f>
        <v>1432.6522447394761</v>
      </c>
    </row>
    <row r="31" spans="2:25" x14ac:dyDescent="0.2">
      <c r="J31" s="1" t="s">
        <v>83</v>
      </c>
      <c r="K31" s="11">
        <f>-K17 / VLOOKUP(K$5, 'Social Cost of Carbon'!$A$8:$D$43, 4, 0)</f>
        <v>83.844790454085725</v>
      </c>
      <c r="L31" s="11">
        <f>-L17 / VLOOKUP(L$5, 'Social Cost of Carbon'!$A$8:$D$43, 4, 0)</f>
        <v>271.82889845995538</v>
      </c>
      <c r="M31" s="11">
        <f>-M17 / VLOOKUP(M$5, 'Social Cost of Carbon'!$A$8:$D$43, 4, 0)</f>
        <v>249.00423454803968</v>
      </c>
      <c r="N31" s="11">
        <f>-N17 / VLOOKUP(N$5, 'Social Cost of Carbon'!$A$8:$D$43, 4, 0)</f>
        <v>239.7676405554968</v>
      </c>
      <c r="O31" s="11">
        <f>-O17 / VLOOKUP(O$5, 'Social Cost of Carbon'!$A$8:$D$43, 4, 0)</f>
        <v>186.09892431298582</v>
      </c>
      <c r="P31" s="11">
        <f>-P17 / VLOOKUP(P$5, 'Social Cost of Carbon'!$A$8:$D$43, 4, 0)</f>
        <v>252.40532588582963</v>
      </c>
      <c r="Q31" s="11">
        <f>-Q17 / VLOOKUP(Q$5, 'Social Cost of Carbon'!$A$8:$D$43, 4, 0)</f>
        <v>285.7966147685068</v>
      </c>
    </row>
    <row r="32" spans="2:25" x14ac:dyDescent="0.2">
      <c r="J32" s="1" t="s">
        <v>84</v>
      </c>
      <c r="K32" s="11">
        <f>-K18 / VLOOKUP(K$5, 'Social Cost of Carbon'!$A$8:$D$43, 3, 0)</f>
        <v>698.36047645954807</v>
      </c>
      <c r="L32" s="11">
        <f>-L18 / VLOOKUP(L$5, 'Social Cost of Carbon'!$A$8:$D$43, 3, 0)</f>
        <v>1469.0008760438418</v>
      </c>
      <c r="M32" s="11">
        <f>-M18 / VLOOKUP(M$5, 'Social Cost of Carbon'!$A$8:$D$43, 3, 0)</f>
        <v>1807.3790132517081</v>
      </c>
      <c r="N32" s="11">
        <f>-N18 / VLOOKUP(N$5, 'Social Cost of Carbon'!$A$8:$D$43, 3, 0)</f>
        <v>1659.6245493137951</v>
      </c>
      <c r="O32" s="11">
        <f>-O18 / VLOOKUP(O$5, 'Social Cost of Carbon'!$A$8:$D$43, 3, 0)</f>
        <v>1030.9896578170099</v>
      </c>
      <c r="P32" s="11">
        <f>-P18 / VLOOKUP(P$5, 'Social Cost of Carbon'!$A$8:$D$43, 3, 0)</f>
        <v>1146.2338757601558</v>
      </c>
      <c r="Q32" s="11">
        <f>-Q18 / VLOOKUP(Q$5, 'Social Cost of Carbon'!$A$8:$D$43, 3, 0)</f>
        <v>1390.8082378791435</v>
      </c>
    </row>
    <row r="33" spans="10:17" x14ac:dyDescent="0.2">
      <c r="J33" s="1" t="s">
        <v>85</v>
      </c>
      <c r="K33" s="11">
        <f>-K19 / VLOOKUP(K$5, 'Social Cost of Carbon'!$A$8:$D$43, 2, 0)</f>
        <v>3630.1515244399002</v>
      </c>
      <c r="L33" s="11">
        <f>-L19 / VLOOKUP(L$5, 'Social Cost of Carbon'!$A$8:$D$43, 2, 0)</f>
        <v>10675.306491843308</v>
      </c>
      <c r="M33" s="11">
        <f>-M19 / VLOOKUP(M$5, 'Social Cost of Carbon'!$A$8:$D$43, 2, 0)</f>
        <v>16169.96182091734</v>
      </c>
      <c r="N33" s="11">
        <f>-N19 / VLOOKUP(N$5, 'Social Cost of Carbon'!$A$8:$D$43, 2, 0)</f>
        <v>11777.10725353329</v>
      </c>
      <c r="O33" s="11">
        <f>-O19 / VLOOKUP(O$5, 'Social Cost of Carbon'!$A$8:$D$43, 2, 0)</f>
        <v>6862.7636259667051</v>
      </c>
      <c r="P33" s="11">
        <f>-P19 / VLOOKUP(P$5, 'Social Cost of Carbon'!$A$8:$D$43, 2, 0)</f>
        <v>6027.3316619592451</v>
      </c>
      <c r="Q33" s="11">
        <f>-Q19 / VLOOKUP(Q$5, 'Social Cost of Carbon'!$A$8:$D$43, 2, 0)</f>
        <v>6441.7588841200522</v>
      </c>
    </row>
  </sheetData>
  <sheetProtection algorithmName="SHA-512" hashValue="jgSquLJZe/MszdXX4kcXXePt5c2VIqmVRVdI8GsCEgUCtevXgCW0aAfDuQo3KlJYwte+Cy3RHxkxGYSi7VqJZw==" saltValue="xl1K0VSPv/V9Bo40qoucBA==" spinCount="100000"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tint="0.39997558519241921"/>
  </sheetPr>
  <dimension ref="B2:Q19"/>
  <sheetViews>
    <sheetView showGridLines="0" zoomScaleNormal="100" workbookViewId="0"/>
  </sheetViews>
  <sheetFormatPr baseColWidth="10" defaultColWidth="9.1640625" defaultRowHeight="15" x14ac:dyDescent="0.2"/>
  <cols>
    <col min="2" max="2" width="27.33203125" bestFit="1" customWidth="1"/>
    <col min="3" max="9" width="10.1640625" bestFit="1" customWidth="1"/>
  </cols>
  <sheetData>
    <row r="2" spans="2:17" x14ac:dyDescent="0.2">
      <c r="B2" s="1" t="s">
        <v>104</v>
      </c>
    </row>
    <row r="3" spans="2:17" x14ac:dyDescent="0.2">
      <c r="B3" s="1"/>
    </row>
    <row r="4" spans="2:17" x14ac:dyDescent="0.2">
      <c r="B4" s="3" t="s">
        <v>98</v>
      </c>
      <c r="C4" s="3"/>
      <c r="D4" s="3"/>
      <c r="E4" s="3"/>
      <c r="F4" s="3"/>
      <c r="G4" s="3"/>
      <c r="H4" s="3"/>
      <c r="I4" s="3"/>
      <c r="K4" s="3" t="s">
        <v>76</v>
      </c>
      <c r="L4" s="3"/>
      <c r="M4" s="3"/>
      <c r="N4" s="3"/>
      <c r="O4" s="3"/>
      <c r="P4" s="3"/>
      <c r="Q4" s="3"/>
    </row>
    <row r="5" spans="2:17"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row>
    <row r="6" spans="2:17" x14ac:dyDescent="0.2">
      <c r="B6" s="1" t="s">
        <v>1</v>
      </c>
      <c r="C6" s="89">
        <v>135245.49189073779</v>
      </c>
      <c r="D6" s="89">
        <v>145949.49536985572</v>
      </c>
      <c r="E6" s="89">
        <v>155397.04699871212</v>
      </c>
      <c r="F6" s="89">
        <v>168893.87194428357</v>
      </c>
      <c r="G6" s="89">
        <v>185255.81149885498</v>
      </c>
      <c r="H6" s="89">
        <v>215242.72828777728</v>
      </c>
      <c r="I6" s="89">
        <v>259899.21125052666</v>
      </c>
    </row>
    <row r="7" spans="2:17" x14ac:dyDescent="0.2">
      <c r="B7" s="1" t="s">
        <v>77</v>
      </c>
      <c r="C7" s="89">
        <v>135657.7048344319</v>
      </c>
      <c r="D7" s="89">
        <v>147531.98946855107</v>
      </c>
      <c r="E7" s="89">
        <v>158274.98026321467</v>
      </c>
      <c r="F7" s="89">
        <v>175349.57929242347</v>
      </c>
      <c r="G7" s="89">
        <v>192584.66707250648</v>
      </c>
      <c r="H7" s="89">
        <v>222106.90659439249</v>
      </c>
      <c r="I7" s="89">
        <v>268154.03752555628</v>
      </c>
      <c r="K7" s="26">
        <f>C7/C$6-1</f>
        <v>3.0478867571210877E-3</v>
      </c>
      <c r="L7" s="26">
        <f t="shared" ref="L7:Q9" si="0">D7/D$6-1</f>
        <v>1.0842751423600916E-2</v>
      </c>
      <c r="M7" s="26">
        <f t="shared" si="0"/>
        <v>1.8519871001965837E-2</v>
      </c>
      <c r="N7" s="26">
        <f t="shared" si="0"/>
        <v>3.8223455201912726E-2</v>
      </c>
      <c r="O7" s="26">
        <f t="shared" si="0"/>
        <v>3.9560732342784233E-2</v>
      </c>
      <c r="P7" s="26">
        <f t="shared" si="0"/>
        <v>3.1890407454034264E-2</v>
      </c>
      <c r="Q7" s="26">
        <f t="shared" si="0"/>
        <v>3.1761644197805916E-2</v>
      </c>
    </row>
    <row r="8" spans="2:17" x14ac:dyDescent="0.2">
      <c r="B8" s="1" t="s">
        <v>78</v>
      </c>
      <c r="C8" s="89">
        <v>137326.76209189952</v>
      </c>
      <c r="D8" s="89">
        <v>150636.20029813692</v>
      </c>
      <c r="E8" s="89">
        <v>162483.34100579869</v>
      </c>
      <c r="F8" s="89">
        <v>182998.20169250644</v>
      </c>
      <c r="G8" s="89">
        <v>200080.37980405783</v>
      </c>
      <c r="H8" s="89">
        <v>230096.76141738918</v>
      </c>
      <c r="I8" s="89">
        <v>278117.94259689393</v>
      </c>
      <c r="K8" s="26">
        <f t="shared" ref="K8:K9" si="1">C8/C$6-1</f>
        <v>1.5388832352675852E-2</v>
      </c>
      <c r="L8" s="26">
        <f t="shared" si="0"/>
        <v>3.2111826878225669E-2</v>
      </c>
      <c r="M8" s="26">
        <f t="shared" si="0"/>
        <v>4.5601214076772756E-2</v>
      </c>
      <c r="N8" s="26">
        <f t="shared" si="0"/>
        <v>8.3510014814958788E-2</v>
      </c>
      <c r="O8" s="26">
        <f t="shared" si="0"/>
        <v>8.0022149833040235E-2</v>
      </c>
      <c r="P8" s="26">
        <f t="shared" si="0"/>
        <v>6.9010615353993332E-2</v>
      </c>
      <c r="Q8" s="26">
        <f t="shared" si="0"/>
        <v>7.0099217534006053E-2</v>
      </c>
    </row>
    <row r="9" spans="2:17" x14ac:dyDescent="0.2">
      <c r="B9" s="1" t="s">
        <v>79</v>
      </c>
      <c r="C9" s="89">
        <v>139960.32811059058</v>
      </c>
      <c r="D9" s="89">
        <v>154820.61425933402</v>
      </c>
      <c r="E9" s="89">
        <v>168479.35892842489</v>
      </c>
      <c r="F9" s="89">
        <v>187566.31800154602</v>
      </c>
      <c r="G9" s="89">
        <v>205648.78566706731</v>
      </c>
      <c r="H9" s="89">
        <v>233863.33681926702</v>
      </c>
      <c r="I9" s="89">
        <v>280366.3802814355</v>
      </c>
      <c r="K9" s="26">
        <f t="shared" si="1"/>
        <v>3.4861318879758407E-2</v>
      </c>
      <c r="L9" s="26">
        <f t="shared" si="0"/>
        <v>6.0782114162146961E-2</v>
      </c>
      <c r="M9" s="26">
        <f t="shared" si="0"/>
        <v>8.4186361210719651E-2</v>
      </c>
      <c r="N9" s="26">
        <f t="shared" si="0"/>
        <v>0.11055727388038283</v>
      </c>
      <c r="O9" s="26">
        <f t="shared" si="0"/>
        <v>0.11008007793773511</v>
      </c>
      <c r="P9" s="26">
        <f t="shared" si="0"/>
        <v>8.6509814661864803E-2</v>
      </c>
      <c r="Q9" s="26">
        <f t="shared" si="0"/>
        <v>7.8750408408049255E-2</v>
      </c>
    </row>
    <row r="10" spans="2:17" x14ac:dyDescent="0.2">
      <c r="B10" s="1"/>
      <c r="C10" s="89"/>
      <c r="D10" s="89"/>
      <c r="E10" s="89"/>
      <c r="F10" s="89"/>
      <c r="G10" s="89"/>
      <c r="H10" s="89"/>
      <c r="I10" s="89"/>
      <c r="K10" s="26"/>
      <c r="L10" s="26"/>
      <c r="M10" s="26"/>
      <c r="N10" s="26"/>
      <c r="O10" s="26"/>
      <c r="P10" s="26"/>
      <c r="Q10" s="26"/>
    </row>
    <row r="11" spans="2:17" x14ac:dyDescent="0.2">
      <c r="B11" s="1" t="s">
        <v>15</v>
      </c>
      <c r="C11" s="89">
        <v>135047.67054896191</v>
      </c>
      <c r="D11" s="89">
        <v>146007.39642079678</v>
      </c>
      <c r="E11" s="89">
        <v>153228.53167615726</v>
      </c>
      <c r="F11" s="89">
        <v>158806.32276882947</v>
      </c>
      <c r="G11" s="89">
        <v>174365.40889030672</v>
      </c>
      <c r="H11" s="89">
        <v>202466.93510294423</v>
      </c>
      <c r="I11" s="89">
        <v>247972.21574750356</v>
      </c>
      <c r="K11" s="28"/>
      <c r="L11" s="28"/>
      <c r="M11" s="28"/>
      <c r="N11" s="28"/>
      <c r="O11" s="28"/>
      <c r="P11" s="28"/>
      <c r="Q11" s="28"/>
    </row>
    <row r="12" spans="2:17" x14ac:dyDescent="0.2">
      <c r="B12" s="1" t="s">
        <v>80</v>
      </c>
      <c r="C12" s="89">
        <v>135908.69068012698</v>
      </c>
      <c r="D12" s="89">
        <v>147919.23988672008</v>
      </c>
      <c r="E12" s="89">
        <v>156201.6874923197</v>
      </c>
      <c r="F12" s="89">
        <v>163712.31458233809</v>
      </c>
      <c r="G12" s="89">
        <v>178313.88721389289</v>
      </c>
      <c r="H12" s="89">
        <v>207320.23928419748</v>
      </c>
      <c r="I12" s="89">
        <v>254883.84368859022</v>
      </c>
      <c r="K12" s="26">
        <f>C12/C$11-1</f>
        <v>6.3756755497157425E-3</v>
      </c>
      <c r="L12" s="26">
        <f t="shared" ref="L12:Q14" si="2">D12/D$11-1</f>
        <v>1.3094154904408573E-2</v>
      </c>
      <c r="M12" s="26">
        <f t="shared" si="2"/>
        <v>1.9403408644847575E-2</v>
      </c>
      <c r="N12" s="26">
        <f t="shared" si="2"/>
        <v>3.0892924966533952E-2</v>
      </c>
      <c r="O12" s="26">
        <f t="shared" si="2"/>
        <v>2.2644848819011854E-2</v>
      </c>
      <c r="P12" s="26">
        <f t="shared" si="2"/>
        <v>2.3970848271030354E-2</v>
      </c>
      <c r="Q12" s="26">
        <f t="shared" si="2"/>
        <v>2.7872590161973632E-2</v>
      </c>
    </row>
    <row r="13" spans="2:17" x14ac:dyDescent="0.2">
      <c r="B13" s="1" t="s">
        <v>81</v>
      </c>
      <c r="C13" s="89">
        <v>137179.86030719447</v>
      </c>
      <c r="D13" s="89">
        <v>150662.13808829614</v>
      </c>
      <c r="E13" s="89">
        <v>160725.45424986511</v>
      </c>
      <c r="F13" s="89">
        <v>168863.37488353951</v>
      </c>
      <c r="G13" s="89">
        <v>182831.09769189593</v>
      </c>
      <c r="H13" s="89">
        <v>211249.49703775212</v>
      </c>
      <c r="I13" s="89">
        <v>260279.39765804971</v>
      </c>
      <c r="K13" s="26">
        <f t="shared" ref="K13:K14" si="3">C13/C$11-1</f>
        <v>1.5788423077312874E-2</v>
      </c>
      <c r="L13" s="26">
        <f t="shared" si="2"/>
        <v>3.1880177180094948E-2</v>
      </c>
      <c r="M13" s="26">
        <f t="shared" si="2"/>
        <v>4.8926413975905803E-2</v>
      </c>
      <c r="N13" s="26">
        <f t="shared" si="2"/>
        <v>6.3329040930881764E-2</v>
      </c>
      <c r="O13" s="26">
        <f t="shared" si="2"/>
        <v>4.8551423447267483E-2</v>
      </c>
      <c r="P13" s="26">
        <f t="shared" si="2"/>
        <v>4.3377759091095092E-2</v>
      </c>
      <c r="Q13" s="26">
        <f t="shared" si="2"/>
        <v>4.9631293866720494E-2</v>
      </c>
    </row>
    <row r="14" spans="2:17" x14ac:dyDescent="0.2">
      <c r="B14" s="1" t="s">
        <v>82</v>
      </c>
      <c r="C14" s="89">
        <v>139968.38389173182</v>
      </c>
      <c r="D14" s="89">
        <v>155245.6000042076</v>
      </c>
      <c r="E14" s="89">
        <v>166365.38903935332</v>
      </c>
      <c r="F14" s="89">
        <v>174657.00072511734</v>
      </c>
      <c r="G14" s="89">
        <v>185674.78062219135</v>
      </c>
      <c r="H14" s="89">
        <v>213634.05872419692</v>
      </c>
      <c r="I14" s="89">
        <v>260153.82482452824</v>
      </c>
      <c r="K14" s="26">
        <f t="shared" si="3"/>
        <v>3.6436862055950092E-2</v>
      </c>
      <c r="L14" s="26">
        <f t="shared" si="2"/>
        <v>6.3272161615608224E-2</v>
      </c>
      <c r="M14" s="26">
        <f t="shared" si="2"/>
        <v>8.5733754800707107E-2</v>
      </c>
      <c r="N14" s="26">
        <f t="shared" si="2"/>
        <v>9.9811378287256947E-2</v>
      </c>
      <c r="O14" s="26">
        <f t="shared" si="2"/>
        <v>6.4860179572654664E-2</v>
      </c>
      <c r="P14" s="26">
        <f t="shared" si="2"/>
        <v>5.5155295434164531E-2</v>
      </c>
      <c r="Q14" s="26">
        <f t="shared" si="2"/>
        <v>4.9124895062552243E-2</v>
      </c>
    </row>
    <row r="15" spans="2:17" x14ac:dyDescent="0.2">
      <c r="B15" s="1"/>
      <c r="C15" s="89"/>
      <c r="D15" s="89"/>
      <c r="E15" s="89"/>
      <c r="F15" s="89"/>
      <c r="G15" s="89"/>
      <c r="H15" s="89"/>
      <c r="I15" s="89"/>
      <c r="K15" s="26"/>
      <c r="L15" s="26"/>
      <c r="M15" s="26"/>
      <c r="N15" s="26"/>
      <c r="O15" s="26"/>
      <c r="P15" s="26"/>
      <c r="Q15" s="26"/>
    </row>
    <row r="16" spans="2:17" x14ac:dyDescent="0.2">
      <c r="B16" s="1" t="s">
        <v>22</v>
      </c>
      <c r="C16" s="89">
        <v>134758.61512114989</v>
      </c>
      <c r="D16" s="89">
        <v>145608.32404344683</v>
      </c>
      <c r="E16" s="89">
        <v>151704.90731536702</v>
      </c>
      <c r="F16" s="89">
        <v>160522.95521048864</v>
      </c>
      <c r="G16" s="89">
        <v>179631.54793220272</v>
      </c>
      <c r="H16" s="89">
        <v>196886.39244355916</v>
      </c>
      <c r="I16" s="89">
        <v>229884.17726382375</v>
      </c>
    </row>
    <row r="17" spans="2:17" x14ac:dyDescent="0.2">
      <c r="B17" s="1" t="s">
        <v>83</v>
      </c>
      <c r="C17" s="89">
        <v>135487.42110916262</v>
      </c>
      <c r="D17" s="89">
        <v>147349.85723728497</v>
      </c>
      <c r="E17" s="89">
        <v>154271.25414721086</v>
      </c>
      <c r="F17" s="89">
        <v>164739.52261353811</v>
      </c>
      <c r="G17" s="89">
        <v>183446.33947455385</v>
      </c>
      <c r="H17" s="89">
        <v>201493.33447628602</v>
      </c>
      <c r="I17" s="89">
        <v>237524.92728040481</v>
      </c>
      <c r="K17" s="26">
        <f>C17/C$16-1</f>
        <v>5.4082329902063186E-3</v>
      </c>
      <c r="L17" s="26">
        <f t="shared" ref="L17:Q19" si="4">D17/D$16-1</f>
        <v>1.1960395844666794E-2</v>
      </c>
      <c r="M17" s="26">
        <f t="shared" si="4"/>
        <v>1.6916702809810058E-2</v>
      </c>
      <c r="N17" s="26">
        <f t="shared" si="4"/>
        <v>2.6267691106984792E-2</v>
      </c>
      <c r="O17" s="26">
        <f t="shared" si="4"/>
        <v>2.1236757052224053E-2</v>
      </c>
      <c r="P17" s="26">
        <f t="shared" si="4"/>
        <v>2.339898646904981E-2</v>
      </c>
      <c r="Q17" s="26">
        <f t="shared" si="4"/>
        <v>3.3237389834848141E-2</v>
      </c>
    </row>
    <row r="18" spans="2:17" x14ac:dyDescent="0.2">
      <c r="B18" s="1" t="s">
        <v>84</v>
      </c>
      <c r="C18" s="89">
        <v>136904.52376202872</v>
      </c>
      <c r="D18" s="89">
        <v>150525.52852150571</v>
      </c>
      <c r="E18" s="89">
        <v>158431.56235767985</v>
      </c>
      <c r="F18" s="89">
        <v>169360.92888697324</v>
      </c>
      <c r="G18" s="89">
        <v>186991.19315171181</v>
      </c>
      <c r="H18" s="89">
        <v>203971.18871275958</v>
      </c>
      <c r="I18" s="89">
        <v>244942.11966487693</v>
      </c>
      <c r="K18" s="26">
        <f t="shared" ref="K18:K19" si="5">C18/C$16-1</f>
        <v>1.5924092414793867E-2</v>
      </c>
      <c r="L18" s="26">
        <f t="shared" si="4"/>
        <v>3.3770078121300839E-2</v>
      </c>
      <c r="M18" s="26">
        <f t="shared" si="4"/>
        <v>4.4340391892065512E-2</v>
      </c>
      <c r="N18" s="26">
        <f t="shared" si="4"/>
        <v>5.5057382072835948E-2</v>
      </c>
      <c r="O18" s="26">
        <f t="shared" si="4"/>
        <v>4.0970783274031586E-2</v>
      </c>
      <c r="P18" s="26">
        <f t="shared" si="4"/>
        <v>3.5984184489699533E-2</v>
      </c>
      <c r="Q18" s="26">
        <f t="shared" si="4"/>
        <v>6.5502300246493839E-2</v>
      </c>
    </row>
    <row r="19" spans="2:17" x14ac:dyDescent="0.2">
      <c r="B19" s="1" t="s">
        <v>85</v>
      </c>
      <c r="C19" s="89">
        <v>139253.41211619833</v>
      </c>
      <c r="D19" s="89">
        <v>154391.44674662212</v>
      </c>
      <c r="E19" s="89">
        <v>165283.37656681944</v>
      </c>
      <c r="F19" s="89">
        <v>170444.30669840446</v>
      </c>
      <c r="G19" s="89">
        <v>189813.62706896284</v>
      </c>
      <c r="H19" s="89">
        <v>205023.2387571579</v>
      </c>
      <c r="I19" s="89">
        <v>248069.84489694884</v>
      </c>
      <c r="K19" s="26">
        <f t="shared" si="5"/>
        <v>3.3354431484825975E-2</v>
      </c>
      <c r="L19" s="26">
        <f t="shared" si="4"/>
        <v>6.032019639587749E-2</v>
      </c>
      <c r="M19" s="26">
        <f t="shared" si="4"/>
        <v>8.950580104324013E-2</v>
      </c>
      <c r="N19" s="26">
        <f t="shared" si="4"/>
        <v>6.1806434319043424E-2</v>
      </c>
      <c r="O19" s="26">
        <f t="shared" si="4"/>
        <v>5.668313419312665E-2</v>
      </c>
      <c r="P19" s="26">
        <f t="shared" si="4"/>
        <v>4.1327621541602078E-2</v>
      </c>
      <c r="Q19" s="26">
        <f t="shared" si="4"/>
        <v>7.9107957100738258E-2</v>
      </c>
    </row>
  </sheetData>
  <sheetProtection algorithmName="SHA-512" hashValue="70sU2JS9OsCnBXc+KZ6B/CRlRdNxwkuoCxJcW56NSp8gqyRvIKFWWYFoMzlpH0Z2cdyvnaYfdHQraamma1Zkxg==" saltValue="/k8k0jevO/KSQcnkXqEATQ==" spinCount="100000" sheet="1" objects="1" scenarios="1"/>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9"/>
  </sheetPr>
  <dimension ref="A1"/>
  <sheetViews>
    <sheetView showGridLines="0" zoomScaleNormal="100" workbookViewId="0"/>
  </sheetViews>
  <sheetFormatPr baseColWidth="10" defaultRowHeight="15" x14ac:dyDescent="0.2"/>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9"/>
  </sheetPr>
  <dimension ref="B2:AT22"/>
  <sheetViews>
    <sheetView showGridLines="0" zoomScaleNormal="100" workbookViewId="0"/>
  </sheetViews>
  <sheetFormatPr baseColWidth="10" defaultColWidth="8.83203125" defaultRowHeight="15" x14ac:dyDescent="0.2"/>
  <sheetData>
    <row r="2" spans="2:46" x14ac:dyDescent="0.2">
      <c r="B2" s="1" t="s">
        <v>105</v>
      </c>
    </row>
    <row r="4" spans="2:46" x14ac:dyDescent="0.2">
      <c r="B4" s="2" t="s">
        <v>1</v>
      </c>
      <c r="C4" s="3"/>
      <c r="D4" s="3"/>
      <c r="E4" s="3"/>
      <c r="F4" s="3"/>
      <c r="G4" s="3"/>
      <c r="H4" s="3"/>
      <c r="I4" s="3"/>
      <c r="K4" s="4" t="s">
        <v>106</v>
      </c>
      <c r="L4" s="5"/>
      <c r="M4" s="5"/>
      <c r="N4" s="5"/>
      <c r="O4" s="5"/>
      <c r="P4" s="5"/>
      <c r="Q4" s="5"/>
      <c r="R4" s="5"/>
      <c r="T4" s="4" t="s">
        <v>107</v>
      </c>
      <c r="U4" s="4"/>
      <c r="V4" s="4"/>
      <c r="W4" s="4"/>
      <c r="X4" s="4"/>
      <c r="Y4" s="4"/>
      <c r="Z4" s="4"/>
      <c r="AA4" s="4"/>
      <c r="AC4" s="6" t="s">
        <v>108</v>
      </c>
      <c r="AD4" s="7"/>
      <c r="AE4" s="7"/>
      <c r="AF4" s="7"/>
      <c r="AG4" s="7"/>
      <c r="AH4" s="7"/>
      <c r="AI4" s="7"/>
      <c r="AJ4" s="7"/>
      <c r="AK4" s="8"/>
      <c r="AL4" s="6" t="s">
        <v>109</v>
      </c>
      <c r="AM4" s="6"/>
      <c r="AN4" s="6"/>
      <c r="AO4" s="6"/>
      <c r="AP4" s="6"/>
      <c r="AQ4" s="6"/>
      <c r="AR4" s="6"/>
      <c r="AS4" s="6"/>
      <c r="AT4" s="8"/>
    </row>
    <row r="5" spans="2:46" x14ac:dyDescent="0.2">
      <c r="B5" s="9"/>
      <c r="C5" s="10">
        <v>2016</v>
      </c>
      <c r="D5" s="10">
        <v>2018</v>
      </c>
      <c r="E5" s="10">
        <v>2020</v>
      </c>
      <c r="F5" s="10">
        <v>2025</v>
      </c>
      <c r="G5" s="10">
        <v>2030</v>
      </c>
      <c r="H5" s="10">
        <v>2040</v>
      </c>
      <c r="I5" s="10">
        <v>2050</v>
      </c>
      <c r="K5" s="9"/>
      <c r="L5" s="10">
        <v>2016</v>
      </c>
      <c r="M5" s="10">
        <v>2018</v>
      </c>
      <c r="N5" s="10">
        <v>2020</v>
      </c>
      <c r="O5" s="10">
        <v>2025</v>
      </c>
      <c r="P5" s="10">
        <v>2030</v>
      </c>
      <c r="Q5" s="10">
        <v>2040</v>
      </c>
      <c r="R5" s="10">
        <v>2050</v>
      </c>
      <c r="T5" s="9"/>
      <c r="U5" s="10">
        <v>2016</v>
      </c>
      <c r="V5" s="10">
        <v>2018</v>
      </c>
      <c r="W5" s="10">
        <v>2020</v>
      </c>
      <c r="X5" s="10">
        <v>2025</v>
      </c>
      <c r="Y5" s="10">
        <v>2030</v>
      </c>
      <c r="Z5" s="10">
        <v>2040</v>
      </c>
      <c r="AA5" s="10">
        <v>2050</v>
      </c>
      <c r="AC5" s="9"/>
      <c r="AD5" s="10">
        <v>2016</v>
      </c>
      <c r="AE5" s="10">
        <v>2018</v>
      </c>
      <c r="AF5" s="10">
        <v>2020</v>
      </c>
      <c r="AG5" s="10">
        <v>2025</v>
      </c>
      <c r="AH5" s="10">
        <v>2030</v>
      </c>
      <c r="AI5" s="10">
        <v>2040</v>
      </c>
      <c r="AJ5" s="10">
        <v>2050</v>
      </c>
      <c r="AL5" s="9"/>
      <c r="AM5" s="10">
        <v>2016</v>
      </c>
      <c r="AN5" s="10">
        <v>2018</v>
      </c>
      <c r="AO5" s="10">
        <v>2020</v>
      </c>
      <c r="AP5" s="10">
        <v>2025</v>
      </c>
      <c r="AQ5" s="10">
        <v>2030</v>
      </c>
      <c r="AR5" s="10">
        <v>2040</v>
      </c>
      <c r="AS5" s="10">
        <v>2050</v>
      </c>
    </row>
    <row r="6" spans="2:46" x14ac:dyDescent="0.2">
      <c r="B6" t="s">
        <v>8</v>
      </c>
      <c r="C6" s="11">
        <v>468.33371335158421</v>
      </c>
      <c r="D6" s="11">
        <v>564.90955938087973</v>
      </c>
      <c r="E6" s="11">
        <v>633.42794167047941</v>
      </c>
      <c r="F6" s="11">
        <v>678.0829650180649</v>
      </c>
      <c r="G6" s="11">
        <v>715.49919334618414</v>
      </c>
      <c r="H6" s="11">
        <v>733.09947400825774</v>
      </c>
      <c r="I6" s="11">
        <v>745.6637348015704</v>
      </c>
      <c r="K6" t="s">
        <v>8</v>
      </c>
      <c r="L6" s="11">
        <v>478.70890884217056</v>
      </c>
      <c r="M6" s="11">
        <v>569.91393673597759</v>
      </c>
      <c r="N6" s="11">
        <v>640.89712913609901</v>
      </c>
      <c r="O6" s="11">
        <v>683.68276331344521</v>
      </c>
      <c r="P6" s="11">
        <v>728.38326087440578</v>
      </c>
      <c r="Q6" s="11">
        <v>791.36229953529346</v>
      </c>
      <c r="R6" s="11">
        <v>802.7211790862865</v>
      </c>
      <c r="T6" t="s">
        <v>8</v>
      </c>
      <c r="U6" s="11">
        <v>471.56450171135822</v>
      </c>
      <c r="V6" s="11">
        <v>566.67413566003324</v>
      </c>
      <c r="W6" s="11">
        <v>635.19094774674863</v>
      </c>
      <c r="X6" s="11">
        <v>677.62970965879799</v>
      </c>
      <c r="Y6" s="11">
        <v>722.55884855514046</v>
      </c>
      <c r="Z6" s="11">
        <v>735.89284206777324</v>
      </c>
      <c r="AA6" s="11">
        <v>745.66373477671414</v>
      </c>
      <c r="AC6" t="s">
        <v>8</v>
      </c>
      <c r="AD6" s="13">
        <f t="shared" ref="AD6:AJ12" si="0">(L6-C6)/C6</f>
        <v>2.2153424352770342E-2</v>
      </c>
      <c r="AE6" s="13">
        <f t="shared" si="0"/>
        <v>8.8587230858377993E-3</v>
      </c>
      <c r="AF6" s="13">
        <f t="shared" si="0"/>
        <v>1.1791692431378727E-2</v>
      </c>
      <c r="AG6" s="13">
        <f t="shared" si="0"/>
        <v>8.2582789780467729E-3</v>
      </c>
      <c r="AH6" s="13">
        <f t="shared" si="0"/>
        <v>1.800710280044699E-2</v>
      </c>
      <c r="AI6" s="13">
        <f t="shared" si="0"/>
        <v>7.9474651930222823E-2</v>
      </c>
      <c r="AJ6" s="13">
        <f t="shared" si="0"/>
        <v>7.65190012893677E-2</v>
      </c>
      <c r="AL6" t="s">
        <v>8</v>
      </c>
      <c r="AM6" s="13">
        <f t="shared" ref="AM6:AS12" si="1">(U6-C6)/C6</f>
        <v>6.8984748858953388E-3</v>
      </c>
      <c r="AN6" s="13">
        <f t="shared" si="1"/>
        <v>3.1236438644929774E-3</v>
      </c>
      <c r="AO6" s="13">
        <f t="shared" si="1"/>
        <v>2.7832780341514652E-3</v>
      </c>
      <c r="AP6" s="13">
        <f t="shared" si="1"/>
        <v>-6.6843643425672759E-4</v>
      </c>
      <c r="AQ6" s="13">
        <f t="shared" si="1"/>
        <v>9.8667549517985273E-3</v>
      </c>
      <c r="AR6" s="13">
        <f t="shared" si="1"/>
        <v>3.8103533811620714E-3</v>
      </c>
      <c r="AS6" s="13">
        <f t="shared" si="1"/>
        <v>-3.3334412907170842E-11</v>
      </c>
    </row>
    <row r="7" spans="2:46" x14ac:dyDescent="0.2">
      <c r="B7" t="s">
        <v>9</v>
      </c>
      <c r="C7" s="11">
        <v>14815.398803495678</v>
      </c>
      <c r="D7" s="11">
        <v>16259.066175928134</v>
      </c>
      <c r="E7" s="11">
        <v>17771.486616081715</v>
      </c>
      <c r="F7" s="11">
        <v>18165.823464411144</v>
      </c>
      <c r="G7" s="11">
        <v>18636.403971924126</v>
      </c>
      <c r="H7" s="11">
        <v>18816.822106195883</v>
      </c>
      <c r="I7" s="11">
        <v>18923.419005054526</v>
      </c>
      <c r="K7" t="s">
        <v>9</v>
      </c>
      <c r="L7" s="11">
        <v>14719.836086933183</v>
      </c>
      <c r="M7" s="11">
        <v>16135.762523257679</v>
      </c>
      <c r="N7" s="11">
        <v>17612.525902947607</v>
      </c>
      <c r="O7" s="11">
        <v>17865.822764126708</v>
      </c>
      <c r="P7" s="11">
        <v>17452.601719686529</v>
      </c>
      <c r="Q7" s="11">
        <v>13144.870165632123</v>
      </c>
      <c r="R7" s="11">
        <v>12653.062861805622</v>
      </c>
      <c r="T7" t="s">
        <v>9</v>
      </c>
      <c r="U7" s="11">
        <v>14776.401819685496</v>
      </c>
      <c r="V7" s="11">
        <v>16211.597837846546</v>
      </c>
      <c r="W7" s="11">
        <v>17705.446099765933</v>
      </c>
      <c r="X7" s="11">
        <v>17990.844897061113</v>
      </c>
      <c r="Y7" s="11">
        <v>18327.036622856736</v>
      </c>
      <c r="Z7" s="11">
        <v>17930.267836215848</v>
      </c>
      <c r="AA7" s="11">
        <v>18316.452050490756</v>
      </c>
      <c r="AC7" t="s">
        <v>9</v>
      </c>
      <c r="AD7" s="13">
        <f t="shared" si="0"/>
        <v>-6.4502291048653803E-3</v>
      </c>
      <c r="AE7" s="13">
        <f t="shared" si="0"/>
        <v>-7.5836860085487573E-3</v>
      </c>
      <c r="AF7" s="13">
        <f t="shared" si="0"/>
        <v>-8.9447054468848441E-3</v>
      </c>
      <c r="AG7" s="13">
        <f t="shared" si="0"/>
        <v>-1.6514566536010352E-2</v>
      </c>
      <c r="AH7" s="13">
        <f t="shared" si="0"/>
        <v>-6.3520958980123207E-2</v>
      </c>
      <c r="AI7" s="13">
        <f t="shared" si="0"/>
        <v>-0.30142985401855588</v>
      </c>
      <c r="AJ7" s="13">
        <f t="shared" si="0"/>
        <v>-0.3313542939346249</v>
      </c>
      <c r="AL7" t="s">
        <v>9</v>
      </c>
      <c r="AM7" s="13">
        <f t="shared" si="1"/>
        <v>-2.6321926481642282E-3</v>
      </c>
      <c r="AN7" s="13">
        <f t="shared" si="1"/>
        <v>-2.9194996544060765E-3</v>
      </c>
      <c r="AO7" s="13">
        <f t="shared" si="1"/>
        <v>-3.7160940861312055E-3</v>
      </c>
      <c r="AP7" s="13">
        <f t="shared" si="1"/>
        <v>-9.6322948251056396E-3</v>
      </c>
      <c r="AQ7" s="13">
        <f t="shared" si="1"/>
        <v>-1.660016328973412E-2</v>
      </c>
      <c r="AR7" s="13">
        <f t="shared" si="1"/>
        <v>-4.7114983867978237E-2</v>
      </c>
      <c r="AS7" s="13">
        <f t="shared" si="1"/>
        <v>-3.2074909634545762E-2</v>
      </c>
    </row>
    <row r="8" spans="2:46" x14ac:dyDescent="0.2">
      <c r="B8" t="s">
        <v>10</v>
      </c>
      <c r="C8" s="11">
        <v>9148.4495355176969</v>
      </c>
      <c r="D8" s="11">
        <v>8432.9755161270805</v>
      </c>
      <c r="E8" s="11">
        <v>7483.9948487210877</v>
      </c>
      <c r="F8" s="11">
        <v>8014.5044264979315</v>
      </c>
      <c r="G8" s="11">
        <v>8594.8446637085708</v>
      </c>
      <c r="H8" s="11">
        <v>11751.622428135177</v>
      </c>
      <c r="I8" s="11">
        <v>16167.032130462776</v>
      </c>
      <c r="K8" t="s">
        <v>10</v>
      </c>
      <c r="L8" s="11">
        <v>9200.5610859561421</v>
      </c>
      <c r="M8" s="11">
        <v>8490.7238630407264</v>
      </c>
      <c r="N8" s="11">
        <v>7549.1991588765122</v>
      </c>
      <c r="O8" s="11">
        <v>8149.1495643297949</v>
      </c>
      <c r="P8" s="11">
        <v>9212.3478112507946</v>
      </c>
      <c r="Q8" s="11">
        <v>14962.931153219912</v>
      </c>
      <c r="R8" s="11">
        <v>19658.823020870164</v>
      </c>
      <c r="T8" t="s">
        <v>10</v>
      </c>
      <c r="U8" s="11">
        <v>9172.9580773618145</v>
      </c>
      <c r="V8" s="11">
        <v>8460.8607966782401</v>
      </c>
      <c r="W8" s="11">
        <v>7515.9137227210786</v>
      </c>
      <c r="X8" s="11">
        <v>8115.5868877257644</v>
      </c>
      <c r="Y8" s="11">
        <v>8763.1292101180497</v>
      </c>
      <c r="Z8" s="11">
        <v>12285.981067220691</v>
      </c>
      <c r="AA8" s="11">
        <v>16517.218702461167</v>
      </c>
      <c r="AC8" t="s">
        <v>10</v>
      </c>
      <c r="AD8" s="13">
        <f t="shared" si="0"/>
        <v>5.6962166360680789E-3</v>
      </c>
      <c r="AE8" s="13">
        <f t="shared" si="0"/>
        <v>6.847920618672375E-3</v>
      </c>
      <c r="AF8" s="13">
        <f t="shared" si="0"/>
        <v>8.7125006728949132E-3</v>
      </c>
      <c r="AG8" s="13">
        <f t="shared" si="0"/>
        <v>1.680018260226962E-2</v>
      </c>
      <c r="AH8" s="13">
        <f t="shared" si="0"/>
        <v>7.1845760069359846E-2</v>
      </c>
      <c r="AI8" s="13">
        <f t="shared" si="0"/>
        <v>0.27326513804565161</v>
      </c>
      <c r="AJ8" s="13">
        <f t="shared" si="0"/>
        <v>0.21598218289106827</v>
      </c>
      <c r="AL8" t="s">
        <v>10</v>
      </c>
      <c r="AM8" s="13">
        <f t="shared" si="1"/>
        <v>2.678983116097032E-3</v>
      </c>
      <c r="AN8" s="13">
        <f t="shared" si="1"/>
        <v>3.3066953055694666E-3</v>
      </c>
      <c r="AO8" s="13">
        <f t="shared" si="1"/>
        <v>4.2649513588916173E-3</v>
      </c>
      <c r="AP8" s="13">
        <f t="shared" si="1"/>
        <v>1.2612440626226289E-2</v>
      </c>
      <c r="AQ8" s="13">
        <f t="shared" si="1"/>
        <v>1.9579707719448905E-2</v>
      </c>
      <c r="AR8" s="13">
        <f t="shared" si="1"/>
        <v>4.5471052389002752E-2</v>
      </c>
      <c r="AS8" s="13">
        <f t="shared" si="1"/>
        <v>2.1660535413828411E-2</v>
      </c>
    </row>
    <row r="9" spans="2:46" x14ac:dyDescent="0.2">
      <c r="B9" t="s">
        <v>11</v>
      </c>
      <c r="C9" s="11">
        <v>1.1766634401199736</v>
      </c>
      <c r="D9" s="11">
        <v>7.0805560248067792E-2</v>
      </c>
      <c r="E9" s="11">
        <v>0.10589636684980379</v>
      </c>
      <c r="F9" s="11">
        <v>0.48809354370393176</v>
      </c>
      <c r="G9" s="11">
        <v>0.11701016906116379</v>
      </c>
      <c r="H9" s="11">
        <v>0.24788110656700379</v>
      </c>
      <c r="I9" s="11">
        <v>80.708125329292159</v>
      </c>
      <c r="K9" t="s">
        <v>11</v>
      </c>
      <c r="L9" s="11">
        <v>1.1678188130111027</v>
      </c>
      <c r="M9" s="11">
        <v>6.5861618704303293E-2</v>
      </c>
      <c r="N9" s="11">
        <v>0.10719613592020381</v>
      </c>
      <c r="O9" s="11">
        <v>0.42649162488537185</v>
      </c>
      <c r="P9" s="11">
        <v>0.12399565592020381</v>
      </c>
      <c r="Q9" s="11">
        <v>0.2356662100430838</v>
      </c>
      <c r="R9" s="11">
        <v>132.23896410186777</v>
      </c>
      <c r="T9" t="s">
        <v>11</v>
      </c>
      <c r="U9" s="11">
        <v>1.18693883091434</v>
      </c>
      <c r="V9" s="11">
        <v>6.7894394310098499E-2</v>
      </c>
      <c r="W9" s="11">
        <v>0.10719613592020381</v>
      </c>
      <c r="X9" s="11">
        <v>0.46922238812653977</v>
      </c>
      <c r="Y9" s="11">
        <v>0.10939533932740381</v>
      </c>
      <c r="Z9" s="11">
        <v>0.24788110656700379</v>
      </c>
      <c r="AA9" s="11">
        <v>83.446891879228033</v>
      </c>
      <c r="AC9" t="s">
        <v>11</v>
      </c>
      <c r="AD9" s="13">
        <f t="shared" si="0"/>
        <v>-7.5167008740996497E-3</v>
      </c>
      <c r="AE9" s="13">
        <f t="shared" si="0"/>
        <v>-6.982419920756737E-2</v>
      </c>
      <c r="AF9" s="13">
        <f t="shared" si="0"/>
        <v>1.2273972271811076E-2</v>
      </c>
      <c r="AG9" s="13">
        <f t="shared" si="0"/>
        <v>-0.12620924741411141</v>
      </c>
      <c r="AH9" s="13">
        <f t="shared" si="0"/>
        <v>5.9699827075615546E-2</v>
      </c>
      <c r="AI9" s="13">
        <f t="shared" si="0"/>
        <v>-4.9277238967860716E-2</v>
      </c>
      <c r="AJ9" s="13">
        <f t="shared" si="0"/>
        <v>0.63848390186648329</v>
      </c>
      <c r="AL9" t="s">
        <v>11</v>
      </c>
      <c r="AM9" s="13">
        <f t="shared" si="1"/>
        <v>8.732650683290346E-3</v>
      </c>
      <c r="AN9" s="13">
        <f t="shared" si="1"/>
        <v>-4.1114934021706795E-2</v>
      </c>
      <c r="AO9" s="13">
        <f t="shared" si="1"/>
        <v>1.2273972271811076E-2</v>
      </c>
      <c r="AP9" s="13">
        <f t="shared" si="1"/>
        <v>-3.8662989545378786E-2</v>
      </c>
      <c r="AQ9" s="13">
        <f t="shared" si="1"/>
        <v>-6.5078358529501376E-2</v>
      </c>
      <c r="AR9" s="13">
        <f t="shared" si="1"/>
        <v>0</v>
      </c>
      <c r="AS9" s="13">
        <f t="shared" si="1"/>
        <v>3.3934210945448247E-2</v>
      </c>
    </row>
    <row r="10" spans="2:46" x14ac:dyDescent="0.2">
      <c r="B10" t="s">
        <v>12</v>
      </c>
      <c r="C10" s="11">
        <v>901.40005482485981</v>
      </c>
      <c r="D10" s="11">
        <v>1108.9643566248594</v>
      </c>
      <c r="E10" s="11">
        <v>1269.2044845828593</v>
      </c>
      <c r="F10" s="11">
        <v>1335.9661965828593</v>
      </c>
      <c r="G10" s="11">
        <v>1414.3017530340594</v>
      </c>
      <c r="H10" s="11">
        <v>1479.4880662836595</v>
      </c>
      <c r="I10" s="11">
        <v>1577.6607906036595</v>
      </c>
      <c r="K10" t="s">
        <v>12</v>
      </c>
      <c r="L10" s="11">
        <v>901.40005482485981</v>
      </c>
      <c r="M10" s="11">
        <v>1108.9643566248594</v>
      </c>
      <c r="N10" s="11">
        <v>1318.7328829128594</v>
      </c>
      <c r="O10" s="11">
        <v>1385.4945949128594</v>
      </c>
      <c r="P10" s="11">
        <v>1414.3017530340594</v>
      </c>
      <c r="Q10" s="11">
        <v>1479.4880662836595</v>
      </c>
      <c r="R10" s="11">
        <v>1577.6607906036595</v>
      </c>
      <c r="T10" t="s">
        <v>12</v>
      </c>
      <c r="U10" s="11">
        <v>901.40005482485981</v>
      </c>
      <c r="V10" s="11">
        <v>1108.9643566248594</v>
      </c>
      <c r="W10" s="11">
        <v>1295.7844713084594</v>
      </c>
      <c r="X10" s="11">
        <v>1386.6244401780593</v>
      </c>
      <c r="Y10" s="11">
        <v>1414.3017530340594</v>
      </c>
      <c r="Z10" s="11">
        <v>1479.4880662836595</v>
      </c>
      <c r="AA10" s="11">
        <v>1577.6607906036595</v>
      </c>
      <c r="AC10" t="s">
        <v>12</v>
      </c>
      <c r="AD10" s="13">
        <f t="shared" si="0"/>
        <v>0</v>
      </c>
      <c r="AE10" s="13">
        <f t="shared" si="0"/>
        <v>0</v>
      </c>
      <c r="AF10" s="13">
        <f t="shared" si="0"/>
        <v>3.9023182577453804E-2</v>
      </c>
      <c r="AG10" s="13">
        <f t="shared" si="0"/>
        <v>3.7073092460485936E-2</v>
      </c>
      <c r="AH10" s="13">
        <f t="shared" si="0"/>
        <v>0</v>
      </c>
      <c r="AI10" s="13">
        <f t="shared" si="0"/>
        <v>0</v>
      </c>
      <c r="AJ10" s="13">
        <f t="shared" si="0"/>
        <v>0</v>
      </c>
      <c r="AL10" t="s">
        <v>12</v>
      </c>
      <c r="AM10" s="13">
        <f t="shared" si="1"/>
        <v>0</v>
      </c>
      <c r="AN10" s="13">
        <f t="shared" si="1"/>
        <v>0</v>
      </c>
      <c r="AO10" s="13">
        <f t="shared" si="1"/>
        <v>2.0942241418518092E-2</v>
      </c>
      <c r="AP10" s="13">
        <f t="shared" si="1"/>
        <v>3.7918806422478288E-2</v>
      </c>
      <c r="AQ10" s="13">
        <f t="shared" si="1"/>
        <v>0</v>
      </c>
      <c r="AR10" s="13">
        <f t="shared" si="1"/>
        <v>0</v>
      </c>
      <c r="AS10" s="13">
        <f t="shared" si="1"/>
        <v>0</v>
      </c>
    </row>
    <row r="11" spans="2:46" x14ac:dyDescent="0.2">
      <c r="B11" s="14" t="s">
        <v>13</v>
      </c>
      <c r="C11" s="15">
        <v>8314.5375341036925</v>
      </c>
      <c r="D11" s="15">
        <v>8499.0016842883251</v>
      </c>
      <c r="E11" s="15">
        <v>8675.0395527668006</v>
      </c>
      <c r="F11" s="15">
        <v>8714.2259812857083</v>
      </c>
      <c r="G11" s="15">
        <v>8472.3914665140674</v>
      </c>
      <c r="H11" s="15">
        <v>4948.4628172272151</v>
      </c>
      <c r="I11" s="15">
        <v>700.73100985759015</v>
      </c>
      <c r="K11" s="14" t="s">
        <v>13</v>
      </c>
      <c r="L11" s="15">
        <v>8314.5375341036925</v>
      </c>
      <c r="M11" s="15">
        <v>8499.0016842883251</v>
      </c>
      <c r="N11" s="15">
        <v>8675.0395527668006</v>
      </c>
      <c r="O11" s="15">
        <v>8714.2259812857083</v>
      </c>
      <c r="P11" s="15">
        <v>8472.3914665140674</v>
      </c>
      <c r="Q11" s="15">
        <v>4948.4628172272151</v>
      </c>
      <c r="R11" s="15">
        <v>700.73100985759015</v>
      </c>
      <c r="T11" s="14" t="s">
        <v>13</v>
      </c>
      <c r="U11" s="15">
        <v>8314.5375341036925</v>
      </c>
      <c r="V11" s="15">
        <v>8499.0016842883251</v>
      </c>
      <c r="W11" s="15">
        <v>8675.0395527668006</v>
      </c>
      <c r="X11" s="15">
        <v>8714.2259812857083</v>
      </c>
      <c r="Y11" s="15">
        <v>8472.3914665140674</v>
      </c>
      <c r="Z11" s="15">
        <v>4948.4628172272151</v>
      </c>
      <c r="AA11" s="15">
        <v>700.73100985759015</v>
      </c>
      <c r="AC11" s="14" t="s">
        <v>13</v>
      </c>
      <c r="AD11" s="17">
        <f t="shared" si="0"/>
        <v>0</v>
      </c>
      <c r="AE11" s="17">
        <f t="shared" si="0"/>
        <v>0</v>
      </c>
      <c r="AF11" s="17">
        <f t="shared" si="0"/>
        <v>0</v>
      </c>
      <c r="AG11" s="17">
        <f t="shared" si="0"/>
        <v>0</v>
      </c>
      <c r="AH11" s="17">
        <f t="shared" si="0"/>
        <v>0</v>
      </c>
      <c r="AI11" s="17">
        <f t="shared" si="0"/>
        <v>0</v>
      </c>
      <c r="AJ11" s="17">
        <f t="shared" si="0"/>
        <v>0</v>
      </c>
      <c r="AL11" s="14" t="s">
        <v>13</v>
      </c>
      <c r="AM11" s="17">
        <f t="shared" si="1"/>
        <v>0</v>
      </c>
      <c r="AN11" s="17">
        <f t="shared" si="1"/>
        <v>0</v>
      </c>
      <c r="AO11" s="17">
        <f t="shared" si="1"/>
        <v>0</v>
      </c>
      <c r="AP11" s="17">
        <f t="shared" si="1"/>
        <v>0</v>
      </c>
      <c r="AQ11" s="17">
        <f t="shared" si="1"/>
        <v>0</v>
      </c>
      <c r="AR11" s="17">
        <f t="shared" si="1"/>
        <v>0</v>
      </c>
      <c r="AS11" s="17">
        <f t="shared" si="1"/>
        <v>0</v>
      </c>
    </row>
    <row r="12" spans="2:46" x14ac:dyDescent="0.2">
      <c r="B12" s="1" t="s">
        <v>14</v>
      </c>
      <c r="C12" s="18">
        <v>33649.296304733631</v>
      </c>
      <c r="D12" s="18">
        <v>34864.988097909525</v>
      </c>
      <c r="E12" s="18">
        <v>35833.25934018979</v>
      </c>
      <c r="F12" s="18">
        <v>36909.091127339416</v>
      </c>
      <c r="G12" s="18">
        <v>37833.558058696064</v>
      </c>
      <c r="H12" s="18">
        <v>37729.742772956757</v>
      </c>
      <c r="I12" s="18">
        <v>38195.214796109416</v>
      </c>
      <c r="K12" s="1" t="s">
        <v>14</v>
      </c>
      <c r="L12" s="18">
        <v>33616.211489473055</v>
      </c>
      <c r="M12" s="18">
        <v>34804.43222556627</v>
      </c>
      <c r="N12" s="18">
        <v>35796.501822775797</v>
      </c>
      <c r="O12" s="18">
        <v>36798.802159593404</v>
      </c>
      <c r="P12" s="18">
        <v>37280.150007015771</v>
      </c>
      <c r="Q12" s="18">
        <v>35327.350168108242</v>
      </c>
      <c r="R12" s="18">
        <v>35525.237826325189</v>
      </c>
      <c r="T12" s="1" t="s">
        <v>14</v>
      </c>
      <c r="U12" s="18">
        <v>33638.048926518131</v>
      </c>
      <c r="V12" s="18">
        <v>34847.166705492316</v>
      </c>
      <c r="W12" s="18">
        <v>35827.48199044494</v>
      </c>
      <c r="X12" s="18">
        <v>36885.381138297569</v>
      </c>
      <c r="Y12" s="18">
        <v>37699.527296417386</v>
      </c>
      <c r="Z12" s="18">
        <v>37380.34051012175</v>
      </c>
      <c r="AA12" s="18">
        <v>37941.173180069112</v>
      </c>
      <c r="AC12" s="1" t="s">
        <v>14</v>
      </c>
      <c r="AD12" s="19">
        <f t="shared" si="0"/>
        <v>-9.8322458101216307E-4</v>
      </c>
      <c r="AE12" s="19">
        <f t="shared" si="0"/>
        <v>-1.7368677187899544E-3</v>
      </c>
      <c r="AF12" s="19">
        <f t="shared" si="0"/>
        <v>-1.0257933018324816E-3</v>
      </c>
      <c r="AG12" s="19">
        <f t="shared" si="0"/>
        <v>-2.9881247242178237E-3</v>
      </c>
      <c r="AH12" s="19">
        <f t="shared" si="0"/>
        <v>-1.4627438709880794E-2</v>
      </c>
      <c r="AI12" s="19">
        <f t="shared" si="0"/>
        <v>-6.3673707486032988E-2</v>
      </c>
      <c r="AJ12" s="19">
        <f t="shared" si="0"/>
        <v>-6.9903441675531378E-2</v>
      </c>
      <c r="AL12" s="1" t="s">
        <v>14</v>
      </c>
      <c r="AM12" s="19">
        <f t="shared" si="1"/>
        <v>-3.3425299933886312E-4</v>
      </c>
      <c r="AN12" s="19">
        <f t="shared" si="1"/>
        <v>-5.1115440989573302E-4</v>
      </c>
      <c r="AO12" s="19">
        <f t="shared" si="1"/>
        <v>-1.6122869789773507E-4</v>
      </c>
      <c r="AP12" s="19">
        <f t="shared" si="1"/>
        <v>-6.4238886186726433E-4</v>
      </c>
      <c r="AQ12" s="19">
        <f t="shared" si="1"/>
        <v>-3.5426422772803826E-3</v>
      </c>
      <c r="AR12" s="19">
        <f t="shared" si="1"/>
        <v>-9.2606584926268019E-3</v>
      </c>
      <c r="AS12" s="19">
        <f t="shared" si="1"/>
        <v>-6.6511372536169266E-3</v>
      </c>
    </row>
    <row r="14" spans="2:46" x14ac:dyDescent="0.2">
      <c r="B14" s="2" t="s">
        <v>110</v>
      </c>
      <c r="C14" s="3"/>
      <c r="D14" s="3"/>
      <c r="E14" s="3"/>
      <c r="F14" s="3"/>
      <c r="G14" s="3"/>
      <c r="H14" s="3"/>
      <c r="I14" s="3"/>
      <c r="K14" s="4" t="s">
        <v>111</v>
      </c>
      <c r="L14" s="5"/>
      <c r="M14" s="5"/>
      <c r="N14" s="5"/>
      <c r="O14" s="5"/>
      <c r="P14" s="5"/>
      <c r="Q14" s="5"/>
      <c r="R14" s="5"/>
      <c r="T14" s="4" t="s">
        <v>112</v>
      </c>
      <c r="U14" s="4"/>
      <c r="V14" s="4"/>
      <c r="W14" s="4"/>
      <c r="X14" s="4"/>
      <c r="Y14" s="4"/>
      <c r="Z14" s="4"/>
      <c r="AA14" s="4"/>
      <c r="AC14" s="6" t="s">
        <v>113</v>
      </c>
      <c r="AD14" s="7"/>
      <c r="AE14" s="7"/>
      <c r="AF14" s="7"/>
      <c r="AG14" s="7"/>
      <c r="AH14" s="7"/>
      <c r="AI14" s="7"/>
      <c r="AJ14" s="7"/>
      <c r="AK14" s="8"/>
      <c r="AL14" s="6" t="s">
        <v>114</v>
      </c>
      <c r="AM14" s="6"/>
      <c r="AN14" s="6"/>
      <c r="AO14" s="6"/>
      <c r="AP14" s="6"/>
      <c r="AQ14" s="6"/>
      <c r="AR14" s="6"/>
      <c r="AS14" s="6"/>
      <c r="AT14" s="8"/>
    </row>
    <row r="15" spans="2:46" x14ac:dyDescent="0.2">
      <c r="B15" s="9"/>
      <c r="C15" s="10">
        <v>2016</v>
      </c>
      <c r="D15" s="10">
        <v>2018</v>
      </c>
      <c r="E15" s="10">
        <v>2020</v>
      </c>
      <c r="F15" s="10">
        <v>2025</v>
      </c>
      <c r="G15" s="10">
        <v>2030</v>
      </c>
      <c r="H15" s="10">
        <v>2040</v>
      </c>
      <c r="I15" s="10">
        <v>2050</v>
      </c>
      <c r="K15" s="9"/>
      <c r="L15" s="10">
        <v>2016</v>
      </c>
      <c r="M15" s="10">
        <v>2018</v>
      </c>
      <c r="N15" s="10">
        <v>2020</v>
      </c>
      <c r="O15" s="10">
        <v>2025</v>
      </c>
      <c r="P15" s="10">
        <v>2030</v>
      </c>
      <c r="Q15" s="10">
        <v>2040</v>
      </c>
      <c r="R15" s="10">
        <v>2050</v>
      </c>
      <c r="T15" s="9"/>
      <c r="U15" s="10">
        <v>2016</v>
      </c>
      <c r="V15" s="10">
        <v>2018</v>
      </c>
      <c r="W15" s="10">
        <v>2020</v>
      </c>
      <c r="X15" s="10">
        <v>2025</v>
      </c>
      <c r="Y15" s="10">
        <v>2030</v>
      </c>
      <c r="Z15" s="10">
        <v>2040</v>
      </c>
      <c r="AA15" s="10">
        <v>2050</v>
      </c>
      <c r="AC15" s="9"/>
      <c r="AD15" s="10">
        <v>2016</v>
      </c>
      <c r="AE15" s="10">
        <v>2018</v>
      </c>
      <c r="AF15" s="10">
        <v>2020</v>
      </c>
      <c r="AG15" s="10">
        <v>2025</v>
      </c>
      <c r="AH15" s="10">
        <v>2030</v>
      </c>
      <c r="AI15" s="10">
        <v>2040</v>
      </c>
      <c r="AJ15" s="10">
        <v>2050</v>
      </c>
      <c r="AL15" s="9"/>
      <c r="AM15" s="10">
        <v>2016</v>
      </c>
      <c r="AN15" s="10">
        <v>2018</v>
      </c>
      <c r="AO15" s="10">
        <v>2020</v>
      </c>
      <c r="AP15" s="10">
        <v>2025</v>
      </c>
      <c r="AQ15" s="10">
        <v>2030</v>
      </c>
      <c r="AR15" s="10">
        <v>2040</v>
      </c>
      <c r="AS15" s="10">
        <v>2050</v>
      </c>
    </row>
    <row r="16" spans="2:46" x14ac:dyDescent="0.2">
      <c r="B16" t="s">
        <v>8</v>
      </c>
      <c r="C16" s="11">
        <v>474.06589474363233</v>
      </c>
      <c r="D16" s="11">
        <v>567.26946790415468</v>
      </c>
      <c r="E16" s="11">
        <v>682.4306050880773</v>
      </c>
      <c r="F16" s="11">
        <v>744.25202851533993</v>
      </c>
      <c r="G16" s="11">
        <v>749.89877531927323</v>
      </c>
      <c r="H16" s="11">
        <v>766.84445652373438</v>
      </c>
      <c r="I16" s="11">
        <v>793.13495366524296</v>
      </c>
      <c r="K16" t="s">
        <v>8</v>
      </c>
      <c r="L16" s="11">
        <v>484.41145874786736</v>
      </c>
      <c r="M16" s="11">
        <v>577.69779724282364</v>
      </c>
      <c r="N16" s="11">
        <v>685.07022197878064</v>
      </c>
      <c r="O16" s="11">
        <v>766.09004904265555</v>
      </c>
      <c r="P16" s="11">
        <v>770.99766783951441</v>
      </c>
      <c r="Q16" s="11">
        <v>848.90668573392736</v>
      </c>
      <c r="R16" s="11">
        <v>849.93359142626332</v>
      </c>
      <c r="T16" t="s">
        <v>8</v>
      </c>
      <c r="U16" s="11">
        <v>474.06589474488482</v>
      </c>
      <c r="V16" s="11">
        <v>567.21662256908746</v>
      </c>
      <c r="W16" s="11">
        <v>682.23084185411676</v>
      </c>
      <c r="X16" s="11">
        <v>744.85160128855262</v>
      </c>
      <c r="Y16" s="11">
        <v>749.89877531927323</v>
      </c>
      <c r="Z16" s="11">
        <v>768.03777875110313</v>
      </c>
      <c r="AA16" s="11">
        <v>796.32015638920336</v>
      </c>
      <c r="AC16" t="s">
        <v>8</v>
      </c>
      <c r="AD16" s="13">
        <f t="shared" ref="AD16:AJ22" si="2">(L16-C16)/C16</f>
        <v>2.1823050590529729E-2</v>
      </c>
      <c r="AE16" s="13">
        <f t="shared" si="2"/>
        <v>1.8383378497696477E-2</v>
      </c>
      <c r="AF16" s="13">
        <f t="shared" si="2"/>
        <v>3.8679638208234481E-3</v>
      </c>
      <c r="AG16" s="13">
        <f t="shared" si="2"/>
        <v>2.9342238503372132E-2</v>
      </c>
      <c r="AH16" s="13">
        <f t="shared" si="2"/>
        <v>2.81356540571202E-2</v>
      </c>
      <c r="AI16" s="13">
        <f t="shared" si="2"/>
        <v>0.10701287400863294</v>
      </c>
      <c r="AJ16" s="13">
        <f t="shared" si="2"/>
        <v>7.1612828937297424E-2</v>
      </c>
      <c r="AL16" t="s">
        <v>8</v>
      </c>
      <c r="AM16" s="13">
        <f t="shared" ref="AM16:AS22" si="3">(U16-C16)/C16</f>
        <v>2.6420122288197307E-12</v>
      </c>
      <c r="AN16" s="13">
        <f t="shared" si="3"/>
        <v>-9.3157375916002417E-5</v>
      </c>
      <c r="AO16" s="13">
        <f t="shared" si="3"/>
        <v>-2.9272314645788282E-4</v>
      </c>
      <c r="AP16" s="13">
        <f t="shared" si="3"/>
        <v>8.0560448643819487E-4</v>
      </c>
      <c r="AQ16" s="13">
        <f t="shared" si="3"/>
        <v>0</v>
      </c>
      <c r="AR16" s="13">
        <f t="shared" si="3"/>
        <v>1.5561463830335706E-3</v>
      </c>
      <c r="AS16" s="13">
        <f t="shared" si="3"/>
        <v>4.0159656427205884E-3</v>
      </c>
    </row>
    <row r="17" spans="2:45" x14ac:dyDescent="0.2">
      <c r="B17" t="s">
        <v>9</v>
      </c>
      <c r="C17" s="11">
        <v>14602.01042817212</v>
      </c>
      <c r="D17" s="11">
        <v>15546.795758858452</v>
      </c>
      <c r="E17" s="11">
        <v>15434.050506897524</v>
      </c>
      <c r="F17" s="11">
        <v>13069.236731330735</v>
      </c>
      <c r="G17" s="11">
        <v>11238.411549356049</v>
      </c>
      <c r="H17" s="11">
        <v>9281.5918269505655</v>
      </c>
      <c r="I17" s="11">
        <v>7962.4277129919074</v>
      </c>
      <c r="K17" t="s">
        <v>9</v>
      </c>
      <c r="L17" s="11">
        <v>14550.489879222278</v>
      </c>
      <c r="M17" s="11">
        <v>15580.030038204763</v>
      </c>
      <c r="N17" s="11">
        <v>15578.95070810303</v>
      </c>
      <c r="O17" s="11">
        <v>13043.218575823234</v>
      </c>
      <c r="P17" s="11">
        <v>11034.805672419941</v>
      </c>
      <c r="Q17" s="11">
        <v>8098.9861649088725</v>
      </c>
      <c r="R17" s="11">
        <v>6514.0245243095333</v>
      </c>
      <c r="T17" t="s">
        <v>9</v>
      </c>
      <c r="U17" s="11">
        <v>14547.394286892359</v>
      </c>
      <c r="V17" s="11">
        <v>15518.497830760671</v>
      </c>
      <c r="W17" s="11">
        <v>15410.828878964561</v>
      </c>
      <c r="X17" s="11">
        <v>13053.235109259187</v>
      </c>
      <c r="Y17" s="11">
        <v>11211.920980030318</v>
      </c>
      <c r="Z17" s="11">
        <v>9151.7720147211712</v>
      </c>
      <c r="AA17" s="11">
        <v>7774.4059894893408</v>
      </c>
      <c r="AC17" t="s">
        <v>9</v>
      </c>
      <c r="AD17" s="13">
        <f t="shared" si="2"/>
        <v>-3.5283188711084539E-3</v>
      </c>
      <c r="AE17" s="13">
        <f t="shared" si="2"/>
        <v>2.1376931852580428E-3</v>
      </c>
      <c r="AF17" s="13">
        <f t="shared" si="2"/>
        <v>9.388345667312014E-3</v>
      </c>
      <c r="AG17" s="13">
        <f t="shared" si="2"/>
        <v>-1.9907938039815591E-3</v>
      </c>
      <c r="AH17" s="13">
        <f t="shared" si="2"/>
        <v>-1.8116962174051579E-2</v>
      </c>
      <c r="AI17" s="13">
        <f t="shared" si="2"/>
        <v>-0.12741409922895025</v>
      </c>
      <c r="AJ17" s="13">
        <f t="shared" si="2"/>
        <v>-0.18190472063175969</v>
      </c>
      <c r="AL17" t="s">
        <v>9</v>
      </c>
      <c r="AM17" s="13">
        <f t="shared" si="3"/>
        <v>-3.7403165508215464E-3</v>
      </c>
      <c r="AN17" s="13">
        <f t="shared" si="3"/>
        <v>-1.820177516750202E-3</v>
      </c>
      <c r="AO17" s="13">
        <f t="shared" si="3"/>
        <v>-1.5045712026525038E-3</v>
      </c>
      <c r="AP17" s="13">
        <f t="shared" si="3"/>
        <v>-1.2243731137861625E-3</v>
      </c>
      <c r="AQ17" s="13">
        <f t="shared" si="3"/>
        <v>-2.357145332273347E-3</v>
      </c>
      <c r="AR17" s="13">
        <f t="shared" si="3"/>
        <v>-1.3986804704387238E-2</v>
      </c>
      <c r="AS17" s="13">
        <f t="shared" si="3"/>
        <v>-2.3613617640230587E-2</v>
      </c>
    </row>
    <row r="18" spans="2:45" x14ac:dyDescent="0.2">
      <c r="B18" t="s">
        <v>10</v>
      </c>
      <c r="C18" s="11">
        <v>9294.9038956599761</v>
      </c>
      <c r="D18" s="11">
        <v>8896.346789067411</v>
      </c>
      <c r="E18" s="11">
        <v>8155.6429011914488</v>
      </c>
      <c r="F18" s="11">
        <v>8989.9133859457597</v>
      </c>
      <c r="G18" s="11">
        <v>9835.0730227564454</v>
      </c>
      <c r="H18" s="11">
        <v>13544.110128584191</v>
      </c>
      <c r="I18" s="11">
        <v>17442.408404617869</v>
      </c>
      <c r="K18" t="s">
        <v>10</v>
      </c>
      <c r="L18" s="11">
        <v>9338.8652023686263</v>
      </c>
      <c r="M18" s="11">
        <v>8879.386256713593</v>
      </c>
      <c r="N18" s="11">
        <v>8121.9290981667955</v>
      </c>
      <c r="O18" s="11">
        <v>9093.1143801434373</v>
      </c>
      <c r="P18" s="11">
        <v>10194.346147828513</v>
      </c>
      <c r="Q18" s="11">
        <v>14865.530180529282</v>
      </c>
      <c r="R18" s="11">
        <v>19456.51027681389</v>
      </c>
      <c r="T18" t="s">
        <v>10</v>
      </c>
      <c r="U18" s="11">
        <v>9328.4471527169699</v>
      </c>
      <c r="V18" s="11">
        <v>8914.2433048750445</v>
      </c>
      <c r="W18" s="11">
        <v>8167.8415874428774</v>
      </c>
      <c r="X18" s="11">
        <v>9010.3121359893539</v>
      </c>
      <c r="Y18" s="11">
        <v>9875.0885208283325</v>
      </c>
      <c r="Z18" s="11">
        <v>13659.529958773701</v>
      </c>
      <c r="AA18" s="11">
        <v>17523.262884283595</v>
      </c>
      <c r="AC18" t="s">
        <v>10</v>
      </c>
      <c r="AD18" s="13">
        <f t="shared" si="2"/>
        <v>4.7296139047953859E-3</v>
      </c>
      <c r="AE18" s="13">
        <f t="shared" si="2"/>
        <v>-1.9064603433243633E-3</v>
      </c>
      <c r="AF18" s="13">
        <f t="shared" si="2"/>
        <v>-4.1338007846969498E-3</v>
      </c>
      <c r="AG18" s="13">
        <f t="shared" si="2"/>
        <v>1.1479642769308015E-2</v>
      </c>
      <c r="AH18" s="13">
        <f t="shared" si="2"/>
        <v>3.6529787246193289E-2</v>
      </c>
      <c r="AI18" s="13">
        <f t="shared" si="2"/>
        <v>9.7564183944155794E-2</v>
      </c>
      <c r="AJ18" s="13">
        <f t="shared" si="2"/>
        <v>0.11547154644439976</v>
      </c>
      <c r="AL18" t="s">
        <v>10</v>
      </c>
      <c r="AM18" s="13">
        <f t="shared" si="3"/>
        <v>3.6087793304302954E-3</v>
      </c>
      <c r="AN18" s="13">
        <f t="shared" si="3"/>
        <v>2.0116702093522522E-3</v>
      </c>
      <c r="AO18" s="13">
        <f t="shared" si="3"/>
        <v>1.4957357009398404E-3</v>
      </c>
      <c r="AP18" s="13">
        <f t="shared" si="3"/>
        <v>2.2690708094567692E-3</v>
      </c>
      <c r="AQ18" s="13">
        <f t="shared" si="3"/>
        <v>4.0686528691041791E-3</v>
      </c>
      <c r="AR18" s="13">
        <f t="shared" si="3"/>
        <v>8.5217728661200372E-3</v>
      </c>
      <c r="AS18" s="13">
        <f t="shared" si="3"/>
        <v>4.6355112086654228E-3</v>
      </c>
    </row>
    <row r="19" spans="2:45" x14ac:dyDescent="0.2">
      <c r="B19" t="s">
        <v>11</v>
      </c>
      <c r="C19" s="11">
        <v>1.4909353707397019</v>
      </c>
      <c r="D19" s="11">
        <v>5.5841324697150904E-2</v>
      </c>
      <c r="E19" s="11">
        <v>9.2595819327403808E-2</v>
      </c>
      <c r="F19" s="11">
        <v>0.10719613592020381</v>
      </c>
      <c r="G19" s="11">
        <v>0.13039496488660379</v>
      </c>
      <c r="H19" s="11">
        <v>0.33595079575617798</v>
      </c>
      <c r="I19" s="11">
        <v>23.814250324402181</v>
      </c>
      <c r="K19" t="s">
        <v>11</v>
      </c>
      <c r="L19" s="11">
        <v>1.4669895454883441</v>
      </c>
      <c r="M19" s="11">
        <v>5.4671847531863604E-2</v>
      </c>
      <c r="N19" s="11">
        <v>9.2595819327403808E-2</v>
      </c>
      <c r="O19" s="11">
        <v>0.10719613592020381</v>
      </c>
      <c r="P19" s="11">
        <v>0.13039496488660379</v>
      </c>
      <c r="Q19" s="11">
        <v>0.23240841888826999</v>
      </c>
      <c r="R19" s="11">
        <v>25.649427942106801</v>
      </c>
      <c r="T19" t="s">
        <v>11</v>
      </c>
      <c r="U19" s="11">
        <v>1.4978213610324871</v>
      </c>
      <c r="V19" s="11">
        <v>5.5532193117140305E-2</v>
      </c>
      <c r="W19" s="11">
        <v>9.2595819327403808E-2</v>
      </c>
      <c r="X19" s="11">
        <v>0.10719613592020381</v>
      </c>
      <c r="Y19" s="11">
        <v>0.13039496488660379</v>
      </c>
      <c r="Z19" s="11">
        <v>0.33595079575617798</v>
      </c>
      <c r="AA19" s="11">
        <v>24.302094263347691</v>
      </c>
      <c r="AC19" t="s">
        <v>11</v>
      </c>
      <c r="AD19" s="13">
        <f t="shared" si="2"/>
        <v>-1.6060941152316675E-2</v>
      </c>
      <c r="AE19" s="13">
        <f t="shared" si="2"/>
        <v>-2.0942862147877522E-2</v>
      </c>
      <c r="AF19" s="13">
        <f t="shared" si="2"/>
        <v>0</v>
      </c>
      <c r="AG19" s="13">
        <f t="shared" si="2"/>
        <v>0</v>
      </c>
      <c r="AH19" s="13">
        <f t="shared" si="2"/>
        <v>0</v>
      </c>
      <c r="AI19" s="13">
        <f t="shared" si="2"/>
        <v>-0.30820697011551546</v>
      </c>
      <c r="AJ19" s="13">
        <f t="shared" si="2"/>
        <v>7.7062162054462618E-2</v>
      </c>
      <c r="AL19" t="s">
        <v>11</v>
      </c>
      <c r="AM19" s="13">
        <f t="shared" si="3"/>
        <v>4.6185706154176038E-3</v>
      </c>
      <c r="AN19" s="13">
        <f t="shared" si="3"/>
        <v>-5.5358926688637731E-3</v>
      </c>
      <c r="AO19" s="13">
        <f t="shared" si="3"/>
        <v>0</v>
      </c>
      <c r="AP19" s="13">
        <f t="shared" si="3"/>
        <v>0</v>
      </c>
      <c r="AQ19" s="13">
        <f t="shared" si="3"/>
        <v>0</v>
      </c>
      <c r="AR19" s="13">
        <f t="shared" si="3"/>
        <v>0</v>
      </c>
      <c r="AS19" s="13">
        <f t="shared" si="3"/>
        <v>2.048537880890677E-2</v>
      </c>
    </row>
    <row r="20" spans="2:45" x14ac:dyDescent="0.2">
      <c r="B20" t="s">
        <v>12</v>
      </c>
      <c r="C20" s="11">
        <v>915.10396423205975</v>
      </c>
      <c r="D20" s="11">
        <v>1133.9912613132594</v>
      </c>
      <c r="E20" s="11">
        <v>1282.2503727492592</v>
      </c>
      <c r="F20" s="11">
        <v>1284.5284224876593</v>
      </c>
      <c r="G20" s="11">
        <v>1645.9486760232598</v>
      </c>
      <c r="H20" s="11">
        <v>1645.9486760232598</v>
      </c>
      <c r="I20" s="11">
        <v>1673.7127273332599</v>
      </c>
      <c r="K20" t="s">
        <v>12</v>
      </c>
      <c r="L20" s="11">
        <v>915.10396423205975</v>
      </c>
      <c r="M20" s="11">
        <v>1133.9912613132594</v>
      </c>
      <c r="N20" s="11">
        <v>1276.5505032864594</v>
      </c>
      <c r="O20" s="11">
        <v>1332.8437854240594</v>
      </c>
      <c r="P20" s="11">
        <v>1407.1763136708594</v>
      </c>
      <c r="Q20" s="11">
        <v>1407.1763136708594</v>
      </c>
      <c r="R20" s="11">
        <v>1430.0720627832593</v>
      </c>
      <c r="T20" t="s">
        <v>12</v>
      </c>
      <c r="U20" s="11">
        <v>915.10396423205975</v>
      </c>
      <c r="V20" s="11">
        <v>1133.9912613132594</v>
      </c>
      <c r="W20" s="11">
        <v>1282.2503727492592</v>
      </c>
      <c r="X20" s="11">
        <v>1289.1974552712593</v>
      </c>
      <c r="Y20" s="11">
        <v>1650.6177088068598</v>
      </c>
      <c r="Z20" s="11">
        <v>1650.6177088068598</v>
      </c>
      <c r="AA20" s="11">
        <v>1673.7127273332599</v>
      </c>
      <c r="AC20" t="s">
        <v>12</v>
      </c>
      <c r="AD20" s="13">
        <f t="shared" si="2"/>
        <v>0</v>
      </c>
      <c r="AE20" s="13">
        <f t="shared" si="2"/>
        <v>0</v>
      </c>
      <c r="AF20" s="13">
        <f t="shared" si="2"/>
        <v>-4.4452078813428586E-3</v>
      </c>
      <c r="AG20" s="13">
        <f t="shared" si="2"/>
        <v>3.7613307802742899E-2</v>
      </c>
      <c r="AH20" s="13">
        <f t="shared" si="2"/>
        <v>-0.1450667118790685</v>
      </c>
      <c r="AI20" s="13">
        <f t="shared" si="2"/>
        <v>-0.1450667118790685</v>
      </c>
      <c r="AJ20" s="13">
        <f t="shared" si="2"/>
        <v>-0.14556898598614065</v>
      </c>
      <c r="AL20" t="s">
        <v>12</v>
      </c>
      <c r="AM20" s="13">
        <f t="shared" si="3"/>
        <v>0</v>
      </c>
      <c r="AN20" s="13">
        <f t="shared" si="3"/>
        <v>0</v>
      </c>
      <c r="AO20" s="13">
        <f t="shared" si="3"/>
        <v>0</v>
      </c>
      <c r="AP20" s="13">
        <f t="shared" si="3"/>
        <v>3.6348224779314416E-3</v>
      </c>
      <c r="AQ20" s="13">
        <f t="shared" si="3"/>
        <v>2.8366818793406768E-3</v>
      </c>
      <c r="AR20" s="13">
        <f t="shared" si="3"/>
        <v>2.8366818793406768E-3</v>
      </c>
      <c r="AS20" s="13">
        <f t="shared" si="3"/>
        <v>0</v>
      </c>
    </row>
    <row r="21" spans="2:45" x14ac:dyDescent="0.2">
      <c r="B21" s="14" t="s">
        <v>13</v>
      </c>
      <c r="C21" s="15">
        <v>8199.2454425971609</v>
      </c>
      <c r="D21" s="15">
        <v>8373.3366031351379</v>
      </c>
      <c r="E21" s="15">
        <v>8560.6562858726902</v>
      </c>
      <c r="F21" s="15">
        <v>8598.9338897791768</v>
      </c>
      <c r="G21" s="15">
        <v>8346.7263853608802</v>
      </c>
      <c r="H21" s="15">
        <v>4833.1707257206845</v>
      </c>
      <c r="I21" s="15">
        <v>700.73100985759015</v>
      </c>
      <c r="K21" s="14" t="s">
        <v>13</v>
      </c>
      <c r="L21" s="15">
        <v>8199.2454425971609</v>
      </c>
      <c r="M21" s="15">
        <v>8373.3366031351379</v>
      </c>
      <c r="N21" s="15">
        <v>8560.6562858726902</v>
      </c>
      <c r="O21" s="15">
        <v>8598.9338897791768</v>
      </c>
      <c r="P21" s="15">
        <v>8346.7263853608802</v>
      </c>
      <c r="Q21" s="15">
        <v>4833.1707257206845</v>
      </c>
      <c r="R21" s="15">
        <v>700.73100985759015</v>
      </c>
      <c r="T21" s="14" t="s">
        <v>13</v>
      </c>
      <c r="U21" s="15">
        <v>8199.2454425971609</v>
      </c>
      <c r="V21" s="15">
        <v>8373.3366031351379</v>
      </c>
      <c r="W21" s="15">
        <v>8560.6562858726902</v>
      </c>
      <c r="X21" s="15">
        <v>8598.9338897791768</v>
      </c>
      <c r="Y21" s="15">
        <v>8346.7263853608802</v>
      </c>
      <c r="Z21" s="15">
        <v>4833.1707257206845</v>
      </c>
      <c r="AA21" s="15">
        <v>700.73100985759015</v>
      </c>
      <c r="AC21" s="14" t="s">
        <v>13</v>
      </c>
      <c r="AD21" s="17">
        <f t="shared" si="2"/>
        <v>0</v>
      </c>
      <c r="AE21" s="17">
        <f t="shared" si="2"/>
        <v>0</v>
      </c>
      <c r="AF21" s="17">
        <f t="shared" si="2"/>
        <v>0</v>
      </c>
      <c r="AG21" s="17">
        <f t="shared" si="2"/>
        <v>0</v>
      </c>
      <c r="AH21" s="17">
        <f t="shared" si="2"/>
        <v>0</v>
      </c>
      <c r="AI21" s="17">
        <f t="shared" si="2"/>
        <v>0</v>
      </c>
      <c r="AJ21" s="17">
        <f t="shared" si="2"/>
        <v>0</v>
      </c>
      <c r="AL21" s="14" t="s">
        <v>13</v>
      </c>
      <c r="AM21" s="17">
        <f t="shared" si="3"/>
        <v>0</v>
      </c>
      <c r="AN21" s="17">
        <f t="shared" si="3"/>
        <v>0</v>
      </c>
      <c r="AO21" s="17">
        <f t="shared" si="3"/>
        <v>0</v>
      </c>
      <c r="AP21" s="17">
        <f t="shared" si="3"/>
        <v>0</v>
      </c>
      <c r="AQ21" s="17">
        <f t="shared" si="3"/>
        <v>0</v>
      </c>
      <c r="AR21" s="17">
        <f t="shared" si="3"/>
        <v>0</v>
      </c>
      <c r="AS21" s="17">
        <f t="shared" si="3"/>
        <v>0</v>
      </c>
    </row>
    <row r="22" spans="2:45" x14ac:dyDescent="0.2">
      <c r="B22" s="1" t="s">
        <v>14</v>
      </c>
      <c r="C22" s="18">
        <v>33486.82056077569</v>
      </c>
      <c r="D22" s="18">
        <v>34517.795721603114</v>
      </c>
      <c r="E22" s="18">
        <v>34115.123267618328</v>
      </c>
      <c r="F22" s="18">
        <v>32686.971654194589</v>
      </c>
      <c r="G22" s="18">
        <v>31816.188803780795</v>
      </c>
      <c r="H22" s="18">
        <v>30072.001764598193</v>
      </c>
      <c r="I22" s="18">
        <v>28596.229058790268</v>
      </c>
      <c r="K22" s="1" t="s">
        <v>14</v>
      </c>
      <c r="L22" s="18">
        <v>33489.582936713487</v>
      </c>
      <c r="M22" s="18">
        <v>34544.496628457106</v>
      </c>
      <c r="N22" s="18">
        <v>34223.24941322708</v>
      </c>
      <c r="O22" s="18">
        <v>32834.307876348481</v>
      </c>
      <c r="P22" s="18">
        <v>31754.182582084592</v>
      </c>
      <c r="Q22" s="18">
        <v>30054.002478982511</v>
      </c>
      <c r="R22" s="18">
        <v>28976.920893132643</v>
      </c>
      <c r="T22" s="1" t="s">
        <v>14</v>
      </c>
      <c r="U22" s="18">
        <v>33465.754562544469</v>
      </c>
      <c r="V22" s="18">
        <v>34507.341154846312</v>
      </c>
      <c r="W22" s="18">
        <v>34103.900562702831</v>
      </c>
      <c r="X22" s="18">
        <v>32696.637387723451</v>
      </c>
      <c r="Y22" s="18">
        <v>31834.382765310555</v>
      </c>
      <c r="Z22" s="18">
        <v>30063.464137569277</v>
      </c>
      <c r="AA22" s="18">
        <v>28492.734861616336</v>
      </c>
      <c r="AC22" s="1" t="s">
        <v>14</v>
      </c>
      <c r="AD22" s="19">
        <f t="shared" si="2"/>
        <v>8.2491436676800399E-5</v>
      </c>
      <c r="AE22" s="19">
        <f t="shared" si="2"/>
        <v>7.7354032306532923E-4</v>
      </c>
      <c r="AF22" s="19">
        <f t="shared" si="2"/>
        <v>3.1694490669299247E-3</v>
      </c>
      <c r="AG22" s="19">
        <f t="shared" si="2"/>
        <v>4.5074907431806943E-3</v>
      </c>
      <c r="AH22" s="19">
        <f t="shared" si="2"/>
        <v>-1.9488890413183282E-3</v>
      </c>
      <c r="AI22" s="19">
        <f t="shared" si="2"/>
        <v>-5.9853965680700693E-4</v>
      </c>
      <c r="AJ22" s="19">
        <f t="shared" si="2"/>
        <v>1.3312658587246597E-2</v>
      </c>
      <c r="AL22" s="1" t="s">
        <v>14</v>
      </c>
      <c r="AM22" s="19">
        <f t="shared" si="3"/>
        <v>-6.2908325957634307E-4</v>
      </c>
      <c r="AN22" s="19">
        <f t="shared" si="3"/>
        <v>-3.0287469226369977E-4</v>
      </c>
      <c r="AO22" s="19">
        <f t="shared" si="3"/>
        <v>-3.289656856127974E-4</v>
      </c>
      <c r="AP22" s="19">
        <f t="shared" si="3"/>
        <v>2.9570599660068317E-4</v>
      </c>
      <c r="AQ22" s="19">
        <f t="shared" si="3"/>
        <v>5.7184603856756276E-4</v>
      </c>
      <c r="AR22" s="19">
        <f t="shared" si="3"/>
        <v>-2.8390617610853455E-4</v>
      </c>
      <c r="AS22" s="19">
        <f t="shared" si="3"/>
        <v>-3.6191554124552798E-3</v>
      </c>
    </row>
  </sheetData>
  <sheetProtection algorithmName="SHA-512" hashValue="bU8MAWm7U+tgLg9279lkInCS98ppSwc+rdQIuDqr/0tTXyIlDQvjllMkTK5szcFifgKyplCEWuyI6yi0fXF4Vg==" saltValue="BrvoDceN1xpRVGjwfnUIIQ==" spinCount="100000" sheet="1" objects="1" scenarios="1"/>
  <pageMargins left="0.7" right="0.7" top="0.75" bottom="0.75" header="0.3" footer="0.3"/>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9"/>
  </sheetPr>
  <dimension ref="B2:CM38"/>
  <sheetViews>
    <sheetView showGridLines="0" zoomScaleNormal="100" workbookViewId="0"/>
  </sheetViews>
  <sheetFormatPr baseColWidth="10" defaultColWidth="8.83203125" defaultRowHeight="15" x14ac:dyDescent="0.2"/>
  <cols>
    <col min="2" max="2" width="24.33203125" customWidth="1"/>
    <col min="11" max="11" width="24.5" customWidth="1"/>
    <col min="20" max="20" width="24" customWidth="1"/>
    <col min="29" max="29" width="24" customWidth="1"/>
    <col min="38" max="38" width="24.5" customWidth="1"/>
    <col min="47" max="47" width="24.1640625" customWidth="1"/>
    <col min="56" max="56" width="24.1640625" customWidth="1"/>
    <col min="65" max="65" width="24.5" customWidth="1"/>
    <col min="74" max="74" width="25" customWidth="1"/>
    <col min="83" max="83" width="25" customWidth="1"/>
  </cols>
  <sheetData>
    <row r="2" spans="2:91" x14ac:dyDescent="0.2">
      <c r="B2" s="1" t="s">
        <v>29</v>
      </c>
    </row>
    <row r="4" spans="2:91" x14ac:dyDescent="0.2">
      <c r="B4" s="2" t="s">
        <v>1</v>
      </c>
      <c r="C4" s="3"/>
      <c r="D4" s="3"/>
      <c r="E4" s="3"/>
      <c r="F4" s="3"/>
      <c r="G4" s="3"/>
      <c r="H4" s="3"/>
      <c r="I4" s="3"/>
      <c r="K4" s="4" t="s">
        <v>106</v>
      </c>
      <c r="L4" s="5"/>
      <c r="M4" s="5"/>
      <c r="N4" s="5"/>
      <c r="O4" s="5"/>
      <c r="P4" s="5"/>
      <c r="Q4" s="5"/>
      <c r="R4" s="5"/>
      <c r="T4" s="4" t="s">
        <v>107</v>
      </c>
      <c r="U4" s="4"/>
      <c r="V4" s="4"/>
      <c r="W4" s="4"/>
      <c r="X4" s="4"/>
      <c r="Y4" s="4"/>
      <c r="Z4" s="4"/>
      <c r="AA4" s="4"/>
      <c r="AC4" s="6" t="s">
        <v>108</v>
      </c>
      <c r="AD4" s="7"/>
      <c r="AE4" s="7"/>
      <c r="AF4" s="7"/>
      <c r="AG4" s="7"/>
      <c r="AH4" s="7"/>
      <c r="AI4" s="7"/>
      <c r="AJ4" s="7"/>
      <c r="AK4" s="8"/>
      <c r="AL4" s="6" t="s">
        <v>109</v>
      </c>
      <c r="AM4" s="7"/>
      <c r="AN4" s="7"/>
      <c r="AO4" s="7"/>
      <c r="AP4" s="7"/>
      <c r="AQ4" s="7"/>
      <c r="AR4" s="7"/>
      <c r="AS4" s="7"/>
      <c r="AT4" s="8"/>
      <c r="AU4" s="2" t="s">
        <v>110</v>
      </c>
      <c r="AV4" s="3"/>
      <c r="AW4" s="3"/>
      <c r="AX4" s="3"/>
      <c r="AY4" s="3"/>
      <c r="AZ4" s="3"/>
      <c r="BA4" s="3"/>
      <c r="BB4" s="3"/>
      <c r="BD4" s="4" t="s">
        <v>115</v>
      </c>
      <c r="BE4" s="5"/>
      <c r="BF4" s="5"/>
      <c r="BG4" s="5"/>
      <c r="BH4" s="5"/>
      <c r="BI4" s="5"/>
      <c r="BJ4" s="5"/>
      <c r="BK4" s="5"/>
      <c r="BM4" s="4" t="s">
        <v>112</v>
      </c>
      <c r="BN4" s="4"/>
      <c r="BO4" s="4"/>
      <c r="BP4" s="4"/>
      <c r="BQ4" s="4"/>
      <c r="BR4" s="4"/>
      <c r="BS4" s="4"/>
      <c r="BT4" s="4"/>
      <c r="BV4" s="6" t="s">
        <v>116</v>
      </c>
      <c r="BW4" s="7"/>
      <c r="BX4" s="7"/>
      <c r="BY4" s="7"/>
      <c r="BZ4" s="7"/>
      <c r="CA4" s="7"/>
      <c r="CB4" s="7"/>
      <c r="CC4" s="7"/>
      <c r="CD4" s="8"/>
      <c r="CE4" s="6" t="s">
        <v>114</v>
      </c>
      <c r="CF4" s="7"/>
      <c r="CG4" s="7"/>
      <c r="CH4" s="7"/>
      <c r="CI4" s="7"/>
      <c r="CJ4" s="7"/>
      <c r="CK4" s="7"/>
      <c r="CL4" s="7"/>
      <c r="CM4" s="8"/>
    </row>
    <row r="5" spans="2:91" x14ac:dyDescent="0.2">
      <c r="B5" s="21" t="s">
        <v>30</v>
      </c>
      <c r="C5" s="10"/>
      <c r="D5" s="10"/>
      <c r="E5" s="10"/>
      <c r="F5" s="21" t="s">
        <v>31</v>
      </c>
      <c r="G5" s="10"/>
      <c r="H5" s="10"/>
      <c r="I5" s="10"/>
      <c r="K5" s="21" t="s">
        <v>30</v>
      </c>
      <c r="L5" s="10"/>
      <c r="M5" s="10"/>
      <c r="N5" s="10"/>
      <c r="O5" s="21" t="s">
        <v>31</v>
      </c>
      <c r="P5" s="10"/>
      <c r="Q5" s="10"/>
      <c r="R5" s="10"/>
      <c r="T5" s="21" t="s">
        <v>30</v>
      </c>
      <c r="U5" s="10"/>
      <c r="V5" s="10"/>
      <c r="W5" s="10"/>
      <c r="X5" s="21" t="s">
        <v>31</v>
      </c>
      <c r="Y5" s="10"/>
      <c r="Z5" s="10"/>
      <c r="AA5" s="10"/>
      <c r="AC5" s="21" t="s">
        <v>30</v>
      </c>
      <c r="AD5" s="10"/>
      <c r="AE5" s="10"/>
      <c r="AF5" s="10"/>
      <c r="AG5" s="21" t="s">
        <v>31</v>
      </c>
      <c r="AH5" s="10"/>
      <c r="AI5" s="10"/>
      <c r="AJ5" s="10"/>
      <c r="AL5" s="21" t="s">
        <v>30</v>
      </c>
      <c r="AM5" s="10"/>
      <c r="AN5" s="10"/>
      <c r="AO5" s="10"/>
      <c r="AP5" s="21" t="s">
        <v>31</v>
      </c>
      <c r="AQ5" s="10"/>
      <c r="AR5" s="10"/>
      <c r="AS5" s="10"/>
      <c r="AU5" s="21" t="s">
        <v>30</v>
      </c>
      <c r="AV5" s="10"/>
      <c r="AW5" s="10"/>
      <c r="AX5" s="10"/>
      <c r="AY5" s="21" t="s">
        <v>31</v>
      </c>
      <c r="AZ5" s="10"/>
      <c r="BA5" s="10"/>
      <c r="BB5" s="10"/>
      <c r="BD5" s="21" t="s">
        <v>30</v>
      </c>
      <c r="BE5" s="10"/>
      <c r="BF5" s="10"/>
      <c r="BG5" s="10"/>
      <c r="BH5" s="21" t="s">
        <v>31</v>
      </c>
      <c r="BI5" s="10"/>
      <c r="BJ5" s="10"/>
      <c r="BK5" s="10"/>
      <c r="BM5" s="21" t="s">
        <v>30</v>
      </c>
      <c r="BN5" s="10"/>
      <c r="BO5" s="10"/>
      <c r="BP5" s="10"/>
      <c r="BQ5" s="21" t="s">
        <v>31</v>
      </c>
      <c r="BR5" s="10"/>
      <c r="BS5" s="10"/>
      <c r="BT5" s="10"/>
      <c r="BV5" s="21" t="s">
        <v>30</v>
      </c>
      <c r="BW5" s="10"/>
      <c r="BX5" s="10"/>
      <c r="BY5" s="10"/>
      <c r="BZ5" s="21" t="s">
        <v>31</v>
      </c>
      <c r="CA5" s="10"/>
      <c r="CB5" s="10"/>
      <c r="CC5" s="10"/>
      <c r="CE5" s="21" t="s">
        <v>30</v>
      </c>
      <c r="CF5" s="10"/>
      <c r="CG5" s="10"/>
      <c r="CH5" s="10"/>
      <c r="CI5" s="21" t="s">
        <v>31</v>
      </c>
      <c r="CJ5" s="10"/>
      <c r="CK5" s="10"/>
      <c r="CL5" s="10"/>
    </row>
    <row r="6" spans="2:91" x14ac:dyDescent="0.2">
      <c r="C6" s="22">
        <v>2016</v>
      </c>
      <c r="D6" s="22">
        <v>2018</v>
      </c>
      <c r="E6" s="22">
        <v>2020</v>
      </c>
      <c r="F6" s="22">
        <v>2025</v>
      </c>
      <c r="G6" s="22">
        <v>2030</v>
      </c>
      <c r="H6" s="22">
        <v>2040</v>
      </c>
      <c r="I6" s="22">
        <v>2050</v>
      </c>
      <c r="L6" s="22">
        <v>2016</v>
      </c>
      <c r="M6" s="22">
        <v>2018</v>
      </c>
      <c r="N6" s="22">
        <v>2020</v>
      </c>
      <c r="O6" s="22">
        <v>2025</v>
      </c>
      <c r="P6" s="22">
        <v>2030</v>
      </c>
      <c r="Q6" s="22">
        <v>2040</v>
      </c>
      <c r="R6" s="22">
        <v>2050</v>
      </c>
      <c r="U6" s="22">
        <v>2016</v>
      </c>
      <c r="V6" s="22">
        <v>2018</v>
      </c>
      <c r="W6" s="22">
        <v>2020</v>
      </c>
      <c r="X6" s="22">
        <v>2025</v>
      </c>
      <c r="Y6" s="22">
        <v>2030</v>
      </c>
      <c r="Z6" s="22">
        <v>2040</v>
      </c>
      <c r="AA6" s="22">
        <v>2050</v>
      </c>
      <c r="AD6" s="22">
        <v>2016</v>
      </c>
      <c r="AE6" s="22">
        <v>2018</v>
      </c>
      <c r="AF6" s="22">
        <v>2020</v>
      </c>
      <c r="AG6" s="22">
        <v>2025</v>
      </c>
      <c r="AH6" s="22">
        <v>2030</v>
      </c>
      <c r="AI6" s="22">
        <v>2040</v>
      </c>
      <c r="AJ6" s="22">
        <v>2050</v>
      </c>
      <c r="AM6" s="22">
        <v>2016</v>
      </c>
      <c r="AN6" s="22">
        <v>2018</v>
      </c>
      <c r="AO6" s="22">
        <v>2020</v>
      </c>
      <c r="AP6" s="22">
        <v>2025</v>
      </c>
      <c r="AQ6" s="22">
        <v>2030</v>
      </c>
      <c r="AR6" s="22">
        <v>2040</v>
      </c>
      <c r="AS6" s="22">
        <v>2050</v>
      </c>
      <c r="AV6" s="22">
        <v>2016</v>
      </c>
      <c r="AW6" s="22">
        <v>2018</v>
      </c>
      <c r="AX6" s="22">
        <v>2020</v>
      </c>
      <c r="AY6" s="22">
        <v>2025</v>
      </c>
      <c r="AZ6" s="22">
        <v>2030</v>
      </c>
      <c r="BA6" s="22">
        <v>2040</v>
      </c>
      <c r="BB6" s="22">
        <v>2050</v>
      </c>
      <c r="BE6" s="22">
        <v>2016</v>
      </c>
      <c r="BF6" s="22">
        <v>2018</v>
      </c>
      <c r="BG6" s="22">
        <v>2020</v>
      </c>
      <c r="BH6" s="22">
        <v>2025</v>
      </c>
      <c r="BI6" s="22">
        <v>2030</v>
      </c>
      <c r="BJ6" s="22">
        <v>2040</v>
      </c>
      <c r="BK6" s="22">
        <v>2050</v>
      </c>
      <c r="BN6" s="22">
        <v>2016</v>
      </c>
      <c r="BO6" s="22">
        <v>2018</v>
      </c>
      <c r="BP6" s="22">
        <v>2020</v>
      </c>
      <c r="BQ6" s="22">
        <v>2025</v>
      </c>
      <c r="BR6" s="22">
        <v>2030</v>
      </c>
      <c r="BS6" s="22">
        <v>2040</v>
      </c>
      <c r="BT6" s="22">
        <v>2050</v>
      </c>
      <c r="BW6" s="22">
        <v>2016</v>
      </c>
      <c r="BX6" s="22">
        <v>2018</v>
      </c>
      <c r="BY6" s="22">
        <v>2020</v>
      </c>
      <c r="BZ6" s="22">
        <v>2025</v>
      </c>
      <c r="CA6" s="22">
        <v>2030</v>
      </c>
      <c r="CB6" s="22">
        <v>2040</v>
      </c>
      <c r="CC6" s="22">
        <v>2050</v>
      </c>
      <c r="CF6" s="22">
        <v>2016</v>
      </c>
      <c r="CG6" s="22">
        <v>2018</v>
      </c>
      <c r="CH6" s="22">
        <v>2020</v>
      </c>
      <c r="CI6" s="22">
        <v>2025</v>
      </c>
      <c r="CJ6" s="22">
        <v>2030</v>
      </c>
      <c r="CK6" s="22">
        <v>2040</v>
      </c>
      <c r="CL6" s="22">
        <v>2050</v>
      </c>
    </row>
    <row r="7" spans="2:91" x14ac:dyDescent="0.2">
      <c r="B7" s="23" t="s">
        <v>32</v>
      </c>
      <c r="K7" s="23" t="s">
        <v>32</v>
      </c>
      <c r="T7" s="23" t="s">
        <v>32</v>
      </c>
      <c r="AC7" s="23" t="s">
        <v>32</v>
      </c>
      <c r="AL7" s="23" t="s">
        <v>32</v>
      </c>
      <c r="AU7" s="23" t="s">
        <v>32</v>
      </c>
      <c r="BD7" s="23" t="s">
        <v>32</v>
      </c>
      <c r="BM7" s="23" t="s">
        <v>32</v>
      </c>
      <c r="BV7" s="23" t="s">
        <v>32</v>
      </c>
      <c r="CE7" s="23" t="s">
        <v>32</v>
      </c>
    </row>
    <row r="8" spans="2:91" x14ac:dyDescent="0.2">
      <c r="B8" s="24" t="s">
        <v>33</v>
      </c>
      <c r="C8" s="25">
        <v>0</v>
      </c>
      <c r="D8" s="25">
        <v>0</v>
      </c>
      <c r="E8" s="25">
        <v>0</v>
      </c>
      <c r="F8" s="25">
        <v>0</v>
      </c>
      <c r="G8" s="25">
        <v>0</v>
      </c>
      <c r="H8" s="25">
        <v>0</v>
      </c>
      <c r="I8" s="25">
        <v>0</v>
      </c>
      <c r="K8" s="24" t="s">
        <v>33</v>
      </c>
      <c r="L8" s="25">
        <v>0</v>
      </c>
      <c r="M8" s="25">
        <v>0</v>
      </c>
      <c r="N8" s="25">
        <v>0</v>
      </c>
      <c r="O8" s="25">
        <v>0</v>
      </c>
      <c r="P8" s="25">
        <v>0</v>
      </c>
      <c r="Q8" s="25">
        <v>0</v>
      </c>
      <c r="R8" s="25">
        <v>0</v>
      </c>
      <c r="T8" s="24" t="s">
        <v>33</v>
      </c>
      <c r="U8" s="25">
        <v>0</v>
      </c>
      <c r="V8" s="25">
        <v>0</v>
      </c>
      <c r="W8" s="25">
        <v>0</v>
      </c>
      <c r="X8" s="25">
        <v>0</v>
      </c>
      <c r="Y8" s="25">
        <v>0</v>
      </c>
      <c r="Z8" s="25">
        <v>0</v>
      </c>
      <c r="AA8" s="25">
        <v>0</v>
      </c>
      <c r="AC8" s="24" t="s">
        <v>33</v>
      </c>
      <c r="AD8" s="26" t="str">
        <f t="shared" ref="AD8:AJ10" si="0">IFERROR(L8/C8-1,"N/A")</f>
        <v>N/A</v>
      </c>
      <c r="AE8" s="26" t="str">
        <f t="shared" si="0"/>
        <v>N/A</v>
      </c>
      <c r="AF8" s="26" t="str">
        <f t="shared" si="0"/>
        <v>N/A</v>
      </c>
      <c r="AG8" s="26" t="str">
        <f t="shared" si="0"/>
        <v>N/A</v>
      </c>
      <c r="AH8" s="26" t="str">
        <f t="shared" si="0"/>
        <v>N/A</v>
      </c>
      <c r="AI8" s="26" t="str">
        <f t="shared" si="0"/>
        <v>N/A</v>
      </c>
      <c r="AJ8" s="26" t="str">
        <f t="shared" si="0"/>
        <v>N/A</v>
      </c>
      <c r="AL8" s="24" t="s">
        <v>33</v>
      </c>
      <c r="AM8" s="26" t="str">
        <f t="shared" ref="AM8:AS10" si="1">IFERROR(U8/C8-1,"N/A")</f>
        <v>N/A</v>
      </c>
      <c r="AN8" s="26" t="str">
        <f t="shared" si="1"/>
        <v>N/A</v>
      </c>
      <c r="AO8" s="26" t="str">
        <f t="shared" si="1"/>
        <v>N/A</v>
      </c>
      <c r="AP8" s="26" t="str">
        <f t="shared" si="1"/>
        <v>N/A</v>
      </c>
      <c r="AQ8" s="26" t="str">
        <f t="shared" si="1"/>
        <v>N/A</v>
      </c>
      <c r="AR8" s="26" t="str">
        <f t="shared" si="1"/>
        <v>N/A</v>
      </c>
      <c r="AS8" s="26" t="str">
        <f t="shared" si="1"/>
        <v>N/A</v>
      </c>
      <c r="AU8" s="24" t="s">
        <v>33</v>
      </c>
      <c r="AV8" s="25">
        <v>0</v>
      </c>
      <c r="AW8" s="25">
        <v>0</v>
      </c>
      <c r="AX8" s="25">
        <v>0</v>
      </c>
      <c r="AY8" s="25">
        <v>0</v>
      </c>
      <c r="AZ8" s="25">
        <v>0</v>
      </c>
      <c r="BA8" s="25">
        <v>0</v>
      </c>
      <c r="BB8" s="25">
        <v>0</v>
      </c>
      <c r="BD8" s="24" t="s">
        <v>33</v>
      </c>
      <c r="BE8" s="25">
        <v>0</v>
      </c>
      <c r="BF8" s="25">
        <v>0</v>
      </c>
      <c r="BG8" s="25">
        <v>0</v>
      </c>
      <c r="BH8" s="25">
        <v>0</v>
      </c>
      <c r="BI8" s="25">
        <v>0</v>
      </c>
      <c r="BJ8" s="25">
        <v>0</v>
      </c>
      <c r="BK8" s="25">
        <v>0</v>
      </c>
      <c r="BM8" s="24" t="s">
        <v>33</v>
      </c>
      <c r="BN8" s="25">
        <v>0</v>
      </c>
      <c r="BO8" s="25">
        <v>0</v>
      </c>
      <c r="BP8" s="25">
        <v>0</v>
      </c>
      <c r="BQ8" s="25">
        <v>0</v>
      </c>
      <c r="BR8" s="25">
        <v>0</v>
      </c>
      <c r="BS8" s="25">
        <v>0</v>
      </c>
      <c r="BT8" s="25">
        <v>0</v>
      </c>
      <c r="BV8" s="24" t="s">
        <v>33</v>
      </c>
      <c r="BW8" s="26" t="str">
        <f t="shared" ref="BW8:CC10" si="2">IFERROR(BE8/AV8-1,"N/A")</f>
        <v>N/A</v>
      </c>
      <c r="BX8" s="26" t="str">
        <f t="shared" si="2"/>
        <v>N/A</v>
      </c>
      <c r="BY8" s="26" t="str">
        <f t="shared" si="2"/>
        <v>N/A</v>
      </c>
      <c r="BZ8" s="26" t="str">
        <f t="shared" si="2"/>
        <v>N/A</v>
      </c>
      <c r="CA8" s="26" t="str">
        <f t="shared" si="2"/>
        <v>N/A</v>
      </c>
      <c r="CB8" s="26" t="str">
        <f t="shared" si="2"/>
        <v>N/A</v>
      </c>
      <c r="CC8" s="26" t="str">
        <f t="shared" si="2"/>
        <v>N/A</v>
      </c>
      <c r="CE8" s="24" t="s">
        <v>33</v>
      </c>
      <c r="CF8" s="26" t="str">
        <f t="shared" ref="CF8:CL10" si="3">IFERROR(BN8/AV8-1,"N/A")</f>
        <v>N/A</v>
      </c>
      <c r="CG8" s="26" t="str">
        <f t="shared" si="3"/>
        <v>N/A</v>
      </c>
      <c r="CH8" s="26" t="str">
        <f t="shared" si="3"/>
        <v>N/A</v>
      </c>
      <c r="CI8" s="26" t="str">
        <f t="shared" si="3"/>
        <v>N/A</v>
      </c>
      <c r="CJ8" s="26" t="str">
        <f t="shared" si="3"/>
        <v>N/A</v>
      </c>
      <c r="CK8" s="26" t="str">
        <f t="shared" si="3"/>
        <v>N/A</v>
      </c>
      <c r="CL8" s="26" t="str">
        <f t="shared" si="3"/>
        <v>N/A</v>
      </c>
    </row>
    <row r="9" spans="2:91" x14ac:dyDescent="0.2">
      <c r="B9" s="24" t="s">
        <v>34</v>
      </c>
      <c r="C9" s="25">
        <v>0</v>
      </c>
      <c r="D9" s="25">
        <v>0.4505681810461668</v>
      </c>
      <c r="E9" s="25">
        <v>0.51967711023300178</v>
      </c>
      <c r="F9" s="25">
        <v>1.7074732965308095</v>
      </c>
      <c r="G9" s="25">
        <v>3.4697212437287046</v>
      </c>
      <c r="H9" s="25">
        <v>5.7925094894370206</v>
      </c>
      <c r="I9" s="25">
        <v>5.6132968184956642</v>
      </c>
      <c r="K9" s="24" t="s">
        <v>34</v>
      </c>
      <c r="L9" s="25">
        <v>0.3791083606694563</v>
      </c>
      <c r="M9" s="25">
        <v>0.37927567784994587</v>
      </c>
      <c r="N9" s="25">
        <v>0.42656523917804789</v>
      </c>
      <c r="O9" s="25">
        <v>0.42676431922408198</v>
      </c>
      <c r="P9" s="25">
        <v>0.30791263605836267</v>
      </c>
      <c r="Q9" s="25">
        <v>2.3792647351857835E-2</v>
      </c>
      <c r="R9" s="25">
        <v>1.16E-4</v>
      </c>
      <c r="T9" s="24" t="s">
        <v>34</v>
      </c>
      <c r="U9" s="25">
        <v>0</v>
      </c>
      <c r="V9" s="25">
        <v>0.3791083606694563</v>
      </c>
      <c r="W9" s="25">
        <v>0.67951320801300308</v>
      </c>
      <c r="X9" s="25">
        <v>1.7074732965308095</v>
      </c>
      <c r="Y9" s="25">
        <v>0.36708816650573983</v>
      </c>
      <c r="Z9" s="25">
        <v>0.22498950953045102</v>
      </c>
      <c r="AA9" s="25">
        <v>0.21314794854271704</v>
      </c>
      <c r="AC9" s="24" t="s">
        <v>34</v>
      </c>
      <c r="AD9" s="26" t="str">
        <f t="shared" si="0"/>
        <v>N/A</v>
      </c>
      <c r="AE9" s="26">
        <f t="shared" si="0"/>
        <v>-0.15822800232073209</v>
      </c>
      <c r="AF9" s="26">
        <f t="shared" si="0"/>
        <v>-0.17917254622433987</v>
      </c>
      <c r="AG9" s="26">
        <f t="shared" si="0"/>
        <v>-0.75006091158721588</v>
      </c>
      <c r="AH9" s="26">
        <f t="shared" si="0"/>
        <v>-0.91125724102047256</v>
      </c>
      <c r="AI9" s="26">
        <f t="shared" si="0"/>
        <v>-0.99589251473903584</v>
      </c>
      <c r="AJ9" s="26">
        <f t="shared" si="0"/>
        <v>-0.99997933478243695</v>
      </c>
      <c r="AL9" s="24" t="s">
        <v>34</v>
      </c>
      <c r="AM9" s="26" t="str">
        <f t="shared" si="1"/>
        <v>N/A</v>
      </c>
      <c r="AN9" s="26">
        <f t="shared" si="1"/>
        <v>-0.15859934940543097</v>
      </c>
      <c r="AO9" s="26">
        <f t="shared" si="1"/>
        <v>0.30756809301902366</v>
      </c>
      <c r="AP9" s="26">
        <f t="shared" si="1"/>
        <v>0</v>
      </c>
      <c r="AQ9" s="26">
        <f t="shared" si="1"/>
        <v>-0.89420240396278872</v>
      </c>
      <c r="AR9" s="26">
        <f t="shared" si="1"/>
        <v>-0.96115854277999324</v>
      </c>
      <c r="AS9" s="26">
        <f t="shared" si="1"/>
        <v>-0.96202802819184619</v>
      </c>
      <c r="AU9" s="24" t="s">
        <v>34</v>
      </c>
      <c r="AV9" s="25">
        <v>0</v>
      </c>
      <c r="AW9" s="25">
        <v>0.3791083606694563</v>
      </c>
      <c r="AX9" s="25">
        <v>0.3791083606694563</v>
      </c>
      <c r="AY9" s="25">
        <v>0.64199595173229818</v>
      </c>
      <c r="AZ9" s="25">
        <v>1.3486314180846857</v>
      </c>
      <c r="BA9" s="25">
        <v>2.146174174239706</v>
      </c>
      <c r="BB9" s="25">
        <v>2.7284745591923465</v>
      </c>
      <c r="BD9" s="24" t="s">
        <v>34</v>
      </c>
      <c r="BE9" s="25">
        <v>0.24761525020920469</v>
      </c>
      <c r="BF9" s="25">
        <v>0.3791083606694563</v>
      </c>
      <c r="BG9" s="25">
        <v>0.37916413439055308</v>
      </c>
      <c r="BH9" s="25">
        <v>0.4193017066288115</v>
      </c>
      <c r="BI9" s="25">
        <v>0.27381659246861906</v>
      </c>
      <c r="BJ9" s="25">
        <v>2.3792647351857835E-2</v>
      </c>
      <c r="BK9" s="25">
        <v>1.16E-4</v>
      </c>
      <c r="BM9" s="24" t="s">
        <v>34</v>
      </c>
      <c r="BN9" s="25">
        <v>0</v>
      </c>
      <c r="BO9" s="25">
        <v>0.3791083606694563</v>
      </c>
      <c r="BP9" s="25">
        <v>0.3791083606694563</v>
      </c>
      <c r="BQ9" s="25">
        <v>0.76940425557171888</v>
      </c>
      <c r="BR9" s="25">
        <v>0.32645440753138089</v>
      </c>
      <c r="BS9" s="25">
        <v>0.22498950953045102</v>
      </c>
      <c r="BT9" s="25">
        <v>0.21314794854271704</v>
      </c>
      <c r="BV9" s="24" t="s">
        <v>34</v>
      </c>
      <c r="BW9" s="26" t="str">
        <f t="shared" si="2"/>
        <v>N/A</v>
      </c>
      <c r="BX9" s="26">
        <f t="shared" si="2"/>
        <v>0</v>
      </c>
      <c r="BY9" s="26">
        <f t="shared" si="2"/>
        <v>1.4711815112256055E-4</v>
      </c>
      <c r="BZ9" s="26">
        <f t="shared" si="2"/>
        <v>-0.34687795850206005</v>
      </c>
      <c r="CA9" s="26">
        <f t="shared" si="2"/>
        <v>-0.79696706691180985</v>
      </c>
      <c r="CB9" s="26">
        <f t="shared" si="2"/>
        <v>-0.98891392523615351</v>
      </c>
      <c r="CC9" s="26">
        <f t="shared" si="2"/>
        <v>-0.99995748540164719</v>
      </c>
      <c r="CE9" s="24" t="s">
        <v>34</v>
      </c>
      <c r="CF9" s="26" t="str">
        <f t="shared" si="3"/>
        <v>N/A</v>
      </c>
      <c r="CG9" s="26">
        <f t="shared" si="3"/>
        <v>0</v>
      </c>
      <c r="CH9" s="26">
        <f t="shared" si="3"/>
        <v>0</v>
      </c>
      <c r="CI9" s="26">
        <f t="shared" si="3"/>
        <v>0.19845655334061663</v>
      </c>
      <c r="CJ9" s="26">
        <f t="shared" si="3"/>
        <v>-0.75793652501807462</v>
      </c>
      <c r="CK9" s="26">
        <f t="shared" si="3"/>
        <v>-0.89516717131769852</v>
      </c>
      <c r="CL9" s="26">
        <f t="shared" si="3"/>
        <v>-0.92188017739633576</v>
      </c>
    </row>
    <row r="10" spans="2:91" x14ac:dyDescent="0.2">
      <c r="B10" s="24" t="s">
        <v>35</v>
      </c>
      <c r="C10" s="25">
        <v>10.970760294329343</v>
      </c>
      <c r="D10" s="25">
        <v>9.0435658556299288</v>
      </c>
      <c r="E10" s="25">
        <v>9.3157937258025818</v>
      </c>
      <c r="F10" s="25">
        <v>9.4301709011122892</v>
      </c>
      <c r="G10" s="25">
        <v>6.905632842540828</v>
      </c>
      <c r="H10" s="25">
        <v>5.0014146945970079</v>
      </c>
      <c r="I10" s="25">
        <v>2.6069993878030475</v>
      </c>
      <c r="K10" s="24" t="s">
        <v>35</v>
      </c>
      <c r="L10" s="25">
        <v>11.322279732364414</v>
      </c>
      <c r="M10" s="25">
        <v>11.872627807408838</v>
      </c>
      <c r="N10" s="25">
        <v>12.191267606230303</v>
      </c>
      <c r="O10" s="25">
        <v>12.121719637601682</v>
      </c>
      <c r="P10" s="25">
        <v>12.940532039881013</v>
      </c>
      <c r="Q10" s="25">
        <v>1.1790457380193677</v>
      </c>
      <c r="R10" s="25">
        <v>1.4022366298986177E-3</v>
      </c>
      <c r="T10" s="24" t="s">
        <v>35</v>
      </c>
      <c r="U10" s="25">
        <v>10.983068611045773</v>
      </c>
      <c r="V10" s="25">
        <v>11.354307968854769</v>
      </c>
      <c r="W10" s="25">
        <v>8.4094452464211038</v>
      </c>
      <c r="X10" s="25">
        <v>8.4806824219988037</v>
      </c>
      <c r="Y10" s="25">
        <v>7.76959673232549</v>
      </c>
      <c r="Z10" s="25">
        <v>10.279504354759949</v>
      </c>
      <c r="AA10" s="25">
        <v>9.2920999346098974</v>
      </c>
      <c r="AC10" s="24" t="s">
        <v>35</v>
      </c>
      <c r="AD10" s="26">
        <f t="shared" si="0"/>
        <v>3.204148378091598E-2</v>
      </c>
      <c r="AE10" s="26">
        <f t="shared" si="0"/>
        <v>0.3128259358024934</v>
      </c>
      <c r="AF10" s="26">
        <f t="shared" si="0"/>
        <v>0.30866654684112715</v>
      </c>
      <c r="AG10" s="26">
        <f t="shared" si="0"/>
        <v>0.28541887148322242</v>
      </c>
      <c r="AH10" s="26">
        <f t="shared" si="0"/>
        <v>0.87390965244536978</v>
      </c>
      <c r="AI10" s="26">
        <f t="shared" si="0"/>
        <v>-0.76425755310930676</v>
      </c>
      <c r="AJ10" s="26">
        <f t="shared" si="0"/>
        <v>-0.99946212621435238</v>
      </c>
      <c r="AL10" s="24" t="s">
        <v>35</v>
      </c>
      <c r="AM10" s="26">
        <f t="shared" si="1"/>
        <v>1.1219201209593521E-3</v>
      </c>
      <c r="AN10" s="26">
        <f t="shared" si="1"/>
        <v>0.25551227802320087</v>
      </c>
      <c r="AO10" s="26">
        <f t="shared" si="1"/>
        <v>-9.7291600271386836E-2</v>
      </c>
      <c r="AP10" s="26">
        <f t="shared" si="1"/>
        <v>-0.10068624302466178</v>
      </c>
      <c r="AQ10" s="26">
        <f t="shared" si="1"/>
        <v>0.12511002387245052</v>
      </c>
      <c r="AR10" s="26">
        <f t="shared" si="1"/>
        <v>1.0553193411185884</v>
      </c>
      <c r="AS10" s="26">
        <f t="shared" si="1"/>
        <v>2.5642892660747694</v>
      </c>
      <c r="AU10" s="24" t="s">
        <v>35</v>
      </c>
      <c r="AV10" s="25">
        <v>11.306649489910203</v>
      </c>
      <c r="AW10" s="25">
        <v>11.018377533893172</v>
      </c>
      <c r="AX10" s="25">
        <v>10.487178660770091</v>
      </c>
      <c r="AY10" s="25">
        <v>7.3517875038962357</v>
      </c>
      <c r="AZ10" s="25">
        <v>3.9758670729848271</v>
      </c>
      <c r="BA10" s="25">
        <v>5.0599993177486295</v>
      </c>
      <c r="BB10" s="25">
        <v>1.9037397795039868</v>
      </c>
      <c r="BD10" s="24" t="s">
        <v>35</v>
      </c>
      <c r="BE10" s="25">
        <v>11.002820857390873</v>
      </c>
      <c r="BF10" s="25">
        <v>11.808791755405847</v>
      </c>
      <c r="BG10" s="25">
        <v>10.275215228441555</v>
      </c>
      <c r="BH10" s="25">
        <v>7.8995192290392877</v>
      </c>
      <c r="BI10" s="25">
        <v>8.553668976962463</v>
      </c>
      <c r="BJ10" s="25">
        <v>1.1793472064773991</v>
      </c>
      <c r="BK10" s="25">
        <v>1.4022366298986177E-3</v>
      </c>
      <c r="BM10" s="24" t="s">
        <v>35</v>
      </c>
      <c r="BN10" s="25">
        <v>10.994948301360958</v>
      </c>
      <c r="BO10" s="25">
        <v>11.002788530819698</v>
      </c>
      <c r="BP10" s="25">
        <v>8.9681432701382668</v>
      </c>
      <c r="BQ10" s="25">
        <v>6.8086995460947115</v>
      </c>
      <c r="BR10" s="25">
        <v>5.271203724527755</v>
      </c>
      <c r="BS10" s="25">
        <v>5.7944785789858431</v>
      </c>
      <c r="BT10" s="25">
        <v>2.5958124903333233</v>
      </c>
      <c r="BV10" s="24" t="s">
        <v>35</v>
      </c>
      <c r="BW10" s="26">
        <f t="shared" si="2"/>
        <v>-2.6871676953500678E-2</v>
      </c>
      <c r="BX10" s="26">
        <f t="shared" si="2"/>
        <v>7.1735990083958701E-2</v>
      </c>
      <c r="BY10" s="26">
        <f t="shared" si="2"/>
        <v>-2.021167362404519E-2</v>
      </c>
      <c r="BZ10" s="26">
        <f t="shared" si="2"/>
        <v>7.450320413270517E-2</v>
      </c>
      <c r="CA10" s="26">
        <f t="shared" si="2"/>
        <v>1.1513971216700951</v>
      </c>
      <c r="CB10" s="26">
        <f t="shared" si="2"/>
        <v>-0.76692739812420929</v>
      </c>
      <c r="CC10" s="26">
        <f t="shared" si="2"/>
        <v>-0.99926343051450872</v>
      </c>
      <c r="CE10" s="24" t="s">
        <v>35</v>
      </c>
      <c r="CF10" s="26">
        <f t="shared" si="3"/>
        <v>-2.7567953603532147E-2</v>
      </c>
      <c r="CG10" s="26">
        <f t="shared" si="3"/>
        <v>-1.414818381882621E-3</v>
      </c>
      <c r="CH10" s="26">
        <f t="shared" si="3"/>
        <v>-0.14484690685342816</v>
      </c>
      <c r="CI10" s="26">
        <f t="shared" si="3"/>
        <v>-7.3871552668477336E-2</v>
      </c>
      <c r="CJ10" s="26">
        <f t="shared" si="3"/>
        <v>0.32579978851518088</v>
      </c>
      <c r="CK10" s="26">
        <f t="shared" si="3"/>
        <v>0.14515402376852671</v>
      </c>
      <c r="CL10" s="26">
        <f t="shared" si="3"/>
        <v>0.36353325085724375</v>
      </c>
    </row>
    <row r="11" spans="2:91" x14ac:dyDescent="0.2">
      <c r="B11" s="27" t="s">
        <v>36</v>
      </c>
      <c r="C11" s="25"/>
      <c r="D11" s="25"/>
      <c r="E11" s="25"/>
      <c r="F11" s="25"/>
      <c r="G11" s="25"/>
      <c r="H11" s="25"/>
      <c r="I11" s="25"/>
      <c r="K11" s="27" t="s">
        <v>36</v>
      </c>
      <c r="L11" s="25"/>
      <c r="M11" s="25"/>
      <c r="N11" s="25"/>
      <c r="O11" s="25"/>
      <c r="P11" s="25"/>
      <c r="Q11" s="25"/>
      <c r="R11" s="25"/>
      <c r="T11" s="27" t="s">
        <v>36</v>
      </c>
      <c r="U11" s="25"/>
      <c r="V11" s="25"/>
      <c r="W11" s="25"/>
      <c r="X11" s="25"/>
      <c r="Y11" s="25"/>
      <c r="Z11" s="25"/>
      <c r="AA11" s="25"/>
      <c r="AC11" s="27" t="s">
        <v>36</v>
      </c>
      <c r="AD11" s="28"/>
      <c r="AE11" s="28"/>
      <c r="AF11" s="28"/>
      <c r="AG11" s="28"/>
      <c r="AH11" s="28"/>
      <c r="AI11" s="28"/>
      <c r="AJ11" s="28"/>
      <c r="AL11" s="27" t="s">
        <v>36</v>
      </c>
      <c r="AM11" s="28"/>
      <c r="AN11" s="28"/>
      <c r="AO11" s="28"/>
      <c r="AP11" s="28"/>
      <c r="AQ11" s="28"/>
      <c r="AR11" s="28"/>
      <c r="AS11" s="28"/>
      <c r="AU11" s="27" t="s">
        <v>36</v>
      </c>
      <c r="AV11" s="25"/>
      <c r="AW11" s="25"/>
      <c r="AX11" s="25"/>
      <c r="AY11" s="25"/>
      <c r="AZ11" s="25"/>
      <c r="BA11" s="25"/>
      <c r="BB11" s="25"/>
      <c r="BD11" s="27" t="s">
        <v>36</v>
      </c>
      <c r="BE11" s="25"/>
      <c r="BF11" s="25"/>
      <c r="BG11" s="25"/>
      <c r="BH11" s="25"/>
      <c r="BI11" s="25"/>
      <c r="BJ11" s="25"/>
      <c r="BK11" s="25"/>
      <c r="BM11" s="27" t="s">
        <v>36</v>
      </c>
      <c r="BN11" s="25"/>
      <c r="BO11" s="25"/>
      <c r="BP11" s="25"/>
      <c r="BQ11" s="25"/>
      <c r="BR11" s="25"/>
      <c r="BS11" s="25"/>
      <c r="BT11" s="25"/>
      <c r="BV11" s="27" t="s">
        <v>36</v>
      </c>
      <c r="BW11" s="28"/>
      <c r="BX11" s="28"/>
      <c r="BY11" s="28"/>
      <c r="BZ11" s="28"/>
      <c r="CA11" s="28"/>
      <c r="CB11" s="28"/>
      <c r="CC11" s="28"/>
      <c r="CE11" s="27" t="s">
        <v>36</v>
      </c>
      <c r="CF11" s="28"/>
      <c r="CG11" s="28"/>
      <c r="CH11" s="28"/>
      <c r="CI11" s="28"/>
      <c r="CJ11" s="28"/>
      <c r="CK11" s="28"/>
      <c r="CL11" s="28"/>
    </row>
    <row r="12" spans="2:91" x14ac:dyDescent="0.2">
      <c r="B12" s="24" t="s">
        <v>37</v>
      </c>
      <c r="C12" s="25">
        <v>9.872747300654666</v>
      </c>
      <c r="D12" s="25">
        <v>13.012177150743073</v>
      </c>
      <c r="E12" s="25">
        <v>13.077938291786277</v>
      </c>
      <c r="F12" s="25">
        <v>12.922165002379691</v>
      </c>
      <c r="G12" s="25">
        <v>9.7659521451256985</v>
      </c>
      <c r="H12" s="25">
        <v>11.167856949283834</v>
      </c>
      <c r="I12" s="25">
        <v>11.847106469192678</v>
      </c>
      <c r="K12" s="24" t="s">
        <v>37</v>
      </c>
      <c r="L12" s="25">
        <v>8.0539226855918695</v>
      </c>
      <c r="M12" s="25">
        <v>10.498460611240601</v>
      </c>
      <c r="N12" s="25">
        <v>9.8431727539154679</v>
      </c>
      <c r="O12" s="25">
        <v>9.5063611993782349</v>
      </c>
      <c r="P12" s="25">
        <v>8.8888943732915831</v>
      </c>
      <c r="Q12" s="25">
        <v>1.0116987860461208</v>
      </c>
      <c r="R12" s="25">
        <v>1.3332628883253388E-3</v>
      </c>
      <c r="T12" s="24" t="s">
        <v>37</v>
      </c>
      <c r="U12" s="25">
        <v>9.1204670773956575</v>
      </c>
      <c r="V12" s="25">
        <v>11.252401729718464</v>
      </c>
      <c r="W12" s="25">
        <v>13.054420905824681</v>
      </c>
      <c r="X12" s="25">
        <v>12.945581167219428</v>
      </c>
      <c r="Y12" s="25">
        <v>9.2947613790441785</v>
      </c>
      <c r="Z12" s="25">
        <v>6.7129611384374046</v>
      </c>
      <c r="AA12" s="25">
        <v>5.731178399917364</v>
      </c>
      <c r="AC12" s="24" t="s">
        <v>37</v>
      </c>
      <c r="AD12" s="26">
        <f t="shared" ref="AD12:AJ12" si="4">IFERROR(L12/C12-1,"N/A")</f>
        <v>-0.18422679723020863</v>
      </c>
      <c r="AE12" s="26">
        <f t="shared" si="4"/>
        <v>-0.19318185653189668</v>
      </c>
      <c r="AF12" s="26">
        <f t="shared" si="4"/>
        <v>-0.24734522106610901</v>
      </c>
      <c r="AG12" s="26">
        <f t="shared" si="4"/>
        <v>-0.26433680442653507</v>
      </c>
      <c r="AH12" s="26">
        <f t="shared" si="4"/>
        <v>-8.9807707308074969E-2</v>
      </c>
      <c r="AI12" s="26">
        <f t="shared" si="4"/>
        <v>-0.90940976494948766</v>
      </c>
      <c r="AJ12" s="26">
        <f t="shared" si="4"/>
        <v>-0.99988746088407388</v>
      </c>
      <c r="AL12" s="24" t="s">
        <v>37</v>
      </c>
      <c r="AM12" s="26">
        <f t="shared" ref="AM12:AS12" si="5">IFERROR(U12/C12-1,"N/A")</f>
        <v>-7.6197658093520193E-2</v>
      </c>
      <c r="AN12" s="26">
        <f t="shared" si="5"/>
        <v>-0.1352406596250586</v>
      </c>
      <c r="AO12" s="26">
        <f t="shared" si="5"/>
        <v>-1.7982487328576102E-3</v>
      </c>
      <c r="AP12" s="26">
        <f t="shared" si="5"/>
        <v>1.8120930072804686E-3</v>
      </c>
      <c r="AQ12" s="26">
        <f t="shared" si="5"/>
        <v>-4.8248318144452185E-2</v>
      </c>
      <c r="AR12" s="26">
        <f t="shared" si="5"/>
        <v>-0.39890337341150406</v>
      </c>
      <c r="AS12" s="26">
        <f t="shared" si="5"/>
        <v>-0.51623812828720905</v>
      </c>
      <c r="AU12" s="24" t="s">
        <v>37</v>
      </c>
      <c r="AV12" s="25">
        <v>9.7652950562316363</v>
      </c>
      <c r="AW12" s="25">
        <v>10.150947021293121</v>
      </c>
      <c r="AX12" s="25">
        <v>10.146382416737273</v>
      </c>
      <c r="AY12" s="25">
        <v>12.322048707596373</v>
      </c>
      <c r="AZ12" s="25">
        <v>9.5684094600673149</v>
      </c>
      <c r="BA12" s="25">
        <v>7.7680850289528749</v>
      </c>
      <c r="BB12" s="25">
        <v>7.5406751316787854</v>
      </c>
      <c r="BD12" s="24" t="s">
        <v>37</v>
      </c>
      <c r="BE12" s="25">
        <v>8.9576920489416434</v>
      </c>
      <c r="BF12" s="25">
        <v>9.8428645793475997</v>
      </c>
      <c r="BG12" s="25">
        <v>10.37157315803511</v>
      </c>
      <c r="BH12" s="25">
        <v>12.099394664462759</v>
      </c>
      <c r="BI12" s="25">
        <v>6.3790813672657114</v>
      </c>
      <c r="BJ12" s="25">
        <v>1.0119342870533081</v>
      </c>
      <c r="BK12" s="25">
        <v>1.373970265346052E-3</v>
      </c>
      <c r="BM12" s="24" t="s">
        <v>37</v>
      </c>
      <c r="BN12" s="25">
        <v>9.5180353667693556</v>
      </c>
      <c r="BO12" s="25">
        <v>9.5620893104900997</v>
      </c>
      <c r="BP12" s="25">
        <v>10.533965582946752</v>
      </c>
      <c r="BQ12" s="25">
        <v>12.15046342652939</v>
      </c>
      <c r="BR12" s="25">
        <v>8.9482055138596053</v>
      </c>
      <c r="BS12" s="25">
        <v>6.6913791085091825</v>
      </c>
      <c r="BT12" s="25">
        <v>5.731178399917364</v>
      </c>
      <c r="BV12" s="24" t="s">
        <v>37</v>
      </c>
      <c r="BW12" s="26">
        <f t="shared" ref="BW12:CC12" si="6">IFERROR(BE12/AV12-1,"N/A")</f>
        <v>-8.2701342114043785E-2</v>
      </c>
      <c r="BX12" s="26">
        <f t="shared" si="6"/>
        <v>-3.0350118200722753E-2</v>
      </c>
      <c r="BY12" s="26">
        <f t="shared" si="6"/>
        <v>2.2194190209740894E-2</v>
      </c>
      <c r="BZ12" s="26">
        <f t="shared" si="6"/>
        <v>-1.8069563626732843E-2</v>
      </c>
      <c r="CA12" s="26">
        <f t="shared" si="6"/>
        <v>-0.33331852133961315</v>
      </c>
      <c r="CB12" s="26">
        <f t="shared" si="6"/>
        <v>-0.86973182151306661</v>
      </c>
      <c r="CC12" s="26">
        <f t="shared" si="6"/>
        <v>-0.99981779214177069</v>
      </c>
      <c r="CE12" s="24" t="s">
        <v>37</v>
      </c>
      <c r="CF12" s="26">
        <f t="shared" ref="CF12:CL12" si="7">IFERROR(BN12/AV12-1,"N/A")</f>
        <v>-2.532024767695007E-2</v>
      </c>
      <c r="CG12" s="26">
        <f t="shared" si="7"/>
        <v>-5.80101255151666E-2</v>
      </c>
      <c r="CH12" s="26">
        <f t="shared" si="7"/>
        <v>3.8199148257030968E-2</v>
      </c>
      <c r="CI12" s="26">
        <f t="shared" si="7"/>
        <v>-1.3925061094848923E-2</v>
      </c>
      <c r="CJ12" s="26">
        <f t="shared" si="7"/>
        <v>-6.4817872687834011E-2</v>
      </c>
      <c r="CK12" s="26">
        <f t="shared" si="7"/>
        <v>-0.13860635104155528</v>
      </c>
      <c r="CL12" s="26">
        <f t="shared" si="7"/>
        <v>-0.2399648174948722</v>
      </c>
    </row>
    <row r="13" spans="2:91" x14ac:dyDescent="0.2">
      <c r="B13" s="27" t="s">
        <v>38</v>
      </c>
      <c r="C13" s="25"/>
      <c r="D13" s="25"/>
      <c r="E13" s="25"/>
      <c r="F13" s="25"/>
      <c r="G13" s="25"/>
      <c r="H13" s="25"/>
      <c r="I13" s="25"/>
      <c r="K13" s="27" t="s">
        <v>38</v>
      </c>
      <c r="L13" s="25"/>
      <c r="M13" s="25"/>
      <c r="N13" s="25"/>
      <c r="O13" s="25"/>
      <c r="P13" s="25"/>
      <c r="Q13" s="25"/>
      <c r="R13" s="25"/>
      <c r="T13" s="27" t="s">
        <v>38</v>
      </c>
      <c r="U13" s="25"/>
      <c r="V13" s="25"/>
      <c r="W13" s="25"/>
      <c r="X13" s="25"/>
      <c r="Y13" s="25"/>
      <c r="Z13" s="25"/>
      <c r="AA13" s="25"/>
      <c r="AC13" s="27" t="s">
        <v>38</v>
      </c>
      <c r="AD13" s="28"/>
      <c r="AE13" s="28"/>
      <c r="AF13" s="28"/>
      <c r="AG13" s="28"/>
      <c r="AH13" s="28"/>
      <c r="AI13" s="28"/>
      <c r="AJ13" s="28"/>
      <c r="AL13" s="27" t="s">
        <v>38</v>
      </c>
      <c r="AM13" s="28"/>
      <c r="AN13" s="28"/>
      <c r="AO13" s="28"/>
      <c r="AP13" s="28"/>
      <c r="AQ13" s="28"/>
      <c r="AR13" s="28"/>
      <c r="AS13" s="28"/>
      <c r="AU13" s="27" t="s">
        <v>38</v>
      </c>
      <c r="AV13" s="25"/>
      <c r="AW13" s="25"/>
      <c r="AX13" s="25"/>
      <c r="AY13" s="25"/>
      <c r="AZ13" s="25"/>
      <c r="BA13" s="25"/>
      <c r="BB13" s="25"/>
      <c r="BD13" s="27" t="s">
        <v>38</v>
      </c>
      <c r="BE13" s="25"/>
      <c r="BF13" s="25"/>
      <c r="BG13" s="25"/>
      <c r="BH13" s="25"/>
      <c r="BI13" s="25"/>
      <c r="BJ13" s="25"/>
      <c r="BK13" s="25"/>
      <c r="BM13" s="27" t="s">
        <v>38</v>
      </c>
      <c r="BN13" s="25"/>
      <c r="BO13" s="25"/>
      <c r="BP13" s="25"/>
      <c r="BQ13" s="25"/>
      <c r="BR13" s="25"/>
      <c r="BS13" s="25"/>
      <c r="BT13" s="25"/>
      <c r="BV13" s="27" t="s">
        <v>38</v>
      </c>
      <c r="BW13" s="28"/>
      <c r="BX13" s="28"/>
      <c r="BY13" s="28"/>
      <c r="BZ13" s="28"/>
      <c r="CA13" s="28"/>
      <c r="CB13" s="28"/>
      <c r="CC13" s="28"/>
      <c r="CE13" s="27" t="s">
        <v>38</v>
      </c>
      <c r="CF13" s="28"/>
      <c r="CG13" s="28"/>
      <c r="CH13" s="28"/>
      <c r="CI13" s="28"/>
      <c r="CJ13" s="28"/>
      <c r="CK13" s="28"/>
      <c r="CL13" s="28"/>
    </row>
    <row r="14" spans="2:91" x14ac:dyDescent="0.2">
      <c r="B14" s="24" t="s">
        <v>39</v>
      </c>
      <c r="C14" s="25">
        <v>30.501654935247554</v>
      </c>
      <c r="D14" s="25">
        <v>34.27837517904721</v>
      </c>
      <c r="E14" s="25">
        <v>35.395302161433477</v>
      </c>
      <c r="F14" s="25">
        <v>32.200154435625748</v>
      </c>
      <c r="G14" s="25">
        <v>27.877221064669492</v>
      </c>
      <c r="H14" s="25">
        <v>24.408454601918859</v>
      </c>
      <c r="I14" s="25">
        <v>23.794373579906111</v>
      </c>
      <c r="K14" s="24" t="s">
        <v>39</v>
      </c>
      <c r="L14" s="25">
        <v>30.00614461854067</v>
      </c>
      <c r="M14" s="25">
        <v>30.638873017294355</v>
      </c>
      <c r="N14" s="25">
        <v>30.717258721608331</v>
      </c>
      <c r="O14" s="25">
        <v>27.946217829402745</v>
      </c>
      <c r="P14" s="25">
        <v>25.080247206187778</v>
      </c>
      <c r="Q14" s="25">
        <v>1.9297716208501645</v>
      </c>
      <c r="R14" s="25">
        <v>9.2471474894461789E-4</v>
      </c>
      <c r="T14" s="24" t="s">
        <v>39</v>
      </c>
      <c r="U14" s="25">
        <v>29.295381904614789</v>
      </c>
      <c r="V14" s="25">
        <v>33.140189182387658</v>
      </c>
      <c r="W14" s="25">
        <v>33.950180749489647</v>
      </c>
      <c r="X14" s="25">
        <v>32.45145495854652</v>
      </c>
      <c r="Y14" s="25">
        <v>26.551457745581427</v>
      </c>
      <c r="Z14" s="25">
        <v>14.164454582468849</v>
      </c>
      <c r="AA14" s="25">
        <v>13.415203247994205</v>
      </c>
      <c r="AC14" s="24" t="s">
        <v>39</v>
      </c>
      <c r="AD14" s="26">
        <f t="shared" ref="AD14:AJ14" si="8">IFERROR(L14/C14-1,"N/A")</f>
        <v>-1.624535841608632E-2</v>
      </c>
      <c r="AE14" s="26">
        <f t="shared" si="8"/>
        <v>-0.10617487388893265</v>
      </c>
      <c r="AF14" s="26">
        <f t="shared" si="8"/>
        <v>-0.1321656591173932</v>
      </c>
      <c r="AG14" s="26">
        <f t="shared" si="8"/>
        <v>-0.13210919887752204</v>
      </c>
      <c r="AH14" s="26">
        <f t="shared" si="8"/>
        <v>-0.10033187497395457</v>
      </c>
      <c r="AI14" s="26">
        <f t="shared" si="8"/>
        <v>-0.92093839399818223</v>
      </c>
      <c r="AJ14" s="26">
        <f t="shared" si="8"/>
        <v>-0.99996113725180291</v>
      </c>
      <c r="AL14" s="24" t="s">
        <v>39</v>
      </c>
      <c r="AM14" s="26">
        <f t="shared" ref="AM14:AS14" si="9">IFERROR(U14/C14-1,"N/A")</f>
        <v>-3.9547789560716695E-2</v>
      </c>
      <c r="AN14" s="26">
        <f t="shared" si="9"/>
        <v>-3.3204199169722393E-2</v>
      </c>
      <c r="AO14" s="26">
        <f t="shared" si="9"/>
        <v>-4.082805693684477E-2</v>
      </c>
      <c r="AP14" s="26">
        <f t="shared" si="9"/>
        <v>7.8043266352392227E-3</v>
      </c>
      <c r="AQ14" s="26">
        <f t="shared" si="9"/>
        <v>-4.7557226597750302E-2</v>
      </c>
      <c r="AR14" s="26">
        <f t="shared" si="9"/>
        <v>-0.4196906435299137</v>
      </c>
      <c r="AS14" s="26">
        <f t="shared" si="9"/>
        <v>-0.43620271393389043</v>
      </c>
      <c r="AU14" s="24" t="s">
        <v>39</v>
      </c>
      <c r="AV14" s="25">
        <v>33.805939671767888</v>
      </c>
      <c r="AW14" s="25">
        <v>33.834658084514416</v>
      </c>
      <c r="AX14" s="25">
        <v>32.430442009937892</v>
      </c>
      <c r="AY14" s="25">
        <v>29.020697121220774</v>
      </c>
      <c r="AZ14" s="25">
        <v>20.493811212519685</v>
      </c>
      <c r="BA14" s="25">
        <v>14.145467523101555</v>
      </c>
      <c r="BB14" s="25">
        <v>12.306289192589473</v>
      </c>
      <c r="BD14" s="24" t="s">
        <v>39</v>
      </c>
      <c r="BE14" s="25">
        <v>31.008478146827972</v>
      </c>
      <c r="BF14" s="25">
        <v>31.363019088486514</v>
      </c>
      <c r="BG14" s="25">
        <v>31.318960893189821</v>
      </c>
      <c r="BH14" s="25">
        <v>29.922947859789389</v>
      </c>
      <c r="BI14" s="25">
        <v>22.072932638702166</v>
      </c>
      <c r="BJ14" s="25">
        <v>1.874208457928813</v>
      </c>
      <c r="BK14" s="25">
        <v>8.7471474894461787E-4</v>
      </c>
      <c r="BM14" s="24" t="s">
        <v>39</v>
      </c>
      <c r="BN14" s="25">
        <v>33.812200123299363</v>
      </c>
      <c r="BO14" s="25">
        <v>33.560129875828359</v>
      </c>
      <c r="BP14" s="25">
        <v>32.868702626617889</v>
      </c>
      <c r="BQ14" s="25">
        <v>27.804426018631087</v>
      </c>
      <c r="BR14" s="25">
        <v>22.742277196377188</v>
      </c>
      <c r="BS14" s="25">
        <v>13.849334538647799</v>
      </c>
      <c r="BT14" s="25">
        <v>13.167614241970108</v>
      </c>
      <c r="BV14" s="24" t="s">
        <v>39</v>
      </c>
      <c r="BW14" s="26">
        <f t="shared" ref="BW14:CC14" si="10">IFERROR(BE14/AV14-1,"N/A")</f>
        <v>-8.2750592117873834E-2</v>
      </c>
      <c r="BX14" s="26">
        <f t="shared" si="10"/>
        <v>-7.3050509032900002E-2</v>
      </c>
      <c r="BY14" s="26">
        <f t="shared" si="10"/>
        <v>-3.4272771132982771E-2</v>
      </c>
      <c r="BZ14" s="26">
        <f t="shared" si="10"/>
        <v>3.1089905759323244E-2</v>
      </c>
      <c r="CA14" s="26">
        <f t="shared" si="10"/>
        <v>7.705357533584567E-2</v>
      </c>
      <c r="CB14" s="26">
        <f t="shared" si="10"/>
        <v>-0.86750466501952195</v>
      </c>
      <c r="CC14" s="26">
        <f t="shared" si="10"/>
        <v>-0.99992892132345867</v>
      </c>
      <c r="CE14" s="24" t="s">
        <v>39</v>
      </c>
      <c r="CF14" s="26">
        <f t="shared" ref="CF14:CL14" si="11">IFERROR(BN14/AV14-1,"N/A")</f>
        <v>1.8518791645072419E-4</v>
      </c>
      <c r="CG14" s="26">
        <f t="shared" si="11"/>
        <v>-8.1138165487093517E-3</v>
      </c>
      <c r="CH14" s="26">
        <f t="shared" si="11"/>
        <v>1.3513865045246654E-2</v>
      </c>
      <c r="CI14" s="26">
        <f t="shared" si="11"/>
        <v>-4.1910471602707111E-2</v>
      </c>
      <c r="CJ14" s="26">
        <f t="shared" si="11"/>
        <v>0.1097143894096142</v>
      </c>
      <c r="CK14" s="26">
        <f t="shared" si="11"/>
        <v>-2.0934831879549365E-2</v>
      </c>
      <c r="CL14" s="26">
        <f t="shared" si="11"/>
        <v>6.9990639412187861E-2</v>
      </c>
    </row>
    <row r="15" spans="2:91" x14ac:dyDescent="0.2">
      <c r="B15" s="27" t="s">
        <v>40</v>
      </c>
      <c r="C15" s="25"/>
      <c r="D15" s="25"/>
      <c r="E15" s="25"/>
      <c r="F15" s="25"/>
      <c r="G15" s="25"/>
      <c r="H15" s="25"/>
      <c r="I15" s="25"/>
      <c r="K15" s="27" t="s">
        <v>40</v>
      </c>
      <c r="L15" s="25"/>
      <c r="M15" s="25"/>
      <c r="N15" s="25"/>
      <c r="O15" s="25"/>
      <c r="P15" s="25"/>
      <c r="Q15" s="25"/>
      <c r="R15" s="25"/>
      <c r="T15" s="27" t="s">
        <v>40</v>
      </c>
      <c r="U15" s="25"/>
      <c r="V15" s="25"/>
      <c r="W15" s="25"/>
      <c r="X15" s="25"/>
      <c r="Y15" s="25"/>
      <c r="Z15" s="25"/>
      <c r="AA15" s="25"/>
      <c r="AC15" s="27" t="s">
        <v>40</v>
      </c>
      <c r="AD15" s="28"/>
      <c r="AE15" s="28"/>
      <c r="AF15" s="28"/>
      <c r="AG15" s="28"/>
      <c r="AH15" s="28"/>
      <c r="AI15" s="28"/>
      <c r="AJ15" s="28"/>
      <c r="AL15" s="27" t="s">
        <v>40</v>
      </c>
      <c r="AM15" s="28"/>
      <c r="AN15" s="28"/>
      <c r="AO15" s="28"/>
      <c r="AP15" s="28"/>
      <c r="AQ15" s="28"/>
      <c r="AR15" s="28"/>
      <c r="AS15" s="28"/>
      <c r="AU15" s="27" t="s">
        <v>40</v>
      </c>
      <c r="AV15" s="25"/>
      <c r="AW15" s="25"/>
      <c r="AX15" s="25"/>
      <c r="AY15" s="25"/>
      <c r="AZ15" s="25"/>
      <c r="BA15" s="25"/>
      <c r="BB15" s="25"/>
      <c r="BD15" s="27" t="s">
        <v>40</v>
      </c>
      <c r="BE15" s="25"/>
      <c r="BF15" s="25"/>
      <c r="BG15" s="25"/>
      <c r="BH15" s="25"/>
      <c r="BI15" s="25"/>
      <c r="BJ15" s="25"/>
      <c r="BK15" s="25"/>
      <c r="BM15" s="27" t="s">
        <v>40</v>
      </c>
      <c r="BN15" s="25"/>
      <c r="BO15" s="25"/>
      <c r="BP15" s="25"/>
      <c r="BQ15" s="25"/>
      <c r="BR15" s="25"/>
      <c r="BS15" s="25"/>
      <c r="BT15" s="25"/>
      <c r="BV15" s="27" t="s">
        <v>40</v>
      </c>
      <c r="BW15" s="28"/>
      <c r="BX15" s="28"/>
      <c r="BY15" s="28"/>
      <c r="BZ15" s="28"/>
      <c r="CA15" s="28"/>
      <c r="CB15" s="28"/>
      <c r="CC15" s="28"/>
      <c r="CE15" s="27" t="s">
        <v>40</v>
      </c>
      <c r="CF15" s="28"/>
      <c r="CG15" s="28"/>
      <c r="CH15" s="28"/>
      <c r="CI15" s="28"/>
      <c r="CJ15" s="28"/>
      <c r="CK15" s="28"/>
      <c r="CL15" s="28"/>
    </row>
    <row r="16" spans="2:91" x14ac:dyDescent="0.2">
      <c r="B16" s="24" t="s">
        <v>41</v>
      </c>
      <c r="C16" s="25">
        <v>3.4934286444640832</v>
      </c>
      <c r="D16" s="25">
        <v>6.1962707091495934</v>
      </c>
      <c r="E16" s="25">
        <v>7.5749341080264943</v>
      </c>
      <c r="F16" s="25">
        <v>7.5749341080264943</v>
      </c>
      <c r="G16" s="25">
        <v>7.5296646531448896</v>
      </c>
      <c r="H16" s="25">
        <v>7.3854553917837187</v>
      </c>
      <c r="I16" s="25">
        <v>6.3806730581076234</v>
      </c>
      <c r="K16" s="24" t="s">
        <v>41</v>
      </c>
      <c r="L16" s="25">
        <v>5.8264215276261577</v>
      </c>
      <c r="M16" s="25">
        <v>7.1206188943152169</v>
      </c>
      <c r="N16" s="25">
        <v>7.5754478845432267</v>
      </c>
      <c r="O16" s="25">
        <v>7.5754478845432267</v>
      </c>
      <c r="P16" s="25">
        <v>8.7361170237859831</v>
      </c>
      <c r="Q16" s="25">
        <v>0.67264830716974611</v>
      </c>
      <c r="R16" s="25">
        <v>6.9254638168601487E-4</v>
      </c>
      <c r="T16" s="24" t="s">
        <v>41</v>
      </c>
      <c r="U16" s="25">
        <v>3.5866906642566185</v>
      </c>
      <c r="V16" s="25">
        <v>6.37856258321104</v>
      </c>
      <c r="W16" s="25">
        <v>7.5174164846851808</v>
      </c>
      <c r="X16" s="25">
        <v>7.5174164846851808</v>
      </c>
      <c r="Y16" s="25">
        <v>7.4833873674518809</v>
      </c>
      <c r="Z16" s="25">
        <v>6.3839449131621997</v>
      </c>
      <c r="AA16" s="25">
        <v>5.8470184817328885</v>
      </c>
      <c r="AC16" s="24" t="s">
        <v>41</v>
      </c>
      <c r="AD16" s="26">
        <f t="shared" ref="AD16:AJ19" si="12">IFERROR(L16/C16-1,"N/A")</f>
        <v>0.66782325348453542</v>
      </c>
      <c r="AE16" s="26">
        <f t="shared" si="12"/>
        <v>0.14917814739770874</v>
      </c>
      <c r="AF16" s="26">
        <f t="shared" si="12"/>
        <v>6.7825872727800274E-5</v>
      </c>
      <c r="AG16" s="26">
        <f t="shared" si="12"/>
        <v>6.7825872727800274E-5</v>
      </c>
      <c r="AH16" s="26">
        <f t="shared" si="12"/>
        <v>0.16022657398655848</v>
      </c>
      <c r="AI16" s="26">
        <f t="shared" si="12"/>
        <v>-0.90892256855033426</v>
      </c>
      <c r="AJ16" s="26">
        <f t="shared" si="12"/>
        <v>-0.99989146186062516</v>
      </c>
      <c r="AL16" s="24" t="s">
        <v>41</v>
      </c>
      <c r="AM16" s="26">
        <f t="shared" ref="AM16:AS19" si="13">IFERROR(U16/C16-1,"N/A")</f>
        <v>2.6696414692861881E-2</v>
      </c>
      <c r="AN16" s="26">
        <f t="shared" si="13"/>
        <v>2.9419611023816072E-2</v>
      </c>
      <c r="AO16" s="26">
        <f t="shared" si="13"/>
        <v>-7.5931516394799337E-3</v>
      </c>
      <c r="AP16" s="26">
        <f t="shared" si="13"/>
        <v>-7.5931516394799337E-3</v>
      </c>
      <c r="AQ16" s="26">
        <f t="shared" si="13"/>
        <v>-6.1459955821113743E-3</v>
      </c>
      <c r="AR16" s="26">
        <f t="shared" si="13"/>
        <v>-0.13560578535694556</v>
      </c>
      <c r="AS16" s="26">
        <f t="shared" si="13"/>
        <v>-8.363609473716016E-2</v>
      </c>
      <c r="AU16" s="24" t="s">
        <v>41</v>
      </c>
      <c r="AV16" s="25">
        <v>3.0408604466761542</v>
      </c>
      <c r="AW16" s="25">
        <v>3.4319774726373629</v>
      </c>
      <c r="AX16" s="25">
        <v>3.2442412888967298</v>
      </c>
      <c r="AY16" s="25">
        <v>3.063713161358474</v>
      </c>
      <c r="AZ16" s="25">
        <v>2.8002836225701508</v>
      </c>
      <c r="BA16" s="25">
        <v>3.1122801959952731</v>
      </c>
      <c r="BB16" s="25">
        <v>1.6754816533368371</v>
      </c>
      <c r="BD16" s="24" t="s">
        <v>41</v>
      </c>
      <c r="BE16" s="25">
        <v>1.7372206499638285</v>
      </c>
      <c r="BF16" s="25">
        <v>1.9421034662487526</v>
      </c>
      <c r="BG16" s="25">
        <v>1.84375971819174</v>
      </c>
      <c r="BH16" s="25">
        <v>1.7608804424836006</v>
      </c>
      <c r="BI16" s="25">
        <v>1.5670158955771178</v>
      </c>
      <c r="BJ16" s="25">
        <v>0.67264830716974611</v>
      </c>
      <c r="BK16" s="25">
        <v>6.9254638168601487E-4</v>
      </c>
      <c r="BM16" s="24" t="s">
        <v>41</v>
      </c>
      <c r="BN16" s="25">
        <v>3.4825940315038895</v>
      </c>
      <c r="BO16" s="25">
        <v>3.9368158687253194</v>
      </c>
      <c r="BP16" s="25">
        <v>3.7187893812194006</v>
      </c>
      <c r="BQ16" s="25">
        <v>3.445151409864716</v>
      </c>
      <c r="BR16" s="25">
        <v>3.1959783654170892</v>
      </c>
      <c r="BS16" s="25">
        <v>5.3801548122275245</v>
      </c>
      <c r="BT16" s="25">
        <v>4.5276015613072804</v>
      </c>
      <c r="BV16" s="24" t="s">
        <v>41</v>
      </c>
      <c r="BW16" s="26">
        <f t="shared" ref="BW16:CC19" si="14">IFERROR(BE16/AV16-1,"N/A")</f>
        <v>-0.42870753839995634</v>
      </c>
      <c r="BX16" s="26">
        <f t="shared" si="14"/>
        <v>-0.43411532222083338</v>
      </c>
      <c r="BY16" s="26">
        <f t="shared" si="14"/>
        <v>-0.4316823090495997</v>
      </c>
      <c r="BZ16" s="26">
        <f t="shared" si="14"/>
        <v>-0.42524631068829799</v>
      </c>
      <c r="CA16" s="26">
        <f t="shared" si="14"/>
        <v>-0.44040814903638859</v>
      </c>
      <c r="CB16" s="26">
        <f t="shared" si="14"/>
        <v>-0.78387283123310159</v>
      </c>
      <c r="CC16" s="26">
        <f t="shared" si="14"/>
        <v>-0.99958665833176585</v>
      </c>
      <c r="CE16" s="24" t="s">
        <v>41</v>
      </c>
      <c r="CF16" s="26">
        <f t="shared" ref="CF16:CL19" si="15">IFERROR(BN16/AV16-1,"N/A")</f>
        <v>0.14526598394562207</v>
      </c>
      <c r="CG16" s="26">
        <f t="shared" si="15"/>
        <v>0.14709840029923171</v>
      </c>
      <c r="CH16" s="26">
        <f t="shared" si="15"/>
        <v>0.14627398213159748</v>
      </c>
      <c r="CI16" s="26">
        <f t="shared" si="15"/>
        <v>0.12450194532477354</v>
      </c>
      <c r="CJ16" s="26">
        <f t="shared" si="15"/>
        <v>0.14130523767580461</v>
      </c>
      <c r="CK16" s="26">
        <f t="shared" si="15"/>
        <v>0.72868587447571054</v>
      </c>
      <c r="CL16" s="26">
        <f t="shared" si="15"/>
        <v>1.7022686594569687</v>
      </c>
    </row>
    <row r="17" spans="2:90" x14ac:dyDescent="0.2">
      <c r="B17" s="24" t="s">
        <v>42</v>
      </c>
      <c r="C17" s="25">
        <v>64.314629352496098</v>
      </c>
      <c r="D17" s="25">
        <v>74.01531832869027</v>
      </c>
      <c r="E17" s="25">
        <v>83.731868435497063</v>
      </c>
      <c r="F17" s="25">
        <v>83.032280783940777</v>
      </c>
      <c r="G17" s="25">
        <v>74.979695851933627</v>
      </c>
      <c r="H17" s="25">
        <v>75.258368483118645</v>
      </c>
      <c r="I17" s="25">
        <v>41.429973514900936</v>
      </c>
      <c r="K17" s="24" t="s">
        <v>42</v>
      </c>
      <c r="L17" s="25">
        <v>89.398708123526404</v>
      </c>
      <c r="M17" s="25">
        <v>89.884340313853329</v>
      </c>
      <c r="N17" s="25">
        <v>108.08819025721289</v>
      </c>
      <c r="O17" s="25">
        <v>112.96137880991238</v>
      </c>
      <c r="P17" s="25">
        <v>87.057034591458248</v>
      </c>
      <c r="Q17" s="25">
        <v>6.6931481786711577</v>
      </c>
      <c r="R17" s="25">
        <v>2.6585148583700186E-3</v>
      </c>
      <c r="T17" s="24" t="s">
        <v>42</v>
      </c>
      <c r="U17" s="25">
        <v>74.425327036920379</v>
      </c>
      <c r="V17" s="25">
        <v>71.720805387874677</v>
      </c>
      <c r="W17" s="25">
        <v>83.83176447880021</v>
      </c>
      <c r="X17" s="25">
        <v>78.905232802444516</v>
      </c>
      <c r="Y17" s="25">
        <v>103.58833826056967</v>
      </c>
      <c r="Z17" s="25">
        <v>60.272607030127887</v>
      </c>
      <c r="AA17" s="25">
        <v>51.35976855929124</v>
      </c>
      <c r="AC17" s="24" t="s">
        <v>42</v>
      </c>
      <c r="AD17" s="26">
        <f t="shared" si="12"/>
        <v>0.39002135320642672</v>
      </c>
      <c r="AE17" s="26">
        <f t="shared" si="12"/>
        <v>0.21440186090521496</v>
      </c>
      <c r="AF17" s="26">
        <f t="shared" si="12"/>
        <v>0.29088472856041347</v>
      </c>
      <c r="AG17" s="26">
        <f t="shared" si="12"/>
        <v>0.3604513538999421</v>
      </c>
      <c r="AH17" s="26">
        <f t="shared" si="12"/>
        <v>0.16107478967872013</v>
      </c>
      <c r="AI17" s="26">
        <f t="shared" si="12"/>
        <v>-0.91106439969964925</v>
      </c>
      <c r="AJ17" s="26">
        <f t="shared" si="12"/>
        <v>-0.99993583112339157</v>
      </c>
      <c r="AL17" s="24" t="s">
        <v>42</v>
      </c>
      <c r="AM17" s="26">
        <f t="shared" si="13"/>
        <v>0.15720680949600907</v>
      </c>
      <c r="AN17" s="26">
        <f t="shared" si="13"/>
        <v>-3.1000514388467848E-2</v>
      </c>
      <c r="AO17" s="26">
        <f t="shared" si="13"/>
        <v>1.1930468669776317E-3</v>
      </c>
      <c r="AP17" s="26">
        <f t="shared" si="13"/>
        <v>-4.9704138469173209E-2</v>
      </c>
      <c r="AQ17" s="26">
        <f t="shared" si="13"/>
        <v>0.38155185992126506</v>
      </c>
      <c r="AR17" s="26">
        <f t="shared" si="13"/>
        <v>-0.19912418718394409</v>
      </c>
      <c r="AS17" s="26">
        <f t="shared" si="13"/>
        <v>0.23967659648198669</v>
      </c>
      <c r="AU17" s="24" t="s">
        <v>42</v>
      </c>
      <c r="AV17" s="25">
        <v>62.463727223875694</v>
      </c>
      <c r="AW17" s="25">
        <v>69.083361192976767</v>
      </c>
      <c r="AX17" s="25">
        <v>77.334214807475746</v>
      </c>
      <c r="AY17" s="25">
        <v>54.37891671870851</v>
      </c>
      <c r="AZ17" s="25">
        <v>51.702408825682795</v>
      </c>
      <c r="BA17" s="25">
        <v>57.60500881543917</v>
      </c>
      <c r="BB17" s="25">
        <v>53.76368898343717</v>
      </c>
      <c r="BD17" s="24" t="s">
        <v>42</v>
      </c>
      <c r="BE17" s="25">
        <v>74.265922630047172</v>
      </c>
      <c r="BF17" s="25">
        <v>80.663993770119589</v>
      </c>
      <c r="BG17" s="25">
        <v>86.109485220636785</v>
      </c>
      <c r="BH17" s="25">
        <v>71.450313609469347</v>
      </c>
      <c r="BI17" s="25">
        <v>79.470313116031591</v>
      </c>
      <c r="BJ17" s="25">
        <v>6.6931481786711577</v>
      </c>
      <c r="BK17" s="25">
        <v>2.6585148583700186E-3</v>
      </c>
      <c r="BM17" s="24" t="s">
        <v>42</v>
      </c>
      <c r="BN17" s="25">
        <v>71.290959604507989</v>
      </c>
      <c r="BO17" s="25">
        <v>68.341377226348555</v>
      </c>
      <c r="BP17" s="25">
        <v>59.132371595589781</v>
      </c>
      <c r="BQ17" s="25">
        <v>52.370141106991653</v>
      </c>
      <c r="BR17" s="25">
        <v>55.264612376757839</v>
      </c>
      <c r="BS17" s="25">
        <v>63.629921844612618</v>
      </c>
      <c r="BT17" s="25">
        <v>58.06271284276108</v>
      </c>
      <c r="BV17" s="24" t="s">
        <v>42</v>
      </c>
      <c r="BW17" s="26">
        <f t="shared" si="14"/>
        <v>0.18894478332795184</v>
      </c>
      <c r="BX17" s="26">
        <f t="shared" si="14"/>
        <v>0.16763273206689533</v>
      </c>
      <c r="BY17" s="26">
        <f t="shared" si="14"/>
        <v>0.1134720309116366</v>
      </c>
      <c r="BZ17" s="26">
        <f t="shared" si="14"/>
        <v>0.31393411124881054</v>
      </c>
      <c r="CA17" s="26">
        <f t="shared" si="14"/>
        <v>0.53707177133602513</v>
      </c>
      <c r="CB17" s="26">
        <f t="shared" si="14"/>
        <v>-0.88380961454037177</v>
      </c>
      <c r="CC17" s="26">
        <f t="shared" si="14"/>
        <v>-0.99995055185184212</v>
      </c>
      <c r="CE17" s="24" t="s">
        <v>42</v>
      </c>
      <c r="CF17" s="26">
        <f t="shared" si="15"/>
        <v>0.14131773387448821</v>
      </c>
      <c r="CG17" s="26">
        <f t="shared" si="15"/>
        <v>-1.0740414968454681E-2</v>
      </c>
      <c r="CH17" s="26">
        <f t="shared" si="15"/>
        <v>-0.23536597943354853</v>
      </c>
      <c r="CI17" s="26">
        <f t="shared" si="15"/>
        <v>-3.694033888368653E-2</v>
      </c>
      <c r="CJ17" s="26">
        <f t="shared" si="15"/>
        <v>6.8898212520139834E-2</v>
      </c>
      <c r="CK17" s="26">
        <f t="shared" si="15"/>
        <v>0.10459008952635829</v>
      </c>
      <c r="CL17" s="26">
        <f t="shared" si="15"/>
        <v>7.9961474753867723E-2</v>
      </c>
    </row>
    <row r="18" spans="2:90" x14ac:dyDescent="0.2">
      <c r="B18" s="29" t="s">
        <v>43</v>
      </c>
      <c r="C18" s="30">
        <v>219.35345888120114</v>
      </c>
      <c r="D18" s="30">
        <v>227.67069455136237</v>
      </c>
      <c r="E18" s="30">
        <v>242.54508927437348</v>
      </c>
      <c r="F18" s="30">
        <v>240.24238430287596</v>
      </c>
      <c r="G18" s="30">
        <v>241.25544127914873</v>
      </c>
      <c r="H18" s="30">
        <v>217.74527799849906</v>
      </c>
      <c r="I18" s="30">
        <v>236.06645717985541</v>
      </c>
      <c r="K18" s="29" t="s">
        <v>43</v>
      </c>
      <c r="L18" s="30">
        <v>180.25052032377835</v>
      </c>
      <c r="M18" s="30">
        <v>199.14374762959068</v>
      </c>
      <c r="N18" s="30">
        <v>208.39571493244679</v>
      </c>
      <c r="O18" s="30">
        <v>193.98918872067301</v>
      </c>
      <c r="P18" s="30">
        <v>150.96653925345663</v>
      </c>
      <c r="Q18" s="30">
        <v>10.6295757315293</v>
      </c>
      <c r="R18" s="30">
        <v>6.9912447197633906E-4</v>
      </c>
      <c r="T18" s="29" t="s">
        <v>43</v>
      </c>
      <c r="U18" s="30">
        <v>205.36430747028871</v>
      </c>
      <c r="V18" s="30">
        <v>227.30349945622297</v>
      </c>
      <c r="W18" s="30">
        <v>238.54338625102253</v>
      </c>
      <c r="X18" s="30">
        <v>225.59219756675552</v>
      </c>
      <c r="Y18" s="30">
        <v>177.16465326368933</v>
      </c>
      <c r="Z18" s="30">
        <v>99.501279647414492</v>
      </c>
      <c r="AA18" s="30">
        <v>77.394465075261451</v>
      </c>
      <c r="AC18" s="29" t="s">
        <v>43</v>
      </c>
      <c r="AD18" s="31">
        <f t="shared" si="12"/>
        <v>-0.17826451771886764</v>
      </c>
      <c r="AE18" s="31">
        <f t="shared" si="12"/>
        <v>-0.12529916060556501</v>
      </c>
      <c r="AF18" s="31">
        <f t="shared" si="12"/>
        <v>-0.14079598331218324</v>
      </c>
      <c r="AG18" s="31">
        <f t="shared" si="12"/>
        <v>-0.19252720837090542</v>
      </c>
      <c r="AH18" s="31">
        <f t="shared" si="12"/>
        <v>-0.37424607522622377</v>
      </c>
      <c r="AI18" s="31">
        <f t="shared" si="12"/>
        <v>-0.9511834386066339</v>
      </c>
      <c r="AJ18" s="31">
        <f t="shared" si="12"/>
        <v>-0.99999703844213905</v>
      </c>
      <c r="AL18" s="29" t="s">
        <v>43</v>
      </c>
      <c r="AM18" s="31">
        <f t="shared" si="13"/>
        <v>-6.377447377517198E-2</v>
      </c>
      <c r="AN18" s="31">
        <f t="shared" si="13"/>
        <v>-1.6128342554714292E-3</v>
      </c>
      <c r="AO18" s="31">
        <f t="shared" si="13"/>
        <v>-1.6498800430562954E-2</v>
      </c>
      <c r="AP18" s="31">
        <f t="shared" si="13"/>
        <v>-6.0980858055632692E-2</v>
      </c>
      <c r="AQ18" s="31">
        <f t="shared" si="13"/>
        <v>-0.26565530574418028</v>
      </c>
      <c r="AR18" s="31">
        <f t="shared" si="13"/>
        <v>-0.54303817487100514</v>
      </c>
      <c r="AS18" s="31">
        <f t="shared" si="13"/>
        <v>-0.67214967344430554</v>
      </c>
      <c r="AU18" s="29" t="s">
        <v>43</v>
      </c>
      <c r="AV18" s="30">
        <v>215.03321619952163</v>
      </c>
      <c r="AW18" s="30">
        <v>223.73029434313469</v>
      </c>
      <c r="AX18" s="30">
        <v>212.46259031848416</v>
      </c>
      <c r="AY18" s="30">
        <v>180.47695916376847</v>
      </c>
      <c r="AZ18" s="30">
        <v>160.19086276031669</v>
      </c>
      <c r="BA18" s="30">
        <v>127.02093133041427</v>
      </c>
      <c r="BB18" s="30">
        <v>110.11198196368997</v>
      </c>
      <c r="BD18" s="29" t="s">
        <v>43</v>
      </c>
      <c r="BE18" s="30">
        <v>197.56856942794718</v>
      </c>
      <c r="BF18" s="30">
        <v>211.05204371129011</v>
      </c>
      <c r="BG18" s="30">
        <v>210.72056940848478</v>
      </c>
      <c r="BH18" s="30">
        <v>165.03681202137929</v>
      </c>
      <c r="BI18" s="30">
        <v>135.4880758129049</v>
      </c>
      <c r="BJ18" s="30">
        <v>10.121358538555963</v>
      </c>
      <c r="BK18" s="30">
        <v>0</v>
      </c>
      <c r="BM18" s="29" t="s">
        <v>43</v>
      </c>
      <c r="BN18" s="30">
        <v>201.73724717900464</v>
      </c>
      <c r="BO18" s="30">
        <v>221.8741108867228</v>
      </c>
      <c r="BP18" s="30">
        <v>228.93228652033548</v>
      </c>
      <c r="BQ18" s="30">
        <v>174.93468513733649</v>
      </c>
      <c r="BR18" s="30">
        <v>150.24406711413781</v>
      </c>
      <c r="BS18" s="30">
        <v>106.31015255410281</v>
      </c>
      <c r="BT18" s="30">
        <v>87.631842683635469</v>
      </c>
      <c r="BV18" s="29" t="s">
        <v>43</v>
      </c>
      <c r="BW18" s="31">
        <f t="shared" si="14"/>
        <v>-8.1218367470119679E-2</v>
      </c>
      <c r="BX18" s="31">
        <f t="shared" si="14"/>
        <v>-5.6667563367167273E-2</v>
      </c>
      <c r="BY18" s="31">
        <f t="shared" si="14"/>
        <v>-8.1991888896209009E-3</v>
      </c>
      <c r="BZ18" s="31">
        <f t="shared" si="14"/>
        <v>-8.5551902103904953E-2</v>
      </c>
      <c r="CA18" s="31">
        <f t="shared" si="14"/>
        <v>-0.15420846433902402</v>
      </c>
      <c r="CB18" s="31">
        <f t="shared" si="14"/>
        <v>-0.92031739625473463</v>
      </c>
      <c r="CC18" s="31">
        <f t="shared" si="14"/>
        <v>-1</v>
      </c>
      <c r="CE18" s="29" t="s">
        <v>43</v>
      </c>
      <c r="CF18" s="31">
        <f t="shared" si="15"/>
        <v>-6.1832163679215624E-2</v>
      </c>
      <c r="CG18" s="31">
        <f t="shared" si="15"/>
        <v>-8.2965226585053342E-3</v>
      </c>
      <c r="CH18" s="31">
        <f t="shared" si="15"/>
        <v>7.751809943182475E-2</v>
      </c>
      <c r="CI18" s="31">
        <f t="shared" si="15"/>
        <v>-3.0709039270784722E-2</v>
      </c>
      <c r="CJ18" s="31">
        <f t="shared" si="15"/>
        <v>-6.2093402050413027E-2</v>
      </c>
      <c r="CK18" s="31">
        <f t="shared" si="15"/>
        <v>-0.16305012535640573</v>
      </c>
      <c r="CL18" s="31">
        <f t="shared" si="15"/>
        <v>-0.2041570670071805</v>
      </c>
    </row>
    <row r="19" spans="2:90" x14ac:dyDescent="0.2">
      <c r="B19" s="32" t="s">
        <v>14</v>
      </c>
      <c r="C19" s="25">
        <v>338.50667940839287</v>
      </c>
      <c r="D19" s="25">
        <v>364.66696995566861</v>
      </c>
      <c r="E19" s="25">
        <v>392.16060310715238</v>
      </c>
      <c r="F19" s="25">
        <v>387.10956283049177</v>
      </c>
      <c r="G19" s="25">
        <v>371.78332908029199</v>
      </c>
      <c r="H19" s="25">
        <v>346.75933760863813</v>
      </c>
      <c r="I19" s="25">
        <v>327.7388800082615</v>
      </c>
      <c r="K19" s="32" t="s">
        <v>14</v>
      </c>
      <c r="L19" s="25">
        <v>325.23710537209729</v>
      </c>
      <c r="M19" s="25">
        <v>349.53794395155296</v>
      </c>
      <c r="N19" s="25">
        <v>377.23761739513509</v>
      </c>
      <c r="O19" s="25">
        <v>364.52707840073538</v>
      </c>
      <c r="P19" s="25">
        <v>293.97727712411961</v>
      </c>
      <c r="Q19" s="25">
        <v>22.139681009637716</v>
      </c>
      <c r="R19" s="25">
        <v>7.8263999792009455E-3</v>
      </c>
      <c r="T19" s="32" t="s">
        <v>14</v>
      </c>
      <c r="U19" s="25">
        <v>332.77524276452192</v>
      </c>
      <c r="V19" s="25">
        <v>361.52887466893901</v>
      </c>
      <c r="W19" s="25">
        <v>385.98612732425636</v>
      </c>
      <c r="X19" s="25">
        <v>367.60003869818081</v>
      </c>
      <c r="Y19" s="25">
        <v>332.2192829151677</v>
      </c>
      <c r="Z19" s="25">
        <v>197.53974117590121</v>
      </c>
      <c r="AA19" s="25">
        <v>163.25288164734977</v>
      </c>
      <c r="AC19" s="32" t="s">
        <v>14</v>
      </c>
      <c r="AD19" s="26">
        <f t="shared" si="12"/>
        <v>-3.9200331466093252E-2</v>
      </c>
      <c r="AE19" s="26">
        <f t="shared" si="12"/>
        <v>-4.1487239729868675E-2</v>
      </c>
      <c r="AF19" s="26">
        <f t="shared" si="12"/>
        <v>-3.8053250616660761E-2</v>
      </c>
      <c r="AG19" s="26">
        <f t="shared" si="12"/>
        <v>-5.8336157507028141E-2</v>
      </c>
      <c r="AH19" s="26">
        <f t="shared" si="12"/>
        <v>-0.20927794731583849</v>
      </c>
      <c r="AI19" s="26">
        <f t="shared" si="12"/>
        <v>-0.93615260323681559</v>
      </c>
      <c r="AJ19" s="26">
        <f t="shared" si="12"/>
        <v>-0.99997612001365532</v>
      </c>
      <c r="AL19" s="32" t="s">
        <v>14</v>
      </c>
      <c r="AM19" s="26">
        <f t="shared" si="13"/>
        <v>-1.6931531909171627E-2</v>
      </c>
      <c r="AN19" s="26">
        <f t="shared" si="13"/>
        <v>-8.6053729711552673E-3</v>
      </c>
      <c r="AO19" s="26">
        <f t="shared" si="13"/>
        <v>-1.5744763074043266E-2</v>
      </c>
      <c r="AP19" s="26">
        <f t="shared" si="13"/>
        <v>-5.0397938996029956E-2</v>
      </c>
      <c r="AQ19" s="26">
        <f t="shared" si="13"/>
        <v>-0.10641694522182266</v>
      </c>
      <c r="AR19" s="26">
        <f t="shared" si="13"/>
        <v>-0.43032610876985278</v>
      </c>
      <c r="AS19" s="26">
        <f t="shared" si="13"/>
        <v>-0.50188124874523721</v>
      </c>
      <c r="AU19" s="32" t="s">
        <v>14</v>
      </c>
      <c r="AV19" s="25">
        <v>335.4156880879832</v>
      </c>
      <c r="AW19" s="25">
        <v>351.62872400911897</v>
      </c>
      <c r="AX19" s="25">
        <v>346.48415786297136</v>
      </c>
      <c r="AY19" s="25">
        <v>287.2561183282811</v>
      </c>
      <c r="AZ19" s="25">
        <v>250.08027437222614</v>
      </c>
      <c r="BA19" s="25">
        <v>216.85794638589147</v>
      </c>
      <c r="BB19" s="25">
        <v>190.03033126342856</v>
      </c>
      <c r="BD19" s="32" t="s">
        <v>14</v>
      </c>
      <c r="BE19" s="25">
        <v>324.78831901132787</v>
      </c>
      <c r="BF19" s="25">
        <v>347.05192473156785</v>
      </c>
      <c r="BG19" s="25">
        <v>351.01872776137031</v>
      </c>
      <c r="BH19" s="25">
        <v>288.58916953325252</v>
      </c>
      <c r="BI19" s="25">
        <v>253.80490439991257</v>
      </c>
      <c r="BJ19" s="25">
        <v>21.576437623208246</v>
      </c>
      <c r="BK19" s="25">
        <v>0</v>
      </c>
      <c r="BM19" s="32" t="s">
        <v>14</v>
      </c>
      <c r="BN19" s="25">
        <v>330.83598460644623</v>
      </c>
      <c r="BO19" s="25">
        <v>348.65642005960427</v>
      </c>
      <c r="BP19" s="25">
        <v>344.53336733751701</v>
      </c>
      <c r="BQ19" s="25">
        <v>278.28297090101978</v>
      </c>
      <c r="BR19" s="25">
        <v>245.99279869860868</v>
      </c>
      <c r="BS19" s="25">
        <v>201.88041094661622</v>
      </c>
      <c r="BT19" s="25">
        <v>171.92991016846736</v>
      </c>
      <c r="BV19" s="32" t="s">
        <v>14</v>
      </c>
      <c r="BW19" s="26">
        <f t="shared" si="14"/>
        <v>-3.1684174157851741E-2</v>
      </c>
      <c r="BX19" s="26">
        <f t="shared" si="14"/>
        <v>-1.301599944785059E-2</v>
      </c>
      <c r="BY19" s="26">
        <f t="shared" si="14"/>
        <v>1.3087380174513719E-2</v>
      </c>
      <c r="BZ19" s="26">
        <f t="shared" si="14"/>
        <v>4.6406364213553708E-3</v>
      </c>
      <c r="CA19" s="26">
        <f t="shared" si="14"/>
        <v>1.4893737768947757E-2</v>
      </c>
      <c r="CB19" s="26">
        <f t="shared" si="14"/>
        <v>-0.9005042794935737</v>
      </c>
      <c r="CC19" s="26">
        <f t="shared" si="14"/>
        <v>-1</v>
      </c>
      <c r="CE19" s="32" t="s">
        <v>14</v>
      </c>
      <c r="CF19" s="26">
        <f t="shared" si="15"/>
        <v>-1.3653814189918401E-2</v>
      </c>
      <c r="CG19" s="26">
        <f t="shared" si="15"/>
        <v>-8.4529611677504057E-3</v>
      </c>
      <c r="CH19" s="26">
        <f t="shared" si="15"/>
        <v>-5.6302445037785809E-3</v>
      </c>
      <c r="CI19" s="26">
        <f t="shared" si="15"/>
        <v>-3.1237445800916475E-2</v>
      </c>
      <c r="CJ19" s="26">
        <f t="shared" si="15"/>
        <v>-1.6344654466963537E-2</v>
      </c>
      <c r="CK19" s="26">
        <f t="shared" si="15"/>
        <v>-6.9066113042605459E-2</v>
      </c>
      <c r="CL19" s="26">
        <f t="shared" si="15"/>
        <v>-9.5250168615817365E-2</v>
      </c>
    </row>
    <row r="20" spans="2:90" x14ac:dyDescent="0.2">
      <c r="AV20" s="33"/>
      <c r="AW20" s="33"/>
      <c r="AX20" s="33"/>
      <c r="AY20" s="33"/>
      <c r="AZ20" s="33"/>
      <c r="BA20" s="33"/>
      <c r="BB20" s="33"/>
    </row>
    <row r="21" spans="2:90" x14ac:dyDescent="0.2">
      <c r="B21" s="21" t="s">
        <v>44</v>
      </c>
      <c r="C21" s="10"/>
      <c r="D21" s="10"/>
      <c r="E21" s="10"/>
      <c r="F21" s="21" t="s">
        <v>31</v>
      </c>
      <c r="G21" s="10"/>
      <c r="H21" s="10"/>
      <c r="I21" s="10"/>
      <c r="K21" s="21" t="s">
        <v>44</v>
      </c>
      <c r="L21" s="10"/>
      <c r="M21" s="10"/>
      <c r="N21" s="10"/>
      <c r="O21" s="21" t="s">
        <v>31</v>
      </c>
      <c r="P21" s="10"/>
      <c r="Q21" s="10"/>
      <c r="R21" s="10"/>
      <c r="T21" s="21" t="s">
        <v>44</v>
      </c>
      <c r="U21" s="10"/>
      <c r="V21" s="10"/>
      <c r="W21" s="10"/>
      <c r="X21" s="21" t="s">
        <v>31</v>
      </c>
      <c r="Y21" s="10"/>
      <c r="Z21" s="10"/>
      <c r="AA21" s="10"/>
      <c r="AC21" s="21" t="s">
        <v>44</v>
      </c>
      <c r="AD21" s="10"/>
      <c r="AE21" s="10"/>
      <c r="AF21" s="10"/>
      <c r="AG21" s="21" t="s">
        <v>31</v>
      </c>
      <c r="AH21" s="10"/>
      <c r="AI21" s="10"/>
      <c r="AJ21" s="10"/>
      <c r="AL21" s="21" t="s">
        <v>44</v>
      </c>
      <c r="AM21" s="10"/>
      <c r="AN21" s="10"/>
      <c r="AO21" s="10"/>
      <c r="AP21" s="21" t="s">
        <v>31</v>
      </c>
      <c r="AQ21" s="10"/>
      <c r="AR21" s="10"/>
      <c r="AS21" s="10"/>
      <c r="AU21" s="21" t="s">
        <v>44</v>
      </c>
      <c r="AV21" s="34"/>
      <c r="AW21" s="34"/>
      <c r="AX21" s="34"/>
      <c r="AY21" s="35" t="s">
        <v>31</v>
      </c>
      <c r="AZ21" s="34"/>
      <c r="BA21" s="34"/>
      <c r="BB21" s="34"/>
      <c r="BD21" s="21" t="s">
        <v>44</v>
      </c>
      <c r="BE21" s="10"/>
      <c r="BF21" s="10"/>
      <c r="BG21" s="10"/>
      <c r="BH21" s="21" t="s">
        <v>31</v>
      </c>
      <c r="BI21" s="10"/>
      <c r="BJ21" s="10"/>
      <c r="BK21" s="10"/>
      <c r="BM21" s="21" t="s">
        <v>44</v>
      </c>
      <c r="BN21" s="10"/>
      <c r="BO21" s="10"/>
      <c r="BP21" s="10"/>
      <c r="BQ21" s="21" t="s">
        <v>31</v>
      </c>
      <c r="BR21" s="10"/>
      <c r="BS21" s="10"/>
      <c r="BT21" s="10"/>
      <c r="BV21" s="21" t="s">
        <v>44</v>
      </c>
      <c r="BW21" s="10"/>
      <c r="BX21" s="10"/>
      <c r="BY21" s="10"/>
      <c r="BZ21" s="21" t="s">
        <v>31</v>
      </c>
      <c r="CA21" s="10"/>
      <c r="CB21" s="10"/>
      <c r="CC21" s="10"/>
      <c r="CE21" s="21" t="s">
        <v>44</v>
      </c>
      <c r="CF21" s="10"/>
      <c r="CG21" s="10"/>
      <c r="CH21" s="10"/>
      <c r="CI21" s="21" t="s">
        <v>31</v>
      </c>
      <c r="CJ21" s="10"/>
      <c r="CK21" s="10"/>
      <c r="CL21" s="10"/>
    </row>
    <row r="22" spans="2:90" x14ac:dyDescent="0.2">
      <c r="C22" s="22">
        <v>2016</v>
      </c>
      <c r="D22" s="22">
        <v>2018</v>
      </c>
      <c r="E22" s="22">
        <v>2020</v>
      </c>
      <c r="F22" s="22">
        <v>2025</v>
      </c>
      <c r="G22" s="22">
        <v>2030</v>
      </c>
      <c r="H22" s="22">
        <v>2040</v>
      </c>
      <c r="I22" s="22">
        <v>2050</v>
      </c>
      <c r="L22" s="22">
        <v>2016</v>
      </c>
      <c r="M22" s="22">
        <v>2018</v>
      </c>
      <c r="N22" s="22">
        <v>2020</v>
      </c>
      <c r="O22" s="22">
        <v>2025</v>
      </c>
      <c r="P22" s="22">
        <v>2030</v>
      </c>
      <c r="Q22" s="22">
        <v>2040</v>
      </c>
      <c r="R22" s="22">
        <v>2050</v>
      </c>
      <c r="U22" s="22">
        <v>2016</v>
      </c>
      <c r="V22" s="22">
        <v>2018</v>
      </c>
      <c r="W22" s="22">
        <v>2020</v>
      </c>
      <c r="X22" s="22">
        <v>2025</v>
      </c>
      <c r="Y22" s="22">
        <v>2030</v>
      </c>
      <c r="Z22" s="22">
        <v>2040</v>
      </c>
      <c r="AA22" s="22">
        <v>2050</v>
      </c>
      <c r="AD22" s="22">
        <v>2016</v>
      </c>
      <c r="AE22" s="22">
        <v>2018</v>
      </c>
      <c r="AF22" s="22">
        <v>2020</v>
      </c>
      <c r="AG22" s="22">
        <v>2025</v>
      </c>
      <c r="AH22" s="22">
        <v>2030</v>
      </c>
      <c r="AI22" s="22">
        <v>2040</v>
      </c>
      <c r="AJ22" s="22">
        <v>2050</v>
      </c>
      <c r="AM22" s="22">
        <v>2016</v>
      </c>
      <c r="AN22" s="22">
        <v>2018</v>
      </c>
      <c r="AO22" s="22">
        <v>2020</v>
      </c>
      <c r="AP22" s="22">
        <v>2025</v>
      </c>
      <c r="AQ22" s="22">
        <v>2030</v>
      </c>
      <c r="AR22" s="22">
        <v>2040</v>
      </c>
      <c r="AS22" s="22">
        <v>2050</v>
      </c>
      <c r="AV22" s="22">
        <v>2016</v>
      </c>
      <c r="AW22" s="22">
        <v>2018</v>
      </c>
      <c r="AX22" s="22">
        <v>2020</v>
      </c>
      <c r="AY22" s="22">
        <v>2025</v>
      </c>
      <c r="AZ22" s="22">
        <v>2030</v>
      </c>
      <c r="BA22" s="22">
        <v>2040</v>
      </c>
      <c r="BB22" s="22">
        <v>2050</v>
      </c>
      <c r="BE22" s="22">
        <v>2016</v>
      </c>
      <c r="BF22" s="22">
        <v>2018</v>
      </c>
      <c r="BG22" s="22">
        <v>2020</v>
      </c>
      <c r="BH22" s="22">
        <v>2025</v>
      </c>
      <c r="BI22" s="22">
        <v>2030</v>
      </c>
      <c r="BJ22" s="22">
        <v>2040</v>
      </c>
      <c r="BK22" s="22">
        <v>2050</v>
      </c>
      <c r="BN22" s="22">
        <v>2016</v>
      </c>
      <c r="BO22" s="22">
        <v>2018</v>
      </c>
      <c r="BP22" s="22">
        <v>2020</v>
      </c>
      <c r="BQ22" s="22">
        <v>2025</v>
      </c>
      <c r="BR22" s="22">
        <v>2030</v>
      </c>
      <c r="BS22" s="22">
        <v>2040</v>
      </c>
      <c r="BT22" s="22">
        <v>2050</v>
      </c>
      <c r="BW22" s="22">
        <v>2016</v>
      </c>
      <c r="BX22" s="22">
        <v>2018</v>
      </c>
      <c r="BY22" s="22">
        <v>2020</v>
      </c>
      <c r="BZ22" s="22">
        <v>2025</v>
      </c>
      <c r="CA22" s="22">
        <v>2030</v>
      </c>
      <c r="CB22" s="22">
        <v>2040</v>
      </c>
      <c r="CC22" s="22">
        <v>2050</v>
      </c>
      <c r="CF22" s="22">
        <v>2016</v>
      </c>
      <c r="CG22" s="22">
        <v>2018</v>
      </c>
      <c r="CH22" s="22">
        <v>2020</v>
      </c>
      <c r="CI22" s="22">
        <v>2025</v>
      </c>
      <c r="CJ22" s="22">
        <v>2030</v>
      </c>
      <c r="CK22" s="22">
        <v>2040</v>
      </c>
      <c r="CL22" s="22">
        <v>2050</v>
      </c>
    </row>
    <row r="23" spans="2:90" x14ac:dyDescent="0.2">
      <c r="B23" s="23" t="s">
        <v>32</v>
      </c>
      <c r="K23" s="23" t="s">
        <v>32</v>
      </c>
      <c r="T23" s="23" t="s">
        <v>32</v>
      </c>
      <c r="AC23" s="23" t="s">
        <v>32</v>
      </c>
      <c r="AL23" s="23" t="s">
        <v>32</v>
      </c>
      <c r="AU23" s="23" t="s">
        <v>32</v>
      </c>
      <c r="AV23" s="33"/>
      <c r="AW23" s="33"/>
      <c r="AX23" s="33"/>
      <c r="AY23" s="33"/>
      <c r="AZ23" s="33"/>
      <c r="BA23" s="33"/>
      <c r="BB23" s="33"/>
      <c r="BD23" s="23" t="s">
        <v>32</v>
      </c>
      <c r="BM23" s="23" t="s">
        <v>32</v>
      </c>
      <c r="BV23" s="23" t="s">
        <v>32</v>
      </c>
      <c r="CE23" s="23" t="s">
        <v>32</v>
      </c>
    </row>
    <row r="24" spans="2:90" x14ac:dyDescent="0.2">
      <c r="B24" s="24" t="s">
        <v>33</v>
      </c>
      <c r="C24" s="25">
        <v>0</v>
      </c>
      <c r="D24" s="25">
        <v>0</v>
      </c>
      <c r="E24" s="25">
        <v>0</v>
      </c>
      <c r="F24" s="25">
        <v>0</v>
      </c>
      <c r="G24" s="25">
        <v>0.46613301369863003</v>
      </c>
      <c r="H24" s="25">
        <v>0.83238100456621</v>
      </c>
      <c r="I24" s="25">
        <v>2.01692301369863</v>
      </c>
      <c r="K24" s="24" t="s">
        <v>33</v>
      </c>
      <c r="L24" s="25">
        <v>0</v>
      </c>
      <c r="M24" s="25">
        <v>0</v>
      </c>
      <c r="N24" s="25">
        <v>0</v>
      </c>
      <c r="O24" s="25">
        <v>1.1294779908675801</v>
      </c>
      <c r="P24" s="25">
        <v>3.0297844373319673</v>
      </c>
      <c r="Q24" s="25">
        <v>15.628654531003283</v>
      </c>
      <c r="R24" s="25">
        <v>16.061426680535995</v>
      </c>
      <c r="T24" s="24" t="s">
        <v>33</v>
      </c>
      <c r="U24" s="25">
        <v>0</v>
      </c>
      <c r="V24" s="25">
        <v>0</v>
      </c>
      <c r="W24" s="25">
        <v>0</v>
      </c>
      <c r="X24" s="25">
        <v>0</v>
      </c>
      <c r="Y24" s="25">
        <v>0.54540561643835606</v>
      </c>
      <c r="Z24" s="25">
        <v>6.5296981297742498</v>
      </c>
      <c r="AA24" s="25">
        <v>6.9475443914564927</v>
      </c>
      <c r="AC24" s="24" t="s">
        <v>33</v>
      </c>
      <c r="AD24" s="26" t="str">
        <f t="shared" ref="AD24:AJ26" si="16">IFERROR(L24/C24-1,"N/A")</f>
        <v>N/A</v>
      </c>
      <c r="AE24" s="26" t="str">
        <f t="shared" si="16"/>
        <v>N/A</v>
      </c>
      <c r="AF24" s="26" t="str">
        <f t="shared" si="16"/>
        <v>N/A</v>
      </c>
      <c r="AG24" s="26" t="str">
        <f t="shared" si="16"/>
        <v>N/A</v>
      </c>
      <c r="AH24" s="26">
        <f t="shared" si="16"/>
        <v>5.4998280497051866</v>
      </c>
      <c r="AI24" s="26">
        <f t="shared" si="16"/>
        <v>17.775842366979596</v>
      </c>
      <c r="AJ24" s="26">
        <f t="shared" si="16"/>
        <v>6.9633315557655209</v>
      </c>
      <c r="AL24" s="24" t="s">
        <v>33</v>
      </c>
      <c r="AM24" s="26" t="str">
        <f t="shared" ref="AM24:AS26" si="17">IFERROR(U24/C24-1,"N/A")</f>
        <v>N/A</v>
      </c>
      <c r="AN24" s="26" t="str">
        <f t="shared" si="17"/>
        <v>N/A</v>
      </c>
      <c r="AO24" s="26" t="str">
        <f t="shared" si="17"/>
        <v>N/A</v>
      </c>
      <c r="AP24" s="26" t="str">
        <f t="shared" si="17"/>
        <v>N/A</v>
      </c>
      <c r="AQ24" s="26">
        <f t="shared" si="17"/>
        <v>0.17006433874039728</v>
      </c>
      <c r="AR24" s="26">
        <f t="shared" si="17"/>
        <v>6.8446025245099866</v>
      </c>
      <c r="AS24" s="26">
        <f t="shared" si="17"/>
        <v>2.4446254736892992</v>
      </c>
      <c r="AU24" s="24" t="s">
        <v>33</v>
      </c>
      <c r="AV24" s="25">
        <v>0</v>
      </c>
      <c r="AW24" s="25">
        <v>0</v>
      </c>
      <c r="AX24" s="25">
        <v>0</v>
      </c>
      <c r="AY24" s="25">
        <v>0</v>
      </c>
      <c r="AZ24" s="25">
        <v>0</v>
      </c>
      <c r="BA24" s="25">
        <v>0</v>
      </c>
      <c r="BB24" s="25">
        <v>0</v>
      </c>
      <c r="BD24" s="24" t="s">
        <v>33</v>
      </c>
      <c r="BE24" s="25">
        <v>0</v>
      </c>
      <c r="BF24" s="25">
        <v>0</v>
      </c>
      <c r="BG24" s="25">
        <v>0</v>
      </c>
      <c r="BH24" s="25">
        <v>0</v>
      </c>
      <c r="BI24" s="25">
        <v>0</v>
      </c>
      <c r="BJ24" s="25">
        <v>14.185877790295734</v>
      </c>
      <c r="BK24" s="25">
        <v>13.927723488029699</v>
      </c>
      <c r="BM24" s="24" t="s">
        <v>33</v>
      </c>
      <c r="BN24" s="25">
        <v>0</v>
      </c>
      <c r="BO24" s="25">
        <v>0</v>
      </c>
      <c r="BP24" s="25">
        <v>0</v>
      </c>
      <c r="BQ24" s="25">
        <v>0</v>
      </c>
      <c r="BR24" s="25">
        <v>0</v>
      </c>
      <c r="BS24" s="25">
        <v>1.8557624657534202</v>
      </c>
      <c r="BT24" s="25">
        <v>4.0338460273972601</v>
      </c>
      <c r="BV24" s="24" t="s">
        <v>33</v>
      </c>
      <c r="BW24" s="26" t="str">
        <f t="shared" ref="BW24:CC26" si="18">IFERROR(BE24/AV24-1,"N/A")</f>
        <v>N/A</v>
      </c>
      <c r="BX24" s="26" t="str">
        <f t="shared" si="18"/>
        <v>N/A</v>
      </c>
      <c r="BY24" s="26" t="str">
        <f t="shared" si="18"/>
        <v>N/A</v>
      </c>
      <c r="BZ24" s="26" t="str">
        <f t="shared" si="18"/>
        <v>N/A</v>
      </c>
      <c r="CA24" s="26" t="str">
        <f t="shared" si="18"/>
        <v>N/A</v>
      </c>
      <c r="CB24" s="26" t="str">
        <f t="shared" si="18"/>
        <v>N/A</v>
      </c>
      <c r="CC24" s="26" t="str">
        <f t="shared" si="18"/>
        <v>N/A</v>
      </c>
      <c r="CE24" s="24" t="s">
        <v>33</v>
      </c>
      <c r="CF24" s="26" t="str">
        <f t="shared" ref="CF24:CL26" si="19">IFERROR(BN24/AV24-1,"N/A")</f>
        <v>N/A</v>
      </c>
      <c r="CG24" s="26" t="str">
        <f t="shared" si="19"/>
        <v>N/A</v>
      </c>
      <c r="CH24" s="26" t="str">
        <f t="shared" si="19"/>
        <v>N/A</v>
      </c>
      <c r="CI24" s="26" t="str">
        <f t="shared" si="19"/>
        <v>N/A</v>
      </c>
      <c r="CJ24" s="26" t="str">
        <f t="shared" si="19"/>
        <v>N/A</v>
      </c>
      <c r="CK24" s="26" t="str">
        <f t="shared" si="19"/>
        <v>N/A</v>
      </c>
      <c r="CL24" s="26" t="str">
        <f t="shared" si="19"/>
        <v>N/A</v>
      </c>
    </row>
    <row r="25" spans="2:90" x14ac:dyDescent="0.2">
      <c r="B25" s="24" t="s">
        <v>34</v>
      </c>
      <c r="C25" s="25">
        <v>0</v>
      </c>
      <c r="D25" s="25">
        <v>0.32908290681994212</v>
      </c>
      <c r="E25" s="25">
        <v>0.38599201110591119</v>
      </c>
      <c r="F25" s="25">
        <v>1.4533436889500044</v>
      </c>
      <c r="G25" s="25">
        <v>3.163001297844092</v>
      </c>
      <c r="H25" s="25">
        <v>5.4608330521357784</v>
      </c>
      <c r="I25" s="25">
        <v>5.3418620743269987</v>
      </c>
      <c r="K25" s="24" t="s">
        <v>34</v>
      </c>
      <c r="L25" s="25">
        <v>0.27452674393305465</v>
      </c>
      <c r="M25" s="25">
        <v>0.27465942675256511</v>
      </c>
      <c r="N25" s="25">
        <v>0.30892777140736905</v>
      </c>
      <c r="O25" s="25">
        <v>0.30912869136133497</v>
      </c>
      <c r="P25" s="25">
        <v>0.22297121921467644</v>
      </c>
      <c r="Q25" s="25">
        <v>1.7229158427207403E-2</v>
      </c>
      <c r="R25" s="25">
        <v>8.4000000000000009E-5</v>
      </c>
      <c r="T25" s="24" t="s">
        <v>34</v>
      </c>
      <c r="U25" s="25">
        <v>0</v>
      </c>
      <c r="V25" s="25">
        <v>0.27452674393305465</v>
      </c>
      <c r="W25" s="25">
        <v>0.52019591332590986</v>
      </c>
      <c r="X25" s="25">
        <v>1.4533436889500044</v>
      </c>
      <c r="Y25" s="25">
        <v>0.2658224654007082</v>
      </c>
      <c r="Z25" s="25">
        <v>0.16292343793584388</v>
      </c>
      <c r="AA25" s="25">
        <v>0.15434851446196754</v>
      </c>
      <c r="AC25" s="24" t="s">
        <v>34</v>
      </c>
      <c r="AD25" s="26" t="str">
        <f t="shared" si="16"/>
        <v>N/A</v>
      </c>
      <c r="AE25" s="26">
        <f t="shared" si="16"/>
        <v>-0.165379237084334</v>
      </c>
      <c r="AF25" s="26">
        <f t="shared" si="16"/>
        <v>-0.19965242150412466</v>
      </c>
      <c r="AG25" s="26">
        <f t="shared" si="16"/>
        <v>-0.78729828758903486</v>
      </c>
      <c r="AH25" s="26">
        <f t="shared" si="16"/>
        <v>-0.9295064408077689</v>
      </c>
      <c r="AI25" s="26">
        <f t="shared" si="16"/>
        <v>-0.9968449578548334</v>
      </c>
      <c r="AJ25" s="26">
        <f t="shared" si="16"/>
        <v>-0.9999842751462259</v>
      </c>
      <c r="AL25" s="24" t="s">
        <v>34</v>
      </c>
      <c r="AM25" s="26" t="str">
        <f t="shared" si="17"/>
        <v>N/A</v>
      </c>
      <c r="AN25" s="26">
        <f t="shared" si="17"/>
        <v>-0.16578242672670296</v>
      </c>
      <c r="AO25" s="26">
        <f t="shared" si="17"/>
        <v>0.3476856990783026</v>
      </c>
      <c r="AP25" s="26">
        <f t="shared" si="17"/>
        <v>0</v>
      </c>
      <c r="AQ25" s="26">
        <f t="shared" si="17"/>
        <v>-0.91595878712351675</v>
      </c>
      <c r="AR25" s="26">
        <f t="shared" si="17"/>
        <v>-0.97016509452305577</v>
      </c>
      <c r="AS25" s="26">
        <f t="shared" si="17"/>
        <v>-0.97110585928383164</v>
      </c>
      <c r="AU25" s="24" t="s">
        <v>34</v>
      </c>
      <c r="AV25" s="25">
        <v>0</v>
      </c>
      <c r="AW25" s="25">
        <v>0.27452674393305465</v>
      </c>
      <c r="AX25" s="25">
        <v>0.27452674393305465</v>
      </c>
      <c r="AY25" s="25">
        <v>0.49267948759824631</v>
      </c>
      <c r="AZ25" s="25">
        <v>1.1449256112040174</v>
      </c>
      <c r="BA25" s="25">
        <v>1.9204189219946048</v>
      </c>
      <c r="BB25" s="25">
        <v>2.5341833069164403</v>
      </c>
      <c r="BD25" s="24" t="s">
        <v>34</v>
      </c>
      <c r="BE25" s="25">
        <v>0.1793075949790793</v>
      </c>
      <c r="BF25" s="25">
        <v>0.27452674393305465</v>
      </c>
      <c r="BG25" s="25">
        <v>0.27457097021195787</v>
      </c>
      <c r="BH25" s="25">
        <v>0.30368784241814395</v>
      </c>
      <c r="BI25" s="25">
        <v>0.19828098075313796</v>
      </c>
      <c r="BJ25" s="25">
        <v>1.7229158427207403E-2</v>
      </c>
      <c r="BK25" s="25">
        <v>8.4000000000000009E-5</v>
      </c>
      <c r="BM25" s="24" t="s">
        <v>34</v>
      </c>
      <c r="BN25" s="25">
        <v>0</v>
      </c>
      <c r="BO25" s="25">
        <v>0.27452674393305465</v>
      </c>
      <c r="BP25" s="25">
        <v>0.27452674393305465</v>
      </c>
      <c r="BQ25" s="25">
        <v>0.60453846409355416</v>
      </c>
      <c r="BR25" s="25">
        <v>0.23639801924686207</v>
      </c>
      <c r="BS25" s="25">
        <v>0.16292343793584388</v>
      </c>
      <c r="BT25" s="25">
        <v>0.15434851446196754</v>
      </c>
      <c r="BV25" s="24" t="s">
        <v>34</v>
      </c>
      <c r="BW25" s="26" t="str">
        <f t="shared" si="18"/>
        <v>N/A</v>
      </c>
      <c r="BX25" s="26">
        <f t="shared" si="18"/>
        <v>0</v>
      </c>
      <c r="BY25" s="26">
        <f t="shared" si="18"/>
        <v>1.6110007451231034E-4</v>
      </c>
      <c r="BZ25" s="26">
        <f t="shared" si="18"/>
        <v>-0.38359958134529626</v>
      </c>
      <c r="CA25" s="26">
        <f t="shared" si="18"/>
        <v>-0.82681758638919489</v>
      </c>
      <c r="CB25" s="26">
        <f t="shared" si="18"/>
        <v>-0.99102843747794744</v>
      </c>
      <c r="CC25" s="26">
        <f t="shared" si="18"/>
        <v>-0.99996685322653234</v>
      </c>
      <c r="CE25" s="24" t="s">
        <v>34</v>
      </c>
      <c r="CF25" s="26" t="str">
        <f t="shared" si="19"/>
        <v>N/A</v>
      </c>
      <c r="CG25" s="26">
        <f t="shared" si="19"/>
        <v>0</v>
      </c>
      <c r="CH25" s="26">
        <f t="shared" si="19"/>
        <v>0</v>
      </c>
      <c r="CI25" s="26">
        <f t="shared" si="19"/>
        <v>0.22704208174082297</v>
      </c>
      <c r="CJ25" s="26">
        <f t="shared" si="19"/>
        <v>-0.79352543350107863</v>
      </c>
      <c r="CK25" s="26">
        <f t="shared" si="19"/>
        <v>-0.91516255330028373</v>
      </c>
      <c r="CL25" s="26">
        <f t="shared" si="19"/>
        <v>-0.93909338995300351</v>
      </c>
    </row>
    <row r="26" spans="2:90" x14ac:dyDescent="0.2">
      <c r="B26" s="24" t="s">
        <v>35</v>
      </c>
      <c r="C26" s="25">
        <v>2.472752968129134</v>
      </c>
      <c r="D26" s="25">
        <v>2.0662108619780462</v>
      </c>
      <c r="E26" s="25">
        <v>2.0898619763015183</v>
      </c>
      <c r="F26" s="25">
        <v>1.9943569682121804</v>
      </c>
      <c r="G26" s="25">
        <v>1.8060662999453001</v>
      </c>
      <c r="H26" s="25">
        <v>1.7781319048149871</v>
      </c>
      <c r="I26" s="25">
        <v>1.0437582041847424</v>
      </c>
      <c r="K26" s="24" t="s">
        <v>35</v>
      </c>
      <c r="L26" s="25">
        <v>2.5427325068382496</v>
      </c>
      <c r="M26" s="25">
        <v>2.6457886776410016</v>
      </c>
      <c r="N26" s="25">
        <v>2.5838991003034755</v>
      </c>
      <c r="O26" s="25">
        <v>3.4572331996076167</v>
      </c>
      <c r="P26" s="25">
        <v>3.9131666995324457</v>
      </c>
      <c r="Q26" s="25">
        <v>0.32527459957577781</v>
      </c>
      <c r="R26" s="25">
        <v>1.9776337010138234E-4</v>
      </c>
      <c r="T26" s="24" t="s">
        <v>35</v>
      </c>
      <c r="U26" s="25">
        <v>2.4730905085555617</v>
      </c>
      <c r="V26" s="25">
        <v>2.543610841776466</v>
      </c>
      <c r="W26" s="25">
        <v>1.9259283704116763</v>
      </c>
      <c r="X26" s="25">
        <v>1.7981923775582236</v>
      </c>
      <c r="Y26" s="25">
        <v>2.1059540513566528</v>
      </c>
      <c r="Z26" s="25">
        <v>3.997183607340165</v>
      </c>
      <c r="AA26" s="25">
        <v>4.2331833504952989</v>
      </c>
      <c r="AC26" s="24" t="s">
        <v>35</v>
      </c>
      <c r="AD26" s="26">
        <f t="shared" si="16"/>
        <v>2.8300254659915147E-2</v>
      </c>
      <c r="AE26" s="26">
        <f t="shared" si="16"/>
        <v>0.28050274361064398</v>
      </c>
      <c r="AF26" s="26">
        <f t="shared" si="16"/>
        <v>0.23639701071372543</v>
      </c>
      <c r="AG26" s="26">
        <f t="shared" si="16"/>
        <v>0.73350771938627202</v>
      </c>
      <c r="AH26" s="26">
        <f t="shared" si="16"/>
        <v>1.1666794290170648</v>
      </c>
      <c r="AI26" s="26">
        <f t="shared" si="16"/>
        <v>-0.81706947685097508</v>
      </c>
      <c r="AJ26" s="26">
        <f t="shared" si="16"/>
        <v>-0.99981052760178701</v>
      </c>
      <c r="AL26" s="24" t="s">
        <v>35</v>
      </c>
      <c r="AM26" s="26">
        <f t="shared" si="17"/>
        <v>1.3650390102770693E-4</v>
      </c>
      <c r="AN26" s="26">
        <f t="shared" si="17"/>
        <v>0.23105094866328901</v>
      </c>
      <c r="AO26" s="26">
        <f t="shared" si="17"/>
        <v>-7.8442312338712128E-2</v>
      </c>
      <c r="AP26" s="26">
        <f t="shared" si="17"/>
        <v>-9.83598191199474E-2</v>
      </c>
      <c r="AQ26" s="26">
        <f t="shared" si="17"/>
        <v>0.16604470800459281</v>
      </c>
      <c r="AR26" s="26">
        <f t="shared" si="17"/>
        <v>1.2479679918661986</v>
      </c>
      <c r="AS26" s="26">
        <f t="shared" si="17"/>
        <v>3.0557126483156596</v>
      </c>
      <c r="AU26" s="24" t="s">
        <v>35</v>
      </c>
      <c r="AV26" s="25">
        <v>2.5348241280300008</v>
      </c>
      <c r="AW26" s="25">
        <v>2.4766787651101558</v>
      </c>
      <c r="AX26" s="25">
        <v>2.3692649006916993</v>
      </c>
      <c r="AY26" s="25">
        <v>1.564962365428235</v>
      </c>
      <c r="AZ26" s="25">
        <v>0.70619512192104072</v>
      </c>
      <c r="BA26" s="25">
        <v>1.8311714408338762</v>
      </c>
      <c r="BB26" s="25">
        <v>0.62811536187472305</v>
      </c>
      <c r="BD26" s="24" t="s">
        <v>35</v>
      </c>
      <c r="BE26" s="25">
        <v>2.4735989764961772</v>
      </c>
      <c r="BF26" s="25">
        <v>2.6331657994114352</v>
      </c>
      <c r="BG26" s="25">
        <v>2.2458308236071716</v>
      </c>
      <c r="BH26" s="25">
        <v>1.6781238960991409</v>
      </c>
      <c r="BI26" s="25">
        <v>2.5207487118525944</v>
      </c>
      <c r="BJ26" s="25">
        <v>0.32497312978441323</v>
      </c>
      <c r="BK26" s="25">
        <v>1.9776337010138234E-4</v>
      </c>
      <c r="BM26" s="24" t="s">
        <v>35</v>
      </c>
      <c r="BN26" s="25">
        <v>2.473416294430852</v>
      </c>
      <c r="BO26" s="25">
        <v>2.4736313030673505</v>
      </c>
      <c r="BP26" s="25">
        <v>2.054960430858412</v>
      </c>
      <c r="BQ26" s="25">
        <v>1.4566373487004165</v>
      </c>
      <c r="BR26" s="25">
        <v>0.96762734523968341</v>
      </c>
      <c r="BS26" s="25">
        <v>2.0876405760529173</v>
      </c>
      <c r="BT26" s="25">
        <v>1.0368463269424284</v>
      </c>
      <c r="BV26" s="24" t="s">
        <v>35</v>
      </c>
      <c r="BW26" s="26">
        <f t="shared" si="18"/>
        <v>-2.4153609261012621E-2</v>
      </c>
      <c r="BX26" s="26">
        <f t="shared" si="18"/>
        <v>6.3184227403960236E-2</v>
      </c>
      <c r="BY26" s="26">
        <f t="shared" si="18"/>
        <v>-5.2098048237869676E-2</v>
      </c>
      <c r="BZ26" s="26">
        <f t="shared" si="18"/>
        <v>7.2309426201403015E-2</v>
      </c>
      <c r="CA26" s="26">
        <f t="shared" si="18"/>
        <v>2.5694790768243765</v>
      </c>
      <c r="CB26" s="26">
        <f t="shared" si="18"/>
        <v>-0.82253265721726887</v>
      </c>
      <c r="CC26" s="26">
        <f t="shared" si="18"/>
        <v>-0.9996851480124429</v>
      </c>
      <c r="CE26" s="24" t="s">
        <v>35</v>
      </c>
      <c r="CF26" s="26">
        <f t="shared" si="19"/>
        <v>-2.4225678192069777E-2</v>
      </c>
      <c r="CG26" s="26">
        <f t="shared" si="19"/>
        <v>-1.2304631855112325E-3</v>
      </c>
      <c r="CH26" s="26">
        <f t="shared" si="19"/>
        <v>-0.13265906642247016</v>
      </c>
      <c r="CI26" s="26">
        <f t="shared" si="19"/>
        <v>-6.9218927637391792E-2</v>
      </c>
      <c r="CJ26" s="26">
        <f t="shared" si="19"/>
        <v>0.37019828543629241</v>
      </c>
      <c r="CK26" s="26">
        <f t="shared" si="19"/>
        <v>0.14005741324922072</v>
      </c>
      <c r="CL26" s="26">
        <f t="shared" si="19"/>
        <v>0.65072594920744242</v>
      </c>
    </row>
    <row r="27" spans="2:90" x14ac:dyDescent="0.2">
      <c r="B27" s="27" t="s">
        <v>36</v>
      </c>
      <c r="C27" s="25"/>
      <c r="D27" s="25"/>
      <c r="E27" s="25"/>
      <c r="F27" s="25"/>
      <c r="G27" s="25"/>
      <c r="H27" s="25"/>
      <c r="I27" s="25"/>
      <c r="K27" s="27" t="s">
        <v>36</v>
      </c>
      <c r="L27" s="25"/>
      <c r="M27" s="25"/>
      <c r="N27" s="25"/>
      <c r="O27" s="25"/>
      <c r="P27" s="25"/>
      <c r="Q27" s="25"/>
      <c r="R27" s="25"/>
      <c r="T27" s="27" t="s">
        <v>36</v>
      </c>
      <c r="U27" s="25"/>
      <c r="V27" s="25"/>
      <c r="W27" s="25"/>
      <c r="X27" s="25"/>
      <c r="Y27" s="25"/>
      <c r="Z27" s="25"/>
      <c r="AA27" s="25"/>
      <c r="AC27" s="27" t="s">
        <v>36</v>
      </c>
      <c r="AD27" s="28"/>
      <c r="AE27" s="28"/>
      <c r="AF27" s="28"/>
      <c r="AG27" s="28"/>
      <c r="AH27" s="28"/>
      <c r="AI27" s="28"/>
      <c r="AJ27" s="28"/>
      <c r="AL27" s="27" t="s">
        <v>36</v>
      </c>
      <c r="AM27" s="28"/>
      <c r="AN27" s="28"/>
      <c r="AO27" s="28"/>
      <c r="AP27" s="28"/>
      <c r="AQ27" s="28"/>
      <c r="AR27" s="28"/>
      <c r="AS27" s="28"/>
      <c r="AU27" s="27" t="s">
        <v>36</v>
      </c>
      <c r="AV27" s="25"/>
      <c r="AW27" s="25"/>
      <c r="AX27" s="25"/>
      <c r="AY27" s="25"/>
      <c r="AZ27" s="25"/>
      <c r="BA27" s="25"/>
      <c r="BB27" s="25"/>
      <c r="BD27" s="27" t="s">
        <v>36</v>
      </c>
      <c r="BE27" s="25"/>
      <c r="BF27" s="25"/>
      <c r="BG27" s="25"/>
      <c r="BH27" s="25"/>
      <c r="BI27" s="25"/>
      <c r="BJ27" s="25"/>
      <c r="BK27" s="25"/>
      <c r="BM27" s="27" t="s">
        <v>36</v>
      </c>
      <c r="BN27" s="25"/>
      <c r="BO27" s="25"/>
      <c r="BP27" s="25"/>
      <c r="BQ27" s="25"/>
      <c r="BR27" s="25"/>
      <c r="BS27" s="25"/>
      <c r="BT27" s="25"/>
      <c r="BV27" s="27" t="s">
        <v>36</v>
      </c>
      <c r="BW27" s="28"/>
      <c r="BX27" s="28"/>
      <c r="BY27" s="28"/>
      <c r="BZ27" s="28"/>
      <c r="CA27" s="28"/>
      <c r="CB27" s="28"/>
      <c r="CC27" s="28"/>
      <c r="CE27" s="27" t="s">
        <v>36</v>
      </c>
      <c r="CF27" s="28"/>
      <c r="CG27" s="28"/>
      <c r="CH27" s="28"/>
      <c r="CI27" s="28"/>
      <c r="CJ27" s="28"/>
      <c r="CK27" s="28"/>
      <c r="CL27" s="28"/>
    </row>
    <row r="28" spans="2:90" x14ac:dyDescent="0.2">
      <c r="B28" s="24" t="s">
        <v>37</v>
      </c>
      <c r="C28" s="25">
        <v>0.40977173494822949</v>
      </c>
      <c r="D28" s="25">
        <v>0.53935927720497678</v>
      </c>
      <c r="E28" s="25">
        <v>0.54219666568592761</v>
      </c>
      <c r="F28" s="25">
        <v>0.71840552132307289</v>
      </c>
      <c r="G28" s="25">
        <v>3.8837451606516935</v>
      </c>
      <c r="H28" s="25">
        <v>7.498294887562392</v>
      </c>
      <c r="I28" s="25">
        <v>8.3084710013909469</v>
      </c>
      <c r="K28" s="24" t="s">
        <v>37</v>
      </c>
      <c r="L28" s="25">
        <v>0.33428585158067536</v>
      </c>
      <c r="M28" s="25">
        <v>0.43566337903038344</v>
      </c>
      <c r="N28" s="25">
        <v>0.40845546680109229</v>
      </c>
      <c r="O28" s="25">
        <v>0.39245938331208985</v>
      </c>
      <c r="P28" s="25">
        <v>0.36717674968985303</v>
      </c>
      <c r="Q28" s="25">
        <v>4.1535978461674443E-2</v>
      </c>
      <c r="R28" s="25">
        <v>1.6673711167466124E-4</v>
      </c>
      <c r="T28" s="24" t="s">
        <v>37</v>
      </c>
      <c r="U28" s="25">
        <v>0.37845286823123458</v>
      </c>
      <c r="V28" s="25">
        <v>0.46648819205079289</v>
      </c>
      <c r="W28" s="25">
        <v>0.54097864160951081</v>
      </c>
      <c r="X28" s="25">
        <v>0.69826213506548973</v>
      </c>
      <c r="Y28" s="25">
        <v>4.3886953071522239</v>
      </c>
      <c r="Z28" s="25">
        <v>3.2793109444366024</v>
      </c>
      <c r="AA28" s="25">
        <v>3.7351845734710829</v>
      </c>
      <c r="AC28" s="24" t="s">
        <v>37</v>
      </c>
      <c r="AD28" s="26">
        <f t="shared" ref="AD28:AJ28" si="20">IFERROR(L28/C28-1,"N/A")</f>
        <v>-0.18421447095927934</v>
      </c>
      <c r="AE28" s="26">
        <f t="shared" si="20"/>
        <v>-0.19225755921351295</v>
      </c>
      <c r="AF28" s="26">
        <f t="shared" si="20"/>
        <v>-0.24666547647547898</v>
      </c>
      <c r="AG28" s="26">
        <f t="shared" si="20"/>
        <v>-0.45370772959914707</v>
      </c>
      <c r="AH28" s="26">
        <f t="shared" si="20"/>
        <v>-0.90545807345705431</v>
      </c>
      <c r="AI28" s="26">
        <f t="shared" si="20"/>
        <v>-0.99446061016744336</v>
      </c>
      <c r="AJ28" s="26">
        <f t="shared" si="20"/>
        <v>-0.99997993167315058</v>
      </c>
      <c r="AL28" s="24" t="s">
        <v>37</v>
      </c>
      <c r="AM28" s="26">
        <f t="shared" ref="AM28:AS28" si="21">IFERROR(U28/C28-1,"N/A")</f>
        <v>-7.6430031761345663E-2</v>
      </c>
      <c r="AN28" s="26">
        <f t="shared" si="21"/>
        <v>-0.13510676136287192</v>
      </c>
      <c r="AO28" s="26">
        <f t="shared" si="21"/>
        <v>-2.246461761021501E-3</v>
      </c>
      <c r="AP28" s="26">
        <f t="shared" si="21"/>
        <v>-2.803901927213126E-2</v>
      </c>
      <c r="AQ28" s="26">
        <f t="shared" si="21"/>
        <v>0.13001629242218349</v>
      </c>
      <c r="AR28" s="26">
        <f t="shared" si="21"/>
        <v>-0.56265911202344454</v>
      </c>
      <c r="AS28" s="26">
        <f t="shared" si="21"/>
        <v>-0.55043658780950622</v>
      </c>
      <c r="AU28" s="24" t="s">
        <v>37</v>
      </c>
      <c r="AV28" s="25">
        <v>0.40532070068273363</v>
      </c>
      <c r="AW28" s="25">
        <v>0.42118626251376995</v>
      </c>
      <c r="AX28" s="25">
        <v>0.42114529584039101</v>
      </c>
      <c r="AY28" s="25">
        <v>0.50851807245360259</v>
      </c>
      <c r="AZ28" s="25">
        <v>2.2640689962213596</v>
      </c>
      <c r="BA28" s="25">
        <v>4.9726431074071265</v>
      </c>
      <c r="BB28" s="25">
        <v>5.1079402938240133</v>
      </c>
      <c r="BD28" s="24" t="s">
        <v>37</v>
      </c>
      <c r="BE28" s="25">
        <v>0.37190137169791782</v>
      </c>
      <c r="BF28" s="25">
        <v>0.40831523216946525</v>
      </c>
      <c r="BG28" s="25">
        <v>0.43035000510733962</v>
      </c>
      <c r="BH28" s="25">
        <v>0.49930802310029909</v>
      </c>
      <c r="BI28" s="25">
        <v>0.26331024473152398</v>
      </c>
      <c r="BJ28" s="25">
        <v>4.1300477454487207E-2</v>
      </c>
      <c r="BK28" s="25">
        <v>1.2602973465394824E-4</v>
      </c>
      <c r="BM28" s="24" t="s">
        <v>37</v>
      </c>
      <c r="BN28" s="25">
        <v>0.39492503492184577</v>
      </c>
      <c r="BO28" s="25">
        <v>0.39693754414428417</v>
      </c>
      <c r="BP28" s="25">
        <v>0.43678884790003486</v>
      </c>
      <c r="BQ28" s="25">
        <v>0.50132207922544614</v>
      </c>
      <c r="BR28" s="25">
        <v>3.1525726227918636</v>
      </c>
      <c r="BS28" s="25">
        <v>3.1758078773630585</v>
      </c>
      <c r="BT28" s="25">
        <v>3.7351845734710829</v>
      </c>
      <c r="BV28" s="24" t="s">
        <v>37</v>
      </c>
      <c r="BW28" s="26">
        <f t="shared" ref="BW28:CC28" si="22">IFERROR(BE28/AV28-1,"N/A")</f>
        <v>-8.2451572121836736E-2</v>
      </c>
      <c r="BX28" s="26">
        <f t="shared" si="22"/>
        <v>-3.0558998452338892E-2</v>
      </c>
      <c r="BY28" s="26">
        <f t="shared" si="22"/>
        <v>2.185637441012056E-2</v>
      </c>
      <c r="BZ28" s="26">
        <f t="shared" si="22"/>
        <v>-1.811154775456647E-2</v>
      </c>
      <c r="CA28" s="26">
        <f t="shared" si="22"/>
        <v>-0.88370043264097597</v>
      </c>
      <c r="CB28" s="26">
        <f t="shared" si="22"/>
        <v>-0.99169446176562182</v>
      </c>
      <c r="CC28" s="26">
        <f t="shared" si="22"/>
        <v>-0.99997532670168321</v>
      </c>
      <c r="CE28" s="24" t="s">
        <v>37</v>
      </c>
      <c r="CF28" s="26">
        <f t="shared" ref="CF28:CL28" si="23">IFERROR(BN28/AV28-1,"N/A")</f>
        <v>-2.5648001060338377E-2</v>
      </c>
      <c r="CG28" s="26">
        <f t="shared" si="23"/>
        <v>-5.7572434164309905E-2</v>
      </c>
      <c r="CH28" s="26">
        <f t="shared" si="23"/>
        <v>3.714526130091822E-2</v>
      </c>
      <c r="CI28" s="26">
        <f t="shared" si="23"/>
        <v>-1.4150909511309484E-2</v>
      </c>
      <c r="CJ28" s="26">
        <f t="shared" si="23"/>
        <v>0.39243663865959078</v>
      </c>
      <c r="CK28" s="26">
        <f t="shared" si="23"/>
        <v>-0.36134409633531639</v>
      </c>
      <c r="CL28" s="26">
        <f t="shared" si="23"/>
        <v>-0.26874936694399554</v>
      </c>
    </row>
    <row r="29" spans="2:90" x14ac:dyDescent="0.2">
      <c r="B29" s="27" t="s">
        <v>38</v>
      </c>
      <c r="C29" s="25"/>
      <c r="D29" s="25"/>
      <c r="E29" s="25"/>
      <c r="F29" s="25"/>
      <c r="G29" s="25"/>
      <c r="H29" s="25"/>
      <c r="I29" s="25"/>
      <c r="K29" s="27" t="s">
        <v>38</v>
      </c>
      <c r="L29" s="25"/>
      <c r="M29" s="25"/>
      <c r="N29" s="25"/>
      <c r="O29" s="25"/>
      <c r="P29" s="25"/>
      <c r="Q29" s="25"/>
      <c r="R29" s="25"/>
      <c r="T29" s="27" t="s">
        <v>38</v>
      </c>
      <c r="U29" s="25"/>
      <c r="V29" s="25"/>
      <c r="W29" s="25"/>
      <c r="X29" s="25"/>
      <c r="Y29" s="25"/>
      <c r="Z29" s="25"/>
      <c r="AA29" s="25"/>
      <c r="AC29" s="27" t="s">
        <v>38</v>
      </c>
      <c r="AD29" s="28"/>
      <c r="AE29" s="28"/>
      <c r="AF29" s="28"/>
      <c r="AG29" s="28"/>
      <c r="AH29" s="28"/>
      <c r="AI29" s="28"/>
      <c r="AJ29" s="28"/>
      <c r="AL29" s="27" t="s">
        <v>38</v>
      </c>
      <c r="AM29" s="28"/>
      <c r="AN29" s="28"/>
      <c r="AO29" s="28"/>
      <c r="AP29" s="28"/>
      <c r="AQ29" s="28"/>
      <c r="AR29" s="28"/>
      <c r="AS29" s="28"/>
      <c r="AU29" s="27" t="s">
        <v>38</v>
      </c>
      <c r="AV29" s="25"/>
      <c r="AW29" s="25"/>
      <c r="AX29" s="25"/>
      <c r="AY29" s="25"/>
      <c r="AZ29" s="25"/>
      <c r="BA29" s="25"/>
      <c r="BB29" s="25"/>
      <c r="BD29" s="27" t="s">
        <v>38</v>
      </c>
      <c r="BE29" s="25"/>
      <c r="BF29" s="25"/>
      <c r="BG29" s="25"/>
      <c r="BH29" s="25"/>
      <c r="BI29" s="25"/>
      <c r="BJ29" s="25"/>
      <c r="BK29" s="25"/>
      <c r="BM29" s="27" t="s">
        <v>38</v>
      </c>
      <c r="BN29" s="25"/>
      <c r="BO29" s="25"/>
      <c r="BP29" s="25"/>
      <c r="BQ29" s="25"/>
      <c r="BR29" s="25"/>
      <c r="BS29" s="25"/>
      <c r="BT29" s="25"/>
      <c r="BV29" s="27" t="s">
        <v>38</v>
      </c>
      <c r="BW29" s="28"/>
      <c r="BX29" s="28"/>
      <c r="BY29" s="28"/>
      <c r="BZ29" s="28"/>
      <c r="CA29" s="28"/>
      <c r="CB29" s="28"/>
      <c r="CC29" s="28"/>
      <c r="CE29" s="27" t="s">
        <v>38</v>
      </c>
      <c r="CF29" s="28"/>
      <c r="CG29" s="28"/>
      <c r="CH29" s="28"/>
      <c r="CI29" s="28"/>
      <c r="CJ29" s="28"/>
      <c r="CK29" s="28"/>
      <c r="CL29" s="28"/>
    </row>
    <row r="30" spans="2:90" x14ac:dyDescent="0.2">
      <c r="B30" s="24" t="s">
        <v>39</v>
      </c>
      <c r="C30" s="25">
        <v>6.4765561501571236</v>
      </c>
      <c r="D30" s="25">
        <v>7.413430947675046</v>
      </c>
      <c r="E30" s="25">
        <v>8.3301249713154046</v>
      </c>
      <c r="F30" s="25">
        <v>7.9712075637573445</v>
      </c>
      <c r="G30" s="25">
        <v>11.396946038554665</v>
      </c>
      <c r="H30" s="25">
        <v>17.127890144228477</v>
      </c>
      <c r="I30" s="25">
        <v>17.77409868619214</v>
      </c>
      <c r="K30" s="24" t="s">
        <v>39</v>
      </c>
      <c r="L30" s="25">
        <v>6.3704086173159</v>
      </c>
      <c r="M30" s="25">
        <v>6.6159040926150361</v>
      </c>
      <c r="N30" s="25">
        <v>6.7249049091492097</v>
      </c>
      <c r="O30" s="25">
        <v>6.2396143509401725</v>
      </c>
      <c r="P30" s="25">
        <v>5.6599523695445706</v>
      </c>
      <c r="Q30" s="25">
        <v>0.50898944854802886</v>
      </c>
      <c r="R30" s="25">
        <v>2.7528525105538222E-4</v>
      </c>
      <c r="T30" s="24" t="s">
        <v>39</v>
      </c>
      <c r="U30" s="25">
        <v>6.0106284730546502</v>
      </c>
      <c r="V30" s="25">
        <v>6.9228865349778692</v>
      </c>
      <c r="W30" s="25">
        <v>7.289593249423123</v>
      </c>
      <c r="X30" s="25">
        <v>8.0135793559930342</v>
      </c>
      <c r="Y30" s="25">
        <v>10.004727725226246</v>
      </c>
      <c r="Z30" s="25">
        <v>8.3771478785770395</v>
      </c>
      <c r="AA30" s="25">
        <v>7.8957952418106121</v>
      </c>
      <c r="AC30" s="24" t="s">
        <v>39</v>
      </c>
      <c r="AD30" s="26">
        <f t="shared" ref="AD30:AJ30" si="24">IFERROR(L30/C30-1,"N/A")</f>
        <v>-1.6389502442381909E-2</v>
      </c>
      <c r="AE30" s="26">
        <f t="shared" si="24"/>
        <v>-0.10757864485270818</v>
      </c>
      <c r="AF30" s="26">
        <f t="shared" si="24"/>
        <v>-0.19270059785342164</v>
      </c>
      <c r="AG30" s="26">
        <f t="shared" si="24"/>
        <v>-0.21723097773669819</v>
      </c>
      <c r="AH30" s="26">
        <f t="shared" si="24"/>
        <v>-0.50337990981114156</v>
      </c>
      <c r="AI30" s="26">
        <f t="shared" si="24"/>
        <v>-0.97028300367050513</v>
      </c>
      <c r="AJ30" s="26">
        <f t="shared" si="24"/>
        <v>-0.99998451199940341</v>
      </c>
      <c r="AL30" s="24" t="s">
        <v>39</v>
      </c>
      <c r="AM30" s="26">
        <f t="shared" ref="AM30:AS30" si="25">IFERROR(U30/C30-1,"N/A")</f>
        <v>-7.1940652763609503E-2</v>
      </c>
      <c r="AN30" s="26">
        <f t="shared" si="25"/>
        <v>-6.6169687983809733E-2</v>
      </c>
      <c r="AO30" s="26">
        <f t="shared" si="25"/>
        <v>-0.12491189813782255</v>
      </c>
      <c r="AP30" s="26">
        <f t="shared" si="25"/>
        <v>5.3156051823743944E-3</v>
      </c>
      <c r="AQ30" s="26">
        <f t="shared" si="25"/>
        <v>-0.12215713829114316</v>
      </c>
      <c r="AR30" s="26">
        <f t="shared" si="25"/>
        <v>-0.51090602473300795</v>
      </c>
      <c r="AS30" s="26">
        <f t="shared" si="25"/>
        <v>-0.55576958465159843</v>
      </c>
      <c r="AU30" s="24" t="s">
        <v>39</v>
      </c>
      <c r="AV30" s="25">
        <v>7.2202922090913404</v>
      </c>
      <c r="AW30" s="25">
        <v>7.2221942410382525</v>
      </c>
      <c r="AX30" s="25">
        <v>6.8293382491711725</v>
      </c>
      <c r="AY30" s="25">
        <v>6.0153331794540739</v>
      </c>
      <c r="AZ30" s="25">
        <v>4.8277351446573418</v>
      </c>
      <c r="BA30" s="25">
        <v>7.8764611043128339</v>
      </c>
      <c r="BB30" s="25">
        <v>7.5870898680903789</v>
      </c>
      <c r="BD30" s="24" t="s">
        <v>39</v>
      </c>
      <c r="BE30" s="25">
        <v>6.5960161685740486</v>
      </c>
      <c r="BF30" s="25">
        <v>6.686399942608424</v>
      </c>
      <c r="BG30" s="25">
        <v>6.8488257680989362</v>
      </c>
      <c r="BH30" s="25">
        <v>6.4730290185037589</v>
      </c>
      <c r="BI30" s="25">
        <v>4.9064642864979175</v>
      </c>
      <c r="BJ30" s="25">
        <v>0.45334706930070556</v>
      </c>
      <c r="BK30" s="25">
        <v>2.2528525105538219E-4</v>
      </c>
      <c r="BM30" s="24" t="s">
        <v>39</v>
      </c>
      <c r="BN30" s="25">
        <v>7.2031627148299266</v>
      </c>
      <c r="BO30" s="25">
        <v>7.1038759000167095</v>
      </c>
      <c r="BP30" s="25">
        <v>6.8150363821588931</v>
      </c>
      <c r="BQ30" s="25">
        <v>5.9950231480060214</v>
      </c>
      <c r="BR30" s="25">
        <v>5.8081945249678366</v>
      </c>
      <c r="BS30" s="25">
        <v>8.1229204479843062</v>
      </c>
      <c r="BT30" s="25">
        <v>7.6482062357865157</v>
      </c>
      <c r="BV30" s="24" t="s">
        <v>39</v>
      </c>
      <c r="BW30" s="26">
        <f t="shared" ref="BW30:CC30" si="26">IFERROR(BE30/AV30-1,"N/A")</f>
        <v>-8.6461326278629347E-2</v>
      </c>
      <c r="BX30" s="26">
        <f t="shared" si="26"/>
        <v>-7.4187190284265125E-2</v>
      </c>
      <c r="BY30" s="26">
        <f t="shared" si="26"/>
        <v>2.8535003270819814E-3</v>
      </c>
      <c r="BZ30" s="26">
        <f t="shared" si="26"/>
        <v>7.6088194185649938E-2</v>
      </c>
      <c r="CA30" s="26">
        <f t="shared" si="26"/>
        <v>1.63076762667278E-2</v>
      </c>
      <c r="CB30" s="26">
        <f t="shared" si="26"/>
        <v>-0.94244279717797741</v>
      </c>
      <c r="CC30" s="26">
        <f t="shared" si="26"/>
        <v>-0.99997030676386178</v>
      </c>
      <c r="CE30" s="24" t="s">
        <v>39</v>
      </c>
      <c r="CF30" s="26">
        <f t="shared" ref="CF30:CL30" si="27">IFERROR(BN30/AV30-1,"N/A")</f>
        <v>-2.3724101137964082E-3</v>
      </c>
      <c r="CG30" s="26">
        <f t="shared" si="27"/>
        <v>-1.6382602997469853E-2</v>
      </c>
      <c r="CH30" s="26">
        <f t="shared" si="27"/>
        <v>-2.0941805033620753E-3</v>
      </c>
      <c r="CI30" s="26">
        <f t="shared" si="27"/>
        <v>-3.3763768094214885E-3</v>
      </c>
      <c r="CJ30" s="26">
        <f t="shared" si="27"/>
        <v>0.20308889177475464</v>
      </c>
      <c r="CK30" s="26">
        <f t="shared" si="27"/>
        <v>3.1290619023881305E-2</v>
      </c>
      <c r="CL30" s="26">
        <f t="shared" si="27"/>
        <v>8.0553108976839649E-3</v>
      </c>
    </row>
    <row r="31" spans="2:90" x14ac:dyDescent="0.2">
      <c r="B31" s="27" t="s">
        <v>40</v>
      </c>
      <c r="C31" s="25"/>
      <c r="D31" s="25"/>
      <c r="E31" s="25"/>
      <c r="F31" s="25"/>
      <c r="G31" s="25"/>
      <c r="H31" s="25"/>
      <c r="I31" s="25"/>
      <c r="K31" s="27" t="s">
        <v>40</v>
      </c>
      <c r="L31" s="25"/>
      <c r="M31" s="25"/>
      <c r="N31" s="25"/>
      <c r="O31" s="25"/>
      <c r="P31" s="25"/>
      <c r="Q31" s="25"/>
      <c r="R31" s="25"/>
      <c r="T31" s="27" t="s">
        <v>40</v>
      </c>
      <c r="U31" s="25"/>
      <c r="V31" s="25"/>
      <c r="W31" s="25"/>
      <c r="X31" s="25"/>
      <c r="Y31" s="25"/>
      <c r="Z31" s="25"/>
      <c r="AA31" s="25"/>
      <c r="AC31" s="27" t="s">
        <v>40</v>
      </c>
      <c r="AD31" s="28"/>
      <c r="AE31" s="28"/>
      <c r="AF31" s="28"/>
      <c r="AG31" s="28"/>
      <c r="AH31" s="28"/>
      <c r="AI31" s="28"/>
      <c r="AJ31" s="28"/>
      <c r="AL31" s="27" t="s">
        <v>40</v>
      </c>
      <c r="AM31" s="28"/>
      <c r="AN31" s="28"/>
      <c r="AO31" s="28"/>
      <c r="AP31" s="28"/>
      <c r="AQ31" s="28"/>
      <c r="AR31" s="28"/>
      <c r="AS31" s="28"/>
      <c r="AU31" s="27" t="s">
        <v>40</v>
      </c>
      <c r="AV31" s="25"/>
      <c r="AW31" s="25"/>
      <c r="AX31" s="25"/>
      <c r="AY31" s="25"/>
      <c r="AZ31" s="25"/>
      <c r="BA31" s="25"/>
      <c r="BB31" s="25"/>
      <c r="BD31" s="27" t="s">
        <v>40</v>
      </c>
      <c r="BE31" s="25"/>
      <c r="BF31" s="25"/>
      <c r="BG31" s="25"/>
      <c r="BH31" s="25"/>
      <c r="BI31" s="25"/>
      <c r="BJ31" s="25"/>
      <c r="BK31" s="25"/>
      <c r="BM31" s="27" t="s">
        <v>40</v>
      </c>
      <c r="BN31" s="25"/>
      <c r="BO31" s="25"/>
      <c r="BP31" s="25"/>
      <c r="BQ31" s="25"/>
      <c r="BR31" s="25"/>
      <c r="BS31" s="25"/>
      <c r="BT31" s="25"/>
      <c r="BV31" s="27" t="s">
        <v>40</v>
      </c>
      <c r="BW31" s="28"/>
      <c r="BX31" s="28"/>
      <c r="BY31" s="28"/>
      <c r="BZ31" s="28"/>
      <c r="CA31" s="28"/>
      <c r="CB31" s="28"/>
      <c r="CC31" s="28"/>
      <c r="CE31" s="27" t="s">
        <v>40</v>
      </c>
      <c r="CF31" s="28"/>
      <c r="CG31" s="28"/>
      <c r="CH31" s="28"/>
      <c r="CI31" s="28"/>
      <c r="CJ31" s="28"/>
      <c r="CK31" s="28"/>
      <c r="CL31" s="28"/>
    </row>
    <row r="32" spans="2:90" x14ac:dyDescent="0.2">
      <c r="B32" s="24" t="s">
        <v>41</v>
      </c>
      <c r="C32" s="25">
        <v>0.54203091387975111</v>
      </c>
      <c r="D32" s="25">
        <v>0.96139655820619063</v>
      </c>
      <c r="E32" s="25">
        <v>1.1753062320762999</v>
      </c>
      <c r="F32" s="25">
        <v>1.1753062320762999</v>
      </c>
      <c r="G32" s="25">
        <v>1.1682823462330334</v>
      </c>
      <c r="H32" s="25">
        <v>1.145907228352957</v>
      </c>
      <c r="I32" s="25">
        <v>1.9087684203846011</v>
      </c>
      <c r="K32" s="24" t="s">
        <v>41</v>
      </c>
      <c r="L32" s="25">
        <v>0.90401176227612257</v>
      </c>
      <c r="M32" s="25">
        <v>1.1048159156739237</v>
      </c>
      <c r="N32" s="25">
        <v>1.1753859482472131</v>
      </c>
      <c r="O32" s="25">
        <v>1.1753859482472133</v>
      </c>
      <c r="P32" s="25">
        <v>1.3554722240189305</v>
      </c>
      <c r="Q32" s="25">
        <v>0.10436628703799293</v>
      </c>
      <c r="R32" s="25">
        <v>1.0745361831398504E-4</v>
      </c>
      <c r="T32" s="24" t="s">
        <v>41</v>
      </c>
      <c r="U32" s="25">
        <v>0.55650119593303582</v>
      </c>
      <c r="V32" s="25">
        <v>0.98968047098825263</v>
      </c>
      <c r="W32" s="25">
        <v>1.1663819536333186</v>
      </c>
      <c r="X32" s="25">
        <v>1.1663819536333186</v>
      </c>
      <c r="Y32" s="25">
        <v>1.1611020880944265</v>
      </c>
      <c r="Z32" s="25">
        <v>0.99051557870595353</v>
      </c>
      <c r="AA32" s="25">
        <v>1.0138558688546375</v>
      </c>
      <c r="AC32" s="24" t="s">
        <v>41</v>
      </c>
      <c r="AD32" s="26">
        <f t="shared" ref="AD32:AJ35" si="28">IFERROR(L32/C32-1,"N/A")</f>
        <v>0.66782325348453542</v>
      </c>
      <c r="AE32" s="26">
        <f t="shared" si="28"/>
        <v>0.14917814739770874</v>
      </c>
      <c r="AF32" s="26">
        <f t="shared" si="28"/>
        <v>6.7825872728022318E-5</v>
      </c>
      <c r="AG32" s="26">
        <f t="shared" si="28"/>
        <v>6.7825872728244363E-5</v>
      </c>
      <c r="AH32" s="26">
        <f t="shared" si="28"/>
        <v>0.16022657398655826</v>
      </c>
      <c r="AI32" s="26">
        <f t="shared" si="28"/>
        <v>-0.90892256855033426</v>
      </c>
      <c r="AJ32" s="26">
        <f t="shared" si="28"/>
        <v>-0.99994370526190268</v>
      </c>
      <c r="AL32" s="24" t="s">
        <v>41</v>
      </c>
      <c r="AM32" s="26">
        <f t="shared" ref="AM32:AS35" si="29">IFERROR(U32/C32-1,"N/A")</f>
        <v>2.6696414692861881E-2</v>
      </c>
      <c r="AN32" s="26">
        <f t="shared" si="29"/>
        <v>2.9419611023816294E-2</v>
      </c>
      <c r="AO32" s="26">
        <f t="shared" si="29"/>
        <v>-7.5931516394800447E-3</v>
      </c>
      <c r="AP32" s="26">
        <f t="shared" si="29"/>
        <v>-7.5931516394800447E-3</v>
      </c>
      <c r="AQ32" s="26">
        <f t="shared" si="29"/>
        <v>-6.1459955821113743E-3</v>
      </c>
      <c r="AR32" s="26">
        <f t="shared" si="29"/>
        <v>-0.13560578535694556</v>
      </c>
      <c r="AS32" s="26">
        <f t="shared" si="29"/>
        <v>-0.46884291565848835</v>
      </c>
      <c r="AU32" s="24" t="s">
        <v>41</v>
      </c>
      <c r="AV32" s="25">
        <v>0.47181165972992584</v>
      </c>
      <c r="AW32" s="25">
        <v>0.53249631672202713</v>
      </c>
      <c r="AX32" s="25">
        <v>0.50336767961576023</v>
      </c>
      <c r="AY32" s="25">
        <v>0.47535742496074579</v>
      </c>
      <c r="AZ32" s="25">
        <v>0.43448441217468936</v>
      </c>
      <c r="BA32" s="25">
        <v>0.48289295433539886</v>
      </c>
      <c r="BB32" s="25">
        <v>0.25996318922559292</v>
      </c>
      <c r="BD32" s="24" t="s">
        <v>41</v>
      </c>
      <c r="BE32" s="25">
        <v>0.26954244449871151</v>
      </c>
      <c r="BF32" s="25">
        <v>0.30133150660683738</v>
      </c>
      <c r="BG32" s="25">
        <v>0.28607275737828974</v>
      </c>
      <c r="BH32" s="25">
        <v>0.27321343373789914</v>
      </c>
      <c r="BI32" s="25">
        <v>0.24313393642367109</v>
      </c>
      <c r="BJ32" s="25">
        <v>0.10436628703799293</v>
      </c>
      <c r="BK32" s="25">
        <v>1.0745361831398504E-4</v>
      </c>
      <c r="BM32" s="24" t="s">
        <v>41</v>
      </c>
      <c r="BN32" s="25">
        <v>0.54034984471761049</v>
      </c>
      <c r="BO32" s="25">
        <v>0.61082567307707047</v>
      </c>
      <c r="BP32" s="25">
        <v>0.57699727458949956</v>
      </c>
      <c r="BQ32" s="25">
        <v>0.53454034909293369</v>
      </c>
      <c r="BR32" s="25">
        <v>0.49587933530346606</v>
      </c>
      <c r="BS32" s="25">
        <v>0.83477022904344833</v>
      </c>
      <c r="BT32" s="25">
        <v>0.7024903788568011</v>
      </c>
      <c r="BV32" s="24" t="s">
        <v>41</v>
      </c>
      <c r="BW32" s="26">
        <f t="shared" ref="BW32:CC35" si="30">IFERROR(BE32/AV32-1,"N/A")</f>
        <v>-0.42870753839995634</v>
      </c>
      <c r="BX32" s="26">
        <f t="shared" si="30"/>
        <v>-0.43411532222083338</v>
      </c>
      <c r="BY32" s="26">
        <f t="shared" si="30"/>
        <v>-0.4316823090495997</v>
      </c>
      <c r="BZ32" s="26">
        <f t="shared" si="30"/>
        <v>-0.4252463106882981</v>
      </c>
      <c r="CA32" s="26">
        <f t="shared" si="30"/>
        <v>-0.44040814903638859</v>
      </c>
      <c r="CB32" s="26">
        <f t="shared" si="30"/>
        <v>-0.78387283123310159</v>
      </c>
      <c r="CC32" s="26">
        <f t="shared" si="30"/>
        <v>-0.99958665833176585</v>
      </c>
      <c r="CE32" s="24" t="s">
        <v>41</v>
      </c>
      <c r="CF32" s="26">
        <f t="shared" ref="CF32:CL35" si="31">IFERROR(BN32/AV32-1,"N/A")</f>
        <v>0.14526598394562207</v>
      </c>
      <c r="CG32" s="26">
        <f t="shared" si="31"/>
        <v>0.14709840029923194</v>
      </c>
      <c r="CH32" s="26">
        <f t="shared" si="31"/>
        <v>0.14627398213159726</v>
      </c>
      <c r="CI32" s="26">
        <f t="shared" si="31"/>
        <v>0.12450194532477354</v>
      </c>
      <c r="CJ32" s="26">
        <f t="shared" si="31"/>
        <v>0.14130523767580461</v>
      </c>
      <c r="CK32" s="26">
        <f t="shared" si="31"/>
        <v>0.72868587447571054</v>
      </c>
      <c r="CL32" s="26">
        <f t="shared" si="31"/>
        <v>1.7022686594569683</v>
      </c>
    </row>
    <row r="33" spans="2:90" x14ac:dyDescent="0.2">
      <c r="B33" s="24" t="s">
        <v>42</v>
      </c>
      <c r="C33" s="25">
        <v>5.7597011619991632</v>
      </c>
      <c r="D33" s="25">
        <v>6.6223830727016759</v>
      </c>
      <c r="E33" s="25">
        <v>7.4897911747142256</v>
      </c>
      <c r="F33" s="25">
        <v>7.4338300884606152</v>
      </c>
      <c r="G33" s="25">
        <v>6.7208135867834171</v>
      </c>
      <c r="H33" s="25">
        <v>11.316503481789344</v>
      </c>
      <c r="I33" s="25">
        <v>11.551659877456697</v>
      </c>
      <c r="K33" s="24" t="s">
        <v>42</v>
      </c>
      <c r="L33" s="25">
        <v>7.9931512566141878</v>
      </c>
      <c r="M33" s="25">
        <v>8.0393644545764342</v>
      </c>
      <c r="N33" s="25">
        <v>9.6522053114809463</v>
      </c>
      <c r="O33" s="25">
        <v>10.093797220457285</v>
      </c>
      <c r="P33" s="25">
        <v>7.7894576573677119</v>
      </c>
      <c r="Q33" s="25">
        <v>0.60541278640269813</v>
      </c>
      <c r="R33" s="25">
        <v>2.414851416299812E-4</v>
      </c>
      <c r="T33" s="24" t="s">
        <v>42</v>
      </c>
      <c r="U33" s="25">
        <v>6.650246549694165</v>
      </c>
      <c r="V33" s="25">
        <v>6.4250316083257974</v>
      </c>
      <c r="W33" s="25">
        <v>7.5056833014786744</v>
      </c>
      <c r="X33" s="25">
        <v>7.0739428293185718</v>
      </c>
      <c r="Y33" s="25">
        <v>9.4969035042367622</v>
      </c>
      <c r="Z33" s="25">
        <v>9.0377023885968146</v>
      </c>
      <c r="AA33" s="25">
        <v>14.302629825229484</v>
      </c>
      <c r="AC33" s="24" t="s">
        <v>42</v>
      </c>
      <c r="AD33" s="26">
        <f t="shared" si="28"/>
        <v>0.38777187076139996</v>
      </c>
      <c r="AE33" s="26">
        <f t="shared" si="28"/>
        <v>0.21396850141692036</v>
      </c>
      <c r="AF33" s="26">
        <f t="shared" si="28"/>
        <v>0.28871487686694119</v>
      </c>
      <c r="AG33" s="26">
        <f t="shared" si="28"/>
        <v>0.35781919957057973</v>
      </c>
      <c r="AH33" s="26">
        <f t="shared" si="28"/>
        <v>0.15900516459581615</v>
      </c>
      <c r="AI33" s="26">
        <f t="shared" si="28"/>
        <v>-0.94650178057410261</v>
      </c>
      <c r="AJ33" s="26">
        <f t="shared" si="28"/>
        <v>-0.99997909519980754</v>
      </c>
      <c r="AL33" s="24" t="s">
        <v>42</v>
      </c>
      <c r="AM33" s="26">
        <f t="shared" si="29"/>
        <v>0.15461659600858502</v>
      </c>
      <c r="AN33" s="26">
        <f t="shared" si="29"/>
        <v>-2.9800671783755117E-2</v>
      </c>
      <c r="AO33" s="26">
        <f t="shared" si="29"/>
        <v>2.1218384323051787E-3</v>
      </c>
      <c r="AP33" s="26">
        <f t="shared" si="29"/>
        <v>-4.841209105662625E-2</v>
      </c>
      <c r="AQ33" s="26">
        <f t="shared" si="29"/>
        <v>0.41305860988505438</v>
      </c>
      <c r="AR33" s="26">
        <f t="shared" si="29"/>
        <v>-0.20136971608408938</v>
      </c>
      <c r="AS33" s="26">
        <f t="shared" si="29"/>
        <v>0.23814499188479066</v>
      </c>
      <c r="AU33" s="24" t="s">
        <v>42</v>
      </c>
      <c r="AV33" s="25">
        <v>5.585146030658346</v>
      </c>
      <c r="AW33" s="25">
        <v>6.182289241526302</v>
      </c>
      <c r="AX33" s="25">
        <v>6.92116174085678</v>
      </c>
      <c r="AY33" s="25">
        <v>4.8799069878758079</v>
      </c>
      <c r="AZ33" s="25">
        <v>4.6481488661165447</v>
      </c>
      <c r="BA33" s="25">
        <v>5.1530946197391678</v>
      </c>
      <c r="BB33" s="25">
        <v>4.7963184765729014</v>
      </c>
      <c r="BD33" s="24" t="s">
        <v>42</v>
      </c>
      <c r="BE33" s="25">
        <v>6.6342240506583749</v>
      </c>
      <c r="BF33" s="25">
        <v>7.2071730947720756</v>
      </c>
      <c r="BG33" s="25">
        <v>7.699274957998087</v>
      </c>
      <c r="BH33" s="25">
        <v>6.4078458516002827</v>
      </c>
      <c r="BI33" s="25">
        <v>7.1237544052162436</v>
      </c>
      <c r="BJ33" s="25">
        <v>0.60541278640269813</v>
      </c>
      <c r="BK33" s="25">
        <v>2.414851416299812E-4</v>
      </c>
      <c r="BM33" s="24" t="s">
        <v>42</v>
      </c>
      <c r="BN33" s="25">
        <v>6.3686128902221082</v>
      </c>
      <c r="BO33" s="25">
        <v>6.1114156575688963</v>
      </c>
      <c r="BP33" s="25">
        <v>5.2976131164394165</v>
      </c>
      <c r="BQ33" s="25">
        <v>4.7115989783239609</v>
      </c>
      <c r="BR33" s="25">
        <v>4.9740830381150039</v>
      </c>
      <c r="BS33" s="25">
        <v>5.6803875760535076</v>
      </c>
      <c r="BT33" s="25">
        <v>7.5996856050508033</v>
      </c>
      <c r="BV33" s="24" t="s">
        <v>42</v>
      </c>
      <c r="BW33" s="26">
        <f t="shared" si="30"/>
        <v>0.18783358827886709</v>
      </c>
      <c r="BX33" s="26">
        <f t="shared" si="30"/>
        <v>0.16577740270734198</v>
      </c>
      <c r="BY33" s="26">
        <f t="shared" si="30"/>
        <v>0.11242523239241375</v>
      </c>
      <c r="BZ33" s="26">
        <f t="shared" si="30"/>
        <v>0.31310819397186429</v>
      </c>
      <c r="CA33" s="26">
        <f t="shared" si="30"/>
        <v>0.53260031259885787</v>
      </c>
      <c r="CB33" s="26">
        <f t="shared" si="30"/>
        <v>-0.88251471570430007</v>
      </c>
      <c r="CC33" s="26">
        <f t="shared" si="30"/>
        <v>-0.99994965197936514</v>
      </c>
      <c r="CE33" s="24" t="s">
        <v>42</v>
      </c>
      <c r="CF33" s="26">
        <f t="shared" si="31"/>
        <v>0.14027688000691563</v>
      </c>
      <c r="CG33" s="26">
        <f t="shared" si="31"/>
        <v>-1.1463970899541431E-2</v>
      </c>
      <c r="CH33" s="26">
        <f t="shared" si="31"/>
        <v>-0.2345774719919177</v>
      </c>
      <c r="CI33" s="26">
        <f t="shared" si="31"/>
        <v>-3.4490003594332963E-2</v>
      </c>
      <c r="CJ33" s="26">
        <f t="shared" si="31"/>
        <v>7.0121285136629519E-2</v>
      </c>
      <c r="CK33" s="26">
        <f t="shared" si="31"/>
        <v>0.1023254947220491</v>
      </c>
      <c r="CL33" s="26">
        <f t="shared" si="31"/>
        <v>0.58448310765238909</v>
      </c>
    </row>
    <row r="34" spans="2:90" x14ac:dyDescent="0.2">
      <c r="B34" s="29" t="s">
        <v>43</v>
      </c>
      <c r="C34" s="30">
        <v>20.168161931993392</v>
      </c>
      <c r="D34" s="30">
        <v>23.010343457747609</v>
      </c>
      <c r="E34" s="30">
        <v>29.13151719165694</v>
      </c>
      <c r="F34" s="30">
        <v>49.629317358165451</v>
      </c>
      <c r="G34" s="30">
        <v>67.505411882323699</v>
      </c>
      <c r="H34" s="30">
        <v>93.338408039961593</v>
      </c>
      <c r="I34" s="30">
        <v>120.97435836147037</v>
      </c>
      <c r="K34" s="29" t="s">
        <v>43</v>
      </c>
      <c r="L34" s="30">
        <v>15.720567003730874</v>
      </c>
      <c r="M34" s="30">
        <v>17.368347148360428</v>
      </c>
      <c r="N34" s="30">
        <v>18.175263288300517</v>
      </c>
      <c r="O34" s="30">
        <v>36.91872469756909</v>
      </c>
      <c r="P34" s="30">
        <v>34.753674291956301</v>
      </c>
      <c r="Q34" s="30">
        <v>22.118871491262531</v>
      </c>
      <c r="R34" s="30">
        <v>20.000100875528023</v>
      </c>
      <c r="T34" s="29" t="s">
        <v>43</v>
      </c>
      <c r="U34" s="30">
        <v>18.164619242987552</v>
      </c>
      <c r="V34" s="30">
        <v>21.570550385195791</v>
      </c>
      <c r="W34" s="30">
        <v>24.337825720042463</v>
      </c>
      <c r="X34" s="30">
        <v>46.433369363733881</v>
      </c>
      <c r="Y34" s="30">
        <v>40.42456722611027</v>
      </c>
      <c r="Z34" s="30">
        <v>41.601790995257872</v>
      </c>
      <c r="AA34" s="30">
        <v>57.334759754424368</v>
      </c>
      <c r="AC34" s="29" t="s">
        <v>43</v>
      </c>
      <c r="AD34" s="31">
        <f t="shared" si="28"/>
        <v>-0.22052554631699772</v>
      </c>
      <c r="AE34" s="31">
        <f t="shared" si="28"/>
        <v>-0.24519391984509964</v>
      </c>
      <c r="AF34" s="31">
        <f t="shared" si="28"/>
        <v>-0.37609623389248725</v>
      </c>
      <c r="AG34" s="31">
        <f t="shared" si="28"/>
        <v>-0.25611056805126708</v>
      </c>
      <c r="AH34" s="31">
        <f t="shared" si="28"/>
        <v>-0.48517202809547544</v>
      </c>
      <c r="AI34" s="31">
        <f t="shared" si="28"/>
        <v>-0.7630249759371015</v>
      </c>
      <c r="AJ34" s="31">
        <f t="shared" si="28"/>
        <v>-0.83467487535029616</v>
      </c>
      <c r="AL34" s="29" t="s">
        <v>43</v>
      </c>
      <c r="AM34" s="31">
        <f t="shared" si="29"/>
        <v>-9.9341858507569714E-2</v>
      </c>
      <c r="AN34" s="31">
        <f t="shared" si="29"/>
        <v>-6.2571559403083898E-2</v>
      </c>
      <c r="AO34" s="31">
        <f t="shared" si="29"/>
        <v>-0.16455344361492286</v>
      </c>
      <c r="AP34" s="31">
        <f t="shared" si="29"/>
        <v>-6.4396372236333876E-2</v>
      </c>
      <c r="AQ34" s="31">
        <f t="shared" si="29"/>
        <v>-0.40116553474884509</v>
      </c>
      <c r="AR34" s="31">
        <f t="shared" si="29"/>
        <v>-0.55429075908979919</v>
      </c>
      <c r="AS34" s="31">
        <f t="shared" si="29"/>
        <v>-0.526058575296522</v>
      </c>
      <c r="AU34" s="29" t="s">
        <v>43</v>
      </c>
      <c r="AV34" s="30">
        <v>19.763075254531369</v>
      </c>
      <c r="AW34" s="30">
        <v>22.665100307062239</v>
      </c>
      <c r="AX34" s="30">
        <v>23.449876746460912</v>
      </c>
      <c r="AY34" s="30">
        <v>38.557306252696904</v>
      </c>
      <c r="AZ34" s="30">
        <v>41.0228594249526</v>
      </c>
      <c r="BA34" s="30">
        <v>53.914439876682238</v>
      </c>
      <c r="BB34" s="30">
        <v>58.585154988410835</v>
      </c>
      <c r="BD34" s="29" t="s">
        <v>43</v>
      </c>
      <c r="BE34" s="30">
        <v>17.230942785594141</v>
      </c>
      <c r="BF34" s="30">
        <v>18.406905829992379</v>
      </c>
      <c r="BG34" s="30">
        <v>18.377900878982043</v>
      </c>
      <c r="BH34" s="30">
        <v>36.137911074558019</v>
      </c>
      <c r="BI34" s="30">
        <v>33.560879733671491</v>
      </c>
      <c r="BJ34" s="30">
        <v>22.62708868423589</v>
      </c>
      <c r="BK34" s="30">
        <v>20</v>
      </c>
      <c r="BM34" s="29" t="s">
        <v>43</v>
      </c>
      <c r="BN34" s="30">
        <v>17.650307035037532</v>
      </c>
      <c r="BO34" s="30">
        <v>19.915371755232471</v>
      </c>
      <c r="BP34" s="30">
        <v>23.222669825473147</v>
      </c>
      <c r="BQ34" s="30">
        <v>42.586521835287471</v>
      </c>
      <c r="BR34" s="30">
        <v>39.707556144368979</v>
      </c>
      <c r="BS34" s="30">
        <v>34.792918205014665</v>
      </c>
      <c r="BT34" s="30">
        <v>47.097382146050364</v>
      </c>
      <c r="BV34" s="29" t="s">
        <v>43</v>
      </c>
      <c r="BW34" s="31">
        <f t="shared" si="30"/>
        <v>-0.12812441567547284</v>
      </c>
      <c r="BX34" s="31">
        <f t="shared" si="30"/>
        <v>-0.18787450394574456</v>
      </c>
      <c r="BY34" s="31">
        <f t="shared" si="30"/>
        <v>-0.21629008639648128</v>
      </c>
      <c r="BZ34" s="31">
        <f t="shared" si="30"/>
        <v>-6.274803437466947E-2</v>
      </c>
      <c r="CA34" s="31">
        <f t="shared" si="30"/>
        <v>-0.18189808794123885</v>
      </c>
      <c r="CB34" s="31">
        <f t="shared" si="30"/>
        <v>-0.58031487045046704</v>
      </c>
      <c r="CC34" s="31">
        <f t="shared" si="30"/>
        <v>-0.65861658974946213</v>
      </c>
      <c r="CE34" s="29" t="s">
        <v>43</v>
      </c>
      <c r="CF34" s="31">
        <f t="shared" si="31"/>
        <v>-0.10690483096801506</v>
      </c>
      <c r="CG34" s="31">
        <f t="shared" si="31"/>
        <v>-0.12131993746230973</v>
      </c>
      <c r="CH34" s="31">
        <f t="shared" si="31"/>
        <v>-9.6890454241750357E-3</v>
      </c>
      <c r="CI34" s="31">
        <f t="shared" si="31"/>
        <v>0.10449940553896298</v>
      </c>
      <c r="CJ34" s="31">
        <f t="shared" si="31"/>
        <v>-3.2062691363332285E-2</v>
      </c>
      <c r="CK34" s="31">
        <f t="shared" si="31"/>
        <v>-0.35466419970983598</v>
      </c>
      <c r="CL34" s="31">
        <f t="shared" si="31"/>
        <v>-0.19608675345542659</v>
      </c>
    </row>
    <row r="35" spans="2:90" x14ac:dyDescent="0.2">
      <c r="B35" s="32" t="s">
        <v>14</v>
      </c>
      <c r="C35" s="25">
        <v>35.828974861106794</v>
      </c>
      <c r="D35" s="25">
        <v>40.942207082333489</v>
      </c>
      <c r="E35" s="25">
        <v>49.14479022285623</v>
      </c>
      <c r="F35" s="25">
        <v>70.375767420944968</v>
      </c>
      <c r="G35" s="25">
        <v>96.110399626034535</v>
      </c>
      <c r="H35" s="25">
        <v>138.49834974341172</v>
      </c>
      <c r="I35" s="25">
        <v>168.91989963910513</v>
      </c>
      <c r="K35" s="32" t="s">
        <v>14</v>
      </c>
      <c r="L35" s="25">
        <v>34.139683742289066</v>
      </c>
      <c r="M35" s="25">
        <v>36.484543094649773</v>
      </c>
      <c r="N35" s="25">
        <v>39.029041795689821</v>
      </c>
      <c r="O35" s="25">
        <v>59.715821482362379</v>
      </c>
      <c r="P35" s="25">
        <v>57.091655648656456</v>
      </c>
      <c r="Q35" s="25">
        <v>39.350334280719196</v>
      </c>
      <c r="R35" s="25">
        <v>36.062600280556794</v>
      </c>
      <c r="T35" s="32" t="s">
        <v>14</v>
      </c>
      <c r="U35" s="25">
        <v>34.233538838456198</v>
      </c>
      <c r="V35" s="25">
        <v>39.192774777248019</v>
      </c>
      <c r="W35" s="25">
        <v>43.286587149924671</v>
      </c>
      <c r="X35" s="25">
        <v>66.63707170425252</v>
      </c>
      <c r="Y35" s="25">
        <v>68.393177984015651</v>
      </c>
      <c r="Z35" s="25">
        <v>73.976272960624541</v>
      </c>
      <c r="AA35" s="25">
        <v>95.617301520203938</v>
      </c>
      <c r="AC35" s="32" t="s">
        <v>14</v>
      </c>
      <c r="AD35" s="26">
        <f t="shared" si="28"/>
        <v>-4.714874275265668E-2</v>
      </c>
      <c r="AE35" s="26">
        <f t="shared" si="28"/>
        <v>-0.10887698307811045</v>
      </c>
      <c r="AF35" s="26">
        <f t="shared" si="28"/>
        <v>-0.20583562125903188</v>
      </c>
      <c r="AG35" s="26">
        <f t="shared" si="28"/>
        <v>-0.15147182516421154</v>
      </c>
      <c r="AH35" s="26">
        <f t="shared" si="28"/>
        <v>-0.40597837621318789</v>
      </c>
      <c r="AI35" s="26">
        <f t="shared" si="28"/>
        <v>-0.71587867758986734</v>
      </c>
      <c r="AJ35" s="26">
        <f t="shared" si="28"/>
        <v>-0.78651064582915331</v>
      </c>
      <c r="AL35" s="32" t="s">
        <v>14</v>
      </c>
      <c r="AM35" s="26">
        <f t="shared" si="29"/>
        <v>-4.4529212148418984E-2</v>
      </c>
      <c r="AN35" s="26">
        <f t="shared" si="29"/>
        <v>-4.2729311137707282E-2</v>
      </c>
      <c r="AO35" s="26">
        <f t="shared" si="29"/>
        <v>-0.11920293171191576</v>
      </c>
      <c r="AP35" s="26">
        <f t="shared" si="29"/>
        <v>-5.3124759469120209E-2</v>
      </c>
      <c r="AQ35" s="26">
        <f t="shared" si="29"/>
        <v>-0.28838941207056223</v>
      </c>
      <c r="AR35" s="26">
        <f t="shared" si="29"/>
        <v>-0.46586892119887124</v>
      </c>
      <c r="AS35" s="26">
        <f t="shared" si="29"/>
        <v>-0.43394886141603861</v>
      </c>
      <c r="AU35" s="32" t="s">
        <v>14</v>
      </c>
      <c r="AV35" s="25">
        <v>35.980469982723719</v>
      </c>
      <c r="AW35" s="25">
        <v>39.774471877905803</v>
      </c>
      <c r="AX35" s="25">
        <v>40.768681356569772</v>
      </c>
      <c r="AY35" s="25">
        <v>52.494063770467619</v>
      </c>
      <c r="AZ35" s="25">
        <v>55.048417577247591</v>
      </c>
      <c r="BA35" s="25">
        <v>76.151122025305241</v>
      </c>
      <c r="BB35" s="25">
        <v>79.498765484914884</v>
      </c>
      <c r="BD35" s="32" t="s">
        <v>14</v>
      </c>
      <c r="BE35" s="25">
        <v>33.75553339249845</v>
      </c>
      <c r="BF35" s="25">
        <v>35.917818149493669</v>
      </c>
      <c r="BG35" s="25">
        <v>36.162826161383819</v>
      </c>
      <c r="BH35" s="25">
        <v>51.773119140017542</v>
      </c>
      <c r="BI35" s="25">
        <v>48.816572299146578</v>
      </c>
      <c r="BJ35" s="25">
        <v>38.359595382939126</v>
      </c>
      <c r="BK35" s="25">
        <v>33.927723488029699</v>
      </c>
      <c r="BM35" s="32" t="s">
        <v>14</v>
      </c>
      <c r="BN35" s="25">
        <v>34.63077381415988</v>
      </c>
      <c r="BO35" s="25">
        <v>36.886584577039834</v>
      </c>
      <c r="BP35" s="25">
        <v>38.678592621352458</v>
      </c>
      <c r="BQ35" s="25">
        <v>56.390182202729804</v>
      </c>
      <c r="BR35" s="25">
        <v>55.342311030033699</v>
      </c>
      <c r="BS35" s="25">
        <v>56.713130815201168</v>
      </c>
      <c r="BT35" s="25">
        <v>72.007989808017214</v>
      </c>
      <c r="BV35" s="32" t="s">
        <v>14</v>
      </c>
      <c r="BW35" s="26">
        <f t="shared" si="30"/>
        <v>-6.1837340960070541E-2</v>
      </c>
      <c r="BX35" s="26">
        <f t="shared" si="30"/>
        <v>-9.6963040521336308E-2</v>
      </c>
      <c r="BY35" s="26">
        <f t="shared" si="30"/>
        <v>-0.11297532914793995</v>
      </c>
      <c r="BZ35" s="26">
        <f t="shared" si="30"/>
        <v>-1.3733831573841115E-2</v>
      </c>
      <c r="CA35" s="26">
        <f t="shared" si="30"/>
        <v>-0.11320661977896229</v>
      </c>
      <c r="CB35" s="26">
        <f t="shared" si="30"/>
        <v>-0.49627012232082257</v>
      </c>
      <c r="CC35" s="26">
        <f t="shared" si="30"/>
        <v>-0.57322955543922771</v>
      </c>
      <c r="CE35" s="32" t="s">
        <v>14</v>
      </c>
      <c r="CF35" s="26">
        <f t="shared" si="31"/>
        <v>-3.7511910467314724E-2</v>
      </c>
      <c r="CG35" s="26">
        <f t="shared" si="31"/>
        <v>-7.2606553010453712E-2</v>
      </c>
      <c r="CH35" s="26">
        <f t="shared" si="31"/>
        <v>-5.1267018350116489E-2</v>
      </c>
      <c r="CI35" s="26">
        <f t="shared" si="31"/>
        <v>7.4220171814057156E-2</v>
      </c>
      <c r="CJ35" s="26">
        <f t="shared" si="31"/>
        <v>5.3388174578079539E-3</v>
      </c>
      <c r="CK35" s="26">
        <f t="shared" si="31"/>
        <v>-0.25525548006560916</v>
      </c>
      <c r="CL35" s="26">
        <f t="shared" si="31"/>
        <v>-9.4225056593099765E-2</v>
      </c>
    </row>
    <row r="36" spans="2:90" x14ac:dyDescent="0.2">
      <c r="B36" s="32"/>
      <c r="K36" s="32"/>
      <c r="T36" s="32"/>
      <c r="AC36" s="32"/>
      <c r="AD36" s="28"/>
      <c r="AE36" s="28"/>
      <c r="AF36" s="28"/>
      <c r="AG36" s="28"/>
      <c r="AH36" s="28"/>
      <c r="AI36" s="28"/>
      <c r="AJ36" s="28"/>
      <c r="AL36" s="32"/>
      <c r="AM36" s="28"/>
      <c r="AN36" s="28"/>
      <c r="AO36" s="28"/>
      <c r="AP36" s="28"/>
      <c r="AQ36" s="28"/>
      <c r="AR36" s="28"/>
      <c r="AS36" s="28"/>
      <c r="AU36" s="32"/>
      <c r="AV36" s="33"/>
      <c r="AW36" s="33"/>
      <c r="AX36" s="33"/>
      <c r="AY36" s="33"/>
      <c r="AZ36" s="33"/>
      <c r="BA36" s="33"/>
      <c r="BB36" s="33"/>
      <c r="BD36" s="32"/>
      <c r="BM36" s="32"/>
      <c r="BV36" s="32"/>
      <c r="BW36" s="28"/>
      <c r="BX36" s="28"/>
      <c r="BY36" s="28"/>
      <c r="BZ36" s="28"/>
      <c r="CA36" s="28"/>
      <c r="CB36" s="28"/>
      <c r="CC36" s="28"/>
      <c r="CE36" s="32"/>
      <c r="CF36" s="28"/>
      <c r="CG36" s="28"/>
      <c r="CH36" s="28"/>
      <c r="CI36" s="28"/>
      <c r="CJ36" s="28"/>
      <c r="CK36" s="28"/>
      <c r="CL36" s="28"/>
    </row>
    <row r="37" spans="2:90" x14ac:dyDescent="0.2">
      <c r="B37" s="32" t="s">
        <v>45</v>
      </c>
      <c r="C37" s="25">
        <v>374.33565426949968</v>
      </c>
      <c r="D37" s="25">
        <v>405.60917703800209</v>
      </c>
      <c r="E37" s="25">
        <v>441.3053933300086</v>
      </c>
      <c r="F37" s="25">
        <v>457.48533025143672</v>
      </c>
      <c r="G37" s="25">
        <v>467.89372870632656</v>
      </c>
      <c r="H37" s="25">
        <v>485.25768735204986</v>
      </c>
      <c r="I37" s="25">
        <v>496.6587796473666</v>
      </c>
      <c r="K37" s="32" t="s">
        <v>45</v>
      </c>
      <c r="L37" s="25">
        <v>359.36094558111591</v>
      </c>
      <c r="M37" s="25">
        <v>385.87655146273352</v>
      </c>
      <c r="N37" s="25">
        <v>416.33902729539648</v>
      </c>
      <c r="O37" s="25">
        <v>424.08961003182287</v>
      </c>
      <c r="P37" s="25">
        <v>351.05418465657556</v>
      </c>
      <c r="Q37" s="25">
        <v>61.490015290356908</v>
      </c>
      <c r="R37" s="25">
        <v>36.070426680535995</v>
      </c>
      <c r="T37" s="32" t="s">
        <v>45</v>
      </c>
      <c r="U37" s="25">
        <v>367.0087816029781</v>
      </c>
      <c r="V37" s="25">
        <v>400.72164944618703</v>
      </c>
      <c r="W37" s="25">
        <v>429.27271447418104</v>
      </c>
      <c r="X37" s="25">
        <v>434.23711040243336</v>
      </c>
      <c r="Y37" s="25">
        <v>400.61246089918336</v>
      </c>
      <c r="Z37" s="25">
        <v>271.51601413652577</v>
      </c>
      <c r="AA37" s="25">
        <v>258.87018316755371</v>
      </c>
      <c r="AC37" s="32" t="s">
        <v>45</v>
      </c>
      <c r="AD37" s="26">
        <f t="shared" ref="AD37:AJ37" si="32">IFERROR(L37/C37-1,"N/A")</f>
        <v>-4.0003426116612562E-2</v>
      </c>
      <c r="AE37" s="26">
        <f t="shared" si="32"/>
        <v>-4.8649356800474441E-2</v>
      </c>
      <c r="AF37" s="26">
        <f t="shared" si="32"/>
        <v>-5.6573897378005222E-2</v>
      </c>
      <c r="AG37" s="26">
        <f t="shared" si="32"/>
        <v>-7.299845046672726E-2</v>
      </c>
      <c r="AH37" s="26">
        <f t="shared" si="32"/>
        <v>-0.24971384928111595</v>
      </c>
      <c r="AI37" s="26">
        <f t="shared" si="32"/>
        <v>-0.87328378943176532</v>
      </c>
      <c r="AJ37" s="26">
        <f t="shared" si="32"/>
        <v>-0.92737382654113876</v>
      </c>
      <c r="AL37" s="32" t="s">
        <v>45</v>
      </c>
      <c r="AM37" s="26">
        <f t="shared" ref="AM37:AS37" si="33">IFERROR(U37/C37-1,"N/A")</f>
        <v>-1.9573002418964536E-2</v>
      </c>
      <c r="AN37" s="26">
        <f t="shared" si="33"/>
        <v>-1.2049844699044243E-2</v>
      </c>
      <c r="AO37" s="26">
        <f t="shared" si="33"/>
        <v>-2.7266104239132893E-2</v>
      </c>
      <c r="AP37" s="26">
        <f t="shared" si="33"/>
        <v>-5.0817410552216002E-2</v>
      </c>
      <c r="AQ37" s="26">
        <f t="shared" si="33"/>
        <v>-0.14379604529679912</v>
      </c>
      <c r="AR37" s="26">
        <f t="shared" si="33"/>
        <v>-0.44047045268230145</v>
      </c>
      <c r="AS37" s="26">
        <f t="shared" si="33"/>
        <v>-0.47877658912754051</v>
      </c>
      <c r="AU37" s="32" t="s">
        <v>45</v>
      </c>
      <c r="AV37" s="25">
        <v>371.39615807070692</v>
      </c>
      <c r="AW37" s="25">
        <v>391.40319588702476</v>
      </c>
      <c r="AX37" s="25">
        <v>387.2528392195411</v>
      </c>
      <c r="AY37" s="25">
        <v>339.75018209874872</v>
      </c>
      <c r="AZ37" s="25">
        <v>305.1286919494737</v>
      </c>
      <c r="BA37" s="25">
        <v>293.00906841119672</v>
      </c>
      <c r="BB37" s="25">
        <v>269.52909674834348</v>
      </c>
      <c r="BD37" s="32" t="s">
        <v>45</v>
      </c>
      <c r="BE37" s="25">
        <v>358.54385240382635</v>
      </c>
      <c r="BF37" s="25">
        <v>382.96974288106151</v>
      </c>
      <c r="BG37" s="25">
        <v>387.18155392275412</v>
      </c>
      <c r="BH37" s="25">
        <v>340.36228867327009</v>
      </c>
      <c r="BI37" s="25">
        <v>302.62147669905914</v>
      </c>
      <c r="BJ37" s="25">
        <v>59.936033006147369</v>
      </c>
      <c r="BK37" s="25">
        <v>33.936623488029696</v>
      </c>
      <c r="BM37" s="32" t="s">
        <v>45</v>
      </c>
      <c r="BN37" s="25">
        <v>365.46675842060608</v>
      </c>
      <c r="BO37" s="25">
        <v>385.54300463664413</v>
      </c>
      <c r="BP37" s="25">
        <v>383.21195995886944</v>
      </c>
      <c r="BQ37" s="25">
        <v>334.6731531037496</v>
      </c>
      <c r="BR37" s="25">
        <v>301.33510972864235</v>
      </c>
      <c r="BS37" s="25">
        <v>258.59354176181739</v>
      </c>
      <c r="BT37" s="25">
        <v>243.93789997648457</v>
      </c>
      <c r="BV37" s="32" t="s">
        <v>45</v>
      </c>
      <c r="BW37" s="26">
        <f t="shared" ref="BW37:CC37" si="34">IFERROR(BE37/AV37-1,"N/A")</f>
        <v>-3.460538130939339E-2</v>
      </c>
      <c r="BX37" s="26">
        <f t="shared" si="34"/>
        <v>-2.1546714729425709E-2</v>
      </c>
      <c r="BY37" s="26">
        <f t="shared" si="34"/>
        <v>-1.8407946841825229E-4</v>
      </c>
      <c r="BZ37" s="26">
        <f t="shared" si="34"/>
        <v>1.8016372227975808E-3</v>
      </c>
      <c r="CA37" s="26">
        <f t="shared" si="34"/>
        <v>-8.2169108201392005E-3</v>
      </c>
      <c r="CB37" s="26">
        <f t="shared" si="34"/>
        <v>-0.79544649136239143</v>
      </c>
      <c r="CC37" s="26">
        <f t="shared" si="34"/>
        <v>-0.8740892026224687</v>
      </c>
      <c r="CE37" s="32" t="s">
        <v>45</v>
      </c>
      <c r="CF37" s="26">
        <f t="shared" ref="CF37:CL37" si="35">IFERROR(BN37/AV37-1,"N/A")</f>
        <v>-1.5965161516215742E-2</v>
      </c>
      <c r="CG37" s="26">
        <f t="shared" si="35"/>
        <v>-1.4972262137767811E-2</v>
      </c>
      <c r="CH37" s="26">
        <f t="shared" si="35"/>
        <v>-1.0434731140552822E-2</v>
      </c>
      <c r="CI37" s="26">
        <f t="shared" si="35"/>
        <v>-1.4943418024492727E-2</v>
      </c>
      <c r="CJ37" s="26">
        <f t="shared" si="35"/>
        <v>-1.2432728618846256E-2</v>
      </c>
      <c r="CK37" s="26">
        <f t="shared" si="35"/>
        <v>-0.11745550004985517</v>
      </c>
      <c r="CL37" s="26">
        <f t="shared" si="35"/>
        <v>-9.4947807418926389E-2</v>
      </c>
    </row>
    <row r="38" spans="2:90" x14ac:dyDescent="0.2">
      <c r="AV38" s="33"/>
      <c r="AW38" s="33"/>
      <c r="AX38" s="33"/>
      <c r="AY38" s="33"/>
      <c r="AZ38" s="33"/>
      <c r="BA38" s="33"/>
      <c r="BB38" s="33"/>
    </row>
  </sheetData>
  <sheetProtection algorithmName="SHA-512" hashValue="T1TX03ZDAM3ifrQzrEB1n2kgjtt6e0T5Ll/C0k/t619uj/ACnmgCg/FrpePozox/sviSy17c7JJb0GDZJllPTA==" saltValue="qRQf8dP+U1nwSBhjV/0W/w==" spinCount="100000" sheet="1" objects="1" scenarios="1"/>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9"/>
  </sheetPr>
  <dimension ref="B4:CM13"/>
  <sheetViews>
    <sheetView showGridLines="0" zoomScaleNormal="100" workbookViewId="0"/>
  </sheetViews>
  <sheetFormatPr baseColWidth="10" defaultColWidth="8.83203125" defaultRowHeight="15" x14ac:dyDescent="0.2"/>
  <cols>
    <col min="2" max="2" width="22.6640625" customWidth="1"/>
  </cols>
  <sheetData>
    <row r="4" spans="2:91" x14ac:dyDescent="0.2">
      <c r="B4" s="2" t="s">
        <v>1</v>
      </c>
      <c r="C4" s="3"/>
      <c r="D4" s="3"/>
      <c r="E4" s="3"/>
      <c r="F4" s="3"/>
      <c r="G4" s="3"/>
      <c r="H4" s="3"/>
      <c r="I4" s="3"/>
      <c r="K4" s="4" t="s">
        <v>106</v>
      </c>
      <c r="L4" s="5"/>
      <c r="M4" s="5"/>
      <c r="N4" s="5"/>
      <c r="O4" s="5"/>
      <c r="P4" s="5"/>
      <c r="Q4" s="5"/>
      <c r="R4" s="5"/>
      <c r="T4" s="4" t="s">
        <v>117</v>
      </c>
      <c r="U4" s="4"/>
      <c r="V4" s="4"/>
      <c r="W4" s="4"/>
      <c r="X4" s="4"/>
      <c r="Y4" s="4"/>
      <c r="Z4" s="4"/>
      <c r="AA4" s="4"/>
      <c r="AC4" s="6" t="s">
        <v>108</v>
      </c>
      <c r="AD4" s="7"/>
      <c r="AE4" s="7"/>
      <c r="AF4" s="7"/>
      <c r="AG4" s="7"/>
      <c r="AH4" s="7"/>
      <c r="AI4" s="7"/>
      <c r="AJ4" s="7"/>
      <c r="AK4" s="8"/>
      <c r="AL4" s="6" t="s">
        <v>109</v>
      </c>
      <c r="AM4" s="7"/>
      <c r="AN4" s="7"/>
      <c r="AO4" s="7"/>
      <c r="AP4" s="7"/>
      <c r="AQ4" s="7"/>
      <c r="AR4" s="7"/>
      <c r="AS4" s="7"/>
      <c r="AT4" s="8"/>
      <c r="AU4" s="2" t="s">
        <v>110</v>
      </c>
      <c r="AV4" s="3"/>
      <c r="AW4" s="3"/>
      <c r="AX4" s="3"/>
      <c r="AY4" s="3"/>
      <c r="AZ4" s="3"/>
      <c r="BA4" s="3"/>
      <c r="BB4" s="3"/>
      <c r="BD4" s="4" t="s">
        <v>111</v>
      </c>
      <c r="BE4" s="5"/>
      <c r="BF4" s="5"/>
      <c r="BG4" s="5"/>
      <c r="BH4" s="5"/>
      <c r="BI4" s="5"/>
      <c r="BJ4" s="5"/>
      <c r="BK4" s="5"/>
      <c r="BM4" s="4" t="s">
        <v>112</v>
      </c>
      <c r="BN4" s="4"/>
      <c r="BO4" s="4"/>
      <c r="BP4" s="4"/>
      <c r="BQ4" s="4"/>
      <c r="BR4" s="4"/>
      <c r="BS4" s="4"/>
      <c r="BT4" s="4"/>
      <c r="BV4" s="6" t="s">
        <v>114</v>
      </c>
      <c r="BW4" s="7"/>
      <c r="BX4" s="7"/>
      <c r="BY4" s="7"/>
      <c r="BZ4" s="7"/>
      <c r="CA4" s="7"/>
      <c r="CB4" s="7"/>
      <c r="CC4" s="7"/>
      <c r="CD4" s="8"/>
      <c r="CE4" s="6" t="s">
        <v>116</v>
      </c>
      <c r="CF4" s="7"/>
      <c r="CG4" s="7"/>
      <c r="CH4" s="7"/>
      <c r="CI4" s="7"/>
      <c r="CJ4" s="7"/>
      <c r="CK4" s="7"/>
      <c r="CL4" s="7"/>
      <c r="CM4" s="8"/>
    </row>
    <row r="5" spans="2:91" x14ac:dyDescent="0.2">
      <c r="B5" s="21" t="s">
        <v>47</v>
      </c>
      <c r="C5" s="10"/>
      <c r="D5" s="10"/>
      <c r="E5" s="10"/>
      <c r="F5" s="21" t="s">
        <v>31</v>
      </c>
      <c r="G5" s="10"/>
      <c r="H5" s="10"/>
      <c r="I5" s="10"/>
      <c r="K5" s="21" t="s">
        <v>47</v>
      </c>
      <c r="L5" s="10"/>
      <c r="M5" s="10"/>
      <c r="N5" s="10"/>
      <c r="O5" s="21" t="s">
        <v>31</v>
      </c>
      <c r="P5" s="10"/>
      <c r="Q5" s="10"/>
      <c r="R5" s="10"/>
      <c r="T5" s="21" t="s">
        <v>47</v>
      </c>
      <c r="U5" s="10"/>
      <c r="V5" s="10"/>
      <c r="W5" s="10"/>
      <c r="X5" s="21" t="s">
        <v>31</v>
      </c>
      <c r="Y5" s="10"/>
      <c r="Z5" s="10"/>
      <c r="AA5" s="10"/>
      <c r="AC5" s="21" t="s">
        <v>47</v>
      </c>
      <c r="AD5" s="10"/>
      <c r="AE5" s="10"/>
      <c r="AF5" s="10"/>
      <c r="AG5" s="21" t="s">
        <v>31</v>
      </c>
      <c r="AH5" s="10"/>
      <c r="AI5" s="10"/>
      <c r="AJ5" s="10"/>
      <c r="AL5" s="21" t="s">
        <v>47</v>
      </c>
      <c r="AM5" s="10"/>
      <c r="AN5" s="10"/>
      <c r="AO5" s="10"/>
      <c r="AP5" s="21" t="s">
        <v>31</v>
      </c>
      <c r="AQ5" s="10"/>
      <c r="AR5" s="10"/>
      <c r="AS5" s="10"/>
      <c r="AU5" s="21" t="s">
        <v>47</v>
      </c>
      <c r="AV5" s="10"/>
      <c r="AW5" s="10"/>
      <c r="AX5" s="10"/>
      <c r="AY5" s="21" t="s">
        <v>31</v>
      </c>
      <c r="AZ5" s="10"/>
      <c r="BA5" s="10"/>
      <c r="BB5" s="10"/>
      <c r="BD5" s="21" t="s">
        <v>47</v>
      </c>
      <c r="BE5" s="10"/>
      <c r="BF5" s="10"/>
      <c r="BG5" s="10"/>
      <c r="BH5" s="21" t="s">
        <v>31</v>
      </c>
      <c r="BI5" s="10"/>
      <c r="BJ5" s="10"/>
      <c r="BK5" s="10"/>
      <c r="BM5" s="21" t="s">
        <v>47</v>
      </c>
      <c r="BN5" s="10"/>
      <c r="BO5" s="10"/>
      <c r="BP5" s="10"/>
      <c r="BQ5" s="21" t="s">
        <v>31</v>
      </c>
      <c r="BR5" s="10"/>
      <c r="BS5" s="10"/>
      <c r="BT5" s="10"/>
      <c r="BV5" s="21" t="s">
        <v>47</v>
      </c>
      <c r="BW5" s="10"/>
      <c r="BX5" s="10"/>
      <c r="BY5" s="10"/>
      <c r="BZ5" s="21" t="s">
        <v>31</v>
      </c>
      <c r="CA5" s="10"/>
      <c r="CB5" s="10"/>
      <c r="CC5" s="10"/>
      <c r="CE5" s="21" t="s">
        <v>47</v>
      </c>
      <c r="CF5" s="10"/>
      <c r="CG5" s="10"/>
      <c r="CH5" s="10"/>
      <c r="CI5" s="21" t="s">
        <v>31</v>
      </c>
      <c r="CJ5" s="10"/>
      <c r="CK5" s="10"/>
      <c r="CL5" s="10"/>
    </row>
    <row r="6" spans="2:91" x14ac:dyDescent="0.2">
      <c r="C6" s="22">
        <v>2016</v>
      </c>
      <c r="D6" s="22">
        <v>2018</v>
      </c>
      <c r="E6" s="22">
        <v>2020</v>
      </c>
      <c r="F6" s="22">
        <v>2025</v>
      </c>
      <c r="G6" s="22">
        <v>2030</v>
      </c>
      <c r="H6" s="22">
        <v>2040</v>
      </c>
      <c r="I6" s="22">
        <v>2050</v>
      </c>
      <c r="L6" s="22">
        <v>2016</v>
      </c>
      <c r="M6" s="22">
        <v>2018</v>
      </c>
      <c r="N6" s="22">
        <v>2020</v>
      </c>
      <c r="O6" s="22">
        <v>2025</v>
      </c>
      <c r="P6" s="22">
        <v>2030</v>
      </c>
      <c r="Q6" s="22">
        <v>2040</v>
      </c>
      <c r="R6" s="22">
        <v>2050</v>
      </c>
      <c r="U6" s="22">
        <v>2016</v>
      </c>
      <c r="V6" s="22">
        <v>2018</v>
      </c>
      <c r="W6" s="22">
        <v>2020</v>
      </c>
      <c r="X6" s="22">
        <v>2025</v>
      </c>
      <c r="Y6" s="22">
        <v>2030</v>
      </c>
      <c r="Z6" s="22">
        <v>2040</v>
      </c>
      <c r="AA6" s="22">
        <v>2050</v>
      </c>
      <c r="AD6" s="22">
        <v>2016</v>
      </c>
      <c r="AE6" s="22">
        <v>2018</v>
      </c>
      <c r="AF6" s="22">
        <v>2020</v>
      </c>
      <c r="AG6" s="22">
        <v>2025</v>
      </c>
      <c r="AH6" s="22">
        <v>2030</v>
      </c>
      <c r="AI6" s="22">
        <v>2040</v>
      </c>
      <c r="AJ6" s="22">
        <v>2050</v>
      </c>
      <c r="AM6" s="22">
        <v>2016</v>
      </c>
      <c r="AN6" s="22">
        <v>2018</v>
      </c>
      <c r="AO6" s="22">
        <v>2020</v>
      </c>
      <c r="AP6" s="22">
        <v>2025</v>
      </c>
      <c r="AQ6" s="22">
        <v>2030</v>
      </c>
      <c r="AR6" s="22">
        <v>2040</v>
      </c>
      <c r="AS6" s="22">
        <v>2050</v>
      </c>
      <c r="AV6" s="22">
        <v>2016</v>
      </c>
      <c r="AW6" s="22">
        <v>2018</v>
      </c>
      <c r="AX6" s="22">
        <v>2020</v>
      </c>
      <c r="AY6" s="22">
        <v>2025</v>
      </c>
      <c r="AZ6" s="22">
        <v>2030</v>
      </c>
      <c r="BA6" s="22">
        <v>2040</v>
      </c>
      <c r="BB6" s="22">
        <v>2050</v>
      </c>
      <c r="BE6" s="22">
        <v>2016</v>
      </c>
      <c r="BF6" s="22">
        <v>2018</v>
      </c>
      <c r="BG6" s="22">
        <v>2020</v>
      </c>
      <c r="BH6" s="22">
        <v>2025</v>
      </c>
      <c r="BI6" s="22">
        <v>2030</v>
      </c>
      <c r="BJ6" s="22">
        <v>2040</v>
      </c>
      <c r="BK6" s="22">
        <v>2050</v>
      </c>
      <c r="BN6" s="22">
        <v>2016</v>
      </c>
      <c r="BO6" s="22">
        <v>2018</v>
      </c>
      <c r="BP6" s="22">
        <v>2020</v>
      </c>
      <c r="BQ6" s="22">
        <v>2025</v>
      </c>
      <c r="BR6" s="22">
        <v>2030</v>
      </c>
      <c r="BS6" s="22">
        <v>2040</v>
      </c>
      <c r="BT6" s="22">
        <v>2050</v>
      </c>
      <c r="BW6" s="22">
        <v>2016</v>
      </c>
      <c r="BX6" s="22">
        <v>2018</v>
      </c>
      <c r="BY6" s="22">
        <v>2020</v>
      </c>
      <c r="BZ6" s="22">
        <v>2025</v>
      </c>
      <c r="CA6" s="22">
        <v>2030</v>
      </c>
      <c r="CB6" s="22">
        <v>2040</v>
      </c>
      <c r="CC6" s="22">
        <v>2050</v>
      </c>
      <c r="CF6" s="22">
        <v>2016</v>
      </c>
      <c r="CG6" s="22">
        <v>2018</v>
      </c>
      <c r="CH6" s="22">
        <v>2020</v>
      </c>
      <c r="CI6" s="22">
        <v>2025</v>
      </c>
      <c r="CJ6" s="22">
        <v>2030</v>
      </c>
      <c r="CK6" s="22">
        <v>2040</v>
      </c>
      <c r="CL6" s="22">
        <v>2050</v>
      </c>
    </row>
    <row r="7" spans="2:91" x14ac:dyDescent="0.2">
      <c r="B7" s="36" t="s">
        <v>48</v>
      </c>
      <c r="C7" s="37">
        <v>154.18033544443691</v>
      </c>
      <c r="D7" s="37">
        <v>146.67283555154515</v>
      </c>
      <c r="E7" s="37">
        <v>136.22959650364197</v>
      </c>
      <c r="F7" s="37">
        <v>143.97055881476749</v>
      </c>
      <c r="G7" s="37">
        <v>118.72214365229289</v>
      </c>
      <c r="H7" s="37">
        <v>171.72459329436725</v>
      </c>
      <c r="I7" s="37">
        <v>147.17488020918174</v>
      </c>
      <c r="K7" s="36" t="s">
        <v>48</v>
      </c>
      <c r="L7" s="33">
        <v>156.92753772674786</v>
      </c>
      <c r="M7" s="33">
        <v>149.17904930383833</v>
      </c>
      <c r="N7" s="33">
        <v>139.88291689572642</v>
      </c>
      <c r="O7" s="33">
        <v>141.77496452491383</v>
      </c>
      <c r="P7" s="33">
        <v>118.4677928908359</v>
      </c>
      <c r="Q7" s="33">
        <v>178.02792281376253</v>
      </c>
      <c r="R7" s="33">
        <v>159.54947744531694</v>
      </c>
      <c r="T7" s="36" t="s">
        <v>48</v>
      </c>
      <c r="U7" s="33">
        <v>155.35128585907447</v>
      </c>
      <c r="V7" s="33">
        <v>147.12056940893052</v>
      </c>
      <c r="W7" s="33">
        <v>137.02107229844179</v>
      </c>
      <c r="X7" s="33">
        <v>144.07642523183551</v>
      </c>
      <c r="Y7" s="33">
        <v>118.92294923991317</v>
      </c>
      <c r="Z7" s="33">
        <v>174.19269585951128</v>
      </c>
      <c r="AA7" s="33">
        <v>156.62142743427404</v>
      </c>
      <c r="AC7" s="36" t="s">
        <v>48</v>
      </c>
      <c r="AD7" s="13">
        <f t="shared" ref="AD7:AJ13" si="0">IFERROR(L7/C7-1,"N/A")</f>
        <v>1.7818110684426403E-2</v>
      </c>
      <c r="AE7" s="13">
        <f t="shared" si="0"/>
        <v>1.7087102344949257E-2</v>
      </c>
      <c r="AF7" s="13">
        <f t="shared" si="0"/>
        <v>2.6817376589578279E-2</v>
      </c>
      <c r="AG7" s="13">
        <f t="shared" si="0"/>
        <v>-1.5250300533170225E-2</v>
      </c>
      <c r="AH7" s="13">
        <f t="shared" si="0"/>
        <v>-2.1424037136822394E-3</v>
      </c>
      <c r="AI7" s="13">
        <f t="shared" si="0"/>
        <v>3.6706038421591813E-2</v>
      </c>
      <c r="AJ7" s="13">
        <f t="shared" si="0"/>
        <v>8.4080905780572035E-2</v>
      </c>
      <c r="AL7" s="36" t="s">
        <v>48</v>
      </c>
      <c r="AM7" s="13">
        <f t="shared" ref="AM7:AS13" si="1">IFERROR(U7/C7-1,"N/A")</f>
        <v>7.5946806787143828E-3</v>
      </c>
      <c r="AN7" s="13">
        <f t="shared" si="1"/>
        <v>3.0526024515835637E-3</v>
      </c>
      <c r="AO7" s="13">
        <f t="shared" si="1"/>
        <v>5.8098666891277517E-3</v>
      </c>
      <c r="AP7" s="13">
        <f t="shared" si="1"/>
        <v>7.353337928224235E-4</v>
      </c>
      <c r="AQ7" s="13">
        <f t="shared" si="1"/>
        <v>1.6913911882217025E-3</v>
      </c>
      <c r="AR7" s="13">
        <f t="shared" si="1"/>
        <v>1.4372446705482878E-2</v>
      </c>
      <c r="AS7" s="13">
        <f t="shared" si="1"/>
        <v>6.4185866580396045E-2</v>
      </c>
      <c r="AU7" s="36" t="s">
        <v>48</v>
      </c>
      <c r="AV7" s="38">
        <v>159.25379293872956</v>
      </c>
      <c r="AW7" s="38">
        <v>147.50414460720717</v>
      </c>
      <c r="AX7" s="38">
        <v>127.00204969186878</v>
      </c>
      <c r="AY7" s="38">
        <v>139.70445424118176</v>
      </c>
      <c r="AZ7" s="38">
        <v>111.23097562412528</v>
      </c>
      <c r="BA7" s="38">
        <v>129.7941288429513</v>
      </c>
      <c r="BB7" s="38">
        <v>115.42453928569043</v>
      </c>
      <c r="BD7" s="36" t="s">
        <v>48</v>
      </c>
      <c r="BE7" s="39">
        <v>160.63158773873019</v>
      </c>
      <c r="BF7" s="39">
        <v>150.17958922149074</v>
      </c>
      <c r="BG7" s="39">
        <v>128.54267541959732</v>
      </c>
      <c r="BH7" s="39">
        <v>138.42103351815203</v>
      </c>
      <c r="BI7" s="39">
        <v>110.29903434663558</v>
      </c>
      <c r="BJ7" s="39">
        <v>135.39349914963873</v>
      </c>
      <c r="BK7" s="39">
        <v>127.86195145067377</v>
      </c>
      <c r="BM7" s="36" t="s">
        <v>48</v>
      </c>
      <c r="BN7" s="33">
        <v>159.82815896559421</v>
      </c>
      <c r="BO7" s="33">
        <v>148.15903621882705</v>
      </c>
      <c r="BP7" s="33">
        <v>126.76152363489068</v>
      </c>
      <c r="BQ7" s="33">
        <v>139.57943246288454</v>
      </c>
      <c r="BR7" s="33">
        <v>111.84496558124548</v>
      </c>
      <c r="BS7" s="33">
        <v>129.75246792250331</v>
      </c>
      <c r="BT7" s="33">
        <v>115.87641144517951</v>
      </c>
      <c r="BV7" s="36" t="s">
        <v>48</v>
      </c>
      <c r="BW7" s="13">
        <f t="shared" ref="BW7:CC13" si="2">IFERROR(BE7/AV7-1,"N/A")</f>
        <v>8.6515666256734569E-3</v>
      </c>
      <c r="BX7" s="13">
        <f t="shared" si="2"/>
        <v>1.8138097891473359E-2</v>
      </c>
      <c r="BY7" s="13">
        <f t="shared" si="2"/>
        <v>1.2130715460627606E-2</v>
      </c>
      <c r="BZ7" s="13">
        <f t="shared" si="2"/>
        <v>-9.1866843473299431E-3</v>
      </c>
      <c r="CA7" s="13">
        <f t="shared" si="2"/>
        <v>-8.3784330062781631E-3</v>
      </c>
      <c r="CB7" s="13">
        <f t="shared" si="2"/>
        <v>4.3140397463298008E-2</v>
      </c>
      <c r="CC7" s="13">
        <f t="shared" si="2"/>
        <v>0.10775362190702942</v>
      </c>
      <c r="CE7" s="36" t="s">
        <v>48</v>
      </c>
      <c r="CF7" s="13">
        <f t="shared" ref="CF7:CL13" si="3">IFERROR(BN7/AV7-1,"N/A")</f>
        <v>3.6066081458143717E-3</v>
      </c>
      <c r="CG7" s="13">
        <f t="shared" si="3"/>
        <v>4.4398183750280484E-3</v>
      </c>
      <c r="CH7" s="13">
        <f t="shared" si="3"/>
        <v>-1.8938753946228237E-3</v>
      </c>
      <c r="CI7" s="13">
        <f t="shared" si="3"/>
        <v>-8.9490187679619471E-4</v>
      </c>
      <c r="CJ7" s="13">
        <f t="shared" si="3"/>
        <v>5.5199547938427074E-3</v>
      </c>
      <c r="CK7" s="13">
        <f t="shared" si="3"/>
        <v>-3.2097692568511249E-4</v>
      </c>
      <c r="CL7" s="13">
        <f t="shared" si="3"/>
        <v>3.9148708089762341E-3</v>
      </c>
    </row>
    <row r="8" spans="2:91" x14ac:dyDescent="0.2">
      <c r="B8" s="36" t="s">
        <v>49</v>
      </c>
      <c r="C8" s="37">
        <v>128.35431723136239</v>
      </c>
      <c r="D8" s="37">
        <v>133.60344870294011</v>
      </c>
      <c r="E8" s="37">
        <v>144.46863702679258</v>
      </c>
      <c r="F8" s="37">
        <v>181.86002400507766</v>
      </c>
      <c r="G8" s="37">
        <v>224.28622153998541</v>
      </c>
      <c r="H8" s="37">
        <v>259.32212738170529</v>
      </c>
      <c r="I8" s="37">
        <v>286.6275690359447</v>
      </c>
      <c r="K8" s="36" t="s">
        <v>49</v>
      </c>
      <c r="L8" s="33">
        <v>133.14884349939024</v>
      </c>
      <c r="M8" s="33">
        <v>141.44463971254561</v>
      </c>
      <c r="N8" s="33">
        <v>153.2549966442881</v>
      </c>
      <c r="O8" s="33">
        <v>204.82186849103383</v>
      </c>
      <c r="P8" s="33">
        <v>245.93501525210166</v>
      </c>
      <c r="Q8" s="33">
        <v>275.07891352476889</v>
      </c>
      <c r="R8" s="33">
        <v>295.1952795348908</v>
      </c>
      <c r="T8" s="36" t="s">
        <v>49</v>
      </c>
      <c r="U8" s="33">
        <v>129.33660471515384</v>
      </c>
      <c r="V8" s="33">
        <v>137.43523817685619</v>
      </c>
      <c r="W8" s="33">
        <v>148.56417778780047</v>
      </c>
      <c r="X8" s="33">
        <v>187.78375467954135</v>
      </c>
      <c r="Y8" s="33">
        <v>240.78408801024671</v>
      </c>
      <c r="Z8" s="33">
        <v>262.93795734481552</v>
      </c>
      <c r="AA8" s="33">
        <v>291.65288327591787</v>
      </c>
      <c r="AC8" s="36" t="s">
        <v>49</v>
      </c>
      <c r="AD8" s="13">
        <f t="shared" si="0"/>
        <v>3.7353837186368866E-2</v>
      </c>
      <c r="AE8" s="13">
        <f t="shared" si="0"/>
        <v>5.8690034469394137E-2</v>
      </c>
      <c r="AF8" s="13">
        <f t="shared" si="0"/>
        <v>6.0818457198194675E-2</v>
      </c>
      <c r="AG8" s="13">
        <f t="shared" si="0"/>
        <v>0.1262610879525401</v>
      </c>
      <c r="AH8" s="13">
        <f t="shared" si="0"/>
        <v>9.6523065766020544E-2</v>
      </c>
      <c r="AI8" s="13">
        <f t="shared" si="0"/>
        <v>6.0761441000638738E-2</v>
      </c>
      <c r="AJ8" s="13">
        <f t="shared" si="0"/>
        <v>2.9891439011826781E-2</v>
      </c>
      <c r="AL8" s="36" t="s">
        <v>49</v>
      </c>
      <c r="AM8" s="13">
        <f t="shared" si="1"/>
        <v>7.652936846844538E-3</v>
      </c>
      <c r="AN8" s="13">
        <f t="shared" si="1"/>
        <v>2.8680318592941845E-2</v>
      </c>
      <c r="AO8" s="13">
        <f t="shared" si="1"/>
        <v>2.8348995638744379E-2</v>
      </c>
      <c r="AP8" s="13">
        <f t="shared" si="1"/>
        <v>3.2573022613800351E-2</v>
      </c>
      <c r="AQ8" s="13">
        <f t="shared" si="1"/>
        <v>7.3557200067771777E-2</v>
      </c>
      <c r="AR8" s="13">
        <f t="shared" si="1"/>
        <v>1.3943391563296714E-2</v>
      </c>
      <c r="AS8" s="13">
        <f t="shared" si="1"/>
        <v>1.7532557167740492E-2</v>
      </c>
      <c r="AU8" s="36" t="s">
        <v>49</v>
      </c>
      <c r="AV8" s="38">
        <v>119.45675400786666</v>
      </c>
      <c r="AW8" s="38">
        <v>121.26041238760449</v>
      </c>
      <c r="AX8" s="38">
        <v>116.63619501917893</v>
      </c>
      <c r="AY8" s="38">
        <v>139.44046778385862</v>
      </c>
      <c r="AZ8" s="38">
        <v>151.13814987083373</v>
      </c>
      <c r="BA8" s="38">
        <v>177.10376316007637</v>
      </c>
      <c r="BB8" s="38">
        <v>190.63083142534001</v>
      </c>
      <c r="BD8" s="36" t="s">
        <v>49</v>
      </c>
      <c r="BE8" s="39">
        <v>124.03105217624983</v>
      </c>
      <c r="BF8" s="39">
        <v>125.17380613255733</v>
      </c>
      <c r="BG8" s="39">
        <v>119.63841847558791</v>
      </c>
      <c r="BH8" s="39">
        <v>142.9995662339287</v>
      </c>
      <c r="BI8" s="39">
        <v>152.63158188018372</v>
      </c>
      <c r="BJ8" s="39">
        <v>204.25758653186423</v>
      </c>
      <c r="BK8" s="39">
        <v>201.8458518865794</v>
      </c>
      <c r="BM8" s="36" t="s">
        <v>49</v>
      </c>
      <c r="BN8" s="33">
        <v>120.60353964651284</v>
      </c>
      <c r="BO8" s="33">
        <v>121.66923482407306</v>
      </c>
      <c r="BP8" s="33">
        <v>117.76039006235315</v>
      </c>
      <c r="BQ8" s="33">
        <v>140.5932412146739</v>
      </c>
      <c r="BR8" s="33">
        <v>151.05997221585483</v>
      </c>
      <c r="BS8" s="33">
        <v>182.12134758761601</v>
      </c>
      <c r="BT8" s="33">
        <v>191.04179209064927</v>
      </c>
      <c r="BV8" s="36" t="s">
        <v>49</v>
      </c>
      <c r="BW8" s="13">
        <f t="shared" si="2"/>
        <v>3.8292503478555284E-2</v>
      </c>
      <c r="BX8" s="13">
        <f t="shared" si="2"/>
        <v>3.2272640904797756E-2</v>
      </c>
      <c r="BY8" s="13">
        <f t="shared" si="2"/>
        <v>2.5740066845590492E-2</v>
      </c>
      <c r="BZ8" s="13">
        <f t="shared" si="2"/>
        <v>2.5524143074354244E-2</v>
      </c>
      <c r="CA8" s="13">
        <f t="shared" si="2"/>
        <v>9.8812378650017241E-3</v>
      </c>
      <c r="CB8" s="13">
        <f t="shared" si="2"/>
        <v>0.15332154939725773</v>
      </c>
      <c r="CC8" s="13">
        <f t="shared" si="2"/>
        <v>5.8831094515955584E-2</v>
      </c>
      <c r="CE8" s="36" t="s">
        <v>49</v>
      </c>
      <c r="CF8" s="13">
        <f t="shared" si="3"/>
        <v>9.6000066984127663E-3</v>
      </c>
      <c r="CG8" s="13">
        <f t="shared" si="3"/>
        <v>3.3714419109986959E-3</v>
      </c>
      <c r="CH8" s="13">
        <f t="shared" si="3"/>
        <v>9.6384749433000572E-3</v>
      </c>
      <c r="CI8" s="13">
        <f t="shared" si="3"/>
        <v>8.2671368587357019E-3</v>
      </c>
      <c r="CJ8" s="13">
        <f t="shared" si="3"/>
        <v>-5.1725957374570974E-4</v>
      </c>
      <c r="CK8" s="13">
        <f t="shared" si="3"/>
        <v>2.8331325873660163E-2</v>
      </c>
      <c r="CL8" s="13">
        <f t="shared" si="3"/>
        <v>2.1557932797990897E-3</v>
      </c>
    </row>
    <row r="9" spans="2:91" x14ac:dyDescent="0.2">
      <c r="B9" s="36" t="s">
        <v>50</v>
      </c>
      <c r="C9" s="37">
        <v>129.48139341510833</v>
      </c>
      <c r="D9" s="37">
        <v>140.35171825667589</v>
      </c>
      <c r="E9" s="37">
        <v>152.29590603320642</v>
      </c>
      <c r="F9" s="37">
        <v>170.1509002692402</v>
      </c>
      <c r="G9" s="37">
        <v>177.969923823855</v>
      </c>
      <c r="H9" s="37">
        <v>203.9452741413923</v>
      </c>
      <c r="I9" s="37">
        <v>215.51815834762215</v>
      </c>
      <c r="K9" s="36" t="s">
        <v>50</v>
      </c>
      <c r="L9" s="33">
        <v>131.48074102874321</v>
      </c>
      <c r="M9" s="33">
        <v>143.80059827230363</v>
      </c>
      <c r="N9" s="33">
        <v>158.37988632153971</v>
      </c>
      <c r="O9" s="33">
        <v>172.92906895216029</v>
      </c>
      <c r="P9" s="33">
        <v>186.07942841593578</v>
      </c>
      <c r="Q9" s="33">
        <v>235.35407956763152</v>
      </c>
      <c r="R9" s="33">
        <v>243.21417948404445</v>
      </c>
      <c r="T9" s="36" t="s">
        <v>50</v>
      </c>
      <c r="U9" s="33">
        <v>130.39458261545053</v>
      </c>
      <c r="V9" s="33">
        <v>139.28605441870207</v>
      </c>
      <c r="W9" s="33">
        <v>153.20163709866398</v>
      </c>
      <c r="X9" s="33">
        <v>172.48126911190965</v>
      </c>
      <c r="Y9" s="33">
        <v>180.30975206405876</v>
      </c>
      <c r="Z9" s="33">
        <v>224.05401393019946</v>
      </c>
      <c r="AA9" s="33">
        <v>235.02528356756073</v>
      </c>
      <c r="AC9" s="36" t="s">
        <v>50</v>
      </c>
      <c r="AD9" s="13">
        <f t="shared" si="0"/>
        <v>1.5441196305519433E-2</v>
      </c>
      <c r="AE9" s="13">
        <f t="shared" si="0"/>
        <v>2.4573122854972151E-2</v>
      </c>
      <c r="AF9" s="13">
        <f t="shared" si="0"/>
        <v>3.99484165188706E-2</v>
      </c>
      <c r="AG9" s="13">
        <f t="shared" si="0"/>
        <v>1.6327675484079318E-2</v>
      </c>
      <c r="AH9" s="13">
        <f t="shared" si="0"/>
        <v>4.556671384602673E-2</v>
      </c>
      <c r="AI9" s="13">
        <f t="shared" si="0"/>
        <v>0.15400604676166196</v>
      </c>
      <c r="AJ9" s="13">
        <f t="shared" si="0"/>
        <v>0.12850899130155757</v>
      </c>
      <c r="AL9" s="36" t="s">
        <v>50</v>
      </c>
      <c r="AM9" s="13">
        <f t="shared" si="1"/>
        <v>7.0526673853021915E-3</v>
      </c>
      <c r="AN9" s="13">
        <f t="shared" si="1"/>
        <v>-7.5928093450551293E-3</v>
      </c>
      <c r="AO9" s="13">
        <f t="shared" si="1"/>
        <v>5.9471793369159087E-3</v>
      </c>
      <c r="AP9" s="13">
        <f t="shared" si="1"/>
        <v>1.3695894873209546E-2</v>
      </c>
      <c r="AQ9" s="13">
        <f t="shared" si="1"/>
        <v>1.3147323940642774E-2</v>
      </c>
      <c r="AR9" s="13">
        <f t="shared" si="1"/>
        <v>9.8598704350786104E-2</v>
      </c>
      <c r="AS9" s="13">
        <f t="shared" si="1"/>
        <v>9.0512675913248852E-2</v>
      </c>
      <c r="AU9" s="36" t="s">
        <v>50</v>
      </c>
      <c r="AV9" s="38">
        <v>126.52510562071349</v>
      </c>
      <c r="AW9" s="38">
        <v>136.02971277046015</v>
      </c>
      <c r="AX9" s="38">
        <v>140.4938426348964</v>
      </c>
      <c r="AY9" s="38">
        <v>136.89274989815181</v>
      </c>
      <c r="AZ9" s="38">
        <v>114.8700165275429</v>
      </c>
      <c r="BA9" s="38">
        <v>107.65581424266361</v>
      </c>
      <c r="BB9" s="38">
        <v>90.325320925174992</v>
      </c>
      <c r="BD9" s="36" t="s">
        <v>50</v>
      </c>
      <c r="BE9" s="39">
        <v>129.92556955935672</v>
      </c>
      <c r="BF9" s="39">
        <v>138.82696216598535</v>
      </c>
      <c r="BG9" s="39">
        <v>146.76658689201687</v>
      </c>
      <c r="BH9" s="39">
        <v>139.14579647760954</v>
      </c>
      <c r="BI9" s="39">
        <v>116.93346034147318</v>
      </c>
      <c r="BJ9" s="39">
        <v>136.67523166416012</v>
      </c>
      <c r="BK9" s="39">
        <v>118.36327411451749</v>
      </c>
      <c r="BM9" s="36" t="s">
        <v>50</v>
      </c>
      <c r="BN9" s="33">
        <v>126.34045944386081</v>
      </c>
      <c r="BO9" s="33">
        <v>136.32148911479567</v>
      </c>
      <c r="BP9" s="33">
        <v>141.27894811608766</v>
      </c>
      <c r="BQ9" s="33">
        <v>137.04663779353555</v>
      </c>
      <c r="BR9" s="33">
        <v>116.23498251019032</v>
      </c>
      <c r="BS9" s="33">
        <v>113.88364280207824</v>
      </c>
      <c r="BT9" s="33">
        <v>94.148236552537966</v>
      </c>
      <c r="BV9" s="36" t="s">
        <v>50</v>
      </c>
      <c r="BW9" s="13">
        <f t="shared" si="2"/>
        <v>2.6875803991319058E-2</v>
      </c>
      <c r="BX9" s="13">
        <f t="shared" si="2"/>
        <v>2.0563517620928451E-2</v>
      </c>
      <c r="BY9" s="13">
        <f t="shared" si="2"/>
        <v>4.4647823274515774E-2</v>
      </c>
      <c r="BZ9" s="13">
        <f t="shared" si="2"/>
        <v>1.6458479949697846E-2</v>
      </c>
      <c r="CA9" s="13">
        <f t="shared" si="2"/>
        <v>1.7963293436416672E-2</v>
      </c>
      <c r="CB9" s="13">
        <f t="shared" si="2"/>
        <v>0.26955736321017221</v>
      </c>
      <c r="CC9" s="13">
        <f t="shared" si="2"/>
        <v>0.31041077852985421</v>
      </c>
      <c r="CE9" s="36" t="s">
        <v>50</v>
      </c>
      <c r="CF9" s="13">
        <f t="shared" si="3"/>
        <v>-1.4593639416211612E-3</v>
      </c>
      <c r="CG9" s="13">
        <f t="shared" si="3"/>
        <v>2.1449456768893871E-3</v>
      </c>
      <c r="CH9" s="13">
        <f t="shared" si="3"/>
        <v>5.5881842681997362E-3</v>
      </c>
      <c r="CI9" s="13">
        <f t="shared" si="3"/>
        <v>1.1241493468299169E-3</v>
      </c>
      <c r="CJ9" s="13">
        <f t="shared" si="3"/>
        <v>1.1882700324328255E-2</v>
      </c>
      <c r="CK9" s="13">
        <f t="shared" si="3"/>
        <v>5.7849439932493363E-2</v>
      </c>
      <c r="CL9" s="13">
        <f t="shared" si="3"/>
        <v>4.2323853247417276E-2</v>
      </c>
    </row>
    <row r="10" spans="2:91" x14ac:dyDescent="0.2">
      <c r="B10" s="36" t="s">
        <v>51</v>
      </c>
      <c r="C10" s="37">
        <v>346.57416241309454</v>
      </c>
      <c r="D10" s="37">
        <v>373.01054553722417</v>
      </c>
      <c r="E10" s="37">
        <v>406.62369320899063</v>
      </c>
      <c r="F10" s="37">
        <v>420.5091745328258</v>
      </c>
      <c r="G10" s="37">
        <v>429.73552970341359</v>
      </c>
      <c r="H10" s="37">
        <v>439.19490274951607</v>
      </c>
      <c r="I10" s="37">
        <v>451.59092119978169</v>
      </c>
      <c r="K10" s="36" t="s">
        <v>51</v>
      </c>
      <c r="L10" s="33">
        <v>329.72375360515736</v>
      </c>
      <c r="M10" s="33">
        <v>351.67879284158698</v>
      </c>
      <c r="N10" s="33">
        <v>381.73647062399351</v>
      </c>
      <c r="O10" s="33">
        <v>388.17017371180117</v>
      </c>
      <c r="P10" s="33">
        <v>311.30690536997093</v>
      </c>
      <c r="Q10" s="33">
        <v>42.485769257263918</v>
      </c>
      <c r="R10" s="33">
        <v>20.004899999999999</v>
      </c>
      <c r="T10" s="36" t="s">
        <v>51</v>
      </c>
      <c r="U10" s="33">
        <v>339.9105106775603</v>
      </c>
      <c r="V10" s="33">
        <v>367.08296255498476</v>
      </c>
      <c r="W10" s="33">
        <v>395.45843375025663</v>
      </c>
      <c r="X10" s="33">
        <v>398.46977687679203</v>
      </c>
      <c r="Y10" s="33">
        <v>367.23064772541369</v>
      </c>
      <c r="Z10" s="33">
        <v>232.95498252244292</v>
      </c>
      <c r="AA10" s="33">
        <v>221.70262170401136</v>
      </c>
      <c r="AC10" s="36" t="s">
        <v>51</v>
      </c>
      <c r="AD10" s="13">
        <f t="shared" si="0"/>
        <v>-4.8619922185233699E-2</v>
      </c>
      <c r="AE10" s="13">
        <f t="shared" si="0"/>
        <v>-5.7188068677560766E-2</v>
      </c>
      <c r="AF10" s="13">
        <f t="shared" si="0"/>
        <v>-6.12045559583414E-2</v>
      </c>
      <c r="AG10" s="13">
        <f t="shared" si="0"/>
        <v>-7.6904388250154998E-2</v>
      </c>
      <c r="AH10" s="13">
        <f t="shared" si="0"/>
        <v>-0.27558490315003137</v>
      </c>
      <c r="AI10" s="13">
        <f t="shared" si="0"/>
        <v>-0.90326443000297152</v>
      </c>
      <c r="AJ10" s="13">
        <f t="shared" si="0"/>
        <v>-0.95570127949682604</v>
      </c>
      <c r="AL10" s="36" t="s">
        <v>51</v>
      </c>
      <c r="AM10" s="13">
        <f t="shared" si="1"/>
        <v>-1.9227202885342631E-2</v>
      </c>
      <c r="AN10" s="13">
        <f t="shared" si="1"/>
        <v>-1.589119410471973E-2</v>
      </c>
      <c r="AO10" s="13">
        <f t="shared" si="1"/>
        <v>-2.7458457648200651E-2</v>
      </c>
      <c r="AP10" s="13">
        <f t="shared" si="1"/>
        <v>-5.241121714055097E-2</v>
      </c>
      <c r="AQ10" s="13">
        <f t="shared" si="1"/>
        <v>-0.14544964904609659</v>
      </c>
      <c r="AR10" s="13">
        <f t="shared" si="1"/>
        <v>-0.46958632474087925</v>
      </c>
      <c r="AS10" s="13">
        <f t="shared" si="1"/>
        <v>-0.50906315584247275</v>
      </c>
      <c r="AU10" s="36" t="s">
        <v>51</v>
      </c>
      <c r="AV10" s="38">
        <v>343.87139658944631</v>
      </c>
      <c r="AW10" s="38">
        <v>362.7178974102527</v>
      </c>
      <c r="AX10" s="38">
        <v>359.42762387238668</v>
      </c>
      <c r="AY10" s="38">
        <v>313.32911942372453</v>
      </c>
      <c r="AZ10" s="38">
        <v>282.8858262342456</v>
      </c>
      <c r="BA10" s="38">
        <v>265.71540326968926</v>
      </c>
      <c r="BB10" s="38">
        <v>247.15052347279072</v>
      </c>
      <c r="BD10" s="36" t="s">
        <v>51</v>
      </c>
      <c r="BE10" s="39">
        <v>333.30415320964875</v>
      </c>
      <c r="BF10" s="39">
        <v>355.37953543726894</v>
      </c>
      <c r="BG10" s="39">
        <v>361.07501712739031</v>
      </c>
      <c r="BH10" s="39">
        <v>315.42885943530001</v>
      </c>
      <c r="BI10" s="39">
        <v>282.62241999302421</v>
      </c>
      <c r="BJ10" s="39">
        <v>42.374563715095249</v>
      </c>
      <c r="BK10" s="39">
        <v>20.004799999999999</v>
      </c>
      <c r="BM10" s="36" t="s">
        <v>51</v>
      </c>
      <c r="BN10" s="33">
        <v>338.06248954690153</v>
      </c>
      <c r="BO10" s="33">
        <v>356.9062813017178</v>
      </c>
      <c r="BP10" s="33">
        <v>356.26868006661465</v>
      </c>
      <c r="BQ10" s="33">
        <v>308.40239622457671</v>
      </c>
      <c r="BR10" s="33">
        <v>278.74079039472463</v>
      </c>
      <c r="BS10" s="33">
        <v>232.38563516641571</v>
      </c>
      <c r="BT10" s="33">
        <v>221.20744375525433</v>
      </c>
      <c r="BV10" s="36" t="s">
        <v>51</v>
      </c>
      <c r="BW10" s="13">
        <f t="shared" si="2"/>
        <v>-3.0730219159268879E-2</v>
      </c>
      <c r="BX10" s="13">
        <f t="shared" si="2"/>
        <v>-2.0231596029251619E-2</v>
      </c>
      <c r="BY10" s="13">
        <f t="shared" si="2"/>
        <v>4.5833796447112274E-3</v>
      </c>
      <c r="BZ10" s="13">
        <f t="shared" si="2"/>
        <v>6.7013880338901988E-3</v>
      </c>
      <c r="CA10" s="13">
        <f t="shared" si="2"/>
        <v>-9.3113976309044943E-4</v>
      </c>
      <c r="CB10" s="13">
        <f t="shared" si="2"/>
        <v>-0.8405265062030034</v>
      </c>
      <c r="CC10" s="13">
        <f t="shared" si="2"/>
        <v>-0.91905823334336423</v>
      </c>
      <c r="CE10" s="36" t="s">
        <v>51</v>
      </c>
      <c r="CF10" s="13">
        <f t="shared" si="3"/>
        <v>-1.6892672959013533E-2</v>
      </c>
      <c r="CG10" s="13">
        <f t="shared" si="3"/>
        <v>-1.6022413423845139E-2</v>
      </c>
      <c r="CH10" s="13">
        <f t="shared" si="3"/>
        <v>-8.7888175420084425E-3</v>
      </c>
      <c r="CI10" s="13">
        <f t="shared" si="3"/>
        <v>-1.5723796141925983E-2</v>
      </c>
      <c r="CJ10" s="13">
        <f t="shared" si="3"/>
        <v>-1.4652681241401733E-2</v>
      </c>
      <c r="CK10" s="13">
        <f t="shared" si="3"/>
        <v>-0.12543408358395136</v>
      </c>
      <c r="CL10" s="13">
        <f t="shared" si="3"/>
        <v>-0.1049687427443079</v>
      </c>
    </row>
    <row r="11" spans="2:91" x14ac:dyDescent="0.2">
      <c r="B11" s="36" t="s">
        <v>52</v>
      </c>
      <c r="C11" s="37">
        <v>27.761491856405204</v>
      </c>
      <c r="D11" s="37">
        <v>32.598631500777913</v>
      </c>
      <c r="E11" s="37">
        <v>34.681700121018004</v>
      </c>
      <c r="F11" s="37">
        <v>36.97615571861084</v>
      </c>
      <c r="G11" s="37">
        <v>38.158199002912866</v>
      </c>
      <c r="H11" s="37">
        <v>46.062784602533917</v>
      </c>
      <c r="I11" s="37">
        <v>45.067858447584932</v>
      </c>
      <c r="K11" s="36" t="s">
        <v>52</v>
      </c>
      <c r="L11" s="33">
        <v>29.637191975958316</v>
      </c>
      <c r="M11" s="33">
        <v>34.197758621146292</v>
      </c>
      <c r="N11" s="33">
        <v>34.602556671402724</v>
      </c>
      <c r="O11" s="33">
        <v>35.91943632002144</v>
      </c>
      <c r="P11" s="33">
        <v>43.905241311985009</v>
      </c>
      <c r="Q11" s="33">
        <v>37.004074215834194</v>
      </c>
      <c r="R11" s="33">
        <v>34.065354863277143</v>
      </c>
      <c r="T11" s="36" t="s">
        <v>52</v>
      </c>
      <c r="U11" s="33">
        <v>27.098270925417879</v>
      </c>
      <c r="V11" s="33">
        <v>33.63868689120229</v>
      </c>
      <c r="W11" s="33">
        <v>33.814280723924369</v>
      </c>
      <c r="X11" s="33">
        <v>35.767333525641256</v>
      </c>
      <c r="Y11" s="33">
        <v>33.381813173769658</v>
      </c>
      <c r="Z11" s="33">
        <v>47.560945705453378</v>
      </c>
      <c r="AA11" s="33">
        <v>49.814184490445903</v>
      </c>
      <c r="AC11" s="36" t="s">
        <v>52</v>
      </c>
      <c r="AD11" s="13">
        <f t="shared" si="0"/>
        <v>6.7564817094667218E-2</v>
      </c>
      <c r="AE11" s="13">
        <f t="shared" si="0"/>
        <v>4.9055038409517859E-2</v>
      </c>
      <c r="AF11" s="13">
        <f t="shared" si="0"/>
        <v>-2.281994519851005E-3</v>
      </c>
      <c r="AG11" s="13">
        <f t="shared" si="0"/>
        <v>-2.8578400811351323E-2</v>
      </c>
      <c r="AH11" s="13">
        <f t="shared" si="0"/>
        <v>0.15061094232024508</v>
      </c>
      <c r="AI11" s="13">
        <f t="shared" si="0"/>
        <v>-0.19666006874889197</v>
      </c>
      <c r="AJ11" s="13">
        <f t="shared" si="0"/>
        <v>-0.24413193711221004</v>
      </c>
      <c r="AL11" s="36" t="s">
        <v>52</v>
      </c>
      <c r="AM11" s="13">
        <f t="shared" si="1"/>
        <v>-2.3889960035930358E-2</v>
      </c>
      <c r="AN11" s="13">
        <f t="shared" si="1"/>
        <v>3.190487890264837E-2</v>
      </c>
      <c r="AO11" s="13">
        <f t="shared" si="1"/>
        <v>-2.5010867231619827E-2</v>
      </c>
      <c r="AP11" s="13">
        <f t="shared" si="1"/>
        <v>-3.2691938074058902E-2</v>
      </c>
      <c r="AQ11" s="13">
        <f t="shared" si="1"/>
        <v>-0.12517325120031464</v>
      </c>
      <c r="AR11" s="13">
        <f t="shared" si="1"/>
        <v>3.252432773760372E-2</v>
      </c>
      <c r="AS11" s="13">
        <f t="shared" si="1"/>
        <v>0.10531510052515736</v>
      </c>
      <c r="AU11" s="36" t="s">
        <v>52</v>
      </c>
      <c r="AV11" s="38">
        <v>27.524761481260651</v>
      </c>
      <c r="AW11" s="38">
        <v>28.685298476772115</v>
      </c>
      <c r="AX11" s="38">
        <v>27.825215347154455</v>
      </c>
      <c r="AY11" s="38">
        <v>26.42106267502421</v>
      </c>
      <c r="AZ11" s="38">
        <v>22.242865715228085</v>
      </c>
      <c r="BA11" s="38">
        <v>27.293665141507489</v>
      </c>
      <c r="BB11" s="38">
        <v>22.378573275552721</v>
      </c>
      <c r="BD11" s="36" t="s">
        <v>52</v>
      </c>
      <c r="BE11" s="39">
        <v>25.23969919417743</v>
      </c>
      <c r="BF11" s="39">
        <v>27.590207443792444</v>
      </c>
      <c r="BG11" s="39">
        <v>26.106536795363716</v>
      </c>
      <c r="BH11" s="39">
        <v>24.933429237969939</v>
      </c>
      <c r="BI11" s="39">
        <v>19.999056706034843</v>
      </c>
      <c r="BJ11" s="39">
        <v>35.561297473793289</v>
      </c>
      <c r="BK11" s="39">
        <v>31.931651670770815</v>
      </c>
      <c r="BM11" s="36" t="s">
        <v>52</v>
      </c>
      <c r="BN11" s="33">
        <v>27.40426887370451</v>
      </c>
      <c r="BO11" s="33">
        <v>28.63672333492633</v>
      </c>
      <c r="BP11" s="33">
        <v>26.943279892254875</v>
      </c>
      <c r="BQ11" s="33">
        <v>26.270756879172882</v>
      </c>
      <c r="BR11" s="33">
        <v>22.594319333917696</v>
      </c>
      <c r="BS11" s="33">
        <v>26.207906595401692</v>
      </c>
      <c r="BT11" s="33">
        <v>22.730456221230224</v>
      </c>
      <c r="BV11" s="36" t="s">
        <v>52</v>
      </c>
      <c r="BW11" s="13">
        <f t="shared" si="2"/>
        <v>-8.3018422834978289E-2</v>
      </c>
      <c r="BX11" s="13">
        <f t="shared" si="2"/>
        <v>-3.8176037591744705E-2</v>
      </c>
      <c r="BY11" s="13">
        <f t="shared" si="2"/>
        <v>-6.1766945209518309E-2</v>
      </c>
      <c r="BZ11" s="13">
        <f t="shared" si="2"/>
        <v>-5.6304829800071898E-2</v>
      </c>
      <c r="CA11" s="13">
        <f t="shared" si="2"/>
        <v>-0.10087769435469229</v>
      </c>
      <c r="CB11" s="13">
        <f t="shared" si="2"/>
        <v>0.30291396517914349</v>
      </c>
      <c r="CC11" s="13">
        <f t="shared" si="2"/>
        <v>0.42688505105257413</v>
      </c>
      <c r="CE11" s="36" t="s">
        <v>52</v>
      </c>
      <c r="CF11" s="13">
        <f t="shared" si="3"/>
        <v>-4.3776076911029582E-3</v>
      </c>
      <c r="CG11" s="13">
        <f t="shared" si="3"/>
        <v>-1.6933810845690678E-3</v>
      </c>
      <c r="CH11" s="13">
        <f t="shared" si="3"/>
        <v>-3.169554822474252E-2</v>
      </c>
      <c r="CI11" s="13">
        <f t="shared" si="3"/>
        <v>-5.6888626207080017E-3</v>
      </c>
      <c r="CJ11" s="13">
        <f t="shared" si="3"/>
        <v>1.580073463506082E-2</v>
      </c>
      <c r="CK11" s="13">
        <f t="shared" si="3"/>
        <v>-3.9780606249711914E-2</v>
      </c>
      <c r="CL11" s="13">
        <f t="shared" si="3"/>
        <v>1.5724100966790111E-2</v>
      </c>
    </row>
    <row r="12" spans="2:91" x14ac:dyDescent="0.2">
      <c r="B12" s="36" t="s">
        <v>53</v>
      </c>
      <c r="C12" s="37">
        <v>96.917863176135441</v>
      </c>
      <c r="D12" s="37">
        <v>108.47718448984462</v>
      </c>
      <c r="E12" s="37">
        <v>120.1679197382412</v>
      </c>
      <c r="F12" s="37">
        <v>125.80845971431884</v>
      </c>
      <c r="G12" s="37">
        <v>123.73449223080758</v>
      </c>
      <c r="H12" s="37">
        <v>123.25339511783585</v>
      </c>
      <c r="I12" s="37">
        <v>106.02025548773454</v>
      </c>
      <c r="K12" s="36" t="s">
        <v>53</v>
      </c>
      <c r="L12" s="33">
        <v>94.38869725926358</v>
      </c>
      <c r="M12" s="33">
        <v>103.8223732438056</v>
      </c>
      <c r="N12" s="33">
        <v>113.05972081491115</v>
      </c>
      <c r="O12" s="33">
        <v>111.50737868556695</v>
      </c>
      <c r="P12" s="33">
        <v>132.16552283591949</v>
      </c>
      <c r="Q12" s="33">
        <v>127.44908458374421</v>
      </c>
      <c r="R12" s="33">
        <v>118.55182255448977</v>
      </c>
      <c r="T12" s="36" t="s">
        <v>53</v>
      </c>
      <c r="U12" s="33">
        <v>97.033332968533728</v>
      </c>
      <c r="V12" s="33">
        <v>105.18884215120856</v>
      </c>
      <c r="W12" s="33">
        <v>119.25996836739969</v>
      </c>
      <c r="X12" s="33">
        <v>122.97604397315932</v>
      </c>
      <c r="Y12" s="33">
        <v>151.89255871802033</v>
      </c>
      <c r="Z12" s="33">
        <v>242.22098740771011</v>
      </c>
      <c r="AA12" s="33">
        <v>255.4671475209131</v>
      </c>
      <c r="AC12" s="36" t="s">
        <v>53</v>
      </c>
      <c r="AD12" s="13">
        <f t="shared" si="0"/>
        <v>-2.6095972754531682E-2</v>
      </c>
      <c r="AE12" s="13">
        <f t="shared" si="0"/>
        <v>-4.2910509412002584E-2</v>
      </c>
      <c r="AF12" s="13">
        <f t="shared" si="0"/>
        <v>-5.9152217487110192E-2</v>
      </c>
      <c r="AG12" s="13">
        <f t="shared" si="0"/>
        <v>-0.11367344502290433</v>
      </c>
      <c r="AH12" s="13">
        <f t="shared" si="0"/>
        <v>6.8138078987588502E-2</v>
      </c>
      <c r="AI12" s="13">
        <f t="shared" si="0"/>
        <v>3.4041167481813295E-2</v>
      </c>
      <c r="AJ12" s="13">
        <f t="shared" si="0"/>
        <v>0.11819974408762857</v>
      </c>
      <c r="AL12" s="36" t="s">
        <v>53</v>
      </c>
      <c r="AM12" s="13">
        <f t="shared" si="1"/>
        <v>1.1914190904975808E-3</v>
      </c>
      <c r="AN12" s="13">
        <f t="shared" si="1"/>
        <v>-3.0313677056615584E-2</v>
      </c>
      <c r="AO12" s="13">
        <f t="shared" si="1"/>
        <v>-7.55568851336752E-3</v>
      </c>
      <c r="AP12" s="13">
        <f t="shared" si="1"/>
        <v>-2.2513714479863056E-2</v>
      </c>
      <c r="AQ12" s="13">
        <f t="shared" si="1"/>
        <v>0.2275684490197627</v>
      </c>
      <c r="AR12" s="13">
        <f t="shared" si="1"/>
        <v>0.96522770976114569</v>
      </c>
      <c r="AS12" s="13">
        <f t="shared" si="1"/>
        <v>1.4096069788330969</v>
      </c>
      <c r="AU12" s="36" t="s">
        <v>53</v>
      </c>
      <c r="AV12" s="38">
        <v>95.619112894140301</v>
      </c>
      <c r="AW12" s="38">
        <v>100.78687740261461</v>
      </c>
      <c r="AX12" s="38">
        <v>104.38887435416336</v>
      </c>
      <c r="AY12" s="38">
        <v>80.69396513275781</v>
      </c>
      <c r="AZ12" s="38">
        <v>64.28796660560721</v>
      </c>
      <c r="BA12" s="38">
        <v>55.412787743573098</v>
      </c>
      <c r="BB12" s="38">
        <v>34.658285135375472</v>
      </c>
      <c r="BD12" s="36" t="s">
        <v>53</v>
      </c>
      <c r="BE12" s="39">
        <v>91.986738115227681</v>
      </c>
      <c r="BF12" s="39">
        <v>98.172324233618454</v>
      </c>
      <c r="BG12" s="39">
        <v>97.922893096151711</v>
      </c>
      <c r="BH12" s="39">
        <v>69.365690189240055</v>
      </c>
      <c r="BI12" s="39">
        <v>53.945979062937496</v>
      </c>
      <c r="BJ12" s="39">
        <v>124.15366004974119</v>
      </c>
      <c r="BK12" s="39">
        <v>107.12761647321398</v>
      </c>
      <c r="BM12" s="36" t="s">
        <v>53</v>
      </c>
      <c r="BN12" s="33">
        <v>95.358173676458449</v>
      </c>
      <c r="BO12" s="33">
        <v>101.75854382111417</v>
      </c>
      <c r="BP12" s="33">
        <v>101.71102022392915</v>
      </c>
      <c r="BQ12" s="33">
        <v>82.847644396270567</v>
      </c>
      <c r="BR12" s="33">
        <v>64.773463179822471</v>
      </c>
      <c r="BS12" s="33">
        <v>71.59708288171727</v>
      </c>
      <c r="BT12" s="33">
        <v>44.415982611824035</v>
      </c>
      <c r="BV12" s="36" t="s">
        <v>53</v>
      </c>
      <c r="BW12" s="13">
        <f t="shared" si="2"/>
        <v>-3.7987957312823117E-2</v>
      </c>
      <c r="BX12" s="13">
        <f t="shared" si="2"/>
        <v>-2.5941404638936905E-2</v>
      </c>
      <c r="BY12" s="13">
        <f t="shared" si="2"/>
        <v>-6.1941287306866766E-2</v>
      </c>
      <c r="BZ12" s="13">
        <f t="shared" si="2"/>
        <v>-0.1403856524447703</v>
      </c>
      <c r="CA12" s="13">
        <f t="shared" si="2"/>
        <v>-0.16086972552912704</v>
      </c>
      <c r="CB12" s="13">
        <f t="shared" si="2"/>
        <v>1.2405236246960127</v>
      </c>
      <c r="CC12" s="13">
        <f t="shared" si="2"/>
        <v>2.0909670243283203</v>
      </c>
      <c r="CE12" s="36" t="s">
        <v>53</v>
      </c>
      <c r="CF12" s="13">
        <f t="shared" si="3"/>
        <v>-2.7289441387177149E-3</v>
      </c>
      <c r="CG12" s="13">
        <f t="shared" si="3"/>
        <v>9.6408028856578287E-3</v>
      </c>
      <c r="CH12" s="13">
        <f t="shared" si="3"/>
        <v>-2.5652677517615241E-2</v>
      </c>
      <c r="CI12" s="13">
        <f t="shared" si="3"/>
        <v>2.6689471263055653E-2</v>
      </c>
      <c r="CJ12" s="13">
        <f t="shared" si="3"/>
        <v>7.5519043430580801E-3</v>
      </c>
      <c r="CK12" s="13">
        <f t="shared" si="3"/>
        <v>0.29206787453174576</v>
      </c>
      <c r="CL12" s="13">
        <f t="shared" si="3"/>
        <v>0.28154011193384032</v>
      </c>
    </row>
    <row r="13" spans="2:91" x14ac:dyDescent="0.2">
      <c r="B13" s="40" t="s">
        <v>14</v>
      </c>
      <c r="C13" s="41">
        <v>883.26956353654282</v>
      </c>
      <c r="D13" s="41">
        <v>934.71436403900793</v>
      </c>
      <c r="E13" s="41">
        <v>994.46745263189075</v>
      </c>
      <c r="F13" s="41">
        <v>1079.2752730548409</v>
      </c>
      <c r="G13" s="41">
        <v>1112.6065099532673</v>
      </c>
      <c r="H13" s="41">
        <v>1243.5030772873506</v>
      </c>
      <c r="I13" s="41">
        <v>1251.99964272785</v>
      </c>
      <c r="K13" s="40" t="s">
        <v>14</v>
      </c>
      <c r="L13" s="42">
        <v>875.30676509526052</v>
      </c>
      <c r="M13" s="42">
        <v>924.12321199522637</v>
      </c>
      <c r="N13" s="42">
        <v>980.91654797186152</v>
      </c>
      <c r="O13" s="42">
        <v>1055.1228906854976</v>
      </c>
      <c r="P13" s="42">
        <v>1037.8599060767488</v>
      </c>
      <c r="Q13" s="42">
        <v>895.3998439630052</v>
      </c>
      <c r="R13" s="42">
        <v>870.58101388201908</v>
      </c>
      <c r="T13" s="40" t="s">
        <v>14</v>
      </c>
      <c r="U13" s="42">
        <v>879.1245877611907</v>
      </c>
      <c r="V13" s="42">
        <v>929.75235360188435</v>
      </c>
      <c r="W13" s="42">
        <v>987.31957002648699</v>
      </c>
      <c r="X13" s="42">
        <v>1061.554603398879</v>
      </c>
      <c r="Y13" s="42">
        <v>1092.5218089314224</v>
      </c>
      <c r="Z13" s="42">
        <v>1183.9215827701328</v>
      </c>
      <c r="AA13" s="42">
        <v>1210.283547993123</v>
      </c>
      <c r="AC13" s="40" t="s">
        <v>14</v>
      </c>
      <c r="AD13" s="43">
        <f t="shared" si="0"/>
        <v>-9.015139624419799E-3</v>
      </c>
      <c r="AE13" s="43">
        <f t="shared" si="0"/>
        <v>-1.1330896850687111E-2</v>
      </c>
      <c r="AF13" s="43">
        <f t="shared" si="0"/>
        <v>-1.3626292770232307E-2</v>
      </c>
      <c r="AG13" s="43">
        <f t="shared" si="0"/>
        <v>-2.2378333843395715E-2</v>
      </c>
      <c r="AH13" s="43">
        <f t="shared" si="0"/>
        <v>-6.7181526629444321E-2</v>
      </c>
      <c r="AI13" s="43">
        <f t="shared" si="0"/>
        <v>-0.2799375728797695</v>
      </c>
      <c r="AJ13" s="43">
        <f t="shared" si="0"/>
        <v>-0.30464755406383193</v>
      </c>
      <c r="AL13" s="40" t="s">
        <v>14</v>
      </c>
      <c r="AM13" s="43">
        <f t="shared" si="1"/>
        <v>-4.692764187136711E-3</v>
      </c>
      <c r="AN13" s="43">
        <f t="shared" si="1"/>
        <v>-5.3085847698779443E-3</v>
      </c>
      <c r="AO13" s="43">
        <f t="shared" si="1"/>
        <v>-7.1876486118139793E-3</v>
      </c>
      <c r="AP13" s="43">
        <f t="shared" si="1"/>
        <v>-1.6419045352354278E-2</v>
      </c>
      <c r="AQ13" s="43">
        <f t="shared" si="1"/>
        <v>-1.8051935560478238E-2</v>
      </c>
      <c r="AR13" s="43">
        <f t="shared" si="1"/>
        <v>-4.7914231661728035E-2</v>
      </c>
      <c r="AS13" s="43">
        <f t="shared" si="1"/>
        <v>-3.3319573992717899E-2</v>
      </c>
      <c r="AU13" s="40" t="s">
        <v>14</v>
      </c>
      <c r="AV13" s="42">
        <v>872.25092353215678</v>
      </c>
      <c r="AW13" s="42">
        <v>896.98434305491128</v>
      </c>
      <c r="AX13" s="42">
        <v>875.77380091964858</v>
      </c>
      <c r="AY13" s="42">
        <v>836.48181915469877</v>
      </c>
      <c r="AZ13" s="42">
        <v>746.6558005775828</v>
      </c>
      <c r="BA13" s="42">
        <v>762.97556240046106</v>
      </c>
      <c r="BB13" s="42">
        <v>700.56807351992427</v>
      </c>
      <c r="BD13" s="40" t="s">
        <v>14</v>
      </c>
      <c r="BE13" s="42">
        <v>865.11879999339067</v>
      </c>
      <c r="BF13" s="42">
        <v>895.32242463471334</v>
      </c>
      <c r="BG13" s="42">
        <v>880.05212780610782</v>
      </c>
      <c r="BH13" s="42">
        <v>830.2943750922002</v>
      </c>
      <c r="BI13" s="42">
        <v>736.43153233028897</v>
      </c>
      <c r="BJ13" s="42">
        <v>678.41583858429294</v>
      </c>
      <c r="BK13" s="42">
        <v>607.13514559575538</v>
      </c>
      <c r="BM13" s="40" t="s">
        <v>14</v>
      </c>
      <c r="BN13" s="42">
        <v>867.59709015303235</v>
      </c>
      <c r="BO13" s="42">
        <v>893.45130861545397</v>
      </c>
      <c r="BP13" s="42">
        <v>870.7238419961302</v>
      </c>
      <c r="BQ13" s="42">
        <v>834.74010897111407</v>
      </c>
      <c r="BR13" s="42">
        <v>745.24849321575539</v>
      </c>
      <c r="BS13" s="42">
        <v>755.94808295573227</v>
      </c>
      <c r="BT13" s="42">
        <v>689.42032267667537</v>
      </c>
      <c r="BV13" s="40" t="s">
        <v>14</v>
      </c>
      <c r="BW13" s="43">
        <f t="shared" si="2"/>
        <v>-8.1766878616588157E-3</v>
      </c>
      <c r="BX13" s="43">
        <f t="shared" si="2"/>
        <v>-1.8527842019380181E-3</v>
      </c>
      <c r="BY13" s="43">
        <f t="shared" si="2"/>
        <v>4.8851962481255562E-3</v>
      </c>
      <c r="BZ13" s="43">
        <f t="shared" si="2"/>
        <v>-7.3969857094458025E-3</v>
      </c>
      <c r="CA13" s="43">
        <f t="shared" si="2"/>
        <v>-1.3693415680136378E-2</v>
      </c>
      <c r="CB13" s="43">
        <f t="shared" si="2"/>
        <v>-0.11082887576389433</v>
      </c>
      <c r="CC13" s="43">
        <f t="shared" si="2"/>
        <v>-0.13336737921088215</v>
      </c>
      <c r="CE13" s="40" t="s">
        <v>14</v>
      </c>
      <c r="CF13" s="43">
        <f t="shared" si="3"/>
        <v>-5.3354295806060659E-3</v>
      </c>
      <c r="CG13" s="43">
        <f t="shared" si="3"/>
        <v>-3.9387916487200192E-3</v>
      </c>
      <c r="CH13" s="43">
        <f t="shared" si="3"/>
        <v>-5.7662822502972944E-3</v>
      </c>
      <c r="CI13" s="43">
        <f t="shared" si="3"/>
        <v>-2.0821853430654791E-3</v>
      </c>
      <c r="CJ13" s="43">
        <f t="shared" si="3"/>
        <v>-1.8848140746228204E-3</v>
      </c>
      <c r="CK13" s="43">
        <f t="shared" si="3"/>
        <v>-9.2106219268924816E-3</v>
      </c>
      <c r="CL13" s="43">
        <f t="shared" si="3"/>
        <v>-1.5912444863835029E-2</v>
      </c>
    </row>
  </sheetData>
  <sheetProtection algorithmName="SHA-512" hashValue="R3zQ2X+4tiFRx6cBlYzqy51Idi0NxbElzHqi2p1vDfOxN1FJdE0NgoVcC8OuzWDxXknPUR8+6ueXgJDw+wy9zg==" saltValue="ujQOcd9dNt394SCP1Txdwg==" spinCount="100000" sheet="1" objects="1" scenarios="1"/>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9"/>
  </sheetPr>
  <dimension ref="B2:CM10"/>
  <sheetViews>
    <sheetView showGridLines="0" zoomScaleNormal="100" workbookViewId="0"/>
  </sheetViews>
  <sheetFormatPr baseColWidth="10" defaultColWidth="8.83203125" defaultRowHeight="15" x14ac:dyDescent="0.2"/>
  <cols>
    <col min="2" max="2" width="27.1640625" bestFit="1" customWidth="1"/>
    <col min="11" max="11" width="33.5" customWidth="1"/>
    <col min="20" max="20" width="33.5" customWidth="1"/>
    <col min="29" max="29" width="33.33203125" customWidth="1"/>
    <col min="47" max="47" width="34" customWidth="1"/>
    <col min="56" max="56" width="34.5" customWidth="1"/>
    <col min="65" max="65" width="34.5" customWidth="1"/>
    <col min="74" max="74" width="33.6640625" customWidth="1"/>
    <col min="83" max="83" width="34.5" customWidth="1"/>
  </cols>
  <sheetData>
    <row r="2" spans="2:91" x14ac:dyDescent="0.2">
      <c r="B2" s="1" t="s">
        <v>54</v>
      </c>
    </row>
    <row r="4" spans="2:91" ht="16" thickBot="1" x14ac:dyDescent="0.25">
      <c r="B4" s="2" t="s">
        <v>55</v>
      </c>
      <c r="C4" s="3"/>
      <c r="D4" s="3"/>
      <c r="E4" s="3"/>
      <c r="F4" s="3"/>
      <c r="G4" s="3"/>
      <c r="H4" s="3"/>
      <c r="I4" s="3"/>
      <c r="K4" s="4" t="s">
        <v>106</v>
      </c>
      <c r="L4" s="5"/>
      <c r="M4" s="5"/>
      <c r="N4" s="5"/>
      <c r="O4" s="5"/>
      <c r="P4" s="5"/>
      <c r="Q4" s="5"/>
      <c r="R4" s="5"/>
      <c r="T4" s="4" t="s">
        <v>117</v>
      </c>
      <c r="U4" s="4"/>
      <c r="V4" s="4"/>
      <c r="W4" s="4"/>
      <c r="X4" s="4"/>
      <c r="Y4" s="4"/>
      <c r="Z4" s="4"/>
      <c r="AA4" s="4"/>
      <c r="AC4" s="6" t="s">
        <v>118</v>
      </c>
      <c r="AD4" s="7"/>
      <c r="AE4" s="7"/>
      <c r="AF4" s="7"/>
      <c r="AG4" s="7"/>
      <c r="AH4" s="7"/>
      <c r="AI4" s="7"/>
      <c r="AJ4" s="7"/>
      <c r="AK4" s="8"/>
      <c r="AL4" s="6" t="s">
        <v>109</v>
      </c>
      <c r="AM4" s="6"/>
      <c r="AN4" s="6"/>
      <c r="AO4" s="6"/>
      <c r="AP4" s="6"/>
      <c r="AQ4" s="6"/>
      <c r="AR4" s="6"/>
      <c r="AS4" s="6"/>
      <c r="AU4" s="2" t="s">
        <v>110</v>
      </c>
      <c r="AV4" s="3"/>
      <c r="AW4" s="3"/>
      <c r="AX4" s="3"/>
      <c r="AY4" s="3"/>
      <c r="AZ4" s="3"/>
      <c r="BA4" s="3"/>
      <c r="BB4" s="3"/>
      <c r="BD4" s="4" t="s">
        <v>111</v>
      </c>
      <c r="BE4" s="5"/>
      <c r="BF4" s="5"/>
      <c r="BG4" s="5"/>
      <c r="BH4" s="5"/>
      <c r="BI4" s="5"/>
      <c r="BJ4" s="5"/>
      <c r="BK4" s="5"/>
      <c r="BM4" s="4" t="s">
        <v>112</v>
      </c>
      <c r="BN4" s="4"/>
      <c r="BO4" s="4"/>
      <c r="BP4" s="4"/>
      <c r="BQ4" s="4"/>
      <c r="BR4" s="4"/>
      <c r="BS4" s="4"/>
      <c r="BT4" s="4"/>
      <c r="BV4" s="6" t="s">
        <v>119</v>
      </c>
      <c r="BW4" s="7"/>
      <c r="BX4" s="7"/>
      <c r="BY4" s="7"/>
      <c r="BZ4" s="7"/>
      <c r="CA4" s="7"/>
      <c r="CB4" s="7"/>
      <c r="CC4" s="7"/>
      <c r="CD4" s="8"/>
      <c r="CE4" s="6" t="s">
        <v>114</v>
      </c>
      <c r="CF4" s="6"/>
      <c r="CG4" s="6"/>
      <c r="CH4" s="6"/>
      <c r="CI4" s="6"/>
      <c r="CJ4" s="6"/>
      <c r="CK4" s="6"/>
      <c r="CL4" s="6"/>
      <c r="CM4" s="8"/>
    </row>
    <row r="5" spans="2:91" x14ac:dyDescent="0.2">
      <c r="B5" s="44"/>
      <c r="C5" s="45">
        <v>2016</v>
      </c>
      <c r="D5" s="45">
        <v>2018</v>
      </c>
      <c r="E5" s="45">
        <v>2020</v>
      </c>
      <c r="F5" s="45">
        <v>2025</v>
      </c>
      <c r="G5" s="45">
        <v>2030</v>
      </c>
      <c r="H5" s="45">
        <v>2040</v>
      </c>
      <c r="I5" s="46">
        <v>2050</v>
      </c>
      <c r="K5" s="44"/>
      <c r="L5" s="45">
        <v>2016</v>
      </c>
      <c r="M5" s="45">
        <v>2018</v>
      </c>
      <c r="N5" s="45">
        <v>2020</v>
      </c>
      <c r="O5" s="45">
        <v>2025</v>
      </c>
      <c r="P5" s="45">
        <v>2030</v>
      </c>
      <c r="Q5" s="45">
        <v>2040</v>
      </c>
      <c r="R5" s="46">
        <v>2050</v>
      </c>
      <c r="T5" s="44"/>
      <c r="U5" s="45">
        <v>2016</v>
      </c>
      <c r="V5" s="45">
        <v>2018</v>
      </c>
      <c r="W5" s="45">
        <v>2020</v>
      </c>
      <c r="X5" s="45">
        <v>2025</v>
      </c>
      <c r="Y5" s="45">
        <v>2030</v>
      </c>
      <c r="Z5" s="45">
        <v>2040</v>
      </c>
      <c r="AA5" s="46">
        <v>2050</v>
      </c>
      <c r="AC5" s="44"/>
      <c r="AD5" s="45">
        <v>2016</v>
      </c>
      <c r="AE5" s="45">
        <v>2018</v>
      </c>
      <c r="AF5" s="45">
        <v>2020</v>
      </c>
      <c r="AG5" s="45">
        <v>2025</v>
      </c>
      <c r="AH5" s="45">
        <v>2030</v>
      </c>
      <c r="AI5" s="45">
        <v>2040</v>
      </c>
      <c r="AJ5" s="46">
        <v>2050</v>
      </c>
      <c r="AL5" s="44"/>
      <c r="AM5" s="45">
        <v>2016</v>
      </c>
      <c r="AN5" s="45">
        <v>2018</v>
      </c>
      <c r="AO5" s="45">
        <v>2020</v>
      </c>
      <c r="AP5" s="45">
        <v>2025</v>
      </c>
      <c r="AQ5" s="45">
        <v>2030</v>
      </c>
      <c r="AR5" s="45">
        <v>2040</v>
      </c>
      <c r="AS5" s="46">
        <v>2050</v>
      </c>
      <c r="AU5" s="44"/>
      <c r="AV5" s="45">
        <v>2016</v>
      </c>
      <c r="AW5" s="45">
        <v>2018</v>
      </c>
      <c r="AX5" s="45">
        <v>2020</v>
      </c>
      <c r="AY5" s="45">
        <v>2025</v>
      </c>
      <c r="AZ5" s="45">
        <v>2030</v>
      </c>
      <c r="BA5" s="45">
        <v>2040</v>
      </c>
      <c r="BB5" s="46">
        <v>2050</v>
      </c>
      <c r="BD5" s="44"/>
      <c r="BE5" s="45">
        <v>2016</v>
      </c>
      <c r="BF5" s="45">
        <v>2018</v>
      </c>
      <c r="BG5" s="45">
        <v>2020</v>
      </c>
      <c r="BH5" s="45">
        <v>2025</v>
      </c>
      <c r="BI5" s="45">
        <v>2030</v>
      </c>
      <c r="BJ5" s="45">
        <v>2040</v>
      </c>
      <c r="BK5" s="46">
        <v>2050</v>
      </c>
      <c r="BM5" s="44"/>
      <c r="BN5" s="45">
        <v>2016</v>
      </c>
      <c r="BO5" s="45">
        <v>2018</v>
      </c>
      <c r="BP5" s="45">
        <v>2020</v>
      </c>
      <c r="BQ5" s="45">
        <v>2025</v>
      </c>
      <c r="BR5" s="45">
        <v>2030</v>
      </c>
      <c r="BS5" s="45">
        <v>2040</v>
      </c>
      <c r="BT5" s="46">
        <v>2050</v>
      </c>
      <c r="BV5" s="44"/>
      <c r="BW5" s="45">
        <v>2016</v>
      </c>
      <c r="BX5" s="45">
        <v>2018</v>
      </c>
      <c r="BY5" s="45">
        <v>2020</v>
      </c>
      <c r="BZ5" s="45">
        <v>2025</v>
      </c>
      <c r="CA5" s="45">
        <v>2030</v>
      </c>
      <c r="CB5" s="45">
        <v>2040</v>
      </c>
      <c r="CC5" s="46">
        <v>2050</v>
      </c>
      <c r="CE5" s="44"/>
      <c r="CF5" s="45">
        <v>2016</v>
      </c>
      <c r="CG5" s="45">
        <v>2018</v>
      </c>
      <c r="CH5" s="45">
        <v>2020</v>
      </c>
      <c r="CI5" s="45">
        <v>2025</v>
      </c>
      <c r="CJ5" s="45">
        <v>2030</v>
      </c>
      <c r="CK5" s="45">
        <v>2040</v>
      </c>
      <c r="CL5" s="46">
        <v>2050</v>
      </c>
    </row>
    <row r="6" spans="2:91" x14ac:dyDescent="0.2">
      <c r="B6" s="47" t="s">
        <v>56</v>
      </c>
      <c r="C6" s="48">
        <v>37.958009814754902</v>
      </c>
      <c r="D6" s="48">
        <v>38.528830369147499</v>
      </c>
      <c r="E6" s="48">
        <v>39.768770188502401</v>
      </c>
      <c r="F6" s="48">
        <v>40.126153770272502</v>
      </c>
      <c r="G6" s="48">
        <v>42.787656896241202</v>
      </c>
      <c r="H6" s="48">
        <v>40.604188865982699</v>
      </c>
      <c r="I6" s="49">
        <v>42.185849998049498</v>
      </c>
      <c r="K6" s="47" t="s">
        <v>56</v>
      </c>
      <c r="L6" s="50">
        <v>39.844810792053302</v>
      </c>
      <c r="M6" s="50">
        <v>41.130944060115297</v>
      </c>
      <c r="N6" s="50">
        <v>42.006546272051601</v>
      </c>
      <c r="O6" s="50">
        <v>42.318146032743201</v>
      </c>
      <c r="P6" s="50">
        <v>45.709560001360998</v>
      </c>
      <c r="Q6" s="50">
        <v>36.967350001689603</v>
      </c>
      <c r="R6" s="51" t="s">
        <v>57</v>
      </c>
      <c r="T6" s="47" t="s">
        <v>56</v>
      </c>
      <c r="U6" s="50">
        <v>37.7671807298332</v>
      </c>
      <c r="V6" s="50">
        <v>38.3655340112727</v>
      </c>
      <c r="W6" s="50">
        <v>39.451597604080703</v>
      </c>
      <c r="X6" s="50">
        <v>39.744547822265197</v>
      </c>
      <c r="Y6" s="50">
        <v>43.616732158997898</v>
      </c>
      <c r="Z6" s="50">
        <v>41.852999998588999</v>
      </c>
      <c r="AA6" s="51">
        <v>42.185849998049498</v>
      </c>
      <c r="AC6" s="47" t="s">
        <v>56</v>
      </c>
      <c r="AD6" s="52">
        <f t="shared" ref="AD6:AJ10" si="0">IFERROR(L6/C6-1,"N/A")</f>
        <v>4.9707584420428885E-2</v>
      </c>
      <c r="AE6" s="52">
        <f t="shared" si="0"/>
        <v>6.7536794292397673E-2</v>
      </c>
      <c r="AF6" s="52">
        <f t="shared" si="0"/>
        <v>5.6269682792357667E-2</v>
      </c>
      <c r="AG6" s="52">
        <f t="shared" si="0"/>
        <v>5.4627519871955466E-2</v>
      </c>
      <c r="AH6" s="52">
        <f t="shared" si="0"/>
        <v>6.8288457865438357E-2</v>
      </c>
      <c r="AI6" s="52">
        <f t="shared" si="0"/>
        <v>-8.9568070828770052E-2</v>
      </c>
      <c r="AJ6" s="53" t="str">
        <f t="shared" si="0"/>
        <v>N/A</v>
      </c>
      <c r="AL6" s="47" t="s">
        <v>56</v>
      </c>
      <c r="AM6" s="52">
        <f t="shared" ref="AM6:AS10" si="1">IFERROR(U6/C6-1,"N/A")</f>
        <v>-5.0273732962554663E-3</v>
      </c>
      <c r="AN6" s="52">
        <f t="shared" si="1"/>
        <v>-4.238290036584158E-3</v>
      </c>
      <c r="AO6" s="52">
        <f t="shared" si="1"/>
        <v>-7.9754184732973021E-3</v>
      </c>
      <c r="AP6" s="52">
        <f t="shared" si="1"/>
        <v>-9.5101551519751748E-3</v>
      </c>
      <c r="AQ6" s="52">
        <f t="shared" si="1"/>
        <v>1.937650534982982E-2</v>
      </c>
      <c r="AR6" s="52">
        <f t="shared" si="1"/>
        <v>3.075572169975116E-2</v>
      </c>
      <c r="AS6" s="53">
        <f t="shared" si="1"/>
        <v>0</v>
      </c>
      <c r="AU6" s="47" t="s">
        <v>56</v>
      </c>
      <c r="AV6" s="48">
        <v>37.387909122046501</v>
      </c>
      <c r="AW6" s="48">
        <v>37.798294511739797</v>
      </c>
      <c r="AX6" s="48">
        <v>38.307940140654402</v>
      </c>
      <c r="AY6" s="48">
        <v>38.368557197653899</v>
      </c>
      <c r="AZ6" s="48">
        <v>40.719663144834101</v>
      </c>
      <c r="BA6" s="48">
        <v>37.494384158395803</v>
      </c>
      <c r="BB6" s="49">
        <v>38.125903744638997</v>
      </c>
      <c r="BD6" s="47" t="s">
        <v>56</v>
      </c>
      <c r="BE6" s="50">
        <v>37.950032819743598</v>
      </c>
      <c r="BF6" s="50">
        <v>38.7143017561148</v>
      </c>
      <c r="BG6" s="50">
        <v>39.336654629998101</v>
      </c>
      <c r="BH6" s="50">
        <v>39.606254264984003</v>
      </c>
      <c r="BI6" s="50">
        <v>40.373190001856202</v>
      </c>
      <c r="BJ6" s="50">
        <v>36.967350001689603</v>
      </c>
      <c r="BK6" s="51" t="s">
        <v>57</v>
      </c>
      <c r="BM6" s="47" t="s">
        <v>56</v>
      </c>
      <c r="BN6" s="50">
        <v>37.558564446712801</v>
      </c>
      <c r="BO6" s="50">
        <v>37.955035028784302</v>
      </c>
      <c r="BP6" s="50">
        <v>38.636697889354103</v>
      </c>
      <c r="BQ6" s="50">
        <v>38.764101838237302</v>
      </c>
      <c r="BR6" s="50">
        <v>42.351136029372803</v>
      </c>
      <c r="BS6" s="50">
        <v>40.8673429816522</v>
      </c>
      <c r="BT6" s="51">
        <v>42.185849998049498</v>
      </c>
      <c r="BV6" s="47" t="s">
        <v>56</v>
      </c>
      <c r="BW6" s="52">
        <f t="shared" ref="BW6:CC10" si="2">IFERROR(BE6/AV6-1,"N/A")</f>
        <v>1.5034905960163103E-2</v>
      </c>
      <c r="BX6" s="52">
        <f t="shared" si="2"/>
        <v>2.4234089294438821E-2</v>
      </c>
      <c r="BY6" s="52">
        <f t="shared" si="2"/>
        <v>2.6853818961985132E-2</v>
      </c>
      <c r="BZ6" s="52">
        <f t="shared" si="2"/>
        <v>3.2258108141887121E-2</v>
      </c>
      <c r="CA6" s="52">
        <f t="shared" si="2"/>
        <v>-8.5087428583469071E-3</v>
      </c>
      <c r="CB6" s="52">
        <f t="shared" si="2"/>
        <v>-1.4056349198315554E-2</v>
      </c>
      <c r="CC6" s="53" t="str">
        <f t="shared" si="2"/>
        <v>N/A</v>
      </c>
      <c r="CE6" s="47" t="s">
        <v>56</v>
      </c>
      <c r="CF6" s="52">
        <f t="shared" ref="CF6:CL10" si="3">IFERROR(BN6/AV6-1,"N/A")</f>
        <v>4.5644522166035095E-3</v>
      </c>
      <c r="CG6" s="52">
        <f t="shared" si="3"/>
        <v>4.1467616216339653E-3</v>
      </c>
      <c r="CH6" s="52">
        <f t="shared" si="3"/>
        <v>8.5819740631474239E-3</v>
      </c>
      <c r="CI6" s="52">
        <f t="shared" si="3"/>
        <v>1.0309082995896057E-2</v>
      </c>
      <c r="CJ6" s="52">
        <f t="shared" si="3"/>
        <v>4.0065972027710117E-2</v>
      </c>
      <c r="CK6" s="52">
        <f t="shared" si="3"/>
        <v>8.995904050609993E-2</v>
      </c>
      <c r="CL6" s="53">
        <f t="shared" si="3"/>
        <v>0.10648786926084042</v>
      </c>
    </row>
    <row r="7" spans="2:91" x14ac:dyDescent="0.2">
      <c r="B7" s="47" t="s">
        <v>58</v>
      </c>
      <c r="C7" s="48">
        <v>45.670567623856201</v>
      </c>
      <c r="D7" s="48">
        <v>46.299266729083399</v>
      </c>
      <c r="E7" s="48">
        <v>47.012020456413403</v>
      </c>
      <c r="F7" s="48">
        <v>46.3015800011907</v>
      </c>
      <c r="G7" s="48">
        <v>46.959120003146303</v>
      </c>
      <c r="H7" s="48">
        <v>42.997500000869003</v>
      </c>
      <c r="I7" s="49">
        <v>43.338749993940603</v>
      </c>
      <c r="K7" s="47" t="s">
        <v>58</v>
      </c>
      <c r="L7" s="50">
        <v>47.748681456550003</v>
      </c>
      <c r="M7" s="50">
        <v>49.1652226587602</v>
      </c>
      <c r="N7" s="50">
        <v>50.129606857259603</v>
      </c>
      <c r="O7" s="50">
        <v>50.4728013768285</v>
      </c>
      <c r="P7" s="50">
        <v>54.208088946211497</v>
      </c>
      <c r="Q7" s="50">
        <v>35.996099997861798</v>
      </c>
      <c r="R7" s="51" t="s">
        <v>57</v>
      </c>
      <c r="T7" s="47" t="s">
        <v>58</v>
      </c>
      <c r="U7" s="50">
        <v>45.460389357300599</v>
      </c>
      <c r="V7" s="50">
        <v>46.119412893337199</v>
      </c>
      <c r="W7" s="50">
        <v>46.810037062389398</v>
      </c>
      <c r="X7" s="50">
        <v>46.3015800011907</v>
      </c>
      <c r="Y7" s="50">
        <v>46.959120003146303</v>
      </c>
      <c r="Z7" s="50">
        <v>42.997500000869003</v>
      </c>
      <c r="AA7" s="51">
        <v>43.338749993940603</v>
      </c>
      <c r="AC7" s="47" t="s">
        <v>58</v>
      </c>
      <c r="AD7" s="52">
        <f t="shared" si="0"/>
        <v>4.5502255408980119E-2</v>
      </c>
      <c r="AE7" s="52">
        <f t="shared" si="0"/>
        <v>6.1900676450163283E-2</v>
      </c>
      <c r="AF7" s="52">
        <f t="shared" si="0"/>
        <v>6.631466528303398E-2</v>
      </c>
      <c r="AG7" s="52">
        <f t="shared" si="0"/>
        <v>9.0088100136767046E-2</v>
      </c>
      <c r="AH7" s="52">
        <f t="shared" si="0"/>
        <v>0.15436764876725761</v>
      </c>
      <c r="AI7" s="52">
        <f t="shared" si="0"/>
        <v>-0.16283272289937101</v>
      </c>
      <c r="AJ7" s="53" t="str">
        <f t="shared" si="0"/>
        <v>N/A</v>
      </c>
      <c r="AL7" s="47" t="s">
        <v>58</v>
      </c>
      <c r="AM7" s="52">
        <f t="shared" si="1"/>
        <v>-4.6020506748817303E-3</v>
      </c>
      <c r="AN7" s="52">
        <f t="shared" si="1"/>
        <v>-3.8845936113546253E-3</v>
      </c>
      <c r="AO7" s="52">
        <f t="shared" si="1"/>
        <v>-4.2964201934539981E-3</v>
      </c>
      <c r="AP7" s="52">
        <f t="shared" si="1"/>
        <v>0</v>
      </c>
      <c r="AQ7" s="52">
        <f t="shared" si="1"/>
        <v>0</v>
      </c>
      <c r="AR7" s="52">
        <f t="shared" si="1"/>
        <v>0</v>
      </c>
      <c r="AS7" s="53">
        <f t="shared" si="1"/>
        <v>0</v>
      </c>
      <c r="AU7" s="47" t="s">
        <v>58</v>
      </c>
      <c r="AV7" s="48">
        <v>45.042661384654103</v>
      </c>
      <c r="AW7" s="48">
        <v>45.494657933575702</v>
      </c>
      <c r="AX7" s="48">
        <v>46.055979266957998</v>
      </c>
      <c r="AY7" s="48">
        <v>45.062374815312303</v>
      </c>
      <c r="AZ7" s="48">
        <v>46.959120003146303</v>
      </c>
      <c r="BA7" s="48">
        <v>42.997500000869003</v>
      </c>
      <c r="BB7" s="49">
        <v>43.338749993940603</v>
      </c>
      <c r="BD7" s="47" t="s">
        <v>58</v>
      </c>
      <c r="BE7" s="50">
        <v>45.661781810768801</v>
      </c>
      <c r="BF7" s="50">
        <v>46.5035440520316</v>
      </c>
      <c r="BG7" s="50">
        <v>47.189000620802503</v>
      </c>
      <c r="BH7" s="50">
        <v>46.124875863072099</v>
      </c>
      <c r="BI7" s="50">
        <v>48.330635849082498</v>
      </c>
      <c r="BJ7" s="50">
        <v>35.996099997861798</v>
      </c>
      <c r="BK7" s="51" t="s">
        <v>57</v>
      </c>
      <c r="BM7" s="47" t="s">
        <v>58</v>
      </c>
      <c r="BN7" s="50">
        <v>45.230620365495902</v>
      </c>
      <c r="BO7" s="50">
        <v>45.667291210023002</v>
      </c>
      <c r="BP7" s="50">
        <v>46.418071522269997</v>
      </c>
      <c r="BQ7" s="50">
        <v>45.183174427368201</v>
      </c>
      <c r="BR7" s="50">
        <v>46.959120003146303</v>
      </c>
      <c r="BS7" s="50">
        <v>42.997500000869003</v>
      </c>
      <c r="BT7" s="51">
        <v>43.338749993940603</v>
      </c>
      <c r="BV7" s="47" t="s">
        <v>58</v>
      </c>
      <c r="BW7" s="52">
        <f t="shared" si="2"/>
        <v>1.3745200818121139E-2</v>
      </c>
      <c r="BX7" s="52">
        <f t="shared" si="2"/>
        <v>2.217592491691911E-2</v>
      </c>
      <c r="BY7" s="52">
        <f t="shared" si="2"/>
        <v>2.4600961088615314E-2</v>
      </c>
      <c r="BZ7" s="52">
        <f t="shared" si="2"/>
        <v>2.3578452136942207E-2</v>
      </c>
      <c r="CA7" s="52">
        <f t="shared" si="2"/>
        <v>2.9206591730089881E-2</v>
      </c>
      <c r="CB7" s="52">
        <f t="shared" si="2"/>
        <v>-0.16283272289937101</v>
      </c>
      <c r="CC7" s="53" t="str">
        <f t="shared" si="2"/>
        <v>N/A</v>
      </c>
      <c r="CE7" s="47" t="s">
        <v>58</v>
      </c>
      <c r="CF7" s="52">
        <f t="shared" si="3"/>
        <v>4.172910193664503E-3</v>
      </c>
      <c r="CG7" s="52">
        <f t="shared" si="3"/>
        <v>3.7945834585535465E-3</v>
      </c>
      <c r="CH7" s="52">
        <f t="shared" si="3"/>
        <v>7.8620031768985577E-3</v>
      </c>
      <c r="CI7" s="52">
        <f t="shared" si="3"/>
        <v>2.680720058607422E-3</v>
      </c>
      <c r="CJ7" s="52">
        <f t="shared" si="3"/>
        <v>0</v>
      </c>
      <c r="CK7" s="52">
        <f t="shared" si="3"/>
        <v>0</v>
      </c>
      <c r="CL7" s="53">
        <f t="shared" si="3"/>
        <v>0</v>
      </c>
    </row>
    <row r="8" spans="2:91" x14ac:dyDescent="0.2">
      <c r="B8" s="47" t="s">
        <v>59</v>
      </c>
      <c r="C8" s="48">
        <v>16.4626424917865</v>
      </c>
      <c r="D8" s="48">
        <v>17.458041438080699</v>
      </c>
      <c r="E8" s="48">
        <v>17.857511201808698</v>
      </c>
      <c r="F8" s="48">
        <v>18.439384444690301</v>
      </c>
      <c r="G8" s="48">
        <v>19.0220306581081</v>
      </c>
      <c r="H8" s="48">
        <v>19.568400465279701</v>
      </c>
      <c r="I8" s="49">
        <v>19.650546761708899</v>
      </c>
      <c r="K8" s="47" t="s">
        <v>59</v>
      </c>
      <c r="L8" s="50">
        <v>15.834008782097101</v>
      </c>
      <c r="M8" s="50">
        <v>16.118604776989201</v>
      </c>
      <c r="N8" s="50">
        <v>16.605048954880601</v>
      </c>
      <c r="O8" s="50">
        <v>17.507017190837502</v>
      </c>
      <c r="P8" s="50">
        <v>19.0606394980496</v>
      </c>
      <c r="Q8" s="50">
        <v>13.618560000181301</v>
      </c>
      <c r="R8" s="51" t="s">
        <v>57</v>
      </c>
      <c r="T8" s="47" t="s">
        <v>59</v>
      </c>
      <c r="U8" s="50">
        <v>16.479172962706802</v>
      </c>
      <c r="V8" s="50">
        <v>17.0862940980122</v>
      </c>
      <c r="W8" s="50">
        <v>17.750967894750101</v>
      </c>
      <c r="X8" s="50">
        <v>18.4639018454744</v>
      </c>
      <c r="Y8" s="50">
        <v>19.9046400016653</v>
      </c>
      <c r="Z8" s="50">
        <v>20.111999999834499</v>
      </c>
      <c r="AA8" s="51">
        <v>20.194560004714099</v>
      </c>
      <c r="AC8" s="47" t="s">
        <v>59</v>
      </c>
      <c r="AD8" s="52">
        <f t="shared" si="0"/>
        <v>-3.8185468098638209E-2</v>
      </c>
      <c r="AE8" s="52">
        <f t="shared" si="0"/>
        <v>-7.6723191764788923E-2</v>
      </c>
      <c r="AF8" s="52">
        <f t="shared" si="0"/>
        <v>-7.0136439102512882E-2</v>
      </c>
      <c r="AG8" s="52">
        <f t="shared" si="0"/>
        <v>-5.056390340195327E-2</v>
      </c>
      <c r="AH8" s="52">
        <f t="shared" si="0"/>
        <v>2.0296907641164097E-3</v>
      </c>
      <c r="AI8" s="52">
        <f t="shared" si="0"/>
        <v>-0.30405349050655561</v>
      </c>
      <c r="AJ8" s="53" t="str">
        <f t="shared" si="0"/>
        <v>N/A</v>
      </c>
      <c r="AL8" s="47" t="s">
        <v>59</v>
      </c>
      <c r="AM8" s="52">
        <f t="shared" si="1"/>
        <v>1.0041201422279489E-3</v>
      </c>
      <c r="AN8" s="52">
        <f t="shared" si="1"/>
        <v>-2.1293759748880925E-2</v>
      </c>
      <c r="AO8" s="52">
        <f t="shared" si="1"/>
        <v>-5.9663021265699001E-3</v>
      </c>
      <c r="AP8" s="52">
        <f t="shared" si="1"/>
        <v>1.3296214338194279E-3</v>
      </c>
      <c r="AQ8" s="52">
        <f t="shared" si="1"/>
        <v>4.6399322944051136E-2</v>
      </c>
      <c r="AR8" s="52">
        <f t="shared" si="1"/>
        <v>2.7779456758323606E-2</v>
      </c>
      <c r="AS8" s="53">
        <f t="shared" si="1"/>
        <v>2.7684381997210572E-2</v>
      </c>
      <c r="AU8" s="47" t="s">
        <v>59</v>
      </c>
      <c r="AV8" s="48">
        <v>15.169477819557599</v>
      </c>
      <c r="AW8" s="48">
        <v>15.5986868640226</v>
      </c>
      <c r="AX8" s="48">
        <v>15.785858175801501</v>
      </c>
      <c r="AY8" s="48">
        <v>16.521408422088601</v>
      </c>
      <c r="AZ8" s="48">
        <v>17.775004412828402</v>
      </c>
      <c r="BA8" s="48">
        <v>19.037182885486398</v>
      </c>
      <c r="BB8" s="49">
        <v>18.5524060445603</v>
      </c>
      <c r="BD8" s="47" t="s">
        <v>59</v>
      </c>
      <c r="BE8" s="50">
        <v>14.051652577219199</v>
      </c>
      <c r="BF8" s="50">
        <v>14.1621564129166</v>
      </c>
      <c r="BG8" s="50">
        <v>14.407875514412</v>
      </c>
      <c r="BH8" s="50">
        <v>14.8634896163021</v>
      </c>
      <c r="BI8" s="50">
        <v>15.648275821028699</v>
      </c>
      <c r="BJ8" s="50">
        <v>13.618560000181301</v>
      </c>
      <c r="BK8" s="51" t="s">
        <v>57</v>
      </c>
      <c r="BM8" s="47" t="s">
        <v>59</v>
      </c>
      <c r="BN8" s="50">
        <v>15.535696511202801</v>
      </c>
      <c r="BO8" s="50">
        <v>15.850361855773899</v>
      </c>
      <c r="BP8" s="50">
        <v>15.994363057948499</v>
      </c>
      <c r="BQ8" s="50">
        <v>16.7578117707845</v>
      </c>
      <c r="BR8" s="50">
        <v>18.093537287108902</v>
      </c>
      <c r="BS8" s="50">
        <v>20.111999999834499</v>
      </c>
      <c r="BT8" s="51">
        <v>20.194560004714099</v>
      </c>
      <c r="BV8" s="47" t="s">
        <v>59</v>
      </c>
      <c r="BW8" s="52">
        <f t="shared" si="2"/>
        <v>-7.3689104900975466E-2</v>
      </c>
      <c r="BX8" s="52">
        <f t="shared" si="2"/>
        <v>-9.2093037294008862E-2</v>
      </c>
      <c r="BY8" s="52">
        <f t="shared" si="2"/>
        <v>-8.7292223586668327E-2</v>
      </c>
      <c r="BZ8" s="52">
        <f t="shared" si="2"/>
        <v>-0.10034972584842805</v>
      </c>
      <c r="CA8" s="52">
        <f t="shared" si="2"/>
        <v>-0.11964714845667324</v>
      </c>
      <c r="CB8" s="52">
        <f t="shared" si="2"/>
        <v>-0.28463365183281175</v>
      </c>
      <c r="CC8" s="53" t="str">
        <f t="shared" si="2"/>
        <v>N/A</v>
      </c>
      <c r="CE8" s="47" t="s">
        <v>59</v>
      </c>
      <c r="CF8" s="52">
        <f t="shared" si="3"/>
        <v>2.4141812658379447E-2</v>
      </c>
      <c r="CG8" s="52">
        <f t="shared" si="3"/>
        <v>1.6134370408561249E-2</v>
      </c>
      <c r="CH8" s="52">
        <f t="shared" si="3"/>
        <v>1.3208333675936546E-2</v>
      </c>
      <c r="CI8" s="52">
        <f t="shared" si="3"/>
        <v>1.4308910151983989E-2</v>
      </c>
      <c r="CJ8" s="52">
        <f t="shared" si="3"/>
        <v>1.7920269772232045E-2</v>
      </c>
      <c r="CK8" s="52">
        <f t="shared" si="3"/>
        <v>5.6458832213432286E-2</v>
      </c>
      <c r="CL8" s="53">
        <f t="shared" si="3"/>
        <v>8.8514339121813723E-2</v>
      </c>
    </row>
    <row r="9" spans="2:91" x14ac:dyDescent="0.2">
      <c r="B9" s="47" t="s">
        <v>60</v>
      </c>
      <c r="C9" s="48">
        <v>10.461759790279199</v>
      </c>
      <c r="D9" s="48">
        <v>10.6627349119223</v>
      </c>
      <c r="E9" s="48">
        <v>10.8683440307867</v>
      </c>
      <c r="F9" s="48">
        <v>11.1232012641303</v>
      </c>
      <c r="G9" s="48">
        <v>11.6101332993955</v>
      </c>
      <c r="H9" s="48">
        <v>12.6916658746556</v>
      </c>
      <c r="I9" s="49">
        <v>13.253422939280799</v>
      </c>
      <c r="K9" s="47" t="s">
        <v>60</v>
      </c>
      <c r="L9" s="50">
        <v>10.6230135945752</v>
      </c>
      <c r="M9" s="50">
        <v>10.862522030287399</v>
      </c>
      <c r="N9" s="50">
        <v>11.1277172901244</v>
      </c>
      <c r="O9" s="50">
        <v>11.4352659982859</v>
      </c>
      <c r="P9" s="50">
        <v>12.025864624578899</v>
      </c>
      <c r="Q9" s="50">
        <v>9.17088000146056</v>
      </c>
      <c r="R9" s="51" t="s">
        <v>57</v>
      </c>
      <c r="T9" s="47" t="s">
        <v>60</v>
      </c>
      <c r="U9" s="50">
        <v>10.6784301100483</v>
      </c>
      <c r="V9" s="50">
        <v>10.873765086270399</v>
      </c>
      <c r="W9" s="50">
        <v>11.105339760256401</v>
      </c>
      <c r="X9" s="50">
        <v>11.4076137558126</v>
      </c>
      <c r="Y9" s="50">
        <v>11.9911107591368</v>
      </c>
      <c r="Z9" s="50">
        <v>13.2460799984072</v>
      </c>
      <c r="AA9" s="51">
        <v>13.299839996766901</v>
      </c>
      <c r="AC9" s="47" t="s">
        <v>60</v>
      </c>
      <c r="AD9" s="52">
        <f t="shared" si="0"/>
        <v>1.5413640489608138E-2</v>
      </c>
      <c r="AE9" s="52">
        <f t="shared" si="0"/>
        <v>1.8736948823674826E-2</v>
      </c>
      <c r="AF9" s="52">
        <f t="shared" si="0"/>
        <v>2.3865021074321424E-2</v>
      </c>
      <c r="AG9" s="52">
        <f t="shared" si="0"/>
        <v>2.8055298717099886E-2</v>
      </c>
      <c r="AH9" s="52">
        <f t="shared" si="0"/>
        <v>3.5807627222078864E-2</v>
      </c>
      <c r="AI9" s="52">
        <f t="shared" si="0"/>
        <v>-0.27740927849556862</v>
      </c>
      <c r="AJ9" s="53" t="str">
        <f t="shared" si="0"/>
        <v>N/A</v>
      </c>
      <c r="AL9" s="47" t="s">
        <v>60</v>
      </c>
      <c r="AM9" s="52">
        <f t="shared" si="1"/>
        <v>2.0710695343093777E-2</v>
      </c>
      <c r="AN9" s="52">
        <f t="shared" si="1"/>
        <v>1.9791373985312166E-2</v>
      </c>
      <c r="AO9" s="52">
        <f t="shared" si="1"/>
        <v>2.1806057003566082E-2</v>
      </c>
      <c r="AP9" s="52">
        <f t="shared" si="1"/>
        <v>2.5569301941830602E-2</v>
      </c>
      <c r="AQ9" s="52">
        <f t="shared" si="1"/>
        <v>3.2814219261473765E-2</v>
      </c>
      <c r="AR9" s="52">
        <f t="shared" si="1"/>
        <v>4.3683321734677039E-2</v>
      </c>
      <c r="AS9" s="53">
        <f t="shared" si="1"/>
        <v>3.5022693909909641E-3</v>
      </c>
      <c r="AU9" s="47" t="s">
        <v>60</v>
      </c>
      <c r="AV9" s="48">
        <v>9.7442300435647393</v>
      </c>
      <c r="AW9" s="48">
        <v>9.9161907964779701</v>
      </c>
      <c r="AX9" s="48">
        <v>9.9919352966749404</v>
      </c>
      <c r="AY9" s="48">
        <v>10.0608787726591</v>
      </c>
      <c r="AZ9" s="48">
        <v>10.289324605077301</v>
      </c>
      <c r="BA9" s="48">
        <v>10.7665039507404</v>
      </c>
      <c r="BB9" s="49">
        <v>11.4179983286928</v>
      </c>
      <c r="BD9" s="47" t="s">
        <v>60</v>
      </c>
      <c r="BE9" s="50">
        <v>9.4550399962364295</v>
      </c>
      <c r="BF9" s="50">
        <v>9.5308799971824296</v>
      </c>
      <c r="BG9" s="50">
        <v>9.6374399995029698</v>
      </c>
      <c r="BH9" s="50">
        <v>9.6422400002637794</v>
      </c>
      <c r="BI9" s="50">
        <v>9.7113600023194593</v>
      </c>
      <c r="BJ9" s="50">
        <v>9.17088000146056</v>
      </c>
      <c r="BK9" s="51" t="s">
        <v>57</v>
      </c>
      <c r="BM9" s="47" t="s">
        <v>60</v>
      </c>
      <c r="BN9" s="50">
        <v>10.139257484808301</v>
      </c>
      <c r="BO9" s="50">
        <v>10.2856730708664</v>
      </c>
      <c r="BP9" s="50">
        <v>10.3968271494434</v>
      </c>
      <c r="BQ9" s="50">
        <v>10.5828092938039</v>
      </c>
      <c r="BR9" s="50">
        <v>10.954771208629399</v>
      </c>
      <c r="BS9" s="50">
        <v>11.768846155364599</v>
      </c>
      <c r="BT9" s="51">
        <v>13.062253641095699</v>
      </c>
      <c r="BV9" s="47" t="s">
        <v>60</v>
      </c>
      <c r="BW9" s="52">
        <f t="shared" si="2"/>
        <v>-2.9678080878159929E-2</v>
      </c>
      <c r="BX9" s="52">
        <f t="shared" si="2"/>
        <v>-3.8856735131840625E-2</v>
      </c>
      <c r="BY9" s="52">
        <f t="shared" si="2"/>
        <v>-3.547814178599995E-2</v>
      </c>
      <c r="BZ9" s="52">
        <f t="shared" si="2"/>
        <v>-4.161055727388252E-2</v>
      </c>
      <c r="CA9" s="52">
        <f t="shared" si="2"/>
        <v>-5.6171286740496318E-2</v>
      </c>
      <c r="CB9" s="52">
        <f t="shared" si="2"/>
        <v>-0.14820260658243767</v>
      </c>
      <c r="CC9" s="53" t="str">
        <f t="shared" si="2"/>
        <v>N/A</v>
      </c>
      <c r="CE9" s="47" t="s">
        <v>60</v>
      </c>
      <c r="CF9" s="52">
        <f t="shared" si="3"/>
        <v>4.0539625960949621E-2</v>
      </c>
      <c r="CG9" s="52">
        <f t="shared" si="3"/>
        <v>3.7260504761532198E-2</v>
      </c>
      <c r="CH9" s="52">
        <f t="shared" si="3"/>
        <v>4.0521864958753095E-2</v>
      </c>
      <c r="CI9" s="52">
        <f t="shared" si="3"/>
        <v>5.1877229905917366E-2</v>
      </c>
      <c r="CJ9" s="52">
        <f t="shared" si="3"/>
        <v>6.4673496958559396E-2</v>
      </c>
      <c r="CK9" s="52">
        <f t="shared" si="3"/>
        <v>9.3098206178178211E-2</v>
      </c>
      <c r="CL9" s="53">
        <f t="shared" si="3"/>
        <v>0.14400556604312831</v>
      </c>
    </row>
    <row r="10" spans="2:91" ht="16" thickBot="1" x14ac:dyDescent="0.25">
      <c r="B10" s="54" t="s">
        <v>61</v>
      </c>
      <c r="C10" s="55">
        <v>12.905769622562801</v>
      </c>
      <c r="D10" s="55">
        <v>13.308267670980401</v>
      </c>
      <c r="E10" s="55">
        <v>13.597742620329701</v>
      </c>
      <c r="F10" s="55">
        <v>13.8998701432931</v>
      </c>
      <c r="G10" s="55">
        <v>14.448821980974699</v>
      </c>
      <c r="H10" s="55">
        <v>15.6671835497601</v>
      </c>
      <c r="I10" s="56">
        <v>15.827275190603601</v>
      </c>
      <c r="K10" s="54" t="s">
        <v>61</v>
      </c>
      <c r="L10" s="57">
        <v>13.488672072923199</v>
      </c>
      <c r="M10" s="57">
        <v>13.780695597871899</v>
      </c>
      <c r="N10" s="57">
        <v>14.1843508677006</v>
      </c>
      <c r="O10" s="57">
        <v>14.5953539236171</v>
      </c>
      <c r="P10" s="57">
        <v>15.5648026833654</v>
      </c>
      <c r="Q10" s="57">
        <v>17.678604464520799</v>
      </c>
      <c r="R10" s="58">
        <v>14.041920003871301</v>
      </c>
      <c r="T10" s="54" t="s">
        <v>61</v>
      </c>
      <c r="U10" s="57">
        <v>13.2306655985382</v>
      </c>
      <c r="V10" s="57">
        <v>13.497488275653</v>
      </c>
      <c r="W10" s="57">
        <v>13.791867518392401</v>
      </c>
      <c r="X10" s="57">
        <v>14.2126878669955</v>
      </c>
      <c r="Y10" s="57">
        <v>15.070843114682299</v>
      </c>
      <c r="Z10" s="57">
        <v>16.934568022789598</v>
      </c>
      <c r="AA10" s="58">
        <v>20.3031920168524</v>
      </c>
      <c r="AC10" s="54" t="s">
        <v>61</v>
      </c>
      <c r="AD10" s="59">
        <f>IFERROR(L10/C10-1,"N/A")</f>
        <v>4.5166035611028388E-2</v>
      </c>
      <c r="AE10" s="59">
        <f>IFERROR(M10/D10-1,"N/A")</f>
        <v>3.5498829642693464E-2</v>
      </c>
      <c r="AF10" s="59">
        <f>IFERROR(N10/E10-1,"N/A")</f>
        <v>4.3140119926514453E-2</v>
      </c>
      <c r="AG10" s="59">
        <f>IFERROR(O10/F10-1,"N/A")</f>
        <v>5.0035271779828916E-2</v>
      </c>
      <c r="AH10" s="59">
        <f>IFERROR(P10/G10-1,"N/A")</f>
        <v>7.7236795072993081E-2</v>
      </c>
      <c r="AI10" s="59">
        <f t="shared" si="0"/>
        <v>0.12838433330229915</v>
      </c>
      <c r="AJ10" s="60">
        <f t="shared" si="0"/>
        <v>-0.11280243536753798</v>
      </c>
      <c r="AL10" s="54" t="s">
        <v>61</v>
      </c>
      <c r="AM10" s="59">
        <f>IFERROR(U10/C10-1,"N/A")</f>
        <v>2.5174475097354376E-2</v>
      </c>
      <c r="AN10" s="59">
        <f>IFERROR(V10/D10-1,"N/A")</f>
        <v>1.4218274635789507E-2</v>
      </c>
      <c r="AO10" s="59">
        <f>IFERROR(W10/E10-1,"N/A")</f>
        <v>1.4276259191174034E-2</v>
      </c>
      <c r="AP10" s="59">
        <f t="shared" si="1"/>
        <v>2.2505082455992476E-2</v>
      </c>
      <c r="AQ10" s="59">
        <f t="shared" si="1"/>
        <v>4.3049954835531867E-2</v>
      </c>
      <c r="AR10" s="59">
        <f t="shared" si="1"/>
        <v>8.0894212351836803E-2</v>
      </c>
      <c r="AS10" s="60">
        <f>IFERROR(AA10/I10-1,"N/A")</f>
        <v>0.28279768768449021</v>
      </c>
      <c r="AU10" s="54" t="s">
        <v>61</v>
      </c>
      <c r="AV10" s="55">
        <v>12.0297498518671</v>
      </c>
      <c r="AW10" s="55">
        <v>12.4375278640816</v>
      </c>
      <c r="AX10" s="55">
        <v>12.6157459749562</v>
      </c>
      <c r="AY10" s="55">
        <v>12.431532182281099</v>
      </c>
      <c r="AZ10" s="55">
        <v>12.771661131929299</v>
      </c>
      <c r="BA10" s="55">
        <v>13.471379353521</v>
      </c>
      <c r="BB10" s="56">
        <v>13.849927048368899</v>
      </c>
      <c r="BD10" s="54" t="s">
        <v>61</v>
      </c>
      <c r="BE10" s="57">
        <v>11.9246123964263</v>
      </c>
      <c r="BF10" s="57">
        <v>12.1126563718027</v>
      </c>
      <c r="BG10" s="57">
        <v>12.5036766633464</v>
      </c>
      <c r="BH10" s="57">
        <v>12.275596028305101</v>
      </c>
      <c r="BI10" s="57">
        <v>12.570372947911</v>
      </c>
      <c r="BJ10" s="57">
        <v>13.168185020083</v>
      </c>
      <c r="BK10" s="58">
        <v>14.041920003871301</v>
      </c>
      <c r="BM10" s="54" t="s">
        <v>61</v>
      </c>
      <c r="BN10" s="57">
        <v>12.455627152657099</v>
      </c>
      <c r="BO10" s="57">
        <v>12.6761901241556</v>
      </c>
      <c r="BP10" s="57">
        <v>12.813470199928799</v>
      </c>
      <c r="BQ10" s="57">
        <v>13.063178303528501</v>
      </c>
      <c r="BR10" s="57">
        <v>13.5870134325001</v>
      </c>
      <c r="BS10" s="57">
        <v>14.6995200009254</v>
      </c>
      <c r="BT10" s="58">
        <v>16.636789925849602</v>
      </c>
      <c r="BV10" s="54" t="s">
        <v>61</v>
      </c>
      <c r="BW10" s="59">
        <f>IFERROR(BE10/AV10-1,"N/A")</f>
        <v>-8.7397873385108849E-3</v>
      </c>
      <c r="BX10" s="59">
        <f>IFERROR(BF10/AW10-1,"N/A")</f>
        <v>-2.6120262469288447E-2</v>
      </c>
      <c r="BY10" s="59">
        <f>IFERROR(BG10/AX10-1,"N/A")</f>
        <v>-8.8832885373778536E-3</v>
      </c>
      <c r="BZ10" s="59">
        <f>IFERROR(BH10/AY10-1,"N/A")</f>
        <v>-1.2543598945772505E-2</v>
      </c>
      <c r="CA10" s="59">
        <f>IFERROR(BI10/AZ10-1,"N/A")</f>
        <v>-1.5760532787318926E-2</v>
      </c>
      <c r="CB10" s="59">
        <f t="shared" si="2"/>
        <v>-2.2506554487217723E-2</v>
      </c>
      <c r="CC10" s="60">
        <f t="shared" si="2"/>
        <v>1.386238027333242E-2</v>
      </c>
      <c r="CE10" s="54" t="s">
        <v>61</v>
      </c>
      <c r="CF10" s="59">
        <f>IFERROR(BN10/AV10-1,"N/A")</f>
        <v>3.5402008024622456E-2</v>
      </c>
      <c r="CG10" s="59">
        <f>IFERROR(BO10/AW10-1,"N/A")</f>
        <v>1.9188882443691435E-2</v>
      </c>
      <c r="CH10" s="59">
        <f>IFERROR(BP10/AX10-1,"N/A")</f>
        <v>1.5672812797999036E-2</v>
      </c>
      <c r="CI10" s="59">
        <f t="shared" si="3"/>
        <v>5.0809997672507157E-2</v>
      </c>
      <c r="CJ10" s="59">
        <f t="shared" si="3"/>
        <v>6.3840740225436399E-2</v>
      </c>
      <c r="CK10" s="59">
        <f t="shared" si="3"/>
        <v>9.1166658971963521E-2</v>
      </c>
      <c r="CL10" s="60">
        <f t="shared" si="3"/>
        <v>0.20121859615202164</v>
      </c>
    </row>
  </sheetData>
  <sheetProtection algorithmName="SHA-512" hashValue="ywC53/O9lRJg2/bUv+voKWlf0qeDpnmZaNcYO5TR5lVnV8g22ncpBot9eL5o7mBPenOKO8PTuRfZkhACsG7Ycg==" saltValue="rufVh10dwcqtf6YI6k9VZw==" spinCount="100000" sheet="1" objects="1" scenarios="1"/>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9"/>
  </sheetPr>
  <dimension ref="B2:CM21"/>
  <sheetViews>
    <sheetView showGridLines="0" zoomScaleNormal="100" workbookViewId="0"/>
  </sheetViews>
  <sheetFormatPr baseColWidth="10" defaultColWidth="8.83203125" defaultRowHeight="15" x14ac:dyDescent="0.2"/>
  <cols>
    <col min="2" max="2" width="23.5" bestFit="1" customWidth="1"/>
    <col min="11" max="11" width="23.5" bestFit="1" customWidth="1"/>
    <col min="20" max="20" width="23.5" bestFit="1" customWidth="1"/>
    <col min="29" max="29" width="25.1640625" customWidth="1"/>
    <col min="38" max="38" width="24.33203125" customWidth="1"/>
    <col min="47" max="47" width="23.5" bestFit="1" customWidth="1"/>
    <col min="56" max="56" width="26.1640625" bestFit="1" customWidth="1"/>
    <col min="65" max="65" width="26.1640625" bestFit="1" customWidth="1"/>
    <col min="74" max="74" width="25.1640625" customWidth="1"/>
    <col min="83" max="83" width="24.33203125" customWidth="1"/>
  </cols>
  <sheetData>
    <row r="2" spans="2:91" x14ac:dyDescent="0.2">
      <c r="B2" s="1" t="s">
        <v>62</v>
      </c>
    </row>
    <row r="4" spans="2:91" ht="16" thickBot="1" x14ac:dyDescent="0.25">
      <c r="B4" s="2" t="s">
        <v>1</v>
      </c>
      <c r="C4" s="3"/>
      <c r="D4" s="3"/>
      <c r="E4" s="3"/>
      <c r="F4" s="3"/>
      <c r="G4" s="3"/>
      <c r="H4" s="3"/>
      <c r="I4" s="3"/>
      <c r="K4" s="4" t="s">
        <v>120</v>
      </c>
      <c r="L4" s="5"/>
      <c r="M4" s="5"/>
      <c r="N4" s="5"/>
      <c r="O4" s="5"/>
      <c r="P4" s="5"/>
      <c r="Q4" s="5"/>
      <c r="R4" s="5"/>
      <c r="T4" s="4" t="s">
        <v>117</v>
      </c>
      <c r="U4" s="4"/>
      <c r="V4" s="4"/>
      <c r="W4" s="4"/>
      <c r="X4" s="4"/>
      <c r="Y4" s="4"/>
      <c r="Z4" s="4"/>
      <c r="AA4" s="4"/>
      <c r="AC4" s="6" t="s">
        <v>108</v>
      </c>
      <c r="AD4" s="7"/>
      <c r="AE4" s="7"/>
      <c r="AF4" s="7"/>
      <c r="AG4" s="7"/>
      <c r="AH4" s="7"/>
      <c r="AI4" s="7"/>
      <c r="AJ4" s="7"/>
      <c r="AK4" s="8"/>
      <c r="AL4" s="6" t="s">
        <v>109</v>
      </c>
      <c r="AM4" s="6"/>
      <c r="AN4" s="6"/>
      <c r="AO4" s="6"/>
      <c r="AP4" s="6"/>
      <c r="AQ4" s="6"/>
      <c r="AR4" s="6"/>
      <c r="AS4" s="6"/>
      <c r="AT4" s="8"/>
      <c r="AU4" s="2" t="s">
        <v>110</v>
      </c>
      <c r="AV4" s="3"/>
      <c r="AW4" s="3"/>
      <c r="AX4" s="3"/>
      <c r="AY4" s="3"/>
      <c r="AZ4" s="3"/>
      <c r="BA4" s="3"/>
      <c r="BB4" s="3"/>
      <c r="BD4" s="4" t="s">
        <v>121</v>
      </c>
      <c r="BE4" s="5"/>
      <c r="BF4" s="5"/>
      <c r="BG4" s="5"/>
      <c r="BH4" s="5"/>
      <c r="BI4" s="5"/>
      <c r="BJ4" s="5"/>
      <c r="BK4" s="5"/>
      <c r="BM4" s="4" t="s">
        <v>122</v>
      </c>
      <c r="BN4" s="4"/>
      <c r="BO4" s="4"/>
      <c r="BP4" s="4"/>
      <c r="BQ4" s="4"/>
      <c r="BR4" s="4"/>
      <c r="BS4" s="4"/>
      <c r="BT4" s="4"/>
      <c r="BV4" s="6" t="s">
        <v>116</v>
      </c>
      <c r="BW4" s="7"/>
      <c r="BX4" s="7"/>
      <c r="BY4" s="7"/>
      <c r="BZ4" s="7"/>
      <c r="CA4" s="7"/>
      <c r="CB4" s="7"/>
      <c r="CC4" s="7"/>
      <c r="CD4" s="8"/>
      <c r="CE4" s="6" t="s">
        <v>114</v>
      </c>
      <c r="CF4" s="6"/>
      <c r="CG4" s="6"/>
      <c r="CH4" s="6"/>
      <c r="CI4" s="6"/>
      <c r="CJ4" s="6"/>
      <c r="CK4" s="6"/>
      <c r="CL4" s="6"/>
      <c r="CM4" s="8"/>
    </row>
    <row r="5" spans="2:91" s="65" customFormat="1" x14ac:dyDescent="0.2">
      <c r="B5" s="64"/>
      <c r="C5" s="64">
        <v>2016</v>
      </c>
      <c r="D5" s="64">
        <v>2018</v>
      </c>
      <c r="E5" s="64">
        <v>2020</v>
      </c>
      <c r="F5" s="64">
        <v>2025</v>
      </c>
      <c r="G5" s="64">
        <v>2030</v>
      </c>
      <c r="H5" s="64">
        <v>2040</v>
      </c>
      <c r="I5" s="64">
        <v>2050</v>
      </c>
      <c r="K5" s="64"/>
      <c r="L5" s="64">
        <v>2016</v>
      </c>
      <c r="M5" s="64">
        <v>2018</v>
      </c>
      <c r="N5" s="64">
        <v>2020</v>
      </c>
      <c r="O5" s="64">
        <v>2025</v>
      </c>
      <c r="P5" s="64">
        <v>2030</v>
      </c>
      <c r="Q5" s="64">
        <v>2040</v>
      </c>
      <c r="R5" s="64">
        <v>2050</v>
      </c>
      <c r="T5" s="64"/>
      <c r="U5" s="64">
        <v>2016</v>
      </c>
      <c r="V5" s="64">
        <v>2018</v>
      </c>
      <c r="W5" s="64">
        <v>2020</v>
      </c>
      <c r="X5" s="64">
        <v>2025</v>
      </c>
      <c r="Y5" s="64">
        <v>2030</v>
      </c>
      <c r="Z5" s="64">
        <v>2040</v>
      </c>
      <c r="AA5" s="64">
        <v>2050</v>
      </c>
      <c r="AC5" s="64"/>
      <c r="AD5" s="64">
        <v>2016</v>
      </c>
      <c r="AE5" s="64">
        <v>2018</v>
      </c>
      <c r="AF5" s="64">
        <v>2020</v>
      </c>
      <c r="AG5" s="64">
        <v>2025</v>
      </c>
      <c r="AH5" s="64">
        <v>2030</v>
      </c>
      <c r="AI5" s="64">
        <v>2040</v>
      </c>
      <c r="AJ5" s="64">
        <v>2050</v>
      </c>
      <c r="AL5" s="64"/>
      <c r="AM5" s="64">
        <v>2016</v>
      </c>
      <c r="AN5" s="64">
        <v>2018</v>
      </c>
      <c r="AO5" s="64">
        <v>2020</v>
      </c>
      <c r="AP5" s="64">
        <v>2025</v>
      </c>
      <c r="AQ5" s="64">
        <v>2030</v>
      </c>
      <c r="AR5" s="64">
        <v>2040</v>
      </c>
      <c r="AS5" s="64">
        <v>2050</v>
      </c>
      <c r="AU5" s="64"/>
      <c r="AV5" s="64">
        <v>2016</v>
      </c>
      <c r="AW5" s="64">
        <v>2018</v>
      </c>
      <c r="AX5" s="64">
        <v>2020</v>
      </c>
      <c r="AY5" s="64">
        <v>2025</v>
      </c>
      <c r="AZ5" s="64">
        <v>2030</v>
      </c>
      <c r="BA5" s="64">
        <v>2040</v>
      </c>
      <c r="BB5" s="64">
        <v>2050</v>
      </c>
      <c r="BD5" s="64"/>
      <c r="BE5" s="64">
        <v>2016</v>
      </c>
      <c r="BF5" s="64">
        <v>2018</v>
      </c>
      <c r="BG5" s="64">
        <v>2020</v>
      </c>
      <c r="BH5" s="64">
        <v>2025</v>
      </c>
      <c r="BI5" s="64">
        <v>2030</v>
      </c>
      <c r="BJ5" s="64">
        <v>2040</v>
      </c>
      <c r="BK5" s="64">
        <v>2050</v>
      </c>
      <c r="BM5" s="64"/>
      <c r="BN5" s="64">
        <v>2016</v>
      </c>
      <c r="BO5" s="64">
        <v>2018</v>
      </c>
      <c r="BP5" s="64">
        <v>2020</v>
      </c>
      <c r="BQ5" s="64">
        <v>2025</v>
      </c>
      <c r="BR5" s="64">
        <v>2030</v>
      </c>
      <c r="BS5" s="64">
        <v>2040</v>
      </c>
      <c r="BT5" s="64">
        <v>2050</v>
      </c>
      <c r="BV5" s="64"/>
      <c r="BW5" s="64">
        <v>2016</v>
      </c>
      <c r="BX5" s="64">
        <v>2018</v>
      </c>
      <c r="BY5" s="64">
        <v>2020</v>
      </c>
      <c r="BZ5" s="64">
        <v>2025</v>
      </c>
      <c r="CA5" s="64">
        <v>2030</v>
      </c>
      <c r="CB5" s="64">
        <v>2040</v>
      </c>
      <c r="CC5" s="64">
        <v>2050</v>
      </c>
      <c r="CE5" s="64"/>
      <c r="CF5" s="64">
        <v>2016</v>
      </c>
      <c r="CG5" s="64">
        <v>2018</v>
      </c>
      <c r="CH5" s="64">
        <v>2020</v>
      </c>
      <c r="CI5" s="64">
        <v>2025</v>
      </c>
      <c r="CJ5" s="64">
        <v>2030</v>
      </c>
      <c r="CK5" s="64">
        <v>2040</v>
      </c>
      <c r="CL5" s="64">
        <v>2050</v>
      </c>
    </row>
    <row r="6" spans="2:91" x14ac:dyDescent="0.2">
      <c r="B6" s="66" t="s">
        <v>8</v>
      </c>
      <c r="C6" s="67">
        <v>31217.75422887798</v>
      </c>
      <c r="D6" s="67">
        <v>37069.958544736</v>
      </c>
      <c r="E6" s="67">
        <v>41520.252979662997</v>
      </c>
      <c r="F6" s="67">
        <v>44694.927257922012</v>
      </c>
      <c r="G6" s="67">
        <v>47098.205502194003</v>
      </c>
      <c r="H6" s="67">
        <v>48176.375455861998</v>
      </c>
      <c r="I6" s="68">
        <v>48973.759211376011</v>
      </c>
      <c r="K6" s="66" t="s">
        <v>8</v>
      </c>
      <c r="L6" s="67">
        <v>31760.18771894398</v>
      </c>
      <c r="M6" s="67">
        <v>37381.328403694002</v>
      </c>
      <c r="N6" s="67">
        <v>42016.216024902009</v>
      </c>
      <c r="O6" s="67">
        <v>45051.923744598025</v>
      </c>
      <c r="P6" s="67">
        <v>47936.884012172006</v>
      </c>
      <c r="Q6" s="67">
        <v>48471.154325552001</v>
      </c>
      <c r="R6" s="68">
        <v>48929.344038404008</v>
      </c>
      <c r="T6" s="66" t="s">
        <v>8</v>
      </c>
      <c r="U6" s="67">
        <v>31479.993177891982</v>
      </c>
      <c r="V6" s="67">
        <v>37197.745873032</v>
      </c>
      <c r="W6" s="67">
        <v>41642.179702487003</v>
      </c>
      <c r="X6" s="67">
        <v>44663.473329304004</v>
      </c>
      <c r="Y6" s="67">
        <v>47568.913036871985</v>
      </c>
      <c r="Z6" s="67">
        <v>48357.814208201999</v>
      </c>
      <c r="AA6" s="68">
        <v>48974.591441196004</v>
      </c>
      <c r="AC6" s="66" t="s">
        <v>8</v>
      </c>
      <c r="AD6" s="69">
        <f t="shared" ref="AD6:AJ21" si="0">IFERROR(L6/C6-1,"N/A")</f>
        <v>1.7375801157542003E-2</v>
      </c>
      <c r="AE6" s="69">
        <f t="shared" si="0"/>
        <v>8.3995200205644327E-3</v>
      </c>
      <c r="AF6" s="69">
        <f t="shared" si="0"/>
        <v>1.1945087268180554E-2</v>
      </c>
      <c r="AG6" s="69">
        <f t="shared" si="0"/>
        <v>7.9874050273285313E-3</v>
      </c>
      <c r="AH6" s="69">
        <f t="shared" si="0"/>
        <v>1.7807016234173467E-2</v>
      </c>
      <c r="AI6" s="69">
        <f t="shared" si="0"/>
        <v>6.11874319935235E-3</v>
      </c>
      <c r="AJ6" s="70">
        <f t="shared" si="0"/>
        <v>-9.0691777979101662E-4</v>
      </c>
      <c r="AL6" s="66" t="s">
        <v>8</v>
      </c>
      <c r="AM6" s="69">
        <f t="shared" ref="AM6:AS21" si="1">IFERROR(U6/C6-1,"N/A")</f>
        <v>8.4003143560986704E-3</v>
      </c>
      <c r="AN6" s="69">
        <f t="shared" si="1"/>
        <v>3.4471937199980207E-3</v>
      </c>
      <c r="AO6" s="69">
        <f t="shared" si="1"/>
        <v>2.9365602103563759E-3</v>
      </c>
      <c r="AP6" s="69">
        <f t="shared" si="1"/>
        <v>-7.0374717104915163E-4</v>
      </c>
      <c r="AQ6" s="69">
        <f t="shared" si="1"/>
        <v>9.9941713205200511E-3</v>
      </c>
      <c r="AR6" s="69">
        <f t="shared" si="1"/>
        <v>3.7661353853037927E-3</v>
      </c>
      <c r="AS6" s="70">
        <f t="shared" si="1"/>
        <v>1.6993382443875049E-5</v>
      </c>
      <c r="AU6" s="66" t="s">
        <v>8</v>
      </c>
      <c r="AV6" s="67">
        <v>31922.826602191988</v>
      </c>
      <c r="AW6" s="67">
        <v>37652.948739933992</v>
      </c>
      <c r="AX6" s="67">
        <v>46170.840080108006</v>
      </c>
      <c r="AY6" s="67">
        <v>51292.077072654007</v>
      </c>
      <c r="AZ6" s="67">
        <v>52075.979029536007</v>
      </c>
      <c r="BA6" s="67">
        <v>53672.610951216011</v>
      </c>
      <c r="BB6" s="68">
        <v>55903.938996960009</v>
      </c>
      <c r="BD6" s="66" t="s">
        <v>8</v>
      </c>
      <c r="BE6" s="67">
        <v>32111.673812991983</v>
      </c>
      <c r="BF6" s="67">
        <v>37795.627311733995</v>
      </c>
      <c r="BG6" s="67">
        <v>45786.525912305005</v>
      </c>
      <c r="BH6" s="67">
        <v>52341.483532188002</v>
      </c>
      <c r="BI6" s="67">
        <v>53025.652661856002</v>
      </c>
      <c r="BJ6" s="67">
        <v>54533.618920536006</v>
      </c>
      <c r="BK6" s="68">
        <v>56853.612620520005</v>
      </c>
      <c r="BM6" s="66" t="s">
        <v>8</v>
      </c>
      <c r="BN6" s="67">
        <v>31927.563384769983</v>
      </c>
      <c r="BO6" s="67">
        <v>37649.060818683996</v>
      </c>
      <c r="BP6" s="67">
        <v>46157.917112448013</v>
      </c>
      <c r="BQ6" s="67">
        <v>51328.069229174005</v>
      </c>
      <c r="BR6" s="67">
        <v>52075.979029536007</v>
      </c>
      <c r="BS6" s="67">
        <v>53672.610951216011</v>
      </c>
      <c r="BT6" s="68">
        <v>55903.938996960009</v>
      </c>
      <c r="BV6" s="66" t="s">
        <v>8</v>
      </c>
      <c r="BW6" s="69">
        <f t="shared" ref="BW6:CC21" si="2">IFERROR(BE6/AV6-1,"N/A")</f>
        <v>5.9157421475648508E-3</v>
      </c>
      <c r="BX6" s="69">
        <f t="shared" si="2"/>
        <v>3.7893067229732846E-3</v>
      </c>
      <c r="BY6" s="69">
        <f t="shared" si="2"/>
        <v>-8.3237421527571076E-3</v>
      </c>
      <c r="BZ6" s="69">
        <f t="shared" si="2"/>
        <v>2.0459426083438537E-2</v>
      </c>
      <c r="CA6" s="69">
        <f t="shared" si="2"/>
        <v>1.8236308755354758E-2</v>
      </c>
      <c r="CB6" s="69">
        <f t="shared" si="2"/>
        <v>1.6041849913032591E-2</v>
      </c>
      <c r="CC6" s="70">
        <f t="shared" si="2"/>
        <v>1.6987597664837928E-2</v>
      </c>
      <c r="CE6" s="66" t="s">
        <v>8</v>
      </c>
      <c r="CF6" s="69">
        <f t="shared" ref="CF6:CL21" si="3">IFERROR(BN6/AV6-1,"N/A")</f>
        <v>1.4838230451896806E-4</v>
      </c>
      <c r="CG6" s="69">
        <f t="shared" si="3"/>
        <v>-1.0325675359057485E-4</v>
      </c>
      <c r="CH6" s="69">
        <f t="shared" si="3"/>
        <v>-2.7989457496491177E-4</v>
      </c>
      <c r="CI6" s="69">
        <f t="shared" si="3"/>
        <v>7.0170986581441497E-4</v>
      </c>
      <c r="CJ6" s="69">
        <f t="shared" si="3"/>
        <v>0</v>
      </c>
      <c r="CK6" s="69">
        <f t="shared" si="3"/>
        <v>0</v>
      </c>
      <c r="CL6" s="70">
        <f t="shared" si="3"/>
        <v>0</v>
      </c>
    </row>
    <row r="7" spans="2:91" x14ac:dyDescent="0.2">
      <c r="B7" s="66" t="s">
        <v>63</v>
      </c>
      <c r="C7" s="67">
        <v>934626.19943199365</v>
      </c>
      <c r="D7" s="67">
        <v>858714.28360949992</v>
      </c>
      <c r="E7" s="67">
        <v>741921.11595116009</v>
      </c>
      <c r="F7" s="67">
        <v>779095.6733900453</v>
      </c>
      <c r="G7" s="67">
        <v>724783.01399490342</v>
      </c>
      <c r="H7" s="67">
        <v>664512.90643228462</v>
      </c>
      <c r="I7" s="68">
        <v>620045.69696202327</v>
      </c>
      <c r="K7" s="66" t="s">
        <v>63</v>
      </c>
      <c r="L7" s="67">
        <v>939531.01662290446</v>
      </c>
      <c r="M7" s="67">
        <v>857308.22393036366</v>
      </c>
      <c r="N7" s="67">
        <v>735137.91053365392</v>
      </c>
      <c r="O7" s="67">
        <v>773105.08598829992</v>
      </c>
      <c r="P7" s="67">
        <v>742369.08171635075</v>
      </c>
      <c r="Q7" s="67">
        <v>661402.27074566158</v>
      </c>
      <c r="R7" s="68">
        <v>601028.74827862449</v>
      </c>
      <c r="T7" s="66" t="s">
        <v>63</v>
      </c>
      <c r="U7" s="67">
        <v>938048.73906917067</v>
      </c>
      <c r="V7" s="67">
        <v>860072.88513609383</v>
      </c>
      <c r="W7" s="67">
        <v>737470.68456933927</v>
      </c>
      <c r="X7" s="67">
        <v>783002.34890233516</v>
      </c>
      <c r="Y7" s="67">
        <v>715841.73043512099</v>
      </c>
      <c r="Z7" s="67">
        <v>674555.04951342614</v>
      </c>
      <c r="AA7" s="68">
        <v>622741.05061881209</v>
      </c>
      <c r="AC7" s="66" t="s">
        <v>63</v>
      </c>
      <c r="AD7" s="69">
        <f t="shared" si="0"/>
        <v>5.2478918244445172E-3</v>
      </c>
      <c r="AE7" s="69">
        <f t="shared" si="0"/>
        <v>-1.6374010610678003E-3</v>
      </c>
      <c r="AF7" s="69">
        <f t="shared" si="0"/>
        <v>-9.1427582685928988E-3</v>
      </c>
      <c r="AG7" s="69">
        <f t="shared" si="0"/>
        <v>-7.6891550118342034E-3</v>
      </c>
      <c r="AH7" s="69">
        <f t="shared" si="0"/>
        <v>2.4263907103058813E-2</v>
      </c>
      <c r="AI7" s="69">
        <f t="shared" si="0"/>
        <v>-4.6810764042549691E-3</v>
      </c>
      <c r="AJ7" s="70">
        <f t="shared" si="0"/>
        <v>-3.0670237333432437E-2</v>
      </c>
      <c r="AL7" s="66" t="s">
        <v>63</v>
      </c>
      <c r="AM7" s="69">
        <f t="shared" si="1"/>
        <v>3.6619341927897064E-3</v>
      </c>
      <c r="AN7" s="69">
        <f t="shared" si="1"/>
        <v>1.58213453825784E-3</v>
      </c>
      <c r="AO7" s="69">
        <f t="shared" si="1"/>
        <v>-5.9985236787811758E-3</v>
      </c>
      <c r="AP7" s="69">
        <f t="shared" si="1"/>
        <v>5.014371977309251E-3</v>
      </c>
      <c r="AQ7" s="69">
        <f t="shared" si="1"/>
        <v>-1.2336497113114353E-2</v>
      </c>
      <c r="AR7" s="69">
        <f t="shared" si="1"/>
        <v>1.5112036175575438E-2</v>
      </c>
      <c r="AS7" s="70">
        <f t="shared" si="1"/>
        <v>4.347024211271755E-3</v>
      </c>
      <c r="AU7" s="66" t="s">
        <v>63</v>
      </c>
      <c r="AV7" s="67">
        <v>905279.29065717268</v>
      </c>
      <c r="AW7" s="67">
        <v>834240.80512555339</v>
      </c>
      <c r="AX7" s="67">
        <v>718940.75808409601</v>
      </c>
      <c r="AY7" s="67">
        <v>752128.86287775915</v>
      </c>
      <c r="AZ7" s="67">
        <v>660661.50450141286</v>
      </c>
      <c r="BA7" s="67">
        <v>575705.01117951586</v>
      </c>
      <c r="BB7" s="68">
        <v>453959.80429730326</v>
      </c>
      <c r="BD7" s="66" t="s">
        <v>63</v>
      </c>
      <c r="BE7" s="67">
        <v>911666.21379510569</v>
      </c>
      <c r="BF7" s="67">
        <v>840777.30698870809</v>
      </c>
      <c r="BG7" s="67">
        <v>722336.9682670678</v>
      </c>
      <c r="BH7" s="67">
        <v>761610.94696645474</v>
      </c>
      <c r="BI7" s="67">
        <v>687386.65190850326</v>
      </c>
      <c r="BJ7" s="67">
        <v>651952.61306251085</v>
      </c>
      <c r="BK7" s="68">
        <v>521537.8652964902</v>
      </c>
      <c r="BM7" s="66" t="s">
        <v>63</v>
      </c>
      <c r="BN7" s="67">
        <v>907262.47471031058</v>
      </c>
      <c r="BO7" s="67">
        <v>834967.08376136865</v>
      </c>
      <c r="BP7" s="67">
        <v>718403.84243575705</v>
      </c>
      <c r="BQ7" s="67">
        <v>755468.99949949817</v>
      </c>
      <c r="BR7" s="67">
        <v>666843.08294727083</v>
      </c>
      <c r="BS7" s="67">
        <v>581733.57687322237</v>
      </c>
      <c r="BT7" s="68">
        <v>461259.87846448523</v>
      </c>
      <c r="BV7" s="66" t="s">
        <v>63</v>
      </c>
      <c r="BW7" s="69">
        <f t="shared" si="2"/>
        <v>7.0551963397909034E-3</v>
      </c>
      <c r="BX7" s="69">
        <f t="shared" si="2"/>
        <v>7.8352698920918229E-3</v>
      </c>
      <c r="BY7" s="69">
        <f t="shared" si="2"/>
        <v>4.723908256394127E-3</v>
      </c>
      <c r="BZ7" s="69">
        <f t="shared" si="2"/>
        <v>1.2606994036122643E-2</v>
      </c>
      <c r="CA7" s="69">
        <f t="shared" si="2"/>
        <v>4.0452103270735229E-2</v>
      </c>
      <c r="CB7" s="69">
        <f t="shared" si="2"/>
        <v>0.13244213686237916</v>
      </c>
      <c r="CC7" s="70">
        <f t="shared" si="2"/>
        <v>0.14886353452326651</v>
      </c>
      <c r="CE7" s="66" t="s">
        <v>63</v>
      </c>
      <c r="CF7" s="69">
        <f t="shared" si="3"/>
        <v>2.1906875299204653E-3</v>
      </c>
      <c r="CG7" s="69">
        <f t="shared" si="3"/>
        <v>8.7058632394021451E-4</v>
      </c>
      <c r="CH7" s="69">
        <f t="shared" si="3"/>
        <v>-7.4681486937777652E-4</v>
      </c>
      <c r="CI7" s="69">
        <f t="shared" si="3"/>
        <v>4.4409100442697191E-3</v>
      </c>
      <c r="CJ7" s="69">
        <f t="shared" si="3"/>
        <v>9.3566499693713556E-3</v>
      </c>
      <c r="CK7" s="69">
        <f t="shared" si="3"/>
        <v>1.0471622752345144E-2</v>
      </c>
      <c r="CL7" s="70">
        <f t="shared" si="3"/>
        <v>1.6080882267719643E-2</v>
      </c>
    </row>
    <row r="8" spans="2:91" x14ac:dyDescent="0.2">
      <c r="B8" s="66" t="s">
        <v>64</v>
      </c>
      <c r="C8" s="67">
        <v>95818.143528240005</v>
      </c>
      <c r="D8" s="67">
        <v>104207.88099996599</v>
      </c>
      <c r="E8" s="67">
        <v>119421.63947461799</v>
      </c>
      <c r="F8" s="67">
        <v>178630.87337627396</v>
      </c>
      <c r="G8" s="67">
        <v>351651.40029731393</v>
      </c>
      <c r="H8" s="67">
        <v>942493.15722036629</v>
      </c>
      <c r="I8" s="68">
        <v>1689753.5488258165</v>
      </c>
      <c r="K8" s="66" t="s">
        <v>64</v>
      </c>
      <c r="L8" s="67">
        <v>102920.87026776001</v>
      </c>
      <c r="M8" s="67">
        <v>113281.22116395002</v>
      </c>
      <c r="N8" s="67">
        <v>135979.656210324</v>
      </c>
      <c r="O8" s="67">
        <v>203517.78643734602</v>
      </c>
      <c r="P8" s="67">
        <v>424049.58981588588</v>
      </c>
      <c r="Q8" s="67">
        <v>1448956.969880136</v>
      </c>
      <c r="R8" s="68">
        <v>2251954.1906898082</v>
      </c>
      <c r="T8" s="66" t="s">
        <v>64</v>
      </c>
      <c r="U8" s="67">
        <v>97918.340820960002</v>
      </c>
      <c r="V8" s="67">
        <v>105836.96812540201</v>
      </c>
      <c r="W8" s="67">
        <v>125802.97738665002</v>
      </c>
      <c r="X8" s="67">
        <v>184339.05079194601</v>
      </c>
      <c r="Y8" s="67">
        <v>385058.47404245398</v>
      </c>
      <c r="Z8" s="67">
        <v>1014966.9763921621</v>
      </c>
      <c r="AA8" s="68">
        <v>1741096.1763291184</v>
      </c>
      <c r="AC8" s="66" t="s">
        <v>64</v>
      </c>
      <c r="AD8" s="69">
        <f t="shared" si="0"/>
        <v>7.4127158782059333E-2</v>
      </c>
      <c r="AE8" s="69">
        <f t="shared" si="0"/>
        <v>8.7069615819047153E-2</v>
      </c>
      <c r="AF8" s="69">
        <f t="shared" si="0"/>
        <v>0.13865172851881069</v>
      </c>
      <c r="AG8" s="69">
        <f t="shared" si="0"/>
        <v>0.13932033466941318</v>
      </c>
      <c r="AH8" s="69">
        <f t="shared" si="0"/>
        <v>0.20588056654220854</v>
      </c>
      <c r="AI8" s="69">
        <f t="shared" si="0"/>
        <v>0.53736603685638462</v>
      </c>
      <c r="AJ8" s="70">
        <f t="shared" si="0"/>
        <v>0.3327116207299321</v>
      </c>
      <c r="AL8" s="66" t="s">
        <v>64</v>
      </c>
      <c r="AM8" s="69">
        <f t="shared" si="1"/>
        <v>2.1918576329972517E-2</v>
      </c>
      <c r="AN8" s="69">
        <f t="shared" si="1"/>
        <v>1.5633051068724368E-2</v>
      </c>
      <c r="AO8" s="69">
        <f t="shared" si="1"/>
        <v>5.3435356775421994E-2</v>
      </c>
      <c r="AP8" s="69">
        <f t="shared" si="1"/>
        <v>3.1955155946912672E-2</v>
      </c>
      <c r="AQ8" s="69">
        <f t="shared" si="1"/>
        <v>9.5000542346468819E-2</v>
      </c>
      <c r="AR8" s="69">
        <f t="shared" si="1"/>
        <v>7.6895857138674861E-2</v>
      </c>
      <c r="AS8" s="70">
        <f t="shared" si="1"/>
        <v>3.0384683931558687E-2</v>
      </c>
      <c r="AU8" s="66" t="s">
        <v>64</v>
      </c>
      <c r="AV8" s="67">
        <v>170323.78395482403</v>
      </c>
      <c r="AW8" s="67">
        <v>198075.32388227404</v>
      </c>
      <c r="AX8" s="67">
        <v>237599.61416654201</v>
      </c>
      <c r="AY8" s="67">
        <v>328200.29078910593</v>
      </c>
      <c r="AZ8" s="67">
        <v>560716.66857416998</v>
      </c>
      <c r="BA8" s="67">
        <v>1183551.5625617763</v>
      </c>
      <c r="BB8" s="68">
        <v>1703924.02337871</v>
      </c>
      <c r="BD8" s="66" t="s">
        <v>64</v>
      </c>
      <c r="BE8" s="67">
        <v>162560.20092539999</v>
      </c>
      <c r="BF8" s="67">
        <v>187193.13868650602</v>
      </c>
      <c r="BG8" s="67">
        <v>227856.349513402</v>
      </c>
      <c r="BH8" s="67">
        <v>324523.970988666</v>
      </c>
      <c r="BI8" s="67">
        <v>580486.18423278572</v>
      </c>
      <c r="BJ8" s="67">
        <v>1400045.9283000277</v>
      </c>
      <c r="BK8" s="68">
        <v>2022350.8676760797</v>
      </c>
      <c r="BM8" s="66" t="s">
        <v>64</v>
      </c>
      <c r="BN8" s="67">
        <v>172931.90813680802</v>
      </c>
      <c r="BO8" s="67">
        <v>199597.16288596802</v>
      </c>
      <c r="BP8" s="67">
        <v>240275.41062613393</v>
      </c>
      <c r="BQ8" s="67">
        <v>328019.05058136</v>
      </c>
      <c r="BR8" s="67">
        <v>562769.39244841191</v>
      </c>
      <c r="BS8" s="67">
        <v>1215030.7884169321</v>
      </c>
      <c r="BT8" s="68">
        <v>1745133.4267314537</v>
      </c>
      <c r="BV8" s="66" t="s">
        <v>64</v>
      </c>
      <c r="BW8" s="69">
        <f t="shared" si="2"/>
        <v>-4.5581320759543575E-2</v>
      </c>
      <c r="BX8" s="69">
        <f t="shared" si="2"/>
        <v>-5.4939630956937546E-2</v>
      </c>
      <c r="BY8" s="69">
        <f t="shared" si="2"/>
        <v>-4.1007072706400138E-2</v>
      </c>
      <c r="BZ8" s="69">
        <f t="shared" si="2"/>
        <v>-1.1201451990188072E-2</v>
      </c>
      <c r="CA8" s="69">
        <f t="shared" si="2"/>
        <v>3.5257585098882549E-2</v>
      </c>
      <c r="CB8" s="69">
        <f t="shared" si="2"/>
        <v>0.1829192513333795</v>
      </c>
      <c r="CC8" s="70">
        <f t="shared" si="2"/>
        <v>0.18687854618421373</v>
      </c>
      <c r="CE8" s="66" t="s">
        <v>64</v>
      </c>
      <c r="CF8" s="69">
        <f t="shared" si="3"/>
        <v>1.531274212810918E-2</v>
      </c>
      <c r="CG8" s="69">
        <f t="shared" si="3"/>
        <v>7.6831327288324758E-3</v>
      </c>
      <c r="CH8" s="69">
        <f t="shared" si="3"/>
        <v>1.1261787898848796E-2</v>
      </c>
      <c r="CI8" s="69">
        <f t="shared" si="3"/>
        <v>-5.5222439721236416E-4</v>
      </c>
      <c r="CJ8" s="69">
        <f t="shared" si="3"/>
        <v>3.6608932626556179E-3</v>
      </c>
      <c r="CK8" s="69">
        <f t="shared" si="3"/>
        <v>2.6597257653075745E-2</v>
      </c>
      <c r="CL8" s="70">
        <f t="shared" si="3"/>
        <v>2.4185000497281228E-2</v>
      </c>
    </row>
    <row r="9" spans="2:91" x14ac:dyDescent="0.2">
      <c r="B9" s="66" t="s">
        <v>9</v>
      </c>
      <c r="C9" s="67">
        <v>1460699.8529132577</v>
      </c>
      <c r="D9" s="67">
        <v>1595163.8926864422</v>
      </c>
      <c r="E9" s="67">
        <v>1738872.4905714092</v>
      </c>
      <c r="F9" s="67">
        <v>1776525.7604778004</v>
      </c>
      <c r="G9" s="67">
        <v>1821461.8668903382</v>
      </c>
      <c r="H9" s="67">
        <v>1838275.2166629413</v>
      </c>
      <c r="I9" s="68">
        <v>1848192.3652417853</v>
      </c>
      <c r="K9" s="66" t="s">
        <v>9</v>
      </c>
      <c r="L9" s="67">
        <v>1451619.6049072382</v>
      </c>
      <c r="M9" s="67">
        <v>1584643.397281199</v>
      </c>
      <c r="N9" s="67">
        <v>1726639.6314787052</v>
      </c>
      <c r="O9" s="67">
        <v>1749703.2536373164</v>
      </c>
      <c r="P9" s="67">
        <v>1711759.3042217901</v>
      </c>
      <c r="Q9" s="67">
        <v>1312978.4161897276</v>
      </c>
      <c r="R9" s="68">
        <v>1265506.2894658025</v>
      </c>
      <c r="T9" s="66" t="s">
        <v>9</v>
      </c>
      <c r="U9" s="67">
        <v>1456839.6526736042</v>
      </c>
      <c r="V9" s="67">
        <v>1591686.0034031528</v>
      </c>
      <c r="W9" s="67">
        <v>1734980.3028443232</v>
      </c>
      <c r="X9" s="67">
        <v>1762235.645026942</v>
      </c>
      <c r="Y9" s="67">
        <v>1794516.8483179202</v>
      </c>
      <c r="Z9" s="67">
        <v>1756408.6506216174</v>
      </c>
      <c r="AA9" s="68">
        <v>1792514.3253952425</v>
      </c>
      <c r="AC9" s="66" t="s">
        <v>9</v>
      </c>
      <c r="AD9" s="69">
        <f t="shared" si="0"/>
        <v>-6.2163681251213854E-3</v>
      </c>
      <c r="AE9" s="69">
        <f t="shared" si="0"/>
        <v>-6.5952441962094932E-3</v>
      </c>
      <c r="AF9" s="69">
        <f t="shared" si="0"/>
        <v>-7.0349373855953523E-3</v>
      </c>
      <c r="AG9" s="69">
        <f t="shared" si="0"/>
        <v>-1.5098293217695846E-2</v>
      </c>
      <c r="AH9" s="69">
        <f t="shared" si="0"/>
        <v>-6.0227756980625768E-2</v>
      </c>
      <c r="AI9" s="69">
        <f t="shared" si="0"/>
        <v>-0.28575525346351338</v>
      </c>
      <c r="AJ9" s="70">
        <f t="shared" si="0"/>
        <v>-0.31527350006110122</v>
      </c>
      <c r="AL9" s="66" t="s">
        <v>9</v>
      </c>
      <c r="AM9" s="69">
        <f t="shared" si="1"/>
        <v>-2.6427059823102006E-3</v>
      </c>
      <c r="AN9" s="69">
        <f t="shared" si="1"/>
        <v>-2.1802708168326967E-3</v>
      </c>
      <c r="AO9" s="69">
        <f t="shared" si="1"/>
        <v>-2.2383399290002437E-3</v>
      </c>
      <c r="AP9" s="69">
        <f t="shared" si="1"/>
        <v>-8.0438549042007867E-3</v>
      </c>
      <c r="AQ9" s="69">
        <f t="shared" si="1"/>
        <v>-1.4793073114629296E-2</v>
      </c>
      <c r="AR9" s="69">
        <f t="shared" si="1"/>
        <v>-4.4534444733437595E-2</v>
      </c>
      <c r="AS9" s="70">
        <f t="shared" si="1"/>
        <v>-3.0125673546573029E-2</v>
      </c>
      <c r="AU9" s="66" t="s">
        <v>9</v>
      </c>
      <c r="AV9" s="67">
        <v>1442984.0151127349</v>
      </c>
      <c r="AW9" s="67">
        <v>1535652.5489981796</v>
      </c>
      <c r="AX9" s="67">
        <v>1613209.084092072</v>
      </c>
      <c r="AY9" s="67">
        <v>1378532.1400370498</v>
      </c>
      <c r="AZ9" s="67">
        <v>1192810.827124798</v>
      </c>
      <c r="BA9" s="67">
        <v>987834.41904952354</v>
      </c>
      <c r="BB9" s="68">
        <v>850803.69125623058</v>
      </c>
      <c r="BD9" s="66" t="s">
        <v>9</v>
      </c>
      <c r="BE9" s="67">
        <v>1437532.6617999799</v>
      </c>
      <c r="BF9" s="67">
        <v>1538072.5901391497</v>
      </c>
      <c r="BG9" s="67">
        <v>1623634.7345629912</v>
      </c>
      <c r="BH9" s="67">
        <v>1373693.314840433</v>
      </c>
      <c r="BI9" s="67">
        <v>1170784.4116776539</v>
      </c>
      <c r="BJ9" s="67">
        <v>872568.31574185542</v>
      </c>
      <c r="BK9" s="68">
        <v>704638.80856182217</v>
      </c>
      <c r="BM9" s="66" t="s">
        <v>9</v>
      </c>
      <c r="BN9" s="67">
        <v>1437926.601799696</v>
      </c>
      <c r="BO9" s="67">
        <v>1533107.9223574349</v>
      </c>
      <c r="BP9" s="67">
        <v>1611444.3084495806</v>
      </c>
      <c r="BQ9" s="67">
        <v>1377252.0182484346</v>
      </c>
      <c r="BR9" s="67">
        <v>1190256.4567041839</v>
      </c>
      <c r="BS9" s="67">
        <v>975300.02408012783</v>
      </c>
      <c r="BT9" s="68">
        <v>832746.59596395749</v>
      </c>
      <c r="BV9" s="66" t="s">
        <v>9</v>
      </c>
      <c r="BW9" s="69">
        <f t="shared" si="2"/>
        <v>-3.7778334726245033E-3</v>
      </c>
      <c r="BX9" s="69">
        <f t="shared" si="2"/>
        <v>1.5759040953300385E-3</v>
      </c>
      <c r="BY9" s="69">
        <f t="shared" si="2"/>
        <v>6.4626777605749641E-3</v>
      </c>
      <c r="BZ9" s="69">
        <f t="shared" si="2"/>
        <v>-3.5101286767871276E-3</v>
      </c>
      <c r="CA9" s="69">
        <f t="shared" si="2"/>
        <v>-1.8465975447454208E-2</v>
      </c>
      <c r="CB9" s="69">
        <f t="shared" si="2"/>
        <v>-0.11668565205348391</v>
      </c>
      <c r="CC9" s="70">
        <f t="shared" si="2"/>
        <v>-0.17179624888391432</v>
      </c>
      <c r="CE9" s="66" t="s">
        <v>9</v>
      </c>
      <c r="CF9" s="69">
        <f t="shared" si="3"/>
        <v>-3.5048297556115049E-3</v>
      </c>
      <c r="CG9" s="69">
        <f t="shared" si="3"/>
        <v>-1.6570327984704036E-3</v>
      </c>
      <c r="CH9" s="69">
        <f t="shared" si="3"/>
        <v>-1.0939534496141601E-3</v>
      </c>
      <c r="CI9" s="69">
        <f t="shared" si="3"/>
        <v>-9.2861221834172891E-4</v>
      </c>
      <c r="CJ9" s="69">
        <f t="shared" si="3"/>
        <v>-2.1414715246769189E-3</v>
      </c>
      <c r="CK9" s="69">
        <f t="shared" si="3"/>
        <v>-1.2688761119961867E-2</v>
      </c>
      <c r="CL9" s="70">
        <f t="shared" si="3"/>
        <v>-2.1223574224991215E-2</v>
      </c>
    </row>
    <row r="10" spans="2:91" x14ac:dyDescent="0.2">
      <c r="B10" s="66" t="s">
        <v>65</v>
      </c>
      <c r="C10" s="67">
        <v>152510.26525316309</v>
      </c>
      <c r="D10" s="67">
        <v>132096.74029299404</v>
      </c>
      <c r="E10" s="67">
        <v>110208.82567016392</v>
      </c>
      <c r="F10" s="67">
        <v>111229.51876232501</v>
      </c>
      <c r="G10" s="67">
        <v>109689.99301578201</v>
      </c>
      <c r="H10" s="67">
        <v>102955.09391070495</v>
      </c>
      <c r="I10" s="68">
        <v>98074.45323308403</v>
      </c>
      <c r="K10" s="66" t="s">
        <v>65</v>
      </c>
      <c r="L10" s="67">
        <v>148955.48819239804</v>
      </c>
      <c r="M10" s="67">
        <v>132679.08280519</v>
      </c>
      <c r="N10" s="67">
        <v>108895.77439930895</v>
      </c>
      <c r="O10" s="67">
        <v>112132.315925202</v>
      </c>
      <c r="P10" s="67">
        <v>111571.14238348696</v>
      </c>
      <c r="Q10" s="67">
        <v>101158.06519129599</v>
      </c>
      <c r="R10" s="68">
        <v>102793.87131924</v>
      </c>
      <c r="T10" s="66" t="s">
        <v>65</v>
      </c>
      <c r="U10" s="67">
        <v>150764.92311828706</v>
      </c>
      <c r="V10" s="67">
        <v>132135.57012557611</v>
      </c>
      <c r="W10" s="67">
        <v>110821.83009830302</v>
      </c>
      <c r="X10" s="67">
        <v>113797.85569244402</v>
      </c>
      <c r="Y10" s="67">
        <v>110246.71028517811</v>
      </c>
      <c r="Z10" s="67">
        <v>101469.49034529594</v>
      </c>
      <c r="AA10" s="68">
        <v>97752.431008903979</v>
      </c>
      <c r="AC10" s="66" t="s">
        <v>65</v>
      </c>
      <c r="AD10" s="69">
        <f t="shared" si="0"/>
        <v>-2.330844454872727E-2</v>
      </c>
      <c r="AE10" s="69">
        <f t="shared" si="0"/>
        <v>4.4084548256400069E-3</v>
      </c>
      <c r="AF10" s="69">
        <f t="shared" si="0"/>
        <v>-1.1914211614818426E-2</v>
      </c>
      <c r="AG10" s="69">
        <f t="shared" si="0"/>
        <v>8.1165249380075188E-3</v>
      </c>
      <c r="AH10" s="69">
        <f t="shared" si="0"/>
        <v>1.7149689921434286E-2</v>
      </c>
      <c r="AI10" s="69">
        <f t="shared" si="0"/>
        <v>-1.7454490605074535E-2</v>
      </c>
      <c r="AJ10" s="70">
        <f t="shared" si="0"/>
        <v>4.8120768768802558E-2</v>
      </c>
      <c r="AL10" s="66" t="s">
        <v>65</v>
      </c>
      <c r="AM10" s="69">
        <f t="shared" si="1"/>
        <v>-1.1444096120210689E-2</v>
      </c>
      <c r="AN10" s="69">
        <f t="shared" si="1"/>
        <v>2.9394996800036211E-4</v>
      </c>
      <c r="AO10" s="69">
        <f t="shared" si="1"/>
        <v>5.5622081481361274E-3</v>
      </c>
      <c r="AP10" s="69">
        <f t="shared" si="1"/>
        <v>2.3090425623498723E-2</v>
      </c>
      <c r="AQ10" s="69">
        <f t="shared" si="1"/>
        <v>5.0753697223411276E-3</v>
      </c>
      <c r="AR10" s="69">
        <f t="shared" si="1"/>
        <v>-1.4429626636031312E-2</v>
      </c>
      <c r="AS10" s="70">
        <f t="shared" si="1"/>
        <v>-3.2834465405046087E-3</v>
      </c>
      <c r="AU10" s="66" t="s">
        <v>65</v>
      </c>
      <c r="AV10" s="67">
        <v>136797.97816207385</v>
      </c>
      <c r="AW10" s="67">
        <v>131985.77005069505</v>
      </c>
      <c r="AX10" s="67">
        <v>114249.48402556291</v>
      </c>
      <c r="AY10" s="67">
        <v>130455.77708404194</v>
      </c>
      <c r="AZ10" s="67">
        <v>143791.38732050793</v>
      </c>
      <c r="BA10" s="67">
        <v>139689.3764796578</v>
      </c>
      <c r="BB10" s="68">
        <v>134682.39746848081</v>
      </c>
      <c r="BD10" s="66" t="s">
        <v>65</v>
      </c>
      <c r="BE10" s="67">
        <v>143361.60773892599</v>
      </c>
      <c r="BF10" s="67">
        <v>132753.95348641105</v>
      </c>
      <c r="BG10" s="67">
        <v>114770.70590997286</v>
      </c>
      <c r="BH10" s="67">
        <v>136754.10944714193</v>
      </c>
      <c r="BI10" s="67">
        <v>149139.74607644376</v>
      </c>
      <c r="BJ10" s="67">
        <v>124132.97828871694</v>
      </c>
      <c r="BK10" s="68">
        <v>128976.42072698197</v>
      </c>
      <c r="BM10" s="66" t="s">
        <v>65</v>
      </c>
      <c r="BN10" s="67">
        <v>137157.18803518394</v>
      </c>
      <c r="BO10" s="67">
        <v>132337.16787805606</v>
      </c>
      <c r="BP10" s="67">
        <v>114088.47668897093</v>
      </c>
      <c r="BQ10" s="67">
        <v>130337.26779877595</v>
      </c>
      <c r="BR10" s="67">
        <v>141714.35431125687</v>
      </c>
      <c r="BS10" s="67">
        <v>136587.08500693183</v>
      </c>
      <c r="BT10" s="68">
        <v>132131.4060744328</v>
      </c>
      <c r="BV10" s="66" t="s">
        <v>65</v>
      </c>
      <c r="BW10" s="69">
        <f t="shared" si="2"/>
        <v>4.7980457496789697E-2</v>
      </c>
      <c r="BX10" s="69">
        <f t="shared" si="2"/>
        <v>5.8201989155417522E-3</v>
      </c>
      <c r="BY10" s="69">
        <f t="shared" si="2"/>
        <v>4.5621377536666508E-3</v>
      </c>
      <c r="BZ10" s="69">
        <f t="shared" si="2"/>
        <v>4.8279443838217251E-2</v>
      </c>
      <c r="CA10" s="69">
        <f t="shared" si="2"/>
        <v>3.7195264998830968E-2</v>
      </c>
      <c r="CB10" s="69">
        <f t="shared" si="2"/>
        <v>-0.11136421811723285</v>
      </c>
      <c r="CC10" s="70">
        <f t="shared" si="2"/>
        <v>-4.2366165503061937E-2</v>
      </c>
      <c r="CE10" s="66" t="s">
        <v>65</v>
      </c>
      <c r="CF10" s="69">
        <f t="shared" si="3"/>
        <v>2.6258419746854056E-3</v>
      </c>
      <c r="CG10" s="69">
        <f t="shared" si="3"/>
        <v>2.6623917656125595E-3</v>
      </c>
      <c r="CH10" s="69">
        <f t="shared" si="3"/>
        <v>-1.4092609517252219E-3</v>
      </c>
      <c r="CI10" s="69">
        <f t="shared" si="3"/>
        <v>-9.0842496909615544E-4</v>
      </c>
      <c r="CJ10" s="69">
        <f t="shared" si="3"/>
        <v>-1.4444766463108105E-2</v>
      </c>
      <c r="CK10" s="69">
        <f t="shared" si="3"/>
        <v>-2.2208499679127303E-2</v>
      </c>
      <c r="CL10" s="70">
        <f t="shared" si="3"/>
        <v>-1.8940792872691459E-2</v>
      </c>
    </row>
    <row r="11" spans="2:91" x14ac:dyDescent="0.2">
      <c r="B11" s="66" t="s">
        <v>66</v>
      </c>
      <c r="C11" s="67">
        <v>656.809627331</v>
      </c>
      <c r="D11" s="67">
        <v>994.514997945</v>
      </c>
      <c r="E11" s="67">
        <v>1269.9604905780002</v>
      </c>
      <c r="F11" s="67">
        <v>3598.4398932200006</v>
      </c>
      <c r="G11" s="67">
        <v>6540.3935523289992</v>
      </c>
      <c r="H11" s="67">
        <v>11664.367082130002</v>
      </c>
      <c r="I11" s="68">
        <v>14693.059115679</v>
      </c>
      <c r="K11" s="66" t="s">
        <v>66</v>
      </c>
      <c r="L11" s="67">
        <v>489.21598786200002</v>
      </c>
      <c r="M11" s="67">
        <v>833.476829759</v>
      </c>
      <c r="N11" s="67">
        <v>1052.3056563989999</v>
      </c>
      <c r="O11" s="67">
        <v>2893.6690291640007</v>
      </c>
      <c r="P11" s="67">
        <v>5027.3239651639997</v>
      </c>
      <c r="Q11" s="67">
        <v>6915.0603419849986</v>
      </c>
      <c r="R11" s="68">
        <v>8608.1919605590028</v>
      </c>
      <c r="T11" s="66" t="s">
        <v>66</v>
      </c>
      <c r="U11" s="67">
        <v>616.55363021400001</v>
      </c>
      <c r="V11" s="67">
        <v>967.42100105199995</v>
      </c>
      <c r="W11" s="67">
        <v>1317.7983725559998</v>
      </c>
      <c r="X11" s="67">
        <v>3407.3571664329993</v>
      </c>
      <c r="Y11" s="67">
        <v>6325.7930925320015</v>
      </c>
      <c r="Z11" s="67">
        <v>10728.715430967999</v>
      </c>
      <c r="AA11" s="68">
        <v>13878.645154202999</v>
      </c>
      <c r="AC11" s="66" t="s">
        <v>66</v>
      </c>
      <c r="AD11" s="69">
        <f t="shared" si="0"/>
        <v>-0.25516318959883477</v>
      </c>
      <c r="AE11" s="69">
        <f t="shared" si="0"/>
        <v>-0.16192633446328975</v>
      </c>
      <c r="AF11" s="69">
        <f t="shared" si="0"/>
        <v>-0.17138709101094829</v>
      </c>
      <c r="AG11" s="69">
        <f t="shared" si="0"/>
        <v>-0.19585456057884798</v>
      </c>
      <c r="AH11" s="69">
        <f t="shared" si="0"/>
        <v>-0.23134228468961227</v>
      </c>
      <c r="AI11" s="69">
        <f t="shared" si="0"/>
        <v>-0.407163689783136</v>
      </c>
      <c r="AJ11" s="70">
        <f t="shared" si="0"/>
        <v>-0.41413208149600511</v>
      </c>
      <c r="AL11" s="66" t="s">
        <v>66</v>
      </c>
      <c r="AM11" s="69">
        <f t="shared" si="1"/>
        <v>-6.1290205627136718E-2</v>
      </c>
      <c r="AN11" s="69">
        <f t="shared" si="1"/>
        <v>-2.724342714688599E-2</v>
      </c>
      <c r="AO11" s="69">
        <f t="shared" si="1"/>
        <v>3.7668795472705519E-2</v>
      </c>
      <c r="AP11" s="69">
        <f t="shared" si="1"/>
        <v>-5.3101547464230237E-2</v>
      </c>
      <c r="AQ11" s="69">
        <f t="shared" si="1"/>
        <v>-3.2811551488454382E-2</v>
      </c>
      <c r="AR11" s="69">
        <f t="shared" si="1"/>
        <v>-8.0214523820622552E-2</v>
      </c>
      <c r="AS11" s="70">
        <f t="shared" si="1"/>
        <v>-5.5428481915446581E-2</v>
      </c>
      <c r="AU11" s="66" t="s">
        <v>66</v>
      </c>
      <c r="AV11" s="67">
        <v>702.8273281700001</v>
      </c>
      <c r="AW11" s="67">
        <v>1108.1702452079999</v>
      </c>
      <c r="AX11" s="67">
        <v>1242.3737391949999</v>
      </c>
      <c r="AY11" s="67">
        <v>2983.9920569119995</v>
      </c>
      <c r="AZ11" s="67">
        <v>6649.7619045029996</v>
      </c>
      <c r="BA11" s="67">
        <v>64271.138431336003</v>
      </c>
      <c r="BB11" s="68">
        <v>220511.25863309801</v>
      </c>
      <c r="BD11" s="66" t="s">
        <v>66</v>
      </c>
      <c r="BE11" s="67">
        <v>443.76316250100001</v>
      </c>
      <c r="BF11" s="67">
        <v>882.99536423999996</v>
      </c>
      <c r="BG11" s="67">
        <v>998.69675343999984</v>
      </c>
      <c r="BH11" s="67">
        <v>2866.3208961110004</v>
      </c>
      <c r="BI11" s="67">
        <v>5795.7198495040002</v>
      </c>
      <c r="BJ11" s="67">
        <v>13747.839147242999</v>
      </c>
      <c r="BK11" s="68">
        <v>171824.10924975498</v>
      </c>
      <c r="BM11" s="66" t="s">
        <v>66</v>
      </c>
      <c r="BN11" s="67">
        <v>665.83724370099992</v>
      </c>
      <c r="BO11" s="67">
        <v>1094.8818950909999</v>
      </c>
      <c r="BP11" s="67">
        <v>1229.4929827670001</v>
      </c>
      <c r="BQ11" s="67">
        <v>2829.1308434809998</v>
      </c>
      <c r="BR11" s="67">
        <v>6442.2966992749998</v>
      </c>
      <c r="BS11" s="67">
        <v>53397.411841392</v>
      </c>
      <c r="BT11" s="68">
        <v>199220.30842398101</v>
      </c>
      <c r="BV11" s="66" t="s">
        <v>66</v>
      </c>
      <c r="BW11" s="69">
        <f t="shared" si="2"/>
        <v>-0.3686028634423526</v>
      </c>
      <c r="BX11" s="69">
        <f t="shared" si="2"/>
        <v>-0.20319520573820793</v>
      </c>
      <c r="BY11" s="69">
        <f t="shared" si="2"/>
        <v>-0.19613822963844307</v>
      </c>
      <c r="BZ11" s="69">
        <f t="shared" si="2"/>
        <v>-3.9434140090430336E-2</v>
      </c>
      <c r="CA11" s="69">
        <f t="shared" si="2"/>
        <v>-0.12843197504871118</v>
      </c>
      <c r="CB11" s="69">
        <f t="shared" si="2"/>
        <v>-0.78609622479411212</v>
      </c>
      <c r="CC11" s="70">
        <f t="shared" si="2"/>
        <v>-0.22079212501504109</v>
      </c>
      <c r="CE11" s="66" t="s">
        <v>66</v>
      </c>
      <c r="CF11" s="69">
        <f t="shared" si="3"/>
        <v>-5.2630401503188318E-2</v>
      </c>
      <c r="CG11" s="69">
        <f t="shared" si="3"/>
        <v>-1.1991253306486094E-2</v>
      </c>
      <c r="CH11" s="69">
        <f t="shared" si="3"/>
        <v>-1.0367859543092051E-2</v>
      </c>
      <c r="CI11" s="69">
        <f t="shared" si="3"/>
        <v>-5.1897327632721146E-2</v>
      </c>
      <c r="CJ11" s="69">
        <f t="shared" si="3"/>
        <v>-3.1198892262219391E-2</v>
      </c>
      <c r="CK11" s="69">
        <f t="shared" si="3"/>
        <v>-0.16918521836299716</v>
      </c>
      <c r="CL11" s="70">
        <f t="shared" si="3"/>
        <v>-9.655266738349344E-2</v>
      </c>
    </row>
    <row r="12" spans="2:91" x14ac:dyDescent="0.2">
      <c r="B12" s="66" t="s">
        <v>67</v>
      </c>
      <c r="C12" s="67">
        <v>25200.829749240002</v>
      </c>
      <c r="D12" s="67">
        <v>32119.639809239998</v>
      </c>
      <c r="E12" s="67">
        <v>37460.977407840001</v>
      </c>
      <c r="F12" s="67">
        <v>39686.367807840004</v>
      </c>
      <c r="G12" s="67">
        <v>42297.553022880005</v>
      </c>
      <c r="H12" s="67">
        <v>44470.430131200003</v>
      </c>
      <c r="I12" s="68">
        <v>47742.854275199999</v>
      </c>
      <c r="K12" s="66" t="s">
        <v>67</v>
      </c>
      <c r="L12" s="67">
        <v>25200.829749240002</v>
      </c>
      <c r="M12" s="67">
        <v>32119.639809239998</v>
      </c>
      <c r="N12" s="67">
        <v>39111.92401884</v>
      </c>
      <c r="O12" s="67">
        <v>41337.314418840004</v>
      </c>
      <c r="P12" s="67">
        <v>42297.553022880005</v>
      </c>
      <c r="Q12" s="67">
        <v>44470.430131200003</v>
      </c>
      <c r="R12" s="68">
        <v>47742.854275199999</v>
      </c>
      <c r="T12" s="66" t="s">
        <v>67</v>
      </c>
      <c r="U12" s="67">
        <v>25200.829749240002</v>
      </c>
      <c r="V12" s="67">
        <v>32119.639809239998</v>
      </c>
      <c r="W12" s="67">
        <v>38346.976965360001</v>
      </c>
      <c r="X12" s="67">
        <v>41374.975927680003</v>
      </c>
      <c r="Y12" s="67">
        <v>42297.553022880005</v>
      </c>
      <c r="Z12" s="67">
        <v>44470.430131200003</v>
      </c>
      <c r="AA12" s="68">
        <v>47742.854275199999</v>
      </c>
      <c r="AC12" s="66" t="s">
        <v>67</v>
      </c>
      <c r="AD12" s="69">
        <f t="shared" si="0"/>
        <v>0</v>
      </c>
      <c r="AE12" s="69">
        <f t="shared" si="0"/>
        <v>0</v>
      </c>
      <c r="AF12" s="69">
        <f t="shared" si="0"/>
        <v>4.4071103458568128E-2</v>
      </c>
      <c r="AG12" s="69">
        <f t="shared" si="0"/>
        <v>4.1599841512174329E-2</v>
      </c>
      <c r="AH12" s="69">
        <f t="shared" si="0"/>
        <v>0</v>
      </c>
      <c r="AI12" s="69">
        <f t="shared" si="0"/>
        <v>0</v>
      </c>
      <c r="AJ12" s="70">
        <f t="shared" si="0"/>
        <v>0</v>
      </c>
      <c r="AL12" s="66" t="s">
        <v>67</v>
      </c>
      <c r="AM12" s="69">
        <f t="shared" si="1"/>
        <v>0</v>
      </c>
      <c r="AN12" s="69">
        <f t="shared" si="1"/>
        <v>0</v>
      </c>
      <c r="AO12" s="69">
        <f t="shared" si="1"/>
        <v>2.3651266433175833E-2</v>
      </c>
      <c r="AP12" s="69">
        <f t="shared" si="1"/>
        <v>4.2548819988167619E-2</v>
      </c>
      <c r="AQ12" s="69">
        <f t="shared" si="1"/>
        <v>0</v>
      </c>
      <c r="AR12" s="69">
        <f t="shared" si="1"/>
        <v>0</v>
      </c>
      <c r="AS12" s="70">
        <f t="shared" si="1"/>
        <v>0</v>
      </c>
      <c r="AU12" s="66" t="s">
        <v>67</v>
      </c>
      <c r="AV12" s="67">
        <v>25657.626729480002</v>
      </c>
      <c r="AW12" s="67">
        <v>32953.869965519996</v>
      </c>
      <c r="AX12" s="67">
        <v>37895.840346720004</v>
      </c>
      <c r="AY12" s="67">
        <v>37971.775337999999</v>
      </c>
      <c r="AZ12" s="67">
        <v>50019.117122520001</v>
      </c>
      <c r="BA12" s="67">
        <v>50019.117122520001</v>
      </c>
      <c r="BB12" s="68">
        <v>50944.585499520006</v>
      </c>
      <c r="BD12" s="66" t="s">
        <v>67</v>
      </c>
      <c r="BE12" s="67">
        <v>25657.626729480002</v>
      </c>
      <c r="BF12" s="67">
        <v>32953.869965519996</v>
      </c>
      <c r="BG12" s="67">
        <v>37705.844697959998</v>
      </c>
      <c r="BH12" s="67">
        <v>39582.287435879996</v>
      </c>
      <c r="BI12" s="67">
        <v>42060.038377440003</v>
      </c>
      <c r="BJ12" s="67">
        <v>42060.038377440003</v>
      </c>
      <c r="BK12" s="68">
        <v>42823.230014520006</v>
      </c>
      <c r="BM12" s="66" t="s">
        <v>67</v>
      </c>
      <c r="BN12" s="67">
        <v>25657.626729480002</v>
      </c>
      <c r="BO12" s="67">
        <v>32953.869965519996</v>
      </c>
      <c r="BP12" s="67">
        <v>37895.840346720004</v>
      </c>
      <c r="BQ12" s="67">
        <v>38127.409764119999</v>
      </c>
      <c r="BR12" s="67">
        <v>50174.751548640001</v>
      </c>
      <c r="BS12" s="67">
        <v>50174.751548640001</v>
      </c>
      <c r="BT12" s="68">
        <v>50944.585499519999</v>
      </c>
      <c r="BV12" s="66" t="s">
        <v>67</v>
      </c>
      <c r="BW12" s="69">
        <f t="shared" si="2"/>
        <v>0</v>
      </c>
      <c r="BX12" s="69">
        <f t="shared" si="2"/>
        <v>0</v>
      </c>
      <c r="BY12" s="69">
        <f t="shared" si="2"/>
        <v>-5.0136280663439781E-3</v>
      </c>
      <c r="BZ12" s="69">
        <f t="shared" si="2"/>
        <v>4.2413400046330985E-2</v>
      </c>
      <c r="CA12" s="69">
        <f t="shared" si="2"/>
        <v>-0.15912073628937762</v>
      </c>
      <c r="CB12" s="69">
        <f t="shared" si="2"/>
        <v>-0.15912073628937762</v>
      </c>
      <c r="CC12" s="70">
        <f t="shared" si="2"/>
        <v>-0.15941547870826267</v>
      </c>
      <c r="CE12" s="66" t="s">
        <v>67</v>
      </c>
      <c r="CF12" s="69">
        <f t="shared" si="3"/>
        <v>0</v>
      </c>
      <c r="CG12" s="69">
        <f t="shared" si="3"/>
        <v>0</v>
      </c>
      <c r="CH12" s="69">
        <f t="shared" si="3"/>
        <v>0</v>
      </c>
      <c r="CI12" s="69">
        <f t="shared" si="3"/>
        <v>4.0986871099557565E-3</v>
      </c>
      <c r="CJ12" s="69">
        <f t="shared" si="3"/>
        <v>3.1114988642997332E-3</v>
      </c>
      <c r="CK12" s="69">
        <f t="shared" si="3"/>
        <v>3.1114988642997332E-3</v>
      </c>
      <c r="CL12" s="70">
        <f t="shared" si="3"/>
        <v>-1.1102230246251565E-16</v>
      </c>
    </row>
    <row r="13" spans="2:91" x14ac:dyDescent="0.2">
      <c r="B13" s="66" t="s">
        <v>68</v>
      </c>
      <c r="C13" s="67">
        <v>273705.02207751758</v>
      </c>
      <c r="D13" s="67">
        <v>271850.88320050365</v>
      </c>
      <c r="E13" s="67">
        <v>270961.91299177863</v>
      </c>
      <c r="F13" s="67">
        <v>271571.39937758358</v>
      </c>
      <c r="G13" s="67">
        <v>271890.33495081862</v>
      </c>
      <c r="H13" s="67">
        <v>273950.49082682765</v>
      </c>
      <c r="I13" s="68">
        <v>274982.01634419564</v>
      </c>
      <c r="K13" s="66" t="s">
        <v>68</v>
      </c>
      <c r="L13" s="67">
        <v>273529.79520350357</v>
      </c>
      <c r="M13" s="67">
        <v>271441.65777863655</v>
      </c>
      <c r="N13" s="67">
        <v>271050.63125921163</v>
      </c>
      <c r="O13" s="67">
        <v>271892.61304480257</v>
      </c>
      <c r="P13" s="67">
        <v>270654.65961109166</v>
      </c>
      <c r="Q13" s="67">
        <v>273936.78383450571</v>
      </c>
      <c r="R13" s="68">
        <v>274468.62958196964</v>
      </c>
      <c r="T13" s="66" t="s">
        <v>68</v>
      </c>
      <c r="U13" s="67">
        <v>273612.99157056364</v>
      </c>
      <c r="V13" s="67">
        <v>270901.77998799965</v>
      </c>
      <c r="W13" s="67">
        <v>270915.35285974067</v>
      </c>
      <c r="X13" s="67">
        <v>271991.73645423463</v>
      </c>
      <c r="Y13" s="67">
        <v>271275.33676879358</v>
      </c>
      <c r="Z13" s="67">
        <v>273408.0684043697</v>
      </c>
      <c r="AA13" s="68">
        <v>274778.22403563361</v>
      </c>
      <c r="AC13" s="66" t="s">
        <v>68</v>
      </c>
      <c r="AD13" s="69">
        <f t="shared" si="0"/>
        <v>-6.4020335719083832E-4</v>
      </c>
      <c r="AE13" s="69">
        <f t="shared" si="0"/>
        <v>-1.5053304850412008E-3</v>
      </c>
      <c r="AF13" s="69">
        <f t="shared" si="0"/>
        <v>3.2741969693605988E-4</v>
      </c>
      <c r="AG13" s="69">
        <f t="shared" si="0"/>
        <v>1.1827963767729877E-3</v>
      </c>
      <c r="AH13" s="69">
        <f t="shared" si="0"/>
        <v>-4.5447563994890361E-3</v>
      </c>
      <c r="AI13" s="69">
        <f t="shared" si="0"/>
        <v>-5.003456018848329E-5</v>
      </c>
      <c r="AJ13" s="70">
        <f t="shared" si="0"/>
        <v>-1.8669830451144565E-3</v>
      </c>
      <c r="AL13" s="66" t="s">
        <v>68</v>
      </c>
      <c r="AM13" s="69">
        <f t="shared" si="1"/>
        <v>-3.3623974545804458E-4</v>
      </c>
      <c r="AN13" s="69">
        <f t="shared" si="1"/>
        <v>-3.491264039057751E-3</v>
      </c>
      <c r="AO13" s="69">
        <f t="shared" si="1"/>
        <v>-1.7183275510523899E-4</v>
      </c>
      <c r="AP13" s="69">
        <f t="shared" si="1"/>
        <v>1.5477958194951569E-3</v>
      </c>
      <c r="AQ13" s="69">
        <f t="shared" si="1"/>
        <v>-2.2619346956054276E-3</v>
      </c>
      <c r="AR13" s="69">
        <f t="shared" si="1"/>
        <v>-1.9800016448987545E-3</v>
      </c>
      <c r="AS13" s="70">
        <f t="shared" si="1"/>
        <v>-7.4111140528887454E-4</v>
      </c>
      <c r="AU13" s="66" t="s">
        <v>68</v>
      </c>
      <c r="AV13" s="67">
        <v>272819.21877012664</v>
      </c>
      <c r="AW13" s="67">
        <v>272854.36015258462</v>
      </c>
      <c r="AX13" s="67">
        <v>272203.45282149158</v>
      </c>
      <c r="AY13" s="67">
        <v>269228.86353111954</v>
      </c>
      <c r="AZ13" s="67">
        <v>266542.37496458256</v>
      </c>
      <c r="BA13" s="67">
        <v>267872.43382315559</v>
      </c>
      <c r="BB13" s="68">
        <v>267825.02965550759</v>
      </c>
      <c r="BD13" s="66" t="s">
        <v>68</v>
      </c>
      <c r="BE13" s="67">
        <v>272724.53982078459</v>
      </c>
      <c r="BF13" s="67">
        <v>272760.20438748866</v>
      </c>
      <c r="BG13" s="67">
        <v>272275.72740473569</v>
      </c>
      <c r="BH13" s="67">
        <v>269196.15554960369</v>
      </c>
      <c r="BI13" s="67">
        <v>266787.69010446762</v>
      </c>
      <c r="BJ13" s="67">
        <v>268941.19559292757</v>
      </c>
      <c r="BK13" s="68">
        <v>268325.85558786453</v>
      </c>
      <c r="BM13" s="66" t="s">
        <v>68</v>
      </c>
      <c r="BN13" s="67">
        <v>272870.38418552361</v>
      </c>
      <c r="BO13" s="67">
        <v>272711.95621100056</v>
      </c>
      <c r="BP13" s="67">
        <v>272208.6797289786</v>
      </c>
      <c r="BQ13" s="67">
        <v>269294.22134197166</v>
      </c>
      <c r="BR13" s="67">
        <v>266568.72219021554</v>
      </c>
      <c r="BS13" s="67">
        <v>267712.99947059155</v>
      </c>
      <c r="BT13" s="68">
        <v>267860.01348976762</v>
      </c>
      <c r="BV13" s="66" t="s">
        <v>68</v>
      </c>
      <c r="BW13" s="69">
        <f t="shared" si="2"/>
        <v>-3.4703914837397321E-4</v>
      </c>
      <c r="BX13" s="69">
        <f t="shared" si="2"/>
        <v>-3.4507700387598206E-4</v>
      </c>
      <c r="BY13" s="69">
        <f t="shared" si="2"/>
        <v>2.655167761280719E-4</v>
      </c>
      <c r="BZ13" s="69">
        <f t="shared" si="2"/>
        <v>-1.2148764841501958E-4</v>
      </c>
      <c r="CA13" s="69">
        <f t="shared" si="2"/>
        <v>9.2036074908419252E-4</v>
      </c>
      <c r="CB13" s="69">
        <f t="shared" si="2"/>
        <v>3.9898161767462081E-3</v>
      </c>
      <c r="CC13" s="70">
        <f t="shared" si="2"/>
        <v>1.8699743373542521E-3</v>
      </c>
      <c r="CE13" s="66" t="s">
        <v>68</v>
      </c>
      <c r="CF13" s="69">
        <f t="shared" si="3"/>
        <v>1.8754329562131744E-4</v>
      </c>
      <c r="CG13" s="69">
        <f t="shared" si="3"/>
        <v>-5.2190458493839298E-4</v>
      </c>
      <c r="CH13" s="69">
        <f t="shared" si="3"/>
        <v>1.9202208615842764E-5</v>
      </c>
      <c r="CI13" s="69">
        <f t="shared" si="3"/>
        <v>2.427593014913132E-4</v>
      </c>
      <c r="CJ13" s="69">
        <f t="shared" si="3"/>
        <v>9.8848168650356172E-5</v>
      </c>
      <c r="CK13" s="69">
        <f t="shared" si="3"/>
        <v>-5.9518760586352304E-4</v>
      </c>
      <c r="CL13" s="70">
        <f t="shared" si="3"/>
        <v>1.3062197474611459E-4</v>
      </c>
    </row>
    <row r="14" spans="2:91" x14ac:dyDescent="0.2">
      <c r="B14" s="66" t="s">
        <v>69</v>
      </c>
      <c r="C14" s="67">
        <v>17370.664390560014</v>
      </c>
      <c r="D14" s="67">
        <v>17370.664390560014</v>
      </c>
      <c r="E14" s="67">
        <v>17370.664390560014</v>
      </c>
      <c r="F14" s="67">
        <v>17370.664390560014</v>
      </c>
      <c r="G14" s="67">
        <v>17370.664390560014</v>
      </c>
      <c r="H14" s="67">
        <v>17370.664390560014</v>
      </c>
      <c r="I14" s="68">
        <v>17370.664390560014</v>
      </c>
      <c r="K14" s="66" t="s">
        <v>69</v>
      </c>
      <c r="L14" s="67">
        <v>17370.664390560014</v>
      </c>
      <c r="M14" s="67">
        <v>17370.664390560014</v>
      </c>
      <c r="N14" s="67">
        <v>17370.664390560014</v>
      </c>
      <c r="O14" s="67">
        <v>17370.664390560014</v>
      </c>
      <c r="P14" s="67">
        <v>17370.664390560014</v>
      </c>
      <c r="Q14" s="67">
        <v>17370.664390560014</v>
      </c>
      <c r="R14" s="68">
        <v>17370.664390560014</v>
      </c>
      <c r="T14" s="66" t="s">
        <v>69</v>
      </c>
      <c r="U14" s="67">
        <v>17370.664390560014</v>
      </c>
      <c r="V14" s="67">
        <v>17370.664390560014</v>
      </c>
      <c r="W14" s="67">
        <v>17370.664390560014</v>
      </c>
      <c r="X14" s="67">
        <v>17370.664390560014</v>
      </c>
      <c r="Y14" s="67">
        <v>17370.664390560014</v>
      </c>
      <c r="Z14" s="67">
        <v>17370.664390560014</v>
      </c>
      <c r="AA14" s="68">
        <v>17370.664390560014</v>
      </c>
      <c r="AC14" s="66" t="s">
        <v>69</v>
      </c>
      <c r="AD14" s="69">
        <f t="shared" si="0"/>
        <v>0</v>
      </c>
      <c r="AE14" s="69">
        <f t="shared" si="0"/>
        <v>0</v>
      </c>
      <c r="AF14" s="69">
        <f t="shared" si="0"/>
        <v>0</v>
      </c>
      <c r="AG14" s="69">
        <f t="shared" si="0"/>
        <v>0</v>
      </c>
      <c r="AH14" s="69">
        <f t="shared" si="0"/>
        <v>0</v>
      </c>
      <c r="AI14" s="69">
        <f t="shared" si="0"/>
        <v>0</v>
      </c>
      <c r="AJ14" s="70">
        <f t="shared" si="0"/>
        <v>0</v>
      </c>
      <c r="AL14" s="66" t="s">
        <v>69</v>
      </c>
      <c r="AM14" s="69">
        <f t="shared" si="1"/>
        <v>0</v>
      </c>
      <c r="AN14" s="69">
        <f t="shared" si="1"/>
        <v>0</v>
      </c>
      <c r="AO14" s="69">
        <f t="shared" si="1"/>
        <v>0</v>
      </c>
      <c r="AP14" s="69">
        <f t="shared" si="1"/>
        <v>0</v>
      </c>
      <c r="AQ14" s="69">
        <f t="shared" si="1"/>
        <v>0</v>
      </c>
      <c r="AR14" s="69">
        <f t="shared" si="1"/>
        <v>0</v>
      </c>
      <c r="AS14" s="70">
        <f t="shared" si="1"/>
        <v>0</v>
      </c>
      <c r="AU14" s="66" t="s">
        <v>69</v>
      </c>
      <c r="AV14" s="67">
        <v>17370.664390560014</v>
      </c>
      <c r="AW14" s="67">
        <v>17370.664390560014</v>
      </c>
      <c r="AX14" s="67">
        <v>17370.664390560014</v>
      </c>
      <c r="AY14" s="67">
        <v>17370.664390560014</v>
      </c>
      <c r="AZ14" s="67">
        <v>17370.664390560014</v>
      </c>
      <c r="BA14" s="67">
        <v>17370.664390560014</v>
      </c>
      <c r="BB14" s="68">
        <v>17370.664390560014</v>
      </c>
      <c r="BD14" s="66" t="s">
        <v>69</v>
      </c>
      <c r="BE14" s="67">
        <v>17370.664390560014</v>
      </c>
      <c r="BF14" s="67">
        <v>17370.664390560014</v>
      </c>
      <c r="BG14" s="67">
        <v>17370.664390560014</v>
      </c>
      <c r="BH14" s="67">
        <v>17370.664390560014</v>
      </c>
      <c r="BI14" s="67">
        <v>17370.664390560014</v>
      </c>
      <c r="BJ14" s="67">
        <v>17370.664390560014</v>
      </c>
      <c r="BK14" s="68">
        <v>17370.664390560014</v>
      </c>
      <c r="BM14" s="66" t="s">
        <v>69</v>
      </c>
      <c r="BN14" s="67">
        <v>17370.664390560014</v>
      </c>
      <c r="BO14" s="67">
        <v>17370.664390560014</v>
      </c>
      <c r="BP14" s="67">
        <v>17370.664390560014</v>
      </c>
      <c r="BQ14" s="67">
        <v>17370.664390560014</v>
      </c>
      <c r="BR14" s="67">
        <v>17370.664390560014</v>
      </c>
      <c r="BS14" s="67">
        <v>17370.664390560014</v>
      </c>
      <c r="BT14" s="68">
        <v>17370.664390560014</v>
      </c>
      <c r="BV14" s="66" t="s">
        <v>69</v>
      </c>
      <c r="BW14" s="69">
        <f t="shared" si="2"/>
        <v>0</v>
      </c>
      <c r="BX14" s="69">
        <f t="shared" si="2"/>
        <v>0</v>
      </c>
      <c r="BY14" s="69">
        <f t="shared" si="2"/>
        <v>0</v>
      </c>
      <c r="BZ14" s="69">
        <f t="shared" si="2"/>
        <v>0</v>
      </c>
      <c r="CA14" s="69">
        <f t="shared" si="2"/>
        <v>0</v>
      </c>
      <c r="CB14" s="69">
        <f t="shared" si="2"/>
        <v>0</v>
      </c>
      <c r="CC14" s="70">
        <f t="shared" si="2"/>
        <v>0</v>
      </c>
      <c r="CE14" s="66" t="s">
        <v>69</v>
      </c>
      <c r="CF14" s="69">
        <f t="shared" si="3"/>
        <v>0</v>
      </c>
      <c r="CG14" s="69">
        <f t="shared" si="3"/>
        <v>0</v>
      </c>
      <c r="CH14" s="69">
        <f t="shared" si="3"/>
        <v>0</v>
      </c>
      <c r="CI14" s="69">
        <f t="shared" si="3"/>
        <v>0</v>
      </c>
      <c r="CJ14" s="69">
        <f t="shared" si="3"/>
        <v>0</v>
      </c>
      <c r="CK14" s="69">
        <f t="shared" si="3"/>
        <v>0</v>
      </c>
      <c r="CL14" s="70">
        <f t="shared" si="3"/>
        <v>0</v>
      </c>
    </row>
    <row r="15" spans="2:91" x14ac:dyDescent="0.2">
      <c r="B15" s="66" t="s">
        <v>70</v>
      </c>
      <c r="C15" s="67">
        <v>788618.97026123991</v>
      </c>
      <c r="D15" s="67">
        <v>806305.12742287212</v>
      </c>
      <c r="E15" s="67">
        <v>823173.28020566399</v>
      </c>
      <c r="F15" s="67">
        <v>826996.18711447215</v>
      </c>
      <c r="G15" s="67">
        <v>804169.66644787195</v>
      </c>
      <c r="H15" s="67">
        <v>470955.13535188785</v>
      </c>
      <c r="I15" s="68">
        <v>67266.955602984002</v>
      </c>
      <c r="K15" s="66" t="s">
        <v>70</v>
      </c>
      <c r="L15" s="67">
        <v>788618.97026123991</v>
      </c>
      <c r="M15" s="67">
        <v>806305.12742287212</v>
      </c>
      <c r="N15" s="67">
        <v>823173.28020566399</v>
      </c>
      <c r="O15" s="67">
        <v>826996.18711447215</v>
      </c>
      <c r="P15" s="67">
        <v>804169.66644787195</v>
      </c>
      <c r="Q15" s="67">
        <v>470955.13535188785</v>
      </c>
      <c r="R15" s="68">
        <v>67266.955602984002</v>
      </c>
      <c r="T15" s="66" t="s">
        <v>70</v>
      </c>
      <c r="U15" s="67">
        <v>788618.97026123991</v>
      </c>
      <c r="V15" s="67">
        <v>806305.12742287212</v>
      </c>
      <c r="W15" s="67">
        <v>823173.28020566399</v>
      </c>
      <c r="X15" s="67">
        <v>826996.18711447215</v>
      </c>
      <c r="Y15" s="67">
        <v>804169.66644787195</v>
      </c>
      <c r="Z15" s="67">
        <v>470955.13535188785</v>
      </c>
      <c r="AA15" s="68">
        <v>67266.955602984002</v>
      </c>
      <c r="AC15" s="66" t="s">
        <v>70</v>
      </c>
      <c r="AD15" s="69">
        <f t="shared" si="0"/>
        <v>0</v>
      </c>
      <c r="AE15" s="69">
        <f t="shared" si="0"/>
        <v>0</v>
      </c>
      <c r="AF15" s="69">
        <f t="shared" si="0"/>
        <v>0</v>
      </c>
      <c r="AG15" s="69">
        <f t="shared" si="0"/>
        <v>0</v>
      </c>
      <c r="AH15" s="69">
        <f t="shared" si="0"/>
        <v>0</v>
      </c>
      <c r="AI15" s="69">
        <f t="shared" si="0"/>
        <v>0</v>
      </c>
      <c r="AJ15" s="70">
        <f t="shared" si="0"/>
        <v>0</v>
      </c>
      <c r="AL15" s="66" t="s">
        <v>70</v>
      </c>
      <c r="AM15" s="69">
        <f t="shared" si="1"/>
        <v>0</v>
      </c>
      <c r="AN15" s="69">
        <f t="shared" si="1"/>
        <v>0</v>
      </c>
      <c r="AO15" s="69">
        <f t="shared" si="1"/>
        <v>0</v>
      </c>
      <c r="AP15" s="69">
        <f t="shared" si="1"/>
        <v>0</v>
      </c>
      <c r="AQ15" s="69">
        <f t="shared" si="1"/>
        <v>0</v>
      </c>
      <c r="AR15" s="69">
        <f t="shared" si="1"/>
        <v>0</v>
      </c>
      <c r="AS15" s="70">
        <f t="shared" si="1"/>
        <v>0</v>
      </c>
      <c r="AU15" s="66" t="s">
        <v>70</v>
      </c>
      <c r="AV15" s="67">
        <v>777878.1381849841</v>
      </c>
      <c r="AW15" s="67">
        <v>794597.92776261619</v>
      </c>
      <c r="AX15" s="67">
        <v>812517.11597107199</v>
      </c>
      <c r="AY15" s="67">
        <v>816255.3550382161</v>
      </c>
      <c r="AZ15" s="67">
        <v>792462.46678761591</v>
      </c>
      <c r="BA15" s="67">
        <v>460214.30327563186</v>
      </c>
      <c r="BB15" s="68">
        <v>67266.955602984002</v>
      </c>
      <c r="BD15" s="66" t="s">
        <v>70</v>
      </c>
      <c r="BE15" s="67">
        <v>777878.1381849841</v>
      </c>
      <c r="BF15" s="67">
        <v>794597.92776261619</v>
      </c>
      <c r="BG15" s="67">
        <v>812517.11597107199</v>
      </c>
      <c r="BH15" s="67">
        <v>816255.3550382161</v>
      </c>
      <c r="BI15" s="67">
        <v>792462.46678761591</v>
      </c>
      <c r="BJ15" s="67">
        <v>460214.30327563186</v>
      </c>
      <c r="BK15" s="68">
        <v>67266.955602984002</v>
      </c>
      <c r="BM15" s="66" t="s">
        <v>70</v>
      </c>
      <c r="BN15" s="67">
        <v>777878.1381849841</v>
      </c>
      <c r="BO15" s="67">
        <v>794597.92776261619</v>
      </c>
      <c r="BP15" s="67">
        <v>812517.11597107199</v>
      </c>
      <c r="BQ15" s="67">
        <v>816255.3550382161</v>
      </c>
      <c r="BR15" s="67">
        <v>792462.46678761591</v>
      </c>
      <c r="BS15" s="67">
        <v>460214.30327563186</v>
      </c>
      <c r="BT15" s="68">
        <v>67266.955602984002</v>
      </c>
      <c r="BV15" s="66" t="s">
        <v>70</v>
      </c>
      <c r="BW15" s="69">
        <f t="shared" si="2"/>
        <v>0</v>
      </c>
      <c r="BX15" s="69">
        <f t="shared" si="2"/>
        <v>0</v>
      </c>
      <c r="BY15" s="69">
        <f t="shared" si="2"/>
        <v>0</v>
      </c>
      <c r="BZ15" s="69">
        <f t="shared" si="2"/>
        <v>0</v>
      </c>
      <c r="CA15" s="69">
        <f t="shared" si="2"/>
        <v>0</v>
      </c>
      <c r="CB15" s="69">
        <f t="shared" si="2"/>
        <v>0</v>
      </c>
      <c r="CC15" s="70">
        <f t="shared" si="2"/>
        <v>0</v>
      </c>
      <c r="CE15" s="66" t="s">
        <v>70</v>
      </c>
      <c r="CF15" s="69">
        <f t="shared" si="3"/>
        <v>0</v>
      </c>
      <c r="CG15" s="69">
        <f t="shared" si="3"/>
        <v>0</v>
      </c>
      <c r="CH15" s="69">
        <f t="shared" si="3"/>
        <v>0</v>
      </c>
      <c r="CI15" s="69">
        <f t="shared" si="3"/>
        <v>0</v>
      </c>
      <c r="CJ15" s="69">
        <f t="shared" si="3"/>
        <v>0</v>
      </c>
      <c r="CK15" s="69">
        <f t="shared" si="3"/>
        <v>0</v>
      </c>
      <c r="CL15" s="70">
        <f t="shared" si="3"/>
        <v>0</v>
      </c>
    </row>
    <row r="16" spans="2:91" x14ac:dyDescent="0.2">
      <c r="B16" s="66" t="s">
        <v>71</v>
      </c>
      <c r="C16" s="67">
        <v>56162.226207161024</v>
      </c>
      <c r="D16" s="67">
        <v>53923.777425769993</v>
      </c>
      <c r="E16" s="67">
        <v>51876.993473627015</v>
      </c>
      <c r="F16" s="67">
        <v>37068.31927386501</v>
      </c>
      <c r="G16" s="67">
        <v>23216.151394797995</v>
      </c>
      <c r="H16" s="67">
        <v>4831.0615043230009</v>
      </c>
      <c r="I16" s="68">
        <v>7922.1211765570006</v>
      </c>
      <c r="K16" s="66" t="s">
        <v>71</v>
      </c>
      <c r="L16" s="67">
        <v>56123.401230298019</v>
      </c>
      <c r="M16" s="67">
        <v>53923.777436457996</v>
      </c>
      <c r="N16" s="67">
        <v>51876.993483070015</v>
      </c>
      <c r="O16" s="67">
        <v>37068.31928211901</v>
      </c>
      <c r="P16" s="67">
        <v>23216.151396105004</v>
      </c>
      <c r="Q16" s="67">
        <v>4822.5324684280004</v>
      </c>
      <c r="R16" s="68">
        <v>13076.850578026995</v>
      </c>
      <c r="T16" s="66" t="s">
        <v>71</v>
      </c>
      <c r="U16" s="67">
        <v>56123.401233631026</v>
      </c>
      <c r="V16" s="67">
        <v>53923.777423400999</v>
      </c>
      <c r="W16" s="67">
        <v>51876.993475412994</v>
      </c>
      <c r="X16" s="67">
        <v>37068.319275459995</v>
      </c>
      <c r="Y16" s="67">
        <v>23216.151395022</v>
      </c>
      <c r="Z16" s="67">
        <v>4831.0615044740007</v>
      </c>
      <c r="AA16" s="68">
        <v>8171.9855352410004</v>
      </c>
      <c r="AC16" s="66" t="s">
        <v>71</v>
      </c>
      <c r="AD16" s="69">
        <f t="shared" si="0"/>
        <v>-6.9130053213695142E-4</v>
      </c>
      <c r="AE16" s="69">
        <f t="shared" si="0"/>
        <v>1.9820567409567502E-10</v>
      </c>
      <c r="AF16" s="69">
        <f t="shared" si="0"/>
        <v>1.8202683804702247E-10</v>
      </c>
      <c r="AG16" s="69">
        <f t="shared" si="0"/>
        <v>2.226698825325002E-10</v>
      </c>
      <c r="AH16" s="69">
        <f t="shared" si="0"/>
        <v>5.6297411177297363E-11</v>
      </c>
      <c r="AI16" s="69">
        <f t="shared" si="0"/>
        <v>-1.7654579407380133E-3</v>
      </c>
      <c r="AJ16" s="70">
        <f t="shared" si="0"/>
        <v>0.65067540455247985</v>
      </c>
      <c r="AL16" s="66" t="s">
        <v>71</v>
      </c>
      <c r="AM16" s="69">
        <f t="shared" si="1"/>
        <v>-6.9130047279086781E-4</v>
      </c>
      <c r="AN16" s="69">
        <f t="shared" si="1"/>
        <v>-4.3932302240534682E-11</v>
      </c>
      <c r="AO16" s="69">
        <f t="shared" si="1"/>
        <v>3.4427127815206404E-11</v>
      </c>
      <c r="AP16" s="69">
        <f t="shared" si="1"/>
        <v>4.3028247631582417E-11</v>
      </c>
      <c r="AQ16" s="69">
        <f t="shared" si="1"/>
        <v>9.6487262624123105E-12</v>
      </c>
      <c r="AR16" s="69">
        <f t="shared" si="1"/>
        <v>3.1256108812272032E-11</v>
      </c>
      <c r="AS16" s="70">
        <f t="shared" si="1"/>
        <v>3.1540082903982025E-2</v>
      </c>
      <c r="AU16" s="66" t="s">
        <v>71</v>
      </c>
      <c r="AV16" s="67">
        <v>55925.998128930005</v>
      </c>
      <c r="AW16" s="67">
        <v>53911.955056384024</v>
      </c>
      <c r="AX16" s="67">
        <v>51868.46443725202</v>
      </c>
      <c r="AY16" s="67">
        <v>37059.790248060002</v>
      </c>
      <c r="AZ16" s="67">
        <v>23213.438526705999</v>
      </c>
      <c r="BA16" s="67">
        <v>4822.5324643360009</v>
      </c>
      <c r="BB16" s="68">
        <v>2272.2501924150001</v>
      </c>
      <c r="BD16" s="66" t="s">
        <v>71</v>
      </c>
      <c r="BE16" s="67">
        <v>55925.998127047009</v>
      </c>
      <c r="BF16" s="67">
        <v>53911.95504826399</v>
      </c>
      <c r="BG16" s="67">
        <v>51868.464429063024</v>
      </c>
      <c r="BH16" s="67">
        <v>37059.790246514007</v>
      </c>
      <c r="BI16" s="67">
        <v>23213.438531235999</v>
      </c>
      <c r="BJ16" s="67">
        <v>4822.5324652300005</v>
      </c>
      <c r="BK16" s="68">
        <v>2272.250195476</v>
      </c>
      <c r="BM16" s="66" t="s">
        <v>71</v>
      </c>
      <c r="BN16" s="67">
        <v>55925.998127503015</v>
      </c>
      <c r="BO16" s="67">
        <v>53911.955053677004</v>
      </c>
      <c r="BP16" s="67">
        <v>51868.464428360021</v>
      </c>
      <c r="BQ16" s="67">
        <v>37059.790235364009</v>
      </c>
      <c r="BR16" s="67">
        <v>23213.438529773</v>
      </c>
      <c r="BS16" s="67">
        <v>4822.5324643360009</v>
      </c>
      <c r="BT16" s="68">
        <v>2272.250193671</v>
      </c>
      <c r="BV16" s="66" t="s">
        <v>71</v>
      </c>
      <c r="BW16" s="69">
        <f t="shared" si="2"/>
        <v>-3.3669400600899735E-11</v>
      </c>
      <c r="BX16" s="69">
        <f t="shared" si="2"/>
        <v>-1.5061663027893246E-10</v>
      </c>
      <c r="BY16" s="69">
        <f t="shared" si="2"/>
        <v>-1.5788004237293762E-10</v>
      </c>
      <c r="BZ16" s="69">
        <f t="shared" si="2"/>
        <v>-4.1716297083382869E-11</v>
      </c>
      <c r="CA16" s="69">
        <f t="shared" si="2"/>
        <v>1.9514567739520317E-10</v>
      </c>
      <c r="CB16" s="69">
        <f t="shared" si="2"/>
        <v>1.8537971158139044E-10</v>
      </c>
      <c r="CC16" s="70">
        <f t="shared" si="2"/>
        <v>1.3471226356642774E-9</v>
      </c>
      <c r="CE16" s="66" t="s">
        <v>71</v>
      </c>
      <c r="CF16" s="69">
        <f t="shared" si="3"/>
        <v>-2.551570066344766E-11</v>
      </c>
      <c r="CG16" s="69">
        <f t="shared" si="3"/>
        <v>-5.021183469011703E-11</v>
      </c>
      <c r="CH16" s="69">
        <f t="shared" si="3"/>
        <v>-1.7143364505756153E-10</v>
      </c>
      <c r="CI16" s="69">
        <f t="shared" si="3"/>
        <v>-3.4258140768628209E-10</v>
      </c>
      <c r="CJ16" s="69">
        <f t="shared" si="3"/>
        <v>1.3212186900091183E-10</v>
      </c>
      <c r="CK16" s="69">
        <f t="shared" si="3"/>
        <v>0</v>
      </c>
      <c r="CL16" s="70">
        <f t="shared" si="3"/>
        <v>5.5275606314353354E-10</v>
      </c>
    </row>
    <row r="17" spans="2:90" x14ac:dyDescent="0.2">
      <c r="B17" s="66" t="s">
        <v>12</v>
      </c>
      <c r="C17" s="67">
        <v>19772.343535874126</v>
      </c>
      <c r="D17" s="67">
        <v>19772.343535874126</v>
      </c>
      <c r="E17" s="67">
        <v>19772.343535874126</v>
      </c>
      <c r="F17" s="67">
        <v>19772.343535874126</v>
      </c>
      <c r="G17" s="67">
        <v>19772.343535874126</v>
      </c>
      <c r="H17" s="67">
        <v>19772.343535874126</v>
      </c>
      <c r="I17" s="68">
        <v>19772.343535874126</v>
      </c>
      <c r="K17" s="66" t="s">
        <v>12</v>
      </c>
      <c r="L17" s="67">
        <v>19772.343535874126</v>
      </c>
      <c r="M17" s="67">
        <v>19772.343535874126</v>
      </c>
      <c r="N17" s="67">
        <v>19772.343535874126</v>
      </c>
      <c r="O17" s="67">
        <v>19772.343535874126</v>
      </c>
      <c r="P17" s="67">
        <v>19772.343535874126</v>
      </c>
      <c r="Q17" s="67">
        <v>19772.343535874126</v>
      </c>
      <c r="R17" s="68">
        <v>19772.343535874126</v>
      </c>
      <c r="T17" s="66" t="s">
        <v>12</v>
      </c>
      <c r="U17" s="67">
        <v>19772.343535874126</v>
      </c>
      <c r="V17" s="67">
        <v>19772.343535874126</v>
      </c>
      <c r="W17" s="67">
        <v>19772.343535874126</v>
      </c>
      <c r="X17" s="67">
        <v>19772.343535874126</v>
      </c>
      <c r="Y17" s="67">
        <v>19772.343535874126</v>
      </c>
      <c r="Z17" s="67">
        <v>19772.343535874126</v>
      </c>
      <c r="AA17" s="68">
        <v>19772.343535874126</v>
      </c>
      <c r="AC17" s="66" t="s">
        <v>12</v>
      </c>
      <c r="AD17" s="69">
        <f t="shared" si="0"/>
        <v>0</v>
      </c>
      <c r="AE17" s="69">
        <f t="shared" si="0"/>
        <v>0</v>
      </c>
      <c r="AF17" s="69">
        <f t="shared" si="0"/>
        <v>0</v>
      </c>
      <c r="AG17" s="69">
        <f t="shared" si="0"/>
        <v>0</v>
      </c>
      <c r="AH17" s="69">
        <f t="shared" si="0"/>
        <v>0</v>
      </c>
      <c r="AI17" s="69">
        <f t="shared" si="0"/>
        <v>0</v>
      </c>
      <c r="AJ17" s="70">
        <f t="shared" si="0"/>
        <v>0</v>
      </c>
      <c r="AL17" s="66" t="s">
        <v>12</v>
      </c>
      <c r="AM17" s="69">
        <f t="shared" si="1"/>
        <v>0</v>
      </c>
      <c r="AN17" s="69">
        <f t="shared" si="1"/>
        <v>0</v>
      </c>
      <c r="AO17" s="69">
        <f t="shared" si="1"/>
        <v>0</v>
      </c>
      <c r="AP17" s="69">
        <f t="shared" si="1"/>
        <v>0</v>
      </c>
      <c r="AQ17" s="69">
        <f t="shared" si="1"/>
        <v>0</v>
      </c>
      <c r="AR17" s="69">
        <f t="shared" si="1"/>
        <v>0</v>
      </c>
      <c r="AS17" s="70">
        <f t="shared" si="1"/>
        <v>0</v>
      </c>
      <c r="AU17" s="66" t="s">
        <v>12</v>
      </c>
      <c r="AV17" s="67">
        <v>19772.343535874126</v>
      </c>
      <c r="AW17" s="67">
        <v>19772.343535874126</v>
      </c>
      <c r="AX17" s="67">
        <v>19772.343535874126</v>
      </c>
      <c r="AY17" s="67">
        <v>19772.343535874126</v>
      </c>
      <c r="AZ17" s="67">
        <v>19772.343535874126</v>
      </c>
      <c r="BA17" s="67">
        <v>19772.343535874126</v>
      </c>
      <c r="BB17" s="68">
        <v>19772.343535874126</v>
      </c>
      <c r="BD17" s="66" t="s">
        <v>12</v>
      </c>
      <c r="BE17" s="67">
        <v>19772.343535874126</v>
      </c>
      <c r="BF17" s="67">
        <v>19772.343535874126</v>
      </c>
      <c r="BG17" s="67">
        <v>19772.343535874126</v>
      </c>
      <c r="BH17" s="67">
        <v>19772.343535874126</v>
      </c>
      <c r="BI17" s="67">
        <v>19772.343535874126</v>
      </c>
      <c r="BJ17" s="67">
        <v>19772.343535874126</v>
      </c>
      <c r="BK17" s="68">
        <v>19772.343535874126</v>
      </c>
      <c r="BM17" s="66" t="s">
        <v>12</v>
      </c>
      <c r="BN17" s="67">
        <v>19772.343535874126</v>
      </c>
      <c r="BO17" s="67">
        <v>19772.343535874126</v>
      </c>
      <c r="BP17" s="67">
        <v>19772.343535874126</v>
      </c>
      <c r="BQ17" s="67">
        <v>19772.343535874126</v>
      </c>
      <c r="BR17" s="67">
        <v>19772.343535874126</v>
      </c>
      <c r="BS17" s="67">
        <v>19772.343535874126</v>
      </c>
      <c r="BT17" s="68">
        <v>19772.343535874126</v>
      </c>
      <c r="BV17" s="66" t="s">
        <v>12</v>
      </c>
      <c r="BW17" s="69">
        <f t="shared" si="2"/>
        <v>0</v>
      </c>
      <c r="BX17" s="69">
        <f t="shared" si="2"/>
        <v>0</v>
      </c>
      <c r="BY17" s="69">
        <f t="shared" si="2"/>
        <v>0</v>
      </c>
      <c r="BZ17" s="69">
        <f t="shared" si="2"/>
        <v>0</v>
      </c>
      <c r="CA17" s="69">
        <f t="shared" si="2"/>
        <v>0</v>
      </c>
      <c r="CB17" s="69">
        <f t="shared" si="2"/>
        <v>0</v>
      </c>
      <c r="CC17" s="70">
        <f t="shared" si="2"/>
        <v>0</v>
      </c>
      <c r="CE17" s="66" t="s">
        <v>12</v>
      </c>
      <c r="CF17" s="69">
        <f t="shared" si="3"/>
        <v>0</v>
      </c>
      <c r="CG17" s="69">
        <f t="shared" si="3"/>
        <v>0</v>
      </c>
      <c r="CH17" s="69">
        <f t="shared" si="3"/>
        <v>0</v>
      </c>
      <c r="CI17" s="69">
        <f t="shared" si="3"/>
        <v>0</v>
      </c>
      <c r="CJ17" s="69">
        <f t="shared" si="3"/>
        <v>0</v>
      </c>
      <c r="CK17" s="69">
        <f t="shared" si="3"/>
        <v>0</v>
      </c>
      <c r="CL17" s="70">
        <f t="shared" si="3"/>
        <v>0</v>
      </c>
    </row>
    <row r="18" spans="2:90" x14ac:dyDescent="0.2">
      <c r="B18" s="66" t="s">
        <v>72</v>
      </c>
      <c r="C18" s="67">
        <v>18252.40782967244</v>
      </c>
      <c r="D18" s="67">
        <v>19396.804397355096</v>
      </c>
      <c r="E18" s="67">
        <v>21898.935206332939</v>
      </c>
      <c r="F18" s="67">
        <v>27176.635758478074</v>
      </c>
      <c r="G18" s="67">
        <v>33832.836496393211</v>
      </c>
      <c r="H18" s="67">
        <v>104686.94640241138</v>
      </c>
      <c r="I18" s="68">
        <v>165802.07513788537</v>
      </c>
      <c r="K18" s="66" t="s">
        <v>72</v>
      </c>
      <c r="L18" s="67">
        <v>18252.40782967244</v>
      </c>
      <c r="M18" s="67">
        <v>19396.804397355099</v>
      </c>
      <c r="N18" s="67">
        <v>21883.973694383305</v>
      </c>
      <c r="O18" s="67">
        <v>27109.448574226171</v>
      </c>
      <c r="P18" s="67">
        <v>42469.523656340149</v>
      </c>
      <c r="Q18" s="67">
        <v>121606.81915293225</v>
      </c>
      <c r="R18" s="68">
        <v>189988.03297226437</v>
      </c>
      <c r="T18" s="66" t="s">
        <v>72</v>
      </c>
      <c r="U18" s="67">
        <v>18252.40782967244</v>
      </c>
      <c r="V18" s="67">
        <v>19396.804397355099</v>
      </c>
      <c r="W18" s="67">
        <v>21898.935206332942</v>
      </c>
      <c r="X18" s="67">
        <v>27176.635758478074</v>
      </c>
      <c r="Y18" s="67">
        <v>33737.660175786026</v>
      </c>
      <c r="Z18" s="67">
        <v>104591.77008180419</v>
      </c>
      <c r="AA18" s="68">
        <v>166446.22879142425</v>
      </c>
      <c r="AC18" s="66" t="s">
        <v>72</v>
      </c>
      <c r="AD18" s="69">
        <f t="shared" si="0"/>
        <v>0</v>
      </c>
      <c r="AE18" s="69">
        <f t="shared" si="0"/>
        <v>2.2204460492503131E-16</v>
      </c>
      <c r="AF18" s="69">
        <f t="shared" si="0"/>
        <v>-6.832072796537636E-4</v>
      </c>
      <c r="AG18" s="69">
        <f t="shared" si="0"/>
        <v>-2.4722406720611989E-3</v>
      </c>
      <c r="AH18" s="69">
        <f t="shared" si="0"/>
        <v>0.25527529034899765</v>
      </c>
      <c r="AI18" s="69">
        <f t="shared" si="0"/>
        <v>0.16162351976035016</v>
      </c>
      <c r="AJ18" s="70">
        <f t="shared" si="0"/>
        <v>0.14587246760491568</v>
      </c>
      <c r="AL18" s="66" t="s">
        <v>72</v>
      </c>
      <c r="AM18" s="69">
        <f t="shared" si="1"/>
        <v>0</v>
      </c>
      <c r="AN18" s="69">
        <f t="shared" si="1"/>
        <v>2.2204460492503131E-16</v>
      </c>
      <c r="AO18" s="69">
        <f t="shared" si="1"/>
        <v>2.2204460492503131E-16</v>
      </c>
      <c r="AP18" s="69">
        <f t="shared" si="1"/>
        <v>0</v>
      </c>
      <c r="AQ18" s="69">
        <f t="shared" si="1"/>
        <v>-2.8131345303350486E-3</v>
      </c>
      <c r="AR18" s="69">
        <f t="shared" si="1"/>
        <v>-9.0915175079553379E-4</v>
      </c>
      <c r="AS18" s="70">
        <f t="shared" si="1"/>
        <v>3.8850759437309978E-3</v>
      </c>
      <c r="AU18" s="66" t="s">
        <v>72</v>
      </c>
      <c r="AV18" s="67">
        <v>18252.041621849148</v>
      </c>
      <c r="AW18" s="67">
        <v>19352.976699504157</v>
      </c>
      <c r="AX18" s="67">
        <v>25607.910355397198</v>
      </c>
      <c r="AY18" s="67">
        <v>46327.226991861273</v>
      </c>
      <c r="AZ18" s="67">
        <v>85221.067174256183</v>
      </c>
      <c r="BA18" s="67">
        <v>241100.59673764615</v>
      </c>
      <c r="BB18" s="68">
        <v>544179.78165920544</v>
      </c>
      <c r="BD18" s="66" t="s">
        <v>72</v>
      </c>
      <c r="BE18" s="67">
        <v>18252.041621849148</v>
      </c>
      <c r="BF18" s="67">
        <v>19352.976699504157</v>
      </c>
      <c r="BG18" s="67">
        <v>22861.204171139474</v>
      </c>
      <c r="BH18" s="67">
        <v>37850.933402366703</v>
      </c>
      <c r="BI18" s="67">
        <v>65748.060330886263</v>
      </c>
      <c r="BJ18" s="67">
        <v>170717.06645888195</v>
      </c>
      <c r="BK18" s="68">
        <v>392186.06617049355</v>
      </c>
      <c r="BM18" s="66" t="s">
        <v>72</v>
      </c>
      <c r="BN18" s="67">
        <v>18252.041621849148</v>
      </c>
      <c r="BO18" s="67">
        <v>19352.976699504157</v>
      </c>
      <c r="BP18" s="67">
        <v>25607.910355397198</v>
      </c>
      <c r="BQ18" s="67">
        <v>44549.129831937367</v>
      </c>
      <c r="BR18" s="67">
        <v>83442.970014332284</v>
      </c>
      <c r="BS18" s="67">
        <v>231676.0602772506</v>
      </c>
      <c r="BT18" s="68">
        <v>537764.66971278761</v>
      </c>
      <c r="BV18" s="66" t="s">
        <v>72</v>
      </c>
      <c r="BW18" s="69">
        <f t="shared" si="2"/>
        <v>0</v>
      </c>
      <c r="BX18" s="69">
        <f t="shared" si="2"/>
        <v>0</v>
      </c>
      <c r="BY18" s="69">
        <f t="shared" si="2"/>
        <v>-0.10726006714869729</v>
      </c>
      <c r="BZ18" s="69">
        <f t="shared" si="2"/>
        <v>-0.18296570159452186</v>
      </c>
      <c r="CA18" s="69">
        <f t="shared" si="2"/>
        <v>-0.22849991779089551</v>
      </c>
      <c r="CB18" s="69">
        <f t="shared" si="2"/>
        <v>-0.29192598952939175</v>
      </c>
      <c r="CC18" s="70">
        <f t="shared" si="2"/>
        <v>-0.27930790634169222</v>
      </c>
      <c r="CE18" s="66" t="s">
        <v>72</v>
      </c>
      <c r="CF18" s="69">
        <f t="shared" si="3"/>
        <v>0</v>
      </c>
      <c r="CG18" s="69">
        <f t="shared" si="3"/>
        <v>0</v>
      </c>
      <c r="CH18" s="69">
        <f t="shared" si="3"/>
        <v>0</v>
      </c>
      <c r="CI18" s="69">
        <f t="shared" si="3"/>
        <v>-3.8381256021135957E-2</v>
      </c>
      <c r="CJ18" s="69">
        <f t="shared" si="3"/>
        <v>-2.0864525860584737E-2</v>
      </c>
      <c r="CK18" s="69">
        <f t="shared" si="3"/>
        <v>-3.9089643857874279E-2</v>
      </c>
      <c r="CL18" s="70">
        <f t="shared" si="3"/>
        <v>-1.1788589290947504E-2</v>
      </c>
    </row>
    <row r="19" spans="2:90" x14ac:dyDescent="0.2">
      <c r="B19" s="66" t="s">
        <v>73</v>
      </c>
      <c r="C19" s="67">
        <v>182838.59044849212</v>
      </c>
      <c r="D19" s="67">
        <v>195143.97678014592</v>
      </c>
      <c r="E19" s="67">
        <v>204032.74482768687</v>
      </c>
      <c r="F19" s="67">
        <v>209252.25404662383</v>
      </c>
      <c r="G19" s="67">
        <v>210106.54103061973</v>
      </c>
      <c r="H19" s="67">
        <v>218600.4541815203</v>
      </c>
      <c r="I19" s="68">
        <v>222128.98111333404</v>
      </c>
      <c r="K19" s="66" t="s">
        <v>73</v>
      </c>
      <c r="L19" s="67">
        <v>182842.08939430027</v>
      </c>
      <c r="M19" s="67">
        <v>195143.97678014592</v>
      </c>
      <c r="N19" s="67">
        <v>205480.91019032797</v>
      </c>
      <c r="O19" s="67">
        <v>211319.35878700268</v>
      </c>
      <c r="P19" s="67">
        <v>212135.98426344365</v>
      </c>
      <c r="Q19" s="67">
        <v>220749.64617969366</v>
      </c>
      <c r="R19" s="68">
        <v>224211.04004996971</v>
      </c>
      <c r="T19" s="66" t="s">
        <v>73</v>
      </c>
      <c r="U19" s="67">
        <v>182842.08939430027</v>
      </c>
      <c r="V19" s="67">
        <v>195143.97678014592</v>
      </c>
      <c r="W19" s="67">
        <v>204141.64105019724</v>
      </c>
      <c r="X19" s="67">
        <v>209347.43036934838</v>
      </c>
      <c r="Y19" s="67">
        <v>210201.71735334431</v>
      </c>
      <c r="Z19" s="67">
        <v>218695.63050424488</v>
      </c>
      <c r="AA19" s="68">
        <v>222224.15743605862</v>
      </c>
      <c r="AC19" s="66" t="s">
        <v>73</v>
      </c>
      <c r="AD19" s="69">
        <f t="shared" si="0"/>
        <v>1.9136801479247012E-5</v>
      </c>
      <c r="AE19" s="69">
        <f t="shared" si="0"/>
        <v>0</v>
      </c>
      <c r="AF19" s="69">
        <f t="shared" si="0"/>
        <v>7.0977105359442128E-3</v>
      </c>
      <c r="AG19" s="69">
        <f t="shared" si="0"/>
        <v>9.8785303403148284E-3</v>
      </c>
      <c r="AH19" s="69">
        <f t="shared" si="0"/>
        <v>9.6591149560076861E-3</v>
      </c>
      <c r="AI19" s="69">
        <f t="shared" si="0"/>
        <v>9.831598960854615E-3</v>
      </c>
      <c r="AJ19" s="70">
        <f t="shared" si="0"/>
        <v>9.3731980680782367E-3</v>
      </c>
      <c r="AL19" s="66" t="s">
        <v>73</v>
      </c>
      <c r="AM19" s="69">
        <f t="shared" si="1"/>
        <v>1.9136801479247012E-5</v>
      </c>
      <c r="AN19" s="69">
        <f t="shared" si="1"/>
        <v>0</v>
      </c>
      <c r="AO19" s="69">
        <f t="shared" si="1"/>
        <v>5.3371934295332046E-4</v>
      </c>
      <c r="AP19" s="69">
        <f t="shared" si="1"/>
        <v>4.5484013139152069E-4</v>
      </c>
      <c r="AQ19" s="69">
        <f t="shared" si="1"/>
        <v>4.5299076486493561E-4</v>
      </c>
      <c r="AR19" s="69">
        <f t="shared" si="1"/>
        <v>4.3538940978393725E-4</v>
      </c>
      <c r="AS19" s="70">
        <f t="shared" si="1"/>
        <v>4.284732331978347E-4</v>
      </c>
      <c r="AU19" s="66" t="s">
        <v>73</v>
      </c>
      <c r="AV19" s="67">
        <v>182838.59702240198</v>
      </c>
      <c r="AW19" s="67">
        <v>194536.01909769612</v>
      </c>
      <c r="AX19" s="67">
        <v>207709.58140376428</v>
      </c>
      <c r="AY19" s="67">
        <v>220034.31285514045</v>
      </c>
      <c r="AZ19" s="67">
        <v>222622.8384402766</v>
      </c>
      <c r="BA19" s="67">
        <v>224627.39880597245</v>
      </c>
      <c r="BB19" s="68">
        <v>227102.31561382726</v>
      </c>
      <c r="BD19" s="66" t="s">
        <v>73</v>
      </c>
      <c r="BE19" s="67">
        <v>182838.59702240326</v>
      </c>
      <c r="BF19" s="67">
        <v>194536.01909769786</v>
      </c>
      <c r="BG19" s="67">
        <v>205981.16499885006</v>
      </c>
      <c r="BH19" s="67">
        <v>218402.26343677178</v>
      </c>
      <c r="BI19" s="67">
        <v>220725.19879858178</v>
      </c>
      <c r="BJ19" s="67">
        <v>222377.89217391828</v>
      </c>
      <c r="BK19" s="68">
        <v>225040.79304038061</v>
      </c>
      <c r="BM19" s="66" t="s">
        <v>73</v>
      </c>
      <c r="BN19" s="67">
        <v>182838.59702240198</v>
      </c>
      <c r="BO19" s="67">
        <v>194536.01909769612</v>
      </c>
      <c r="BP19" s="67">
        <v>207593.99844781752</v>
      </c>
      <c r="BQ19" s="67">
        <v>219703.58754808168</v>
      </c>
      <c r="BR19" s="67">
        <v>221311.98303329112</v>
      </c>
      <c r="BS19" s="67">
        <v>224294.13807154523</v>
      </c>
      <c r="BT19" s="68">
        <v>226924.68930634003</v>
      </c>
      <c r="BV19" s="66" t="s">
        <v>73</v>
      </c>
      <c r="BW19" s="69">
        <f t="shared" si="2"/>
        <v>7.1054273576010019E-15</v>
      </c>
      <c r="BX19" s="69">
        <f t="shared" si="2"/>
        <v>8.8817841970012523E-15</v>
      </c>
      <c r="BY19" s="69">
        <f t="shared" si="2"/>
        <v>-8.3213128312765727E-3</v>
      </c>
      <c r="BZ19" s="69">
        <f t="shared" si="2"/>
        <v>-7.4172495970804553E-3</v>
      </c>
      <c r="CA19" s="69">
        <f t="shared" si="2"/>
        <v>-8.5240115299486385E-3</v>
      </c>
      <c r="CB19" s="69">
        <f t="shared" si="2"/>
        <v>-1.0014391138443601E-2</v>
      </c>
      <c r="CC19" s="70">
        <f t="shared" si="2"/>
        <v>-9.0775057395369174E-3</v>
      </c>
      <c r="CE19" s="66" t="s">
        <v>73</v>
      </c>
      <c r="CF19" s="69">
        <f t="shared" si="3"/>
        <v>0</v>
      </c>
      <c r="CG19" s="69">
        <f t="shared" si="3"/>
        <v>0</v>
      </c>
      <c r="CH19" s="69">
        <f t="shared" si="3"/>
        <v>-5.5646424765587454E-4</v>
      </c>
      <c r="CI19" s="69">
        <f t="shared" si="3"/>
        <v>-1.5030624213437926E-3</v>
      </c>
      <c r="CJ19" s="69">
        <f t="shared" si="3"/>
        <v>-5.8882341819441741E-3</v>
      </c>
      <c r="CK19" s="69">
        <f t="shared" si="3"/>
        <v>-1.483615695140994E-3</v>
      </c>
      <c r="CL19" s="70">
        <f t="shared" si="3"/>
        <v>-7.8214221201189371E-4</v>
      </c>
    </row>
    <row r="20" spans="2:90" ht="16" thickBot="1" x14ac:dyDescent="0.25">
      <c r="B20" s="71" t="s">
        <v>14</v>
      </c>
      <c r="C20" s="72">
        <v>4057450.0794826206</v>
      </c>
      <c r="D20" s="72">
        <v>4144130.4880939047</v>
      </c>
      <c r="E20" s="72">
        <v>4199762.1371769561</v>
      </c>
      <c r="F20" s="72">
        <v>4342669.3644628832</v>
      </c>
      <c r="G20" s="72">
        <v>4483880.9645226765</v>
      </c>
      <c r="H20" s="72">
        <v>4762714.643088893</v>
      </c>
      <c r="I20" s="73">
        <v>5142720.8941663532</v>
      </c>
      <c r="K20" s="71" t="s">
        <v>14</v>
      </c>
      <c r="L20" s="72">
        <v>4056986.8852917952</v>
      </c>
      <c r="M20" s="72">
        <v>4141600.7219652981</v>
      </c>
      <c r="N20" s="72">
        <v>4199442.2150812242</v>
      </c>
      <c r="O20" s="72">
        <v>4339270.2839098237</v>
      </c>
      <c r="P20" s="72">
        <v>4474799.8724390157</v>
      </c>
      <c r="Q20" s="72">
        <v>4753566.2917194404</v>
      </c>
      <c r="R20" s="73">
        <v>5132718.0067392867</v>
      </c>
      <c r="T20" s="71" t="s">
        <v>14</v>
      </c>
      <c r="U20" s="72">
        <v>4057461.9004552099</v>
      </c>
      <c r="V20" s="72">
        <v>4142830.7074117567</v>
      </c>
      <c r="W20" s="72">
        <v>4199531.9606628008</v>
      </c>
      <c r="X20" s="72">
        <v>4342544.0237355111</v>
      </c>
      <c r="Y20" s="72">
        <v>4481599.562300209</v>
      </c>
      <c r="Z20" s="72">
        <v>4760581.8004160859</v>
      </c>
      <c r="AA20" s="73">
        <v>5140730.6335504521</v>
      </c>
      <c r="AC20" s="71" t="s">
        <v>14</v>
      </c>
      <c r="AD20" s="74">
        <f t="shared" si="0"/>
        <v>-1.1415893769528562E-4</v>
      </c>
      <c r="AE20" s="74">
        <f t="shared" si="0"/>
        <v>-6.1044557739542427E-4</v>
      </c>
      <c r="AF20" s="74">
        <f t="shared" si="0"/>
        <v>-7.6176241720848914E-5</v>
      </c>
      <c r="AG20" s="74">
        <f t="shared" si="0"/>
        <v>-7.8271686554698405E-4</v>
      </c>
      <c r="AH20" s="74">
        <f t="shared" si="0"/>
        <v>-2.0252750141032116E-3</v>
      </c>
      <c r="AI20" s="74">
        <f t="shared" si="0"/>
        <v>-1.9208271028220425E-3</v>
      </c>
      <c r="AJ20" s="75">
        <f t="shared" si="0"/>
        <v>-1.9450574186153924E-3</v>
      </c>
      <c r="AL20" s="71" t="s">
        <v>14</v>
      </c>
      <c r="AM20" s="74">
        <f t="shared" si="1"/>
        <v>2.91339939062496E-6</v>
      </c>
      <c r="AN20" s="74">
        <f t="shared" si="1"/>
        <v>-3.1364376336173727E-4</v>
      </c>
      <c r="AO20" s="74">
        <f t="shared" si="1"/>
        <v>-5.480703588367497E-5</v>
      </c>
      <c r="AP20" s="74">
        <f t="shared" si="1"/>
        <v>-2.8862599671497513E-5</v>
      </c>
      <c r="AQ20" s="74">
        <f t="shared" si="1"/>
        <v>-5.0880080013682161E-4</v>
      </c>
      <c r="AR20" s="74">
        <f t="shared" si="1"/>
        <v>-4.478207981454263E-4</v>
      </c>
      <c r="AS20" s="75">
        <f t="shared" si="1"/>
        <v>-3.8700537261482371E-4</v>
      </c>
      <c r="AU20" s="71" t="s">
        <v>14</v>
      </c>
      <c r="AV20" s="72">
        <v>4058525.3502013739</v>
      </c>
      <c r="AW20" s="72">
        <v>4144065.6837025834</v>
      </c>
      <c r="AX20" s="72">
        <v>4176357.5274497075</v>
      </c>
      <c r="AY20" s="72">
        <v>4107613.4718463537</v>
      </c>
      <c r="AZ20" s="72">
        <v>4093930.4393973197</v>
      </c>
      <c r="BA20" s="72">
        <v>4290523.5088087218</v>
      </c>
      <c r="BB20" s="73">
        <v>4616519.0401806766</v>
      </c>
      <c r="BD20" s="71" t="s">
        <v>14</v>
      </c>
      <c r="BE20" s="72">
        <v>4058096.0706678871</v>
      </c>
      <c r="BF20" s="72">
        <v>4142731.5728642745</v>
      </c>
      <c r="BG20" s="72">
        <v>4175736.5105184331</v>
      </c>
      <c r="BH20" s="72">
        <v>4107279.9397067809</v>
      </c>
      <c r="BI20" s="72">
        <v>4094758.2672634088</v>
      </c>
      <c r="BJ20" s="72">
        <v>4323257.3297313545</v>
      </c>
      <c r="BK20" s="73">
        <v>4641239.8426698027</v>
      </c>
      <c r="BM20" s="71" t="s">
        <v>14</v>
      </c>
      <c r="BN20" s="72">
        <v>4058437.3671086454</v>
      </c>
      <c r="BO20" s="72">
        <v>4143960.9923130507</v>
      </c>
      <c r="BP20" s="72">
        <v>4176434.4655004377</v>
      </c>
      <c r="BQ20" s="72">
        <v>4107367.0378868487</v>
      </c>
      <c r="BR20" s="72">
        <v>4094418.9021702367</v>
      </c>
      <c r="BS20" s="72">
        <v>4291759.2902042512</v>
      </c>
      <c r="BT20" s="73">
        <v>4616571.7263867753</v>
      </c>
      <c r="BV20" s="71" t="s">
        <v>14</v>
      </c>
      <c r="BW20" s="74">
        <f t="shared" si="2"/>
        <v>-1.0577229324570947E-4</v>
      </c>
      <c r="BX20" s="74">
        <f t="shared" si="2"/>
        <v>-3.2193284087067564E-4</v>
      </c>
      <c r="BY20" s="74">
        <f t="shared" si="2"/>
        <v>-1.4869822020568968E-4</v>
      </c>
      <c r="BZ20" s="74">
        <f t="shared" si="2"/>
        <v>-8.1198521199477014E-5</v>
      </c>
      <c r="CA20" s="74">
        <f t="shared" si="2"/>
        <v>2.0220858129937902E-4</v>
      </c>
      <c r="CB20" s="74">
        <f t="shared" si="2"/>
        <v>7.6293302799594898E-3</v>
      </c>
      <c r="CC20" s="75">
        <f t="shared" si="2"/>
        <v>5.3548576912527679E-3</v>
      </c>
      <c r="CE20" s="71" t="s">
        <v>14</v>
      </c>
      <c r="CF20" s="74">
        <f t="shared" si="3"/>
        <v>-2.1678586465956329E-5</v>
      </c>
      <c r="CG20" s="74">
        <f t="shared" si="3"/>
        <v>-2.5262965773986679E-5</v>
      </c>
      <c r="CH20" s="74">
        <f t="shared" si="3"/>
        <v>1.8422285502195379E-5</v>
      </c>
      <c r="CI20" s="74">
        <f t="shared" si="3"/>
        <v>-5.9994437449861771E-5</v>
      </c>
      <c r="CJ20" s="74">
        <f t="shared" si="3"/>
        <v>1.1931389166175421E-4</v>
      </c>
      <c r="CK20" s="74">
        <f t="shared" si="3"/>
        <v>2.8802578356512676E-4</v>
      </c>
      <c r="CL20" s="75">
        <f t="shared" si="3"/>
        <v>1.1412539543398381E-5</v>
      </c>
    </row>
    <row r="21" spans="2:90" ht="16" thickBot="1" x14ac:dyDescent="0.25">
      <c r="B21" s="76" t="s">
        <v>74</v>
      </c>
      <c r="C21" s="77">
        <v>0</v>
      </c>
      <c r="D21" s="77">
        <v>0</v>
      </c>
      <c r="E21" s="77">
        <v>0</v>
      </c>
      <c r="F21" s="77">
        <v>0</v>
      </c>
      <c r="G21" s="77">
        <v>0</v>
      </c>
      <c r="H21" s="77">
        <v>0</v>
      </c>
      <c r="I21" s="78">
        <v>0</v>
      </c>
      <c r="K21" s="76" t="s">
        <v>74</v>
      </c>
      <c r="L21" s="77">
        <v>0</v>
      </c>
      <c r="M21" s="77">
        <v>0</v>
      </c>
      <c r="N21" s="77">
        <v>0</v>
      </c>
      <c r="O21" s="77">
        <v>0</v>
      </c>
      <c r="P21" s="77">
        <v>0</v>
      </c>
      <c r="Q21" s="77">
        <v>0</v>
      </c>
      <c r="R21" s="78">
        <v>0</v>
      </c>
      <c r="T21" s="76" t="s">
        <v>74</v>
      </c>
      <c r="U21" s="77">
        <v>0</v>
      </c>
      <c r="V21" s="77">
        <v>0</v>
      </c>
      <c r="W21" s="77">
        <v>0</v>
      </c>
      <c r="X21" s="77">
        <v>0</v>
      </c>
      <c r="Y21" s="77">
        <v>0</v>
      </c>
      <c r="Z21" s="77">
        <v>0</v>
      </c>
      <c r="AA21" s="78">
        <v>0</v>
      </c>
      <c r="AC21" s="76" t="s">
        <v>74</v>
      </c>
      <c r="AD21" s="79" t="str">
        <f t="shared" si="0"/>
        <v>N/A</v>
      </c>
      <c r="AE21" s="79" t="str">
        <f t="shared" si="0"/>
        <v>N/A</v>
      </c>
      <c r="AF21" s="79" t="str">
        <f t="shared" si="0"/>
        <v>N/A</v>
      </c>
      <c r="AG21" s="79" t="str">
        <f t="shared" si="0"/>
        <v>N/A</v>
      </c>
      <c r="AH21" s="79" t="str">
        <f t="shared" si="0"/>
        <v>N/A</v>
      </c>
      <c r="AI21" s="79" t="str">
        <f t="shared" si="0"/>
        <v>N/A</v>
      </c>
      <c r="AJ21" s="80" t="str">
        <f t="shared" si="0"/>
        <v>N/A</v>
      </c>
      <c r="AL21" s="76" t="s">
        <v>74</v>
      </c>
      <c r="AM21" s="79" t="str">
        <f t="shared" si="1"/>
        <v>N/A</v>
      </c>
      <c r="AN21" s="79" t="str">
        <f t="shared" si="1"/>
        <v>N/A</v>
      </c>
      <c r="AO21" s="79" t="str">
        <f t="shared" si="1"/>
        <v>N/A</v>
      </c>
      <c r="AP21" s="79" t="str">
        <f t="shared" si="1"/>
        <v>N/A</v>
      </c>
      <c r="AQ21" s="79" t="str">
        <f t="shared" si="1"/>
        <v>N/A</v>
      </c>
      <c r="AR21" s="79" t="str">
        <f t="shared" si="1"/>
        <v>N/A</v>
      </c>
      <c r="AS21" s="80" t="str">
        <f t="shared" si="1"/>
        <v>N/A</v>
      </c>
      <c r="AU21" s="76" t="s">
        <v>74</v>
      </c>
      <c r="AV21" s="77">
        <v>0</v>
      </c>
      <c r="AW21" s="77">
        <v>0</v>
      </c>
      <c r="AX21" s="77">
        <v>23043.000025800007</v>
      </c>
      <c r="AY21" s="77">
        <v>193046.99997263998</v>
      </c>
      <c r="AZ21" s="77">
        <v>325023.99998219992</v>
      </c>
      <c r="BA21" s="77">
        <v>395563.9999863602</v>
      </c>
      <c r="BB21" s="78">
        <v>420559.99996416003</v>
      </c>
      <c r="BD21" s="76" t="s">
        <v>74</v>
      </c>
      <c r="BE21" s="77">
        <v>0</v>
      </c>
      <c r="BF21" s="77">
        <v>0</v>
      </c>
      <c r="BG21" s="77">
        <v>23043.000025800007</v>
      </c>
      <c r="BH21" s="77">
        <v>193046.99997263998</v>
      </c>
      <c r="BI21" s="77">
        <v>325023.99998219992</v>
      </c>
      <c r="BJ21" s="77">
        <v>395563.9999863602</v>
      </c>
      <c r="BK21" s="78">
        <v>420559.99996416003</v>
      </c>
      <c r="BM21" s="76" t="s">
        <v>74</v>
      </c>
      <c r="BN21" s="77">
        <v>0</v>
      </c>
      <c r="BO21" s="77">
        <v>0</v>
      </c>
      <c r="BP21" s="77">
        <v>23043.000025800007</v>
      </c>
      <c r="BQ21" s="77">
        <v>193046.99997263998</v>
      </c>
      <c r="BR21" s="77">
        <v>325023.99998219992</v>
      </c>
      <c r="BS21" s="77">
        <v>395563.9999863602</v>
      </c>
      <c r="BT21" s="78">
        <v>420559.99996416003</v>
      </c>
      <c r="BV21" s="76" t="s">
        <v>74</v>
      </c>
      <c r="BW21" s="79" t="str">
        <f t="shared" si="2"/>
        <v>N/A</v>
      </c>
      <c r="BX21" s="79" t="str">
        <f t="shared" si="2"/>
        <v>N/A</v>
      </c>
      <c r="BY21" s="79">
        <f t="shared" si="2"/>
        <v>0</v>
      </c>
      <c r="BZ21" s="79">
        <f t="shared" si="2"/>
        <v>0</v>
      </c>
      <c r="CA21" s="79">
        <f t="shared" si="2"/>
        <v>0</v>
      </c>
      <c r="CB21" s="79">
        <f t="shared" si="2"/>
        <v>0</v>
      </c>
      <c r="CC21" s="80">
        <f t="shared" si="2"/>
        <v>0</v>
      </c>
      <c r="CE21" s="76" t="s">
        <v>74</v>
      </c>
      <c r="CF21" s="79" t="str">
        <f t="shared" si="3"/>
        <v>N/A</v>
      </c>
      <c r="CG21" s="79" t="str">
        <f t="shared" si="3"/>
        <v>N/A</v>
      </c>
      <c r="CH21" s="79">
        <f t="shared" si="3"/>
        <v>0</v>
      </c>
      <c r="CI21" s="79">
        <f t="shared" si="3"/>
        <v>0</v>
      </c>
      <c r="CJ21" s="79">
        <f t="shared" si="3"/>
        <v>0</v>
      </c>
      <c r="CK21" s="79">
        <f t="shared" si="3"/>
        <v>0</v>
      </c>
      <c r="CL21" s="80">
        <f t="shared" si="3"/>
        <v>0</v>
      </c>
    </row>
  </sheetData>
  <sheetProtection algorithmName="SHA-512" hashValue="qpnQQ6cwOyqUCq93uzE3SRKqgDpLXrtOdD+eoxCCtEsREPvcdgvRGh6swNLOJxI4cluNp55INlPLfcC+Rb7Mxw==" saltValue="C6q2lTovwza0VTfYIm5buQ==" spinCount="100000" sheet="1" objects="1" scenarios="1"/>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9"/>
  </sheetPr>
  <dimension ref="B4:Q11"/>
  <sheetViews>
    <sheetView showGridLines="0" zoomScaleNormal="100" workbookViewId="0"/>
  </sheetViews>
  <sheetFormatPr baseColWidth="10" defaultColWidth="8.83203125" defaultRowHeight="15" x14ac:dyDescent="0.2"/>
  <cols>
    <col min="2" max="2" width="27.33203125" bestFit="1" customWidth="1"/>
  </cols>
  <sheetData>
    <row r="4" spans="2:17" x14ac:dyDescent="0.2">
      <c r="B4" s="2"/>
      <c r="C4" s="3" t="s">
        <v>75</v>
      </c>
      <c r="D4" s="3"/>
      <c r="E4" s="3"/>
      <c r="F4" s="3"/>
      <c r="G4" s="3"/>
      <c r="H4" s="3"/>
      <c r="I4" s="3"/>
      <c r="K4" s="3" t="s">
        <v>76</v>
      </c>
      <c r="L4" s="3"/>
      <c r="M4" s="3"/>
      <c r="N4" s="3"/>
      <c r="O4" s="3"/>
      <c r="P4" s="3"/>
      <c r="Q4" s="3"/>
    </row>
    <row r="5" spans="2:17"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row>
    <row r="6" spans="2:17" x14ac:dyDescent="0.2">
      <c r="B6" s="1" t="s">
        <v>1</v>
      </c>
      <c r="C6" s="82">
        <v>3.9838941014409688</v>
      </c>
      <c r="D6" s="82">
        <v>4.4029705353855526</v>
      </c>
      <c r="E6" s="82">
        <v>5.0001131818877997</v>
      </c>
      <c r="F6" s="82">
        <v>5.2197225370791598</v>
      </c>
      <c r="G6" s="82">
        <v>5.5372671803092786</v>
      </c>
      <c r="H6" s="82">
        <v>5.7424372154378034</v>
      </c>
      <c r="I6" s="82">
        <v>6.347579511229589</v>
      </c>
    </row>
    <row r="7" spans="2:17" x14ac:dyDescent="0.2">
      <c r="B7" s="1" t="s">
        <v>120</v>
      </c>
      <c r="C7" s="82">
        <v>4.0507481266314516</v>
      </c>
      <c r="D7" s="82">
        <v>4.4877090133850821</v>
      </c>
      <c r="E7" s="82">
        <v>5.1040293446987697</v>
      </c>
      <c r="F7" s="82">
        <v>5.2656000637060538</v>
      </c>
      <c r="G7" s="82">
        <v>5.5879871820672005</v>
      </c>
      <c r="H7" s="82">
        <v>6.186520603709214</v>
      </c>
      <c r="I7" s="82">
        <v>6.6613765793575546</v>
      </c>
      <c r="K7" s="26">
        <f t="shared" ref="K7:Q8" si="0">C7/C$6-1</f>
        <v>1.6781074870012569E-2</v>
      </c>
      <c r="L7" s="26">
        <f t="shared" si="0"/>
        <v>1.9245751775649689E-2</v>
      </c>
      <c r="M7" s="26">
        <f t="shared" si="0"/>
        <v>2.0782762115743925E-2</v>
      </c>
      <c r="N7" s="26">
        <f t="shared" si="0"/>
        <v>8.7892653873833382E-3</v>
      </c>
      <c r="O7" s="26">
        <f t="shared" si="0"/>
        <v>9.1597533776741624E-3</v>
      </c>
      <c r="P7" s="26">
        <f t="shared" si="0"/>
        <v>7.7333607945690552E-2</v>
      </c>
      <c r="Q7" s="26">
        <f t="shared" si="0"/>
        <v>4.9435704991614982E-2</v>
      </c>
    </row>
    <row r="8" spans="2:17" x14ac:dyDescent="0.2">
      <c r="B8" s="1" t="s">
        <v>107</v>
      </c>
      <c r="C8" s="82">
        <v>4.0038581973024474</v>
      </c>
      <c r="D8" s="82">
        <v>4.4239095713636818</v>
      </c>
      <c r="E8" s="82">
        <v>5.0389776247040681</v>
      </c>
      <c r="F8" s="82">
        <v>5.188483902785114</v>
      </c>
      <c r="G8" s="82">
        <v>5.6645444300698182</v>
      </c>
      <c r="H8" s="82">
        <v>5.760547826345209</v>
      </c>
      <c r="I8" s="82">
        <v>6.3638071525211428</v>
      </c>
      <c r="K8" s="26">
        <f t="shared" si="0"/>
        <v>5.0112014408860706E-3</v>
      </c>
      <c r="L8" s="26">
        <f t="shared" si="0"/>
        <v>4.7556611632642021E-3</v>
      </c>
      <c r="M8" s="26">
        <f t="shared" si="0"/>
        <v>7.7727126171962535E-3</v>
      </c>
      <c r="N8" s="26">
        <f t="shared" si="0"/>
        <v>-5.984730811290695E-3</v>
      </c>
      <c r="O8" s="26">
        <f t="shared" si="0"/>
        <v>2.2985571332577504E-2</v>
      </c>
      <c r="P8" s="26">
        <f t="shared" si="0"/>
        <v>3.1538195765932198E-3</v>
      </c>
      <c r="Q8" s="26">
        <f t="shared" si="0"/>
        <v>2.5565085498882034E-3</v>
      </c>
    </row>
    <row r="9" spans="2:17" x14ac:dyDescent="0.2">
      <c r="B9" s="1" t="s">
        <v>110</v>
      </c>
      <c r="C9" s="82">
        <v>4.1116113266735885</v>
      </c>
      <c r="D9" s="82">
        <v>4.5713517857813093</v>
      </c>
      <c r="E9" s="82">
        <v>5.176676662633076</v>
      </c>
      <c r="F9" s="82">
        <v>5.3063998351602626</v>
      </c>
      <c r="G9" s="82">
        <v>5.9253388281044419</v>
      </c>
      <c r="H9" s="82">
        <v>5.9378247130094408</v>
      </c>
      <c r="I9" s="82">
        <v>6.5400240263490552</v>
      </c>
      <c r="K9" s="28"/>
      <c r="L9" s="28"/>
      <c r="M9" s="28"/>
      <c r="N9" s="28"/>
      <c r="O9" s="28"/>
      <c r="P9" s="28"/>
      <c r="Q9" s="28"/>
    </row>
    <row r="10" spans="2:17" x14ac:dyDescent="0.2">
      <c r="B10" s="1" t="s">
        <v>111</v>
      </c>
      <c r="C10" s="82">
        <v>4.130053470663829</v>
      </c>
      <c r="D10" s="82">
        <v>4.5870800827826343</v>
      </c>
      <c r="E10" s="82">
        <v>5.1466552677818873</v>
      </c>
      <c r="F10" s="82">
        <v>5.410981368393398</v>
      </c>
      <c r="G10" s="82">
        <v>5.8666709205849621</v>
      </c>
      <c r="H10" s="82">
        <v>6.0984550334405849</v>
      </c>
      <c r="I10" s="82">
        <v>6.7178221414631656</v>
      </c>
      <c r="K10" s="26">
        <f>C10/C$9-1</f>
        <v>4.4853811620275685E-3</v>
      </c>
      <c r="L10" s="26">
        <f t="shared" ref="L10:Q11" si="1">D10/D$9-1</f>
        <v>3.4406227606997852E-3</v>
      </c>
      <c r="M10" s="26">
        <f t="shared" si="1"/>
        <v>-5.7993567703180648E-3</v>
      </c>
      <c r="N10" s="26">
        <f t="shared" si="1"/>
        <v>1.9708566350424173E-2</v>
      </c>
      <c r="O10" s="26">
        <f t="shared" si="1"/>
        <v>-9.9011903321397643E-3</v>
      </c>
      <c r="P10" s="26">
        <f t="shared" si="1"/>
        <v>2.705204821543683E-2</v>
      </c>
      <c r="Q10" s="26">
        <f t="shared" si="1"/>
        <v>2.7186156258414362E-2</v>
      </c>
    </row>
    <row r="11" spans="2:17" x14ac:dyDescent="0.2">
      <c r="B11" s="1" t="s">
        <v>122</v>
      </c>
      <c r="C11" s="82">
        <v>4.1166128152047037</v>
      </c>
      <c r="D11" s="82">
        <v>4.5796228862270034</v>
      </c>
      <c r="E11" s="82">
        <v>5.1799266493800369</v>
      </c>
      <c r="F11" s="82">
        <v>5.314518522049716</v>
      </c>
      <c r="G11" s="82">
        <v>5.9230983153673016</v>
      </c>
      <c r="H11" s="82">
        <v>5.9467712508447192</v>
      </c>
      <c r="I11" s="82">
        <v>6.5859793982585861</v>
      </c>
      <c r="K11" s="26">
        <f t="shared" ref="K11" si="2">C11/C$9-1</f>
        <v>1.2164302833461704E-3</v>
      </c>
      <c r="L11" s="26">
        <f t="shared" si="1"/>
        <v>1.8093336136195681E-3</v>
      </c>
      <c r="M11" s="26">
        <f t="shared" si="1"/>
        <v>6.2781335570383234E-4</v>
      </c>
      <c r="N11" s="26">
        <f t="shared" si="1"/>
        <v>1.5299802392685358E-3</v>
      </c>
      <c r="O11" s="26">
        <f t="shared" si="1"/>
        <v>-3.7812398617842469E-4</v>
      </c>
      <c r="P11" s="26">
        <f t="shared" si="1"/>
        <v>1.5067029202928683E-3</v>
      </c>
      <c r="Q11" s="26">
        <f t="shared" si="1"/>
        <v>7.0267894619930882E-3</v>
      </c>
    </row>
  </sheetData>
  <sheetProtection algorithmName="SHA-512" hashValue="RlcDPmG1Q3x9FqKeducLE4d1Nlo2mUVhdKaMaTRBPFqJV5x0Lf3ztGqaXpyeztZj6/ZZULtqYd1XWNYtg1js/w==" saltValue="4GQ2IjbAeeIRJSzstmt1Y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E43"/>
  <sheetViews>
    <sheetView showGridLines="0" workbookViewId="0"/>
  </sheetViews>
  <sheetFormatPr baseColWidth="10" defaultColWidth="8.83203125" defaultRowHeight="15" x14ac:dyDescent="0.2"/>
  <cols>
    <col min="1" max="1" width="21" customWidth="1"/>
    <col min="2" max="2" width="10" customWidth="1"/>
  </cols>
  <sheetData>
    <row r="1" spans="1:5" x14ac:dyDescent="0.2">
      <c r="A1" s="1" t="s">
        <v>136</v>
      </c>
    </row>
    <row r="2" spans="1:5" x14ac:dyDescent="0.2">
      <c r="A2" t="s">
        <v>137</v>
      </c>
    </row>
    <row r="3" spans="1:5" x14ac:dyDescent="0.2">
      <c r="A3" t="s">
        <v>138</v>
      </c>
    </row>
    <row r="5" spans="1:5" x14ac:dyDescent="0.2">
      <c r="A5" s="1" t="s">
        <v>139</v>
      </c>
    </row>
    <row r="6" spans="1:5" x14ac:dyDescent="0.2">
      <c r="A6" s="90" t="s">
        <v>140</v>
      </c>
      <c r="B6" s="157">
        <v>0.05</v>
      </c>
      <c r="C6" s="157">
        <v>0.03</v>
      </c>
      <c r="D6" s="157">
        <v>2.5000000000000001E-2</v>
      </c>
      <c r="E6" s="157">
        <v>0.03</v>
      </c>
    </row>
    <row r="7" spans="1:5" x14ac:dyDescent="0.2">
      <c r="A7" s="90" t="s">
        <v>141</v>
      </c>
      <c r="B7" s="90" t="s">
        <v>142</v>
      </c>
      <c r="C7" s="90" t="s">
        <v>142</v>
      </c>
      <c r="D7" s="90" t="s">
        <v>142</v>
      </c>
      <c r="E7" s="90" t="s">
        <v>143</v>
      </c>
    </row>
    <row r="8" spans="1:5" x14ac:dyDescent="0.2">
      <c r="A8" s="158">
        <v>2015</v>
      </c>
      <c r="B8" s="158">
        <v>11</v>
      </c>
      <c r="C8" s="158">
        <v>37</v>
      </c>
      <c r="D8" s="158">
        <v>57</v>
      </c>
      <c r="E8" s="158">
        <v>109</v>
      </c>
    </row>
    <row r="9" spans="1:5" x14ac:dyDescent="0.2">
      <c r="A9" s="158">
        <v>2016</v>
      </c>
      <c r="B9" s="158">
        <v>12</v>
      </c>
      <c r="C9" s="158">
        <v>38</v>
      </c>
      <c r="D9" s="158">
        <v>59</v>
      </c>
      <c r="E9" s="158">
        <v>112</v>
      </c>
    </row>
    <row r="10" spans="1:5" x14ac:dyDescent="0.2">
      <c r="A10" s="158">
        <v>2017</v>
      </c>
      <c r="B10" s="158">
        <v>12</v>
      </c>
      <c r="C10" s="158">
        <v>39</v>
      </c>
      <c r="D10" s="158">
        <v>60</v>
      </c>
      <c r="E10" s="158">
        <v>116</v>
      </c>
    </row>
    <row r="11" spans="1:5" x14ac:dyDescent="0.2">
      <c r="A11" s="158">
        <v>2018</v>
      </c>
      <c r="B11" s="158">
        <v>12</v>
      </c>
      <c r="C11" s="158">
        <v>40</v>
      </c>
      <c r="D11" s="158">
        <v>61</v>
      </c>
      <c r="E11" s="158">
        <v>120</v>
      </c>
    </row>
    <row r="12" spans="1:5" x14ac:dyDescent="0.2">
      <c r="A12" s="158">
        <v>2019</v>
      </c>
      <c r="B12" s="158">
        <v>12</v>
      </c>
      <c r="C12" s="158">
        <v>42</v>
      </c>
      <c r="D12" s="158">
        <v>62</v>
      </c>
      <c r="E12" s="158">
        <v>124</v>
      </c>
    </row>
    <row r="13" spans="1:5" x14ac:dyDescent="0.2">
      <c r="A13" s="158">
        <v>2020</v>
      </c>
      <c r="B13" s="158">
        <v>12</v>
      </c>
      <c r="C13" s="158">
        <v>43</v>
      </c>
      <c r="D13" s="158">
        <v>64</v>
      </c>
      <c r="E13" s="158">
        <v>128</v>
      </c>
    </row>
    <row r="14" spans="1:5" x14ac:dyDescent="0.2">
      <c r="A14" s="158">
        <v>2021</v>
      </c>
      <c r="B14" s="158">
        <v>12</v>
      </c>
      <c r="C14" s="158">
        <v>43</v>
      </c>
      <c r="D14" s="158">
        <v>65</v>
      </c>
      <c r="E14" s="158">
        <v>131</v>
      </c>
    </row>
    <row r="15" spans="1:5" x14ac:dyDescent="0.2">
      <c r="A15" s="158">
        <v>2022</v>
      </c>
      <c r="B15" s="158">
        <v>13</v>
      </c>
      <c r="C15" s="158">
        <v>44</v>
      </c>
      <c r="D15" s="158">
        <v>66</v>
      </c>
      <c r="E15" s="158">
        <v>134</v>
      </c>
    </row>
    <row r="16" spans="1:5" x14ac:dyDescent="0.2">
      <c r="A16" s="158">
        <v>2023</v>
      </c>
      <c r="B16" s="158">
        <v>13</v>
      </c>
      <c r="C16" s="158">
        <v>45</v>
      </c>
      <c r="D16" s="158">
        <v>67</v>
      </c>
      <c r="E16" s="158">
        <v>137</v>
      </c>
    </row>
    <row r="17" spans="1:5" x14ac:dyDescent="0.2">
      <c r="A17" s="158">
        <v>2024</v>
      </c>
      <c r="B17" s="158">
        <v>14</v>
      </c>
      <c r="C17" s="158">
        <v>46</v>
      </c>
      <c r="D17" s="158">
        <v>68</v>
      </c>
      <c r="E17" s="158">
        <v>140</v>
      </c>
    </row>
    <row r="18" spans="1:5" x14ac:dyDescent="0.2">
      <c r="A18" s="158">
        <v>2025</v>
      </c>
      <c r="B18" s="158">
        <v>14</v>
      </c>
      <c r="C18" s="158">
        <v>47</v>
      </c>
      <c r="D18" s="158">
        <v>69</v>
      </c>
      <c r="E18" s="158">
        <v>143</v>
      </c>
    </row>
    <row r="19" spans="1:5" x14ac:dyDescent="0.2">
      <c r="A19" s="158">
        <v>2026</v>
      </c>
      <c r="B19" s="158">
        <v>15</v>
      </c>
      <c r="C19" s="158">
        <v>48</v>
      </c>
      <c r="D19" s="158">
        <v>70</v>
      </c>
      <c r="E19" s="158">
        <v>146</v>
      </c>
    </row>
    <row r="20" spans="1:5" x14ac:dyDescent="0.2">
      <c r="A20" s="158">
        <v>2027</v>
      </c>
      <c r="B20" s="158">
        <v>15</v>
      </c>
      <c r="C20" s="158">
        <v>49</v>
      </c>
      <c r="D20" s="158">
        <v>71</v>
      </c>
      <c r="E20" s="158">
        <v>149</v>
      </c>
    </row>
    <row r="21" spans="1:5" x14ac:dyDescent="0.2">
      <c r="A21" s="158">
        <v>2028</v>
      </c>
      <c r="B21" s="158">
        <v>15</v>
      </c>
      <c r="C21" s="158">
        <v>50</v>
      </c>
      <c r="D21" s="158">
        <v>72</v>
      </c>
      <c r="E21" s="158">
        <v>152</v>
      </c>
    </row>
    <row r="22" spans="1:5" x14ac:dyDescent="0.2">
      <c r="A22" s="158">
        <v>2029</v>
      </c>
      <c r="B22" s="158">
        <v>16</v>
      </c>
      <c r="C22" s="158">
        <v>51</v>
      </c>
      <c r="D22" s="158">
        <v>73</v>
      </c>
      <c r="E22" s="158">
        <v>155</v>
      </c>
    </row>
    <row r="23" spans="1:5" x14ac:dyDescent="0.2">
      <c r="A23" s="158">
        <v>2030</v>
      </c>
      <c r="B23" s="158">
        <v>16</v>
      </c>
      <c r="C23" s="158">
        <v>52</v>
      </c>
      <c r="D23" s="158">
        <v>75</v>
      </c>
      <c r="E23" s="158">
        <v>159</v>
      </c>
    </row>
    <row r="24" spans="1:5" x14ac:dyDescent="0.2">
      <c r="A24" s="158">
        <v>2031</v>
      </c>
      <c r="B24" s="158">
        <v>17</v>
      </c>
      <c r="C24" s="158">
        <v>52</v>
      </c>
      <c r="D24" s="158">
        <v>76</v>
      </c>
      <c r="E24" s="158">
        <v>162</v>
      </c>
    </row>
    <row r="25" spans="1:5" x14ac:dyDescent="0.2">
      <c r="A25" s="158">
        <v>2032</v>
      </c>
      <c r="B25" s="158">
        <v>17</v>
      </c>
      <c r="C25" s="158">
        <v>53</v>
      </c>
      <c r="D25" s="158">
        <v>77</v>
      </c>
      <c r="E25" s="158">
        <v>165</v>
      </c>
    </row>
    <row r="26" spans="1:5" x14ac:dyDescent="0.2">
      <c r="A26" s="158">
        <v>2033</v>
      </c>
      <c r="B26" s="158">
        <v>18</v>
      </c>
      <c r="C26" s="158">
        <v>54</v>
      </c>
      <c r="D26" s="158">
        <v>78</v>
      </c>
      <c r="E26" s="158">
        <v>168</v>
      </c>
    </row>
    <row r="27" spans="1:5" x14ac:dyDescent="0.2">
      <c r="A27" s="158">
        <v>2034</v>
      </c>
      <c r="B27" s="158">
        <v>18</v>
      </c>
      <c r="C27" s="158">
        <v>55</v>
      </c>
      <c r="D27" s="158">
        <v>79</v>
      </c>
      <c r="E27" s="158">
        <v>172</v>
      </c>
    </row>
    <row r="28" spans="1:5" x14ac:dyDescent="0.2">
      <c r="A28" s="158">
        <v>2035</v>
      </c>
      <c r="B28" s="158">
        <v>19</v>
      </c>
      <c r="C28" s="158">
        <v>56</v>
      </c>
      <c r="D28" s="158">
        <v>80</v>
      </c>
      <c r="E28" s="158">
        <v>175</v>
      </c>
    </row>
    <row r="29" spans="1:5" x14ac:dyDescent="0.2">
      <c r="A29" s="158">
        <v>2036</v>
      </c>
      <c r="B29" s="158">
        <v>19</v>
      </c>
      <c r="C29" s="158">
        <v>57</v>
      </c>
      <c r="D29" s="158">
        <v>81</v>
      </c>
      <c r="E29" s="158">
        <v>178</v>
      </c>
    </row>
    <row r="30" spans="1:5" x14ac:dyDescent="0.2">
      <c r="A30" s="158">
        <v>2037</v>
      </c>
      <c r="B30" s="158">
        <v>20</v>
      </c>
      <c r="C30" s="158">
        <v>58</v>
      </c>
      <c r="D30" s="158">
        <v>83</v>
      </c>
      <c r="E30" s="158">
        <v>181</v>
      </c>
    </row>
    <row r="31" spans="1:5" x14ac:dyDescent="0.2">
      <c r="A31" s="158">
        <v>2038</v>
      </c>
      <c r="B31" s="158">
        <v>20</v>
      </c>
      <c r="C31" s="158">
        <v>59</v>
      </c>
      <c r="D31" s="158">
        <v>84</v>
      </c>
      <c r="E31" s="158">
        <v>185</v>
      </c>
    </row>
    <row r="32" spans="1:5" x14ac:dyDescent="0.2">
      <c r="A32" s="158">
        <v>2039</v>
      </c>
      <c r="B32" s="158">
        <v>21</v>
      </c>
      <c r="C32" s="158">
        <v>60</v>
      </c>
      <c r="D32" s="158">
        <v>85</v>
      </c>
      <c r="E32" s="158">
        <v>188</v>
      </c>
    </row>
    <row r="33" spans="1:5" x14ac:dyDescent="0.2">
      <c r="A33" s="158">
        <v>2040</v>
      </c>
      <c r="B33" s="158">
        <v>21</v>
      </c>
      <c r="C33" s="158">
        <v>61</v>
      </c>
      <c r="D33" s="158">
        <v>86</v>
      </c>
      <c r="E33" s="158">
        <v>191</v>
      </c>
    </row>
    <row r="34" spans="1:5" x14ac:dyDescent="0.2">
      <c r="A34" s="158">
        <v>2041</v>
      </c>
      <c r="B34" s="158">
        <v>22</v>
      </c>
      <c r="C34" s="158">
        <v>62</v>
      </c>
      <c r="D34" s="158">
        <v>87</v>
      </c>
      <c r="E34" s="158">
        <v>194</v>
      </c>
    </row>
    <row r="35" spans="1:5" x14ac:dyDescent="0.2">
      <c r="A35" s="158">
        <v>2042</v>
      </c>
      <c r="B35" s="158">
        <v>22</v>
      </c>
      <c r="C35" s="158">
        <v>63</v>
      </c>
      <c r="D35" s="158">
        <v>88</v>
      </c>
      <c r="E35" s="158">
        <v>197</v>
      </c>
    </row>
    <row r="36" spans="1:5" x14ac:dyDescent="0.2">
      <c r="A36" s="158">
        <v>2043</v>
      </c>
      <c r="B36" s="158">
        <v>23</v>
      </c>
      <c r="C36" s="158">
        <v>64</v>
      </c>
      <c r="D36" s="158">
        <v>89</v>
      </c>
      <c r="E36" s="158">
        <v>200</v>
      </c>
    </row>
    <row r="37" spans="1:5" x14ac:dyDescent="0.2">
      <c r="A37" s="158">
        <v>2044</v>
      </c>
      <c r="B37" s="158">
        <v>23</v>
      </c>
      <c r="C37" s="158">
        <v>65</v>
      </c>
      <c r="D37" s="158">
        <v>90</v>
      </c>
      <c r="E37" s="158">
        <v>203</v>
      </c>
    </row>
    <row r="38" spans="1:5" x14ac:dyDescent="0.2">
      <c r="A38" s="158">
        <v>2045</v>
      </c>
      <c r="B38" s="158">
        <v>24</v>
      </c>
      <c r="C38" s="158">
        <v>66</v>
      </c>
      <c r="D38" s="158">
        <v>92</v>
      </c>
      <c r="E38" s="158">
        <v>206</v>
      </c>
    </row>
    <row r="39" spans="1:5" x14ac:dyDescent="0.2">
      <c r="A39" s="158">
        <v>2046</v>
      </c>
      <c r="B39" s="158">
        <v>24</v>
      </c>
      <c r="C39" s="158">
        <v>67</v>
      </c>
      <c r="D39" s="158">
        <v>93</v>
      </c>
      <c r="E39" s="158">
        <v>209</v>
      </c>
    </row>
    <row r="40" spans="1:5" x14ac:dyDescent="0.2">
      <c r="A40" s="158">
        <v>2047</v>
      </c>
      <c r="B40" s="158">
        <v>25</v>
      </c>
      <c r="C40" s="158">
        <v>68</v>
      </c>
      <c r="D40" s="158">
        <v>94</v>
      </c>
      <c r="E40" s="158">
        <v>211</v>
      </c>
    </row>
    <row r="41" spans="1:5" x14ac:dyDescent="0.2">
      <c r="A41" s="158">
        <v>2048</v>
      </c>
      <c r="B41" s="158">
        <v>25</v>
      </c>
      <c r="C41" s="158">
        <v>69</v>
      </c>
      <c r="D41" s="158">
        <v>95</v>
      </c>
      <c r="E41" s="158">
        <v>214</v>
      </c>
    </row>
    <row r="42" spans="1:5" x14ac:dyDescent="0.2">
      <c r="A42" s="158">
        <v>2049</v>
      </c>
      <c r="B42" s="158">
        <v>26</v>
      </c>
      <c r="C42" s="158">
        <v>70</v>
      </c>
      <c r="D42" s="158">
        <v>96</v>
      </c>
      <c r="E42" s="158">
        <v>217</v>
      </c>
    </row>
    <row r="43" spans="1:5" x14ac:dyDescent="0.2">
      <c r="A43" s="158">
        <v>2050</v>
      </c>
      <c r="B43" s="158">
        <v>26</v>
      </c>
      <c r="C43" s="158">
        <v>71</v>
      </c>
      <c r="D43" s="158">
        <v>97</v>
      </c>
      <c r="E43" s="158">
        <v>220</v>
      </c>
    </row>
  </sheetData>
  <sheetProtection algorithmName="SHA-512" hashValue="oKR/0ePIyvtiDhfj245uOvR1BTGTBkHYTxP4z3oNBIyOfLzbaorxurAGp/b6YnLLSFLVJSi6yocfiIkhQDx2rg==" saltValue="Mql53BCR1vx+29wqs8XzLA==" spinCount="100000" sheet="1" objects="1" scenarios="1"/>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9"/>
  </sheetPr>
  <dimension ref="B4:Q11"/>
  <sheetViews>
    <sheetView showGridLines="0" zoomScaleNormal="100" workbookViewId="0"/>
  </sheetViews>
  <sheetFormatPr baseColWidth="10" defaultColWidth="8.83203125" defaultRowHeight="15" x14ac:dyDescent="0.2"/>
  <cols>
    <col min="2" max="2" width="27.33203125" bestFit="1" customWidth="1"/>
  </cols>
  <sheetData>
    <row r="4" spans="2:17" x14ac:dyDescent="0.2">
      <c r="B4" s="2"/>
      <c r="C4" s="3" t="s">
        <v>86</v>
      </c>
      <c r="D4" s="3"/>
      <c r="E4" s="3"/>
      <c r="F4" s="3"/>
      <c r="G4" s="3"/>
      <c r="H4" s="3"/>
      <c r="I4" s="3"/>
      <c r="K4" s="3" t="s">
        <v>76</v>
      </c>
      <c r="L4" s="3"/>
      <c r="M4" s="3"/>
      <c r="N4" s="3"/>
      <c r="O4" s="3"/>
      <c r="P4" s="3"/>
      <c r="Q4" s="3"/>
    </row>
    <row r="5" spans="2:17"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row>
    <row r="6" spans="2:17" x14ac:dyDescent="0.2">
      <c r="B6" s="1" t="s">
        <v>1</v>
      </c>
      <c r="C6" s="83">
        <v>36.532074195835605</v>
      </c>
      <c r="D6" s="83">
        <v>39.314497873112806</v>
      </c>
      <c r="E6" s="83">
        <v>42.473819773097439</v>
      </c>
      <c r="F6" s="83">
        <v>49.246520550018616</v>
      </c>
      <c r="G6" s="83">
        <v>53.40463821630852</v>
      </c>
      <c r="H6" s="83">
        <v>56.26669753784639</v>
      </c>
      <c r="I6" s="83">
        <v>60.71340707442809</v>
      </c>
    </row>
    <row r="7" spans="2:17" x14ac:dyDescent="0.2">
      <c r="B7" s="1" t="s">
        <v>120</v>
      </c>
      <c r="C7" s="83">
        <v>37.137394162507782</v>
      </c>
      <c r="D7" s="83">
        <v>40.10392248102621</v>
      </c>
      <c r="E7" s="83">
        <v>43.513249567471043</v>
      </c>
      <c r="F7" s="83">
        <v>50.957844820940466</v>
      </c>
      <c r="G7" s="83">
        <v>54.390471168574734</v>
      </c>
      <c r="H7" s="83">
        <v>59.845072825854501</v>
      </c>
      <c r="I7" s="83">
        <v>63.07316372990293</v>
      </c>
      <c r="K7" s="26">
        <f>C7/C$6-1</f>
        <v>1.6569548266744061E-2</v>
      </c>
      <c r="L7" s="26">
        <f t="shared" ref="L7:Q8" si="0">D7/D$6-1</f>
        <v>2.0079732684397111E-2</v>
      </c>
      <c r="M7" s="26">
        <f t="shared" si="0"/>
        <v>2.4472246666921382E-2</v>
      </c>
      <c r="N7" s="26">
        <f t="shared" si="0"/>
        <v>3.475015598683151E-2</v>
      </c>
      <c r="O7" s="26">
        <f t="shared" si="0"/>
        <v>1.8459687869679442E-2</v>
      </c>
      <c r="P7" s="26">
        <f t="shared" si="0"/>
        <v>6.3596682311081176E-2</v>
      </c>
      <c r="Q7" s="26">
        <f t="shared" si="0"/>
        <v>3.8867142682044387E-2</v>
      </c>
    </row>
    <row r="8" spans="2:17" x14ac:dyDescent="0.2">
      <c r="B8" s="1" t="s">
        <v>107</v>
      </c>
      <c r="C8" s="83">
        <v>36.711192419153534</v>
      </c>
      <c r="D8" s="83">
        <v>39.552296208131132</v>
      </c>
      <c r="E8" s="83">
        <v>43.072962516104049</v>
      </c>
      <c r="F8" s="83">
        <v>49.342022986966043</v>
      </c>
      <c r="G8" s="83">
        <v>54.47537153464873</v>
      </c>
      <c r="H8" s="83">
        <v>56.547151385630528</v>
      </c>
      <c r="I8" s="83">
        <v>60.890218416664212</v>
      </c>
      <c r="K8" s="26">
        <f t="shared" ref="K8" si="1">C8/C$6-1</f>
        <v>4.9030400616658643E-3</v>
      </c>
      <c r="L8" s="26">
        <f t="shared" si="0"/>
        <v>6.0486168686630926E-3</v>
      </c>
      <c r="M8" s="26">
        <f t="shared" si="0"/>
        <v>1.4106165779469215E-2</v>
      </c>
      <c r="N8" s="26">
        <f t="shared" si="0"/>
        <v>1.9392727827427514E-3</v>
      </c>
      <c r="O8" s="26">
        <f t="shared" si="0"/>
        <v>2.0049444282411288E-2</v>
      </c>
      <c r="P8" s="26">
        <f t="shared" si="0"/>
        <v>4.9843665979418805E-3</v>
      </c>
      <c r="Q8" s="26">
        <f t="shared" si="0"/>
        <v>2.9122289582492744E-3</v>
      </c>
    </row>
    <row r="9" spans="2:17" x14ac:dyDescent="0.2">
      <c r="B9" s="1" t="s">
        <v>110</v>
      </c>
      <c r="C9" s="83">
        <v>37.851958058309002</v>
      </c>
      <c r="D9" s="83">
        <v>41.95219924647283</v>
      </c>
      <c r="E9" s="83">
        <v>44.880317571731361</v>
      </c>
      <c r="F9" s="83">
        <v>55.967597475878016</v>
      </c>
      <c r="G9" s="83">
        <v>66.534468319765892</v>
      </c>
      <c r="H9" s="83">
        <v>68.66837856668036</v>
      </c>
      <c r="I9" s="83">
        <v>75.530237704194889</v>
      </c>
      <c r="K9" s="28"/>
      <c r="L9" s="28"/>
      <c r="M9" s="28"/>
      <c r="N9" s="28"/>
      <c r="O9" s="28"/>
      <c r="P9" s="28"/>
      <c r="Q9" s="28"/>
    </row>
    <row r="10" spans="2:17" x14ac:dyDescent="0.2">
      <c r="B10" s="1" t="s">
        <v>111</v>
      </c>
      <c r="C10" s="83">
        <v>38.022085308965153</v>
      </c>
      <c r="D10" s="83">
        <v>42.09170206866677</v>
      </c>
      <c r="E10" s="83">
        <v>44.652909537201587</v>
      </c>
      <c r="F10" s="83">
        <v>57.434712102044948</v>
      </c>
      <c r="G10" s="83">
        <v>66.440078924472289</v>
      </c>
      <c r="H10" s="83">
        <v>64.82910537887534</v>
      </c>
      <c r="I10" s="83">
        <v>73.774197658998361</v>
      </c>
      <c r="K10" s="26">
        <f>C10/C$9-1</f>
        <v>4.4945429347162946E-3</v>
      </c>
      <c r="L10" s="26">
        <f t="shared" ref="L10:Q11" si="2">D10/D$9-1</f>
        <v>3.3252803118699603E-3</v>
      </c>
      <c r="M10" s="26">
        <f t="shared" si="2"/>
        <v>-5.0669880881816232E-3</v>
      </c>
      <c r="N10" s="26">
        <f t="shared" si="2"/>
        <v>2.6213643113754515E-2</v>
      </c>
      <c r="O10" s="26">
        <f t="shared" si="2"/>
        <v>-1.4186540852775265E-3</v>
      </c>
      <c r="P10" s="26">
        <f t="shared" si="2"/>
        <v>-5.5910351575826134E-2</v>
      </c>
      <c r="Q10" s="26">
        <f t="shared" si="2"/>
        <v>-2.3249497136151542E-2</v>
      </c>
    </row>
    <row r="11" spans="2:17" x14ac:dyDescent="0.2">
      <c r="B11" s="1" t="s">
        <v>122</v>
      </c>
      <c r="C11" s="83">
        <v>37.922587098015491</v>
      </c>
      <c r="D11" s="83">
        <v>41.983614307553481</v>
      </c>
      <c r="E11" s="83">
        <v>44.908940236535571</v>
      </c>
      <c r="F11" s="83">
        <v>56.080806495160786</v>
      </c>
      <c r="G11" s="83">
        <v>66.425546543819877</v>
      </c>
      <c r="H11" s="83">
        <v>68.416616015619979</v>
      </c>
      <c r="I11" s="83">
        <v>75.449128656684749</v>
      </c>
      <c r="K11" s="26">
        <f t="shared" ref="K11" si="3">C11/C$9-1</f>
        <v>1.8659282988131576E-3</v>
      </c>
      <c r="L11" s="26">
        <f t="shared" si="2"/>
        <v>7.4882989795321819E-4</v>
      </c>
      <c r="M11" s="26">
        <f t="shared" si="2"/>
        <v>6.3775539819799221E-4</v>
      </c>
      <c r="N11" s="26">
        <f t="shared" si="2"/>
        <v>2.0227600323841077E-3</v>
      </c>
      <c r="O11" s="26">
        <f t="shared" si="2"/>
        <v>-1.6370729141853557E-3</v>
      </c>
      <c r="P11" s="26">
        <f t="shared" si="2"/>
        <v>-3.6663535140254444E-3</v>
      </c>
      <c r="Q11" s="26">
        <f t="shared" si="2"/>
        <v>-1.073861938946763E-3</v>
      </c>
    </row>
  </sheetData>
  <sheetProtection algorithmName="SHA-512" hashValue="j9cdysIYioBwWpV2VihsWbgzrl97Sa6E1c94Mvd/S98JCLmHh//oXV6oX7hEE8QA7z4ZfO3P0CC/Zo7+7129Ng==" saltValue="Sean+zeyFLr6LPxjfZKVyw==" spinCount="100000" sheet="1" objects="1" scenarios="1"/>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9"/>
  </sheetPr>
  <dimension ref="B4:AT11"/>
  <sheetViews>
    <sheetView showGridLines="0" zoomScaleNormal="100" workbookViewId="0"/>
  </sheetViews>
  <sheetFormatPr baseColWidth="10" defaultColWidth="8.83203125" defaultRowHeight="15" x14ac:dyDescent="0.2"/>
  <cols>
    <col min="2" max="2" width="27.33203125" bestFit="1" customWidth="1"/>
  </cols>
  <sheetData>
    <row r="4" spans="2:46" ht="16" thickBot="1" x14ac:dyDescent="0.25">
      <c r="B4" s="2" t="s">
        <v>110</v>
      </c>
      <c r="C4" s="3"/>
      <c r="D4" s="3"/>
      <c r="E4" s="3"/>
      <c r="F4" s="3"/>
      <c r="G4" s="3"/>
      <c r="H4" s="3"/>
      <c r="I4" s="3"/>
      <c r="K4" s="4" t="s">
        <v>121</v>
      </c>
      <c r="L4" s="4"/>
      <c r="M4" s="4"/>
      <c r="N4" s="4"/>
      <c r="O4" s="4"/>
      <c r="P4" s="4"/>
      <c r="Q4" s="4"/>
      <c r="R4" s="4"/>
      <c r="T4" s="4" t="s">
        <v>122</v>
      </c>
      <c r="U4" s="5"/>
      <c r="V4" s="5"/>
      <c r="W4" s="5"/>
      <c r="X4" s="5"/>
      <c r="Y4" s="5"/>
      <c r="Z4" s="5"/>
      <c r="AA4" s="5"/>
      <c r="AC4" s="6" t="s">
        <v>116</v>
      </c>
      <c r="AD4" s="7"/>
      <c r="AE4" s="7"/>
      <c r="AF4" s="7"/>
      <c r="AG4" s="7"/>
      <c r="AH4" s="7"/>
      <c r="AI4" s="7"/>
      <c r="AJ4" s="7"/>
      <c r="AK4" s="8"/>
      <c r="AL4" s="6" t="s">
        <v>114</v>
      </c>
      <c r="AM4" s="6"/>
      <c r="AN4" s="6"/>
      <c r="AO4" s="6"/>
      <c r="AP4" s="6"/>
      <c r="AQ4" s="6"/>
      <c r="AR4" s="6"/>
      <c r="AS4" s="6"/>
      <c r="AT4" s="8"/>
    </row>
    <row r="5" spans="2:46" x14ac:dyDescent="0.2">
      <c r="B5" s="44"/>
      <c r="C5" s="84">
        <v>2016</v>
      </c>
      <c r="D5" s="84">
        <v>2018</v>
      </c>
      <c r="E5" s="84">
        <v>2020</v>
      </c>
      <c r="F5" s="84">
        <v>2025</v>
      </c>
      <c r="G5" s="84">
        <v>2030</v>
      </c>
      <c r="H5" s="84">
        <v>2040</v>
      </c>
      <c r="I5" s="85">
        <v>2050</v>
      </c>
      <c r="K5" s="44"/>
      <c r="L5" s="84">
        <v>2016</v>
      </c>
      <c r="M5" s="84">
        <v>2018</v>
      </c>
      <c r="N5" s="84">
        <v>2020</v>
      </c>
      <c r="O5" s="84">
        <v>2025</v>
      </c>
      <c r="P5" s="84">
        <v>2030</v>
      </c>
      <c r="Q5" s="84">
        <v>2040</v>
      </c>
      <c r="R5" s="85">
        <v>2050</v>
      </c>
      <c r="T5" s="44"/>
      <c r="U5" s="84">
        <v>2016</v>
      </c>
      <c r="V5" s="84">
        <v>2018</v>
      </c>
      <c r="W5" s="84">
        <v>2020</v>
      </c>
      <c r="X5" s="84">
        <v>2025</v>
      </c>
      <c r="Y5" s="84">
        <v>2030</v>
      </c>
      <c r="Z5" s="84">
        <v>2040</v>
      </c>
      <c r="AA5" s="85">
        <v>2050</v>
      </c>
      <c r="AC5" s="44"/>
      <c r="AD5" s="84">
        <v>2016</v>
      </c>
      <c r="AE5" s="84">
        <v>2018</v>
      </c>
      <c r="AF5" s="84">
        <v>2020</v>
      </c>
      <c r="AG5" s="84">
        <v>2025</v>
      </c>
      <c r="AH5" s="84">
        <v>2030</v>
      </c>
      <c r="AI5" s="84">
        <v>2040</v>
      </c>
      <c r="AJ5" s="85">
        <v>2050</v>
      </c>
      <c r="AL5" s="44"/>
      <c r="AM5" s="84">
        <v>2016</v>
      </c>
      <c r="AN5" s="84">
        <v>2018</v>
      </c>
      <c r="AO5" s="84">
        <v>2020</v>
      </c>
      <c r="AP5" s="84">
        <v>2025</v>
      </c>
      <c r="AQ5" s="84">
        <v>2030</v>
      </c>
      <c r="AR5" s="84">
        <v>2040</v>
      </c>
      <c r="AS5" s="85">
        <v>2050</v>
      </c>
    </row>
    <row r="6" spans="2:46" s="65" customFormat="1" x14ac:dyDescent="0.2">
      <c r="B6" t="s">
        <v>88</v>
      </c>
      <c r="C6" s="86">
        <v>0</v>
      </c>
      <c r="D6" s="86">
        <v>0</v>
      </c>
      <c r="E6" s="86">
        <v>0</v>
      </c>
      <c r="F6" s="86">
        <v>16.856946303110501</v>
      </c>
      <c r="G6" s="86">
        <v>28.538525955425499</v>
      </c>
      <c r="H6" s="86">
        <v>31.5074651441894</v>
      </c>
      <c r="I6" s="86">
        <v>37.364548701866902</v>
      </c>
      <c r="K6" t="s">
        <v>88</v>
      </c>
      <c r="L6" s="148">
        <v>0</v>
      </c>
      <c r="M6" s="148">
        <v>0</v>
      </c>
      <c r="N6" s="148">
        <v>0</v>
      </c>
      <c r="O6" s="148">
        <v>17.804303407083001</v>
      </c>
      <c r="P6" s="148">
        <v>28.026868668725498</v>
      </c>
      <c r="Q6" s="148">
        <v>30.325111389910202</v>
      </c>
      <c r="R6" s="148">
        <v>37.898650689270497</v>
      </c>
      <c r="T6" t="s">
        <v>88</v>
      </c>
      <c r="U6" s="86">
        <v>0</v>
      </c>
      <c r="V6" s="86">
        <v>0</v>
      </c>
      <c r="W6" s="86">
        <v>0</v>
      </c>
      <c r="X6" s="86">
        <v>16.947098517105999</v>
      </c>
      <c r="Y6" s="86">
        <v>28.383428820018601</v>
      </c>
      <c r="Z6" s="86">
        <v>31.485578812215401</v>
      </c>
      <c r="AA6" s="86">
        <v>37.654996912539602</v>
      </c>
      <c r="AC6" t="s">
        <v>88</v>
      </c>
      <c r="AD6" s="52" t="str">
        <f t="shared" ref="AD6:AJ11" si="0">IFERROR(L6/C6-1,"N/A")</f>
        <v>N/A</v>
      </c>
      <c r="AE6" s="52" t="str">
        <f t="shared" si="0"/>
        <v>N/A</v>
      </c>
      <c r="AF6" s="52" t="str">
        <f t="shared" si="0"/>
        <v>N/A</v>
      </c>
      <c r="AG6" s="52">
        <f t="shared" si="0"/>
        <v>5.6199805524544511E-2</v>
      </c>
      <c r="AH6" s="52">
        <f t="shared" si="0"/>
        <v>-1.7928651518272609E-2</v>
      </c>
      <c r="AI6" s="52">
        <f t="shared" si="0"/>
        <v>-3.7526146545535322E-2</v>
      </c>
      <c r="AJ6" s="52">
        <f t="shared" si="0"/>
        <v>1.4294351356019641E-2</v>
      </c>
      <c r="AL6" t="s">
        <v>88</v>
      </c>
      <c r="AM6" s="52" t="str">
        <f t="shared" ref="AM6:AS11" si="1">IFERROR(U6/C6-1,"N/A")</f>
        <v>N/A</v>
      </c>
      <c r="AN6" s="52" t="str">
        <f t="shared" si="1"/>
        <v>N/A</v>
      </c>
      <c r="AO6" s="52" t="str">
        <f t="shared" si="1"/>
        <v>N/A</v>
      </c>
      <c r="AP6" s="52">
        <f t="shared" si="1"/>
        <v>5.3480750531229582E-3</v>
      </c>
      <c r="AQ6" s="52">
        <f t="shared" si="1"/>
        <v>-5.434658245809354E-3</v>
      </c>
      <c r="AR6" s="52">
        <f t="shared" si="1"/>
        <v>-6.9463956791948611E-4</v>
      </c>
      <c r="AS6" s="52">
        <f t="shared" si="1"/>
        <v>7.7733632751781911E-3</v>
      </c>
    </row>
    <row r="7" spans="2:46" s="65" customFormat="1" x14ac:dyDescent="0.2">
      <c r="B7" t="s">
        <v>89</v>
      </c>
      <c r="C7" s="86">
        <v>0</v>
      </c>
      <c r="D7" s="86">
        <v>0</v>
      </c>
      <c r="E7" s="86">
        <v>0</v>
      </c>
      <c r="F7" s="86">
        <v>15.907767942289601</v>
      </c>
      <c r="G7" s="86">
        <v>27.534149558559399</v>
      </c>
      <c r="H7" s="86">
        <v>29.416705656069301</v>
      </c>
      <c r="I7" s="86">
        <v>37.816357029579898</v>
      </c>
      <c r="K7" t="s">
        <v>89</v>
      </c>
      <c r="L7" s="148">
        <v>0</v>
      </c>
      <c r="M7" s="148">
        <v>0</v>
      </c>
      <c r="N7" s="148">
        <v>0</v>
      </c>
      <c r="O7" s="148">
        <v>16.790773970952198</v>
      </c>
      <c r="P7" s="148">
        <v>26.8148253705568</v>
      </c>
      <c r="Q7" s="148">
        <v>7.8092399793862004</v>
      </c>
      <c r="R7" s="148">
        <v>22.306422579660101</v>
      </c>
      <c r="T7" t="s">
        <v>89</v>
      </c>
      <c r="U7" s="86">
        <v>0</v>
      </c>
      <c r="V7" s="86">
        <v>0</v>
      </c>
      <c r="W7" s="86">
        <v>0</v>
      </c>
      <c r="X7" s="86">
        <v>16.104160139108</v>
      </c>
      <c r="Y7" s="86">
        <v>27.206976232922301</v>
      </c>
      <c r="Z7" s="86">
        <v>27.131920146292298</v>
      </c>
      <c r="AA7" s="86">
        <v>36.019343192807099</v>
      </c>
      <c r="AC7" t="s">
        <v>89</v>
      </c>
      <c r="AD7" s="52" t="str">
        <f t="shared" si="0"/>
        <v>N/A</v>
      </c>
      <c r="AE7" s="52" t="str">
        <f t="shared" si="0"/>
        <v>N/A</v>
      </c>
      <c r="AF7" s="52" t="str">
        <f t="shared" si="0"/>
        <v>N/A</v>
      </c>
      <c r="AG7" s="52">
        <f t="shared" si="0"/>
        <v>5.5507852004503588E-2</v>
      </c>
      <c r="AH7" s="52">
        <f t="shared" si="0"/>
        <v>-2.6124801366127048E-2</v>
      </c>
      <c r="AI7" s="52">
        <f t="shared" si="0"/>
        <v>-0.73453043754493341</v>
      </c>
      <c r="AJ7" s="52">
        <f t="shared" si="0"/>
        <v>-0.41013824884792449</v>
      </c>
      <c r="AL7" t="s">
        <v>89</v>
      </c>
      <c r="AM7" s="52" t="str">
        <f t="shared" si="1"/>
        <v>N/A</v>
      </c>
      <c r="AN7" s="52" t="str">
        <f t="shared" si="1"/>
        <v>N/A</v>
      </c>
      <c r="AO7" s="52" t="str">
        <f t="shared" si="1"/>
        <v>N/A</v>
      </c>
      <c r="AP7" s="52">
        <f t="shared" si="1"/>
        <v>1.2345679012346178E-2</v>
      </c>
      <c r="AQ7" s="52">
        <f t="shared" si="1"/>
        <v>-1.1882456181959378E-2</v>
      </c>
      <c r="AR7" s="52">
        <f t="shared" si="1"/>
        <v>-7.7669659427196946E-2</v>
      </c>
      <c r="AS7" s="52">
        <f t="shared" si="1"/>
        <v>-4.7519485691526975E-2</v>
      </c>
    </row>
    <row r="8" spans="2:46" s="65" customFormat="1" x14ac:dyDescent="0.2">
      <c r="B8" t="s">
        <v>90</v>
      </c>
      <c r="C8" s="86">
        <v>0</v>
      </c>
      <c r="D8" s="86">
        <v>0</v>
      </c>
      <c r="E8" s="86">
        <v>0</v>
      </c>
      <c r="F8" s="86">
        <v>0</v>
      </c>
      <c r="G8" s="86">
        <v>5.3983598730126197</v>
      </c>
      <c r="H8" s="86">
        <v>18.3547632832034</v>
      </c>
      <c r="I8" s="86">
        <v>32.2591145987098</v>
      </c>
      <c r="K8" t="s">
        <v>90</v>
      </c>
      <c r="L8" s="148">
        <v>0</v>
      </c>
      <c r="M8" s="148">
        <v>0</v>
      </c>
      <c r="N8" s="148">
        <v>0</v>
      </c>
      <c r="O8" s="148">
        <v>0</v>
      </c>
      <c r="P8" s="148">
        <v>5.4195836915419804</v>
      </c>
      <c r="Q8" s="148">
        <v>14.7939308451913</v>
      </c>
      <c r="R8" s="148">
        <v>32.033748301910101</v>
      </c>
      <c r="T8" t="s">
        <v>90</v>
      </c>
      <c r="U8" s="86">
        <v>0</v>
      </c>
      <c r="V8" s="86">
        <v>0</v>
      </c>
      <c r="W8" s="86">
        <v>0</v>
      </c>
      <c r="X8" s="86">
        <v>0</v>
      </c>
      <c r="Y8" s="86">
        <v>5.5772929892293304</v>
      </c>
      <c r="Z8" s="86">
        <v>17.033714121808298</v>
      </c>
      <c r="AA8" s="86">
        <v>32.4995411730999</v>
      </c>
      <c r="AC8" t="s">
        <v>90</v>
      </c>
      <c r="AD8" s="52" t="str">
        <f t="shared" si="0"/>
        <v>N/A</v>
      </c>
      <c r="AE8" s="52" t="str">
        <f t="shared" si="0"/>
        <v>N/A</v>
      </c>
      <c r="AF8" s="52" t="str">
        <f t="shared" si="0"/>
        <v>N/A</v>
      </c>
      <c r="AG8" s="52" t="str">
        <f t="shared" si="0"/>
        <v>N/A</v>
      </c>
      <c r="AH8" s="52">
        <f t="shared" si="0"/>
        <v>3.9315308776397551E-3</v>
      </c>
      <c r="AI8" s="52">
        <f t="shared" si="0"/>
        <v>-0.19400045552593148</v>
      </c>
      <c r="AJ8" s="52">
        <f t="shared" si="0"/>
        <v>-6.9861277844467384E-3</v>
      </c>
      <c r="AL8" t="s">
        <v>90</v>
      </c>
      <c r="AM8" s="52" t="str">
        <f t="shared" si="1"/>
        <v>N/A</v>
      </c>
      <c r="AN8" s="52" t="str">
        <f t="shared" si="1"/>
        <v>N/A</v>
      </c>
      <c r="AO8" s="52" t="str">
        <f t="shared" si="1"/>
        <v>N/A</v>
      </c>
      <c r="AP8" s="52" t="str">
        <f t="shared" si="1"/>
        <v>N/A</v>
      </c>
      <c r="AQ8" s="52">
        <f t="shared" si="1"/>
        <v>3.3145829553014705E-2</v>
      </c>
      <c r="AR8" s="52">
        <f t="shared" si="1"/>
        <v>-7.1973097174399703E-2</v>
      </c>
      <c r="AS8" s="52">
        <f t="shared" si="1"/>
        <v>7.4529811924755052E-3</v>
      </c>
    </row>
    <row r="9" spans="2:46" s="65" customFormat="1" x14ac:dyDescent="0.2">
      <c r="B9" t="s">
        <v>91</v>
      </c>
      <c r="C9" s="86">
        <v>0</v>
      </c>
      <c r="D9" s="86">
        <v>0</v>
      </c>
      <c r="E9" s="86">
        <v>0</v>
      </c>
      <c r="F9" s="86">
        <v>17.004468107830299</v>
      </c>
      <c r="G9" s="86">
        <v>28.505220886348599</v>
      </c>
      <c r="H9" s="86">
        <v>29.679341639756899</v>
      </c>
      <c r="I9" s="86">
        <v>37.241915012916202</v>
      </c>
      <c r="K9" t="s">
        <v>91</v>
      </c>
      <c r="L9" s="148">
        <v>0</v>
      </c>
      <c r="M9" s="148">
        <v>0</v>
      </c>
      <c r="N9" s="148">
        <v>0</v>
      </c>
      <c r="O9" s="148">
        <v>17.811891977284599</v>
      </c>
      <c r="P9" s="148">
        <v>27.695124059097399</v>
      </c>
      <c r="Q9" s="148">
        <v>5.2131275451255803</v>
      </c>
      <c r="R9" s="148">
        <v>20.685829137517999</v>
      </c>
      <c r="T9" t="s">
        <v>91</v>
      </c>
      <c r="U9" s="86">
        <v>0</v>
      </c>
      <c r="V9" s="86">
        <v>0</v>
      </c>
      <c r="W9" s="86">
        <v>0</v>
      </c>
      <c r="X9" s="86">
        <v>16.625343140556499</v>
      </c>
      <c r="Y9" s="86">
        <v>28.0650715420783</v>
      </c>
      <c r="Z9" s="86">
        <v>27.394064302295099</v>
      </c>
      <c r="AA9" s="86">
        <v>34.807528713833896</v>
      </c>
      <c r="AC9" t="s">
        <v>91</v>
      </c>
      <c r="AD9" s="52" t="str">
        <f t="shared" si="0"/>
        <v>N/A</v>
      </c>
      <c r="AE9" s="52" t="str">
        <f t="shared" si="0"/>
        <v>N/A</v>
      </c>
      <c r="AF9" s="52" t="str">
        <f t="shared" si="0"/>
        <v>N/A</v>
      </c>
      <c r="AG9" s="52">
        <f t="shared" si="0"/>
        <v>4.7483041770797429E-2</v>
      </c>
      <c r="AH9" s="52">
        <f t="shared" si="0"/>
        <v>-2.8419243986253839E-2</v>
      </c>
      <c r="AI9" s="52">
        <f t="shared" si="0"/>
        <v>-0.82435164470958666</v>
      </c>
      <c r="AJ9" s="52">
        <f t="shared" si="0"/>
        <v>-0.44455517042172077</v>
      </c>
      <c r="AL9" t="s">
        <v>91</v>
      </c>
      <c r="AM9" s="52" t="str">
        <f t="shared" si="1"/>
        <v>N/A</v>
      </c>
      <c r="AN9" s="52" t="str">
        <f t="shared" si="1"/>
        <v>N/A</v>
      </c>
      <c r="AO9" s="52" t="str">
        <f t="shared" si="1"/>
        <v>N/A</v>
      </c>
      <c r="AP9" s="52">
        <f t="shared" si="1"/>
        <v>-2.2295608711172754E-2</v>
      </c>
      <c r="AQ9" s="52">
        <f t="shared" si="1"/>
        <v>-1.5441008018327262E-2</v>
      </c>
      <c r="AR9" s="52">
        <f t="shared" si="1"/>
        <v>-7.6998922860221475E-2</v>
      </c>
      <c r="AS9" s="52">
        <f t="shared" si="1"/>
        <v>-6.5366839976891966E-2</v>
      </c>
    </row>
    <row r="10" spans="2:46" s="65" customFormat="1" x14ac:dyDescent="0.2">
      <c r="B10" t="s">
        <v>92</v>
      </c>
      <c r="C10" s="86">
        <v>0</v>
      </c>
      <c r="D10" s="86">
        <v>0</v>
      </c>
      <c r="E10" s="86">
        <v>0</v>
      </c>
      <c r="F10" s="86">
        <v>11.5507144753172</v>
      </c>
      <c r="G10" s="86">
        <v>25.752328362948798</v>
      </c>
      <c r="H10" s="86">
        <v>31.242861849762502</v>
      </c>
      <c r="I10" s="86">
        <v>42.826588663683303</v>
      </c>
      <c r="K10" t="s">
        <v>92</v>
      </c>
      <c r="L10" s="148">
        <v>0</v>
      </c>
      <c r="M10" s="148">
        <v>0</v>
      </c>
      <c r="N10" s="148">
        <v>0</v>
      </c>
      <c r="O10" s="148">
        <v>12.8368253530908</v>
      </c>
      <c r="P10" s="148">
        <v>25.4711943975061</v>
      </c>
      <c r="Q10" s="148">
        <v>29.166611278344199</v>
      </c>
      <c r="R10" s="148">
        <v>40.963955045980697</v>
      </c>
      <c r="T10" t="s">
        <v>92</v>
      </c>
      <c r="U10" s="86">
        <v>0</v>
      </c>
      <c r="V10" s="86">
        <v>0</v>
      </c>
      <c r="W10" s="86">
        <v>0</v>
      </c>
      <c r="X10" s="86">
        <v>11.701878793733799</v>
      </c>
      <c r="Y10" s="86">
        <v>25.478051323492501</v>
      </c>
      <c r="Z10" s="86">
        <v>30.8776797937923</v>
      </c>
      <c r="AA10" s="86">
        <v>42.2677447916668</v>
      </c>
      <c r="AC10" t="s">
        <v>92</v>
      </c>
      <c r="AD10" s="52" t="str">
        <f t="shared" si="0"/>
        <v>N/A</v>
      </c>
      <c r="AE10" s="52" t="str">
        <f t="shared" si="0"/>
        <v>N/A</v>
      </c>
      <c r="AF10" s="52" t="str">
        <f t="shared" si="0"/>
        <v>N/A</v>
      </c>
      <c r="AG10" s="52">
        <f t="shared" si="0"/>
        <v>0.11134470343993863</v>
      </c>
      <c r="AH10" s="52">
        <f t="shared" si="0"/>
        <v>-1.0916836779977568E-2</v>
      </c>
      <c r="AI10" s="52">
        <f t="shared" si="0"/>
        <v>-6.6455198035390128E-2</v>
      </c>
      <c r="AJ10" s="52">
        <f t="shared" si="0"/>
        <v>-4.3492458209311136E-2</v>
      </c>
      <c r="AL10" t="s">
        <v>92</v>
      </c>
      <c r="AM10" s="52" t="str">
        <f t="shared" si="1"/>
        <v>N/A</v>
      </c>
      <c r="AN10" s="52" t="str">
        <f t="shared" si="1"/>
        <v>N/A</v>
      </c>
      <c r="AO10" s="52" t="str">
        <f t="shared" si="1"/>
        <v>N/A</v>
      </c>
      <c r="AP10" s="52">
        <f t="shared" si="1"/>
        <v>1.3087010222581741E-2</v>
      </c>
      <c r="AQ10" s="52">
        <f t="shared" si="1"/>
        <v>-1.0650572468271058E-2</v>
      </c>
      <c r="AR10" s="52">
        <f t="shared" si="1"/>
        <v>-1.1688495686670852E-2</v>
      </c>
      <c r="AS10" s="52">
        <f t="shared" si="1"/>
        <v>-1.304899338131027E-2</v>
      </c>
    </row>
    <row r="11" spans="2:46" s="65" customFormat="1" x14ac:dyDescent="0.2">
      <c r="B11" t="s">
        <v>93</v>
      </c>
      <c r="C11" s="86">
        <v>0</v>
      </c>
      <c r="D11" s="86">
        <v>0</v>
      </c>
      <c r="E11" s="86">
        <v>0</v>
      </c>
      <c r="F11" s="86">
        <v>16.861499445231502</v>
      </c>
      <c r="G11" s="86">
        <v>25.558701833904099</v>
      </c>
      <c r="H11" s="86">
        <v>25.274532894613799</v>
      </c>
      <c r="I11" s="86">
        <v>27.819559911872499</v>
      </c>
      <c r="K11" t="s">
        <v>93</v>
      </c>
      <c r="L11" s="148">
        <v>0</v>
      </c>
      <c r="M11" s="148">
        <v>0</v>
      </c>
      <c r="N11" s="148">
        <v>0</v>
      </c>
      <c r="O11" s="148">
        <v>17.669530400301898</v>
      </c>
      <c r="P11" s="148">
        <v>25.420910273605799</v>
      </c>
      <c r="Q11" s="148">
        <v>0</v>
      </c>
      <c r="R11" s="148">
        <v>11.315109273927201</v>
      </c>
      <c r="T11" t="s">
        <v>93</v>
      </c>
      <c r="U11" s="86">
        <v>0</v>
      </c>
      <c r="V11" s="86">
        <v>0</v>
      </c>
      <c r="W11" s="86">
        <v>0</v>
      </c>
      <c r="X11" s="86">
        <v>16.509389787875499</v>
      </c>
      <c r="Y11" s="86">
        <v>24.9128447100416</v>
      </c>
      <c r="Z11" s="86">
        <v>24.633189593623701</v>
      </c>
      <c r="AA11" s="86">
        <v>25.4954363594345</v>
      </c>
      <c r="AC11" t="s">
        <v>93</v>
      </c>
      <c r="AD11" s="52" t="str">
        <f t="shared" si="0"/>
        <v>N/A</v>
      </c>
      <c r="AE11" s="52" t="str">
        <f t="shared" si="0"/>
        <v>N/A</v>
      </c>
      <c r="AF11" s="52" t="str">
        <f t="shared" si="0"/>
        <v>N/A</v>
      </c>
      <c r="AG11" s="52">
        <f t="shared" si="0"/>
        <v>4.7921654755260334E-2</v>
      </c>
      <c r="AH11" s="52">
        <f t="shared" si="0"/>
        <v>-5.3911799274373173E-3</v>
      </c>
      <c r="AI11" s="52">
        <f t="shared" si="0"/>
        <v>-1</v>
      </c>
      <c r="AJ11" s="52">
        <f t="shared" si="0"/>
        <v>-0.59326785507134239</v>
      </c>
      <c r="AL11" t="s">
        <v>93</v>
      </c>
      <c r="AM11" s="52" t="str">
        <f t="shared" si="1"/>
        <v>N/A</v>
      </c>
      <c r="AN11" s="52" t="str">
        <f t="shared" si="1"/>
        <v>N/A</v>
      </c>
      <c r="AO11" s="52" t="str">
        <f t="shared" si="1"/>
        <v>N/A</v>
      </c>
      <c r="AP11" s="52">
        <f t="shared" si="1"/>
        <v>-2.0882464130767553E-2</v>
      </c>
      <c r="AQ11" s="52">
        <f t="shared" si="1"/>
        <v>-2.5269558996371067E-2</v>
      </c>
      <c r="AR11" s="52">
        <f t="shared" si="1"/>
        <v>-2.5375080270099604E-2</v>
      </c>
      <c r="AS11" s="52">
        <f t="shared" si="1"/>
        <v>-8.3542786435170657E-2</v>
      </c>
    </row>
  </sheetData>
  <sheetProtection algorithmName="SHA-512" hashValue="xWVImgcL7k7G9GKWtUzJWCFU//tW1e/n2UCyodUuX5hBB5m3J1r2P3ewe85kPk7xNFQAV5NCZu2h3RGny5M2dg==" saltValue="/kHBxqtoAJyBafnAOLYtxg==" spinCount="100000" sheet="1" objects="1" scenarios="1"/>
  <pageMargins left="0.7" right="0.7" top="0.75" bottom="0.75" header="0.3" footer="0.3"/>
  <pageSetup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9"/>
  </sheetPr>
  <dimension ref="B4:Q27"/>
  <sheetViews>
    <sheetView showGridLines="0" zoomScaleNormal="100" workbookViewId="0"/>
  </sheetViews>
  <sheetFormatPr baseColWidth="10" defaultColWidth="8.83203125" defaultRowHeight="15" x14ac:dyDescent="0.2"/>
  <cols>
    <col min="2" max="2" width="33.5" customWidth="1"/>
    <col min="3" max="9" width="10.33203125" customWidth="1"/>
  </cols>
  <sheetData>
    <row r="4" spans="2:17" x14ac:dyDescent="0.2">
      <c r="B4" s="2"/>
      <c r="C4" s="3" t="s">
        <v>94</v>
      </c>
      <c r="D4" s="3"/>
      <c r="E4" s="3"/>
      <c r="F4" s="3"/>
      <c r="G4" s="3"/>
      <c r="H4" s="3"/>
      <c r="I4" s="3"/>
      <c r="K4" s="3" t="s">
        <v>96</v>
      </c>
      <c r="L4" s="3"/>
      <c r="M4" s="3"/>
      <c r="N4" s="3"/>
      <c r="O4" s="3"/>
      <c r="P4" s="3"/>
      <c r="Q4" s="3"/>
    </row>
    <row r="5" spans="2:17"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row>
    <row r="6" spans="2:17" x14ac:dyDescent="0.2">
      <c r="B6" s="1" t="s">
        <v>1</v>
      </c>
      <c r="C6" s="11">
        <v>2132072.4248220478</v>
      </c>
      <c r="D6" s="11">
        <v>2250364.9688726435</v>
      </c>
      <c r="E6" s="11">
        <v>2359631.4637173419</v>
      </c>
      <c r="F6" s="11">
        <v>2436879.7078965288</v>
      </c>
      <c r="G6" s="11">
        <v>2523562.8692795071</v>
      </c>
      <c r="H6" s="11">
        <v>2728973.5872847098</v>
      </c>
      <c r="I6" s="11">
        <v>3006883.9957675603</v>
      </c>
    </row>
    <row r="7" spans="2:17" x14ac:dyDescent="0.2">
      <c r="B7" s="1" t="s">
        <v>120</v>
      </c>
      <c r="C7" s="11">
        <v>2125247.4740342973</v>
      </c>
      <c r="D7" s="11">
        <v>2240105.5753383669</v>
      </c>
      <c r="E7" s="11">
        <v>2345722.3958048606</v>
      </c>
      <c r="F7" s="11">
        <v>2410011.4125836352</v>
      </c>
      <c r="G7" s="11">
        <v>2431385.3146253033</v>
      </c>
      <c r="H7" s="11">
        <v>2314764.0263705184</v>
      </c>
      <c r="I7" s="11">
        <v>2550218.6502430998</v>
      </c>
      <c r="K7" s="26">
        <f>(C7/C6)-1</f>
        <v>-3.2010876874035699E-3</v>
      </c>
      <c r="L7" s="26">
        <f t="shared" ref="L7:Q7" si="0">(D7/D6)-1</f>
        <v>-4.558990953105857E-3</v>
      </c>
      <c r="M7" s="26">
        <f t="shared" si="0"/>
        <v>-5.8945933406774342E-3</v>
      </c>
      <c r="N7" s="26">
        <f t="shared" si="0"/>
        <v>-1.1025696190841483E-2</v>
      </c>
      <c r="O7" s="26">
        <f t="shared" si="0"/>
        <v>-3.6526751830249116E-2</v>
      </c>
      <c r="P7" s="26">
        <f t="shared" si="0"/>
        <v>-0.15178218024686863</v>
      </c>
      <c r="Q7" s="26">
        <f t="shared" si="0"/>
        <v>-0.15187328349455953</v>
      </c>
    </row>
    <row r="8" spans="2:17" x14ac:dyDescent="0.2">
      <c r="B8" s="1" t="s">
        <v>107</v>
      </c>
      <c r="C8" s="11">
        <v>2129460.125200117</v>
      </c>
      <c r="D8" s="11">
        <v>2246974.8861744008</v>
      </c>
      <c r="E8" s="11">
        <v>2354208.0578514459</v>
      </c>
      <c r="F8" s="11">
        <v>2423420.2341823103</v>
      </c>
      <c r="G8" s="11">
        <v>2499847.2913001906</v>
      </c>
      <c r="H8" s="11">
        <v>2664642.4105126983</v>
      </c>
      <c r="I8" s="11">
        <v>2961394.7205308038</v>
      </c>
      <c r="K8" s="26">
        <f>(C8/C6)-1</f>
        <v>-1.225239626720831E-3</v>
      </c>
      <c r="L8" s="26">
        <f t="shared" ref="L8:Q8" si="1">(D8/D6)-1</f>
        <v>-1.5064590611455486E-3</v>
      </c>
      <c r="M8" s="26">
        <f t="shared" si="1"/>
        <v>-2.2984122517810679E-3</v>
      </c>
      <c r="N8" s="26">
        <f t="shared" si="1"/>
        <v>-5.5232409177211617E-3</v>
      </c>
      <c r="O8" s="26">
        <f t="shared" si="1"/>
        <v>-9.3976568874177824E-3</v>
      </c>
      <c r="P8" s="26">
        <f t="shared" si="1"/>
        <v>-2.3573396632255439E-2</v>
      </c>
      <c r="Q8" s="26">
        <f t="shared" si="1"/>
        <v>-1.5128377184083774E-2</v>
      </c>
    </row>
    <row r="9" spans="2:17" x14ac:dyDescent="0.2">
      <c r="B9" s="1" t="s">
        <v>110</v>
      </c>
      <c r="C9" s="11">
        <v>2119020.5300260209</v>
      </c>
      <c r="D9" s="11">
        <v>2203292.5609610765</v>
      </c>
      <c r="E9" s="11">
        <v>2159585.8251139377</v>
      </c>
      <c r="F9" s="11">
        <v>1967272.0129578733</v>
      </c>
      <c r="G9" s="11">
        <v>1826592.7394617687</v>
      </c>
      <c r="H9" s="11">
        <v>1842561.0653750699</v>
      </c>
      <c r="I9" s="11">
        <v>1937627.3611635913</v>
      </c>
    </row>
    <row r="10" spans="2:17" x14ac:dyDescent="0.2">
      <c r="B10" s="1" t="s">
        <v>111</v>
      </c>
      <c r="C10" s="11">
        <v>2116243.8073495952</v>
      </c>
      <c r="D10" s="11">
        <v>2205977.9963483019</v>
      </c>
      <c r="E10" s="11">
        <v>2172279.0458464455</v>
      </c>
      <c r="F10" s="11">
        <v>1972075.2204907853</v>
      </c>
      <c r="G10" s="11">
        <v>1827908.5849031126</v>
      </c>
      <c r="H10" s="11">
        <v>1798272.973590116</v>
      </c>
      <c r="I10" s="11">
        <v>1904159.5872411488</v>
      </c>
      <c r="K10" s="26">
        <f>(C10/C9)-1</f>
        <v>-1.310380261578481E-3</v>
      </c>
      <c r="L10" s="26">
        <f t="shared" ref="L10:Q10" si="2">(D10/D9)-1</f>
        <v>1.2188283275706979E-3</v>
      </c>
      <c r="M10" s="26">
        <f t="shared" si="2"/>
        <v>5.8776180992194949E-3</v>
      </c>
      <c r="N10" s="26">
        <f t="shared" si="2"/>
        <v>2.4415573958631587E-3</v>
      </c>
      <c r="O10" s="26">
        <f t="shared" si="2"/>
        <v>7.2038249847183877E-4</v>
      </c>
      <c r="P10" s="26">
        <f t="shared" si="2"/>
        <v>-2.4036159570070215E-2</v>
      </c>
      <c r="Q10" s="26">
        <f t="shared" si="2"/>
        <v>-1.7272554358617409E-2</v>
      </c>
    </row>
    <row r="11" spans="2:17" x14ac:dyDescent="0.2">
      <c r="B11" s="1" t="s">
        <v>122</v>
      </c>
      <c r="C11" s="11">
        <v>2115072.8039234867</v>
      </c>
      <c r="D11" s="11">
        <v>2201257.9313697889</v>
      </c>
      <c r="E11" s="11">
        <v>2157764.2110663843</v>
      </c>
      <c r="F11" s="11">
        <v>1966898.2823263542</v>
      </c>
      <c r="G11" s="11">
        <v>1826067.8999298322</v>
      </c>
      <c r="H11" s="11">
        <v>1835044.0321814422</v>
      </c>
      <c r="I11" s="11">
        <v>1922528.7177865894</v>
      </c>
      <c r="K11" s="26">
        <f>(C11/C9)-1</f>
        <v>-1.8629956843719819E-3</v>
      </c>
      <c r="L11" s="26">
        <f t="shared" ref="L11:Q11" si="3">(D11/D9)-1</f>
        <v>-9.2344958056778115E-4</v>
      </c>
      <c r="M11" s="26">
        <f t="shared" si="3"/>
        <v>-8.4350157626045252E-4</v>
      </c>
      <c r="N11" s="26">
        <f t="shared" si="3"/>
        <v>-1.8997404988096989E-4</v>
      </c>
      <c r="O11" s="26">
        <f t="shared" si="3"/>
        <v>-2.8733254030732791E-4</v>
      </c>
      <c r="P11" s="26">
        <f t="shared" si="3"/>
        <v>-4.079665708174196E-3</v>
      </c>
      <c r="Q11" s="26">
        <f t="shared" si="3"/>
        <v>-7.7923359669811454E-3</v>
      </c>
    </row>
    <row r="27" ht="12" customHeight="1" x14ac:dyDescent="0.2"/>
  </sheetData>
  <sheetProtection algorithmName="SHA-512" hashValue="mXaFx76G87rCEHCEBAZTFeymF9e8iwfH+r7YjBSIMcH8YJpr0jfWsHzQGz8zFt4x6OGzFIXrN3+vGqfBsaAZZQ==" saltValue="wflUSw3OK8EXkrFSmcSweg==" spinCount="100000" sheet="1" objects="1" scenarios="1"/>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9"/>
  </sheetPr>
  <dimension ref="B4:Q11"/>
  <sheetViews>
    <sheetView showGridLines="0" zoomScaleNormal="100" workbookViewId="0"/>
  </sheetViews>
  <sheetFormatPr baseColWidth="10" defaultColWidth="8.83203125" defaultRowHeight="15" x14ac:dyDescent="0.2"/>
  <cols>
    <col min="2" max="2" width="37.33203125" bestFit="1" customWidth="1"/>
  </cols>
  <sheetData>
    <row r="4" spans="2:17" x14ac:dyDescent="0.2">
      <c r="B4" s="2"/>
      <c r="C4" s="3" t="s">
        <v>123</v>
      </c>
      <c r="D4" s="3"/>
      <c r="E4" s="3"/>
      <c r="F4" s="3"/>
      <c r="G4" s="3"/>
      <c r="H4" s="3"/>
      <c r="I4" s="3"/>
      <c r="K4" s="3" t="s">
        <v>96</v>
      </c>
      <c r="L4" s="3"/>
      <c r="M4" s="3"/>
      <c r="N4" s="3"/>
      <c r="O4" s="3"/>
      <c r="P4" s="3"/>
      <c r="Q4" s="3"/>
    </row>
    <row r="5" spans="2:17" x14ac:dyDescent="0.2">
      <c r="B5" s="9"/>
      <c r="C5" s="81">
        <v>2016</v>
      </c>
      <c r="D5" s="81">
        <v>2018</v>
      </c>
      <c r="E5" s="81">
        <v>2020</v>
      </c>
      <c r="F5" s="81">
        <v>2025</v>
      </c>
      <c r="G5" s="81">
        <v>2030</v>
      </c>
      <c r="H5" s="81">
        <v>2040</v>
      </c>
      <c r="I5" s="81">
        <v>2050</v>
      </c>
      <c r="K5" s="81">
        <v>2016</v>
      </c>
      <c r="L5" s="81">
        <v>2018</v>
      </c>
      <c r="M5" s="81">
        <v>2020</v>
      </c>
      <c r="N5" s="81">
        <v>2025</v>
      </c>
      <c r="O5" s="81">
        <v>2030</v>
      </c>
      <c r="P5" s="81">
        <v>2040</v>
      </c>
      <c r="Q5" s="81">
        <v>2050</v>
      </c>
    </row>
    <row r="6" spans="2:17" x14ac:dyDescent="0.2">
      <c r="B6" s="1" t="s">
        <v>1</v>
      </c>
      <c r="C6" s="11">
        <v>135245.49189073779</v>
      </c>
      <c r="D6" s="11">
        <v>145949.49536985572</v>
      </c>
      <c r="E6" s="11">
        <v>155397.04699871212</v>
      </c>
      <c r="F6" s="11">
        <v>168893.87194428357</v>
      </c>
      <c r="G6" s="11">
        <v>185255.81149885498</v>
      </c>
      <c r="H6" s="11">
        <v>215242.72828777728</v>
      </c>
      <c r="I6" s="11">
        <v>259899.21125052666</v>
      </c>
    </row>
    <row r="7" spans="2:17" x14ac:dyDescent="0.2">
      <c r="B7" s="1" t="s">
        <v>120</v>
      </c>
      <c r="C7" s="11">
        <v>135990.63336098529</v>
      </c>
      <c r="D7" s="11">
        <v>146862.57404939752</v>
      </c>
      <c r="E7" s="11">
        <v>156776.05249544349</v>
      </c>
      <c r="F7" s="11">
        <v>170061.29018790904</v>
      </c>
      <c r="G7" s="11">
        <v>192658.84684378502</v>
      </c>
      <c r="H7" s="11">
        <v>235715.31405153798</v>
      </c>
      <c r="I7" s="11">
        <v>281927.9957544317</v>
      </c>
      <c r="K7" s="26">
        <f>(C7/C6)-1</f>
        <v>5.5095475629567403E-3</v>
      </c>
      <c r="L7" s="26">
        <f t="shared" ref="L7:Q7" si="0">(D7/D6)-1</f>
        <v>6.2561276914863129E-3</v>
      </c>
      <c r="M7" s="26">
        <f t="shared" si="0"/>
        <v>8.8740778757707695E-3</v>
      </c>
      <c r="N7" s="26">
        <f t="shared" si="0"/>
        <v>6.9121409213153129E-3</v>
      </c>
      <c r="O7" s="26">
        <f t="shared" si="0"/>
        <v>3.9961150395413148E-2</v>
      </c>
      <c r="P7" s="26">
        <f t="shared" si="0"/>
        <v>9.5113948455387787E-2</v>
      </c>
      <c r="Q7" s="26">
        <f t="shared" si="0"/>
        <v>8.4758950971462133E-2</v>
      </c>
    </row>
    <row r="8" spans="2:17" x14ac:dyDescent="0.2">
      <c r="B8" s="1" t="s">
        <v>107</v>
      </c>
      <c r="C8" s="11">
        <v>135511.11888727077</v>
      </c>
      <c r="D8" s="11">
        <v>146167.35895411804</v>
      </c>
      <c r="E8" s="11">
        <v>155845.90766175339</v>
      </c>
      <c r="F8" s="11">
        <v>168888.62303417915</v>
      </c>
      <c r="G8" s="11">
        <v>189439.76700293837</v>
      </c>
      <c r="H8" s="11">
        <v>222047.89482520687</v>
      </c>
      <c r="I8" s="11">
        <v>268019.37949949817</v>
      </c>
      <c r="K8" s="26">
        <f>(C8/C6)-1</f>
        <v>1.9640358641128675E-3</v>
      </c>
      <c r="L8" s="26">
        <f t="shared" ref="L8:Q8" si="1">(D8/D6)-1</f>
        <v>1.4927326998304125E-3</v>
      </c>
      <c r="M8" s="26">
        <f t="shared" si="1"/>
        <v>2.8884761435974404E-3</v>
      </c>
      <c r="N8" s="26">
        <f t="shared" si="1"/>
        <v>-3.1078156027763981E-5</v>
      </c>
      <c r="O8" s="26">
        <f t="shared" si="1"/>
        <v>2.2584746304216585E-2</v>
      </c>
      <c r="P8" s="26">
        <f t="shared" si="1"/>
        <v>3.161624363138138E-2</v>
      </c>
      <c r="Q8" s="26">
        <f t="shared" si="1"/>
        <v>3.1243527865670195E-2</v>
      </c>
    </row>
    <row r="9" spans="2:17" x14ac:dyDescent="0.2">
      <c r="B9" s="1" t="s">
        <v>110</v>
      </c>
      <c r="C9" s="11">
        <v>135047.67054896191</v>
      </c>
      <c r="D9" s="11">
        <v>146007.39642079678</v>
      </c>
      <c r="E9" s="11">
        <v>153228.53167615726</v>
      </c>
      <c r="F9" s="11">
        <v>158806.32276882947</v>
      </c>
      <c r="G9" s="11">
        <v>174365.40889030672</v>
      </c>
      <c r="H9" s="11">
        <v>202466.93510294423</v>
      </c>
      <c r="I9" s="11">
        <v>247972.21574750356</v>
      </c>
    </row>
    <row r="10" spans="2:17" x14ac:dyDescent="0.2">
      <c r="B10" s="1" t="s">
        <v>111</v>
      </c>
      <c r="C10" s="11">
        <v>135506.87482124576</v>
      </c>
      <c r="D10" s="11">
        <v>146444.85790083845</v>
      </c>
      <c r="E10" s="11">
        <v>153100.19154983052</v>
      </c>
      <c r="F10" s="11">
        <v>159993.36455524893</v>
      </c>
      <c r="G10" s="11">
        <v>174083.41162475816</v>
      </c>
      <c r="H10" s="11">
        <v>213771.36017609865</v>
      </c>
      <c r="I10" s="11">
        <v>260382.91380665405</v>
      </c>
      <c r="K10" s="26">
        <f>(C10/C9)-1</f>
        <v>3.4003124261026141E-3</v>
      </c>
      <c r="L10" s="26">
        <f t="shared" ref="L10:Q10" si="2">(D10/D9)-1</f>
        <v>2.9961597204357648E-3</v>
      </c>
      <c r="M10" s="26">
        <f t="shared" si="2"/>
        <v>-8.3757329606204411E-4</v>
      </c>
      <c r="N10" s="26">
        <f t="shared" si="2"/>
        <v>7.4747766066431964E-3</v>
      </c>
      <c r="O10" s="26">
        <f t="shared" si="2"/>
        <v>-1.6172775743953371E-3</v>
      </c>
      <c r="P10" s="26">
        <f t="shared" si="2"/>
        <v>5.5833438024864179E-2</v>
      </c>
      <c r="Q10" s="26">
        <f t="shared" si="2"/>
        <v>5.004874446009544E-2</v>
      </c>
    </row>
    <row r="11" spans="2:17" x14ac:dyDescent="0.2">
      <c r="B11" s="1" t="s">
        <v>122</v>
      </c>
      <c r="C11" s="11">
        <v>135362.84758635832</v>
      </c>
      <c r="D11" s="11">
        <v>146345.39113192013</v>
      </c>
      <c r="E11" s="11">
        <v>153422.6767000157</v>
      </c>
      <c r="F11" s="11">
        <v>159042.69880697672</v>
      </c>
      <c r="G11" s="11">
        <v>174586.49954033195</v>
      </c>
      <c r="H11" s="11">
        <v>204131.02510170176</v>
      </c>
      <c r="I11" s="11">
        <v>250179.74371187889</v>
      </c>
      <c r="K11" s="26">
        <f>(C11/C9)-1</f>
        <v>2.3338206139744688E-3</v>
      </c>
      <c r="L11" s="26">
        <f t="shared" ref="L11:Q11" si="3">(D11/D9)-1</f>
        <v>2.3149149934105218E-3</v>
      </c>
      <c r="M11" s="26">
        <f t="shared" si="3"/>
        <v>1.2670291996843552E-3</v>
      </c>
      <c r="N11" s="26">
        <f t="shared" si="3"/>
        <v>1.4884548299209932E-3</v>
      </c>
      <c r="O11" s="26">
        <f t="shared" si="3"/>
        <v>1.2679731113658388E-3</v>
      </c>
      <c r="P11" s="26">
        <f t="shared" si="3"/>
        <v>8.2190704270375115E-3</v>
      </c>
      <c r="Q11" s="26">
        <f t="shared" si="3"/>
        <v>8.9023197930495623E-3</v>
      </c>
    </row>
  </sheetData>
  <sheetProtection algorithmName="SHA-512" hashValue="97VS6wtn/WX1/xvHtQh9n+n6G2oSN758rFo2Ss3pmU7ZalGvZ6oywLYmWQf0wCaQyd0jD7cfBFvjFo0TTg3S2g==" saltValue="si+JZH+GIFWACU/76K3zcg==" spinCount="100000" sheet="1" objects="1" scenarios="1"/>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8"/>
  </sheetPr>
  <dimension ref="A2:BA66"/>
  <sheetViews>
    <sheetView showGridLines="0" zoomScaleNormal="100" workbookViewId="0"/>
  </sheetViews>
  <sheetFormatPr baseColWidth="10" defaultColWidth="8.83203125" defaultRowHeight="15" x14ac:dyDescent="0.2"/>
  <cols>
    <col min="1" max="1" width="26" customWidth="1"/>
    <col min="10" max="10" width="35.5" customWidth="1"/>
    <col min="19" max="19" width="34.5" customWidth="1"/>
    <col min="28" max="28" width="36" customWidth="1"/>
    <col min="37" max="37" width="34.1640625" customWidth="1"/>
    <col min="46" max="46" width="38" customWidth="1"/>
  </cols>
  <sheetData>
    <row r="2" spans="1:53" s="1" customFormat="1" x14ac:dyDescent="0.2">
      <c r="A2" s="1" t="s">
        <v>124</v>
      </c>
      <c r="J2" s="1" t="s">
        <v>125</v>
      </c>
      <c r="S2" s="1" t="s">
        <v>126</v>
      </c>
      <c r="AB2" s="1" t="s">
        <v>127</v>
      </c>
      <c r="AK2" s="1" t="s">
        <v>128</v>
      </c>
      <c r="AT2" s="1" t="s">
        <v>129</v>
      </c>
    </row>
    <row r="4" spans="1:53" x14ac:dyDescent="0.2">
      <c r="A4" s="21" t="s">
        <v>130</v>
      </c>
      <c r="B4" s="10"/>
      <c r="C4" s="10"/>
      <c r="D4" s="10"/>
      <c r="E4" s="21" t="s">
        <v>31</v>
      </c>
      <c r="F4" s="10"/>
      <c r="G4" s="10"/>
      <c r="H4" s="10"/>
      <c r="J4" s="21" t="s">
        <v>130</v>
      </c>
      <c r="K4" s="10"/>
      <c r="L4" s="10"/>
      <c r="M4" s="10"/>
      <c r="N4" s="21" t="s">
        <v>31</v>
      </c>
      <c r="O4" s="10"/>
      <c r="P4" s="10"/>
      <c r="Q4" s="10"/>
      <c r="S4" s="21" t="s">
        <v>130</v>
      </c>
      <c r="T4" s="10"/>
      <c r="U4" s="10"/>
      <c r="V4" s="10"/>
      <c r="W4" s="21" t="s">
        <v>31</v>
      </c>
      <c r="X4" s="10"/>
      <c r="Y4" s="10"/>
      <c r="Z4" s="10"/>
      <c r="AB4" s="21" t="s">
        <v>130</v>
      </c>
      <c r="AC4" s="10"/>
      <c r="AD4" s="10"/>
      <c r="AE4" s="10"/>
      <c r="AF4" s="21" t="s">
        <v>31</v>
      </c>
      <c r="AG4" s="10"/>
      <c r="AH4" s="10"/>
      <c r="AI4" s="10"/>
      <c r="AK4" s="21" t="s">
        <v>130</v>
      </c>
      <c r="AL4" s="10"/>
      <c r="AM4" s="10"/>
      <c r="AN4" s="10"/>
      <c r="AO4" s="21" t="s">
        <v>31</v>
      </c>
      <c r="AP4" s="10"/>
      <c r="AQ4" s="10"/>
      <c r="AR4" s="10"/>
      <c r="AT4" s="21" t="s">
        <v>130</v>
      </c>
      <c r="AU4" s="10"/>
      <c r="AV4" s="10"/>
      <c r="AW4" s="10"/>
      <c r="AX4" s="21" t="s">
        <v>31</v>
      </c>
      <c r="AY4" s="10"/>
      <c r="AZ4" s="10"/>
      <c r="BA4" s="10"/>
    </row>
    <row r="5" spans="1:53" x14ac:dyDescent="0.2">
      <c r="B5" s="22">
        <v>2016</v>
      </c>
      <c r="C5" s="22">
        <v>2018</v>
      </c>
      <c r="D5" s="22">
        <v>2020</v>
      </c>
      <c r="E5" s="22">
        <v>2025</v>
      </c>
      <c r="F5" s="22">
        <v>2030</v>
      </c>
      <c r="G5" s="22">
        <v>2040</v>
      </c>
      <c r="H5" s="22">
        <v>2050</v>
      </c>
      <c r="K5" s="22">
        <v>2016</v>
      </c>
      <c r="L5" s="22">
        <v>2018</v>
      </c>
      <c r="M5" s="22">
        <v>2020</v>
      </c>
      <c r="N5" s="22">
        <v>2025</v>
      </c>
      <c r="O5" s="22">
        <v>2030</v>
      </c>
      <c r="P5" s="22">
        <v>2040</v>
      </c>
      <c r="Q5" s="22">
        <v>2050</v>
      </c>
      <c r="T5" s="22">
        <v>2016</v>
      </c>
      <c r="U5" s="22">
        <v>2018</v>
      </c>
      <c r="V5" s="22">
        <v>2020</v>
      </c>
      <c r="W5" s="22">
        <v>2025</v>
      </c>
      <c r="X5" s="22">
        <v>2030</v>
      </c>
      <c r="Y5" s="22">
        <v>2040</v>
      </c>
      <c r="Z5" s="22">
        <v>2050</v>
      </c>
      <c r="AC5" s="22">
        <v>2016</v>
      </c>
      <c r="AD5" s="22">
        <v>2018</v>
      </c>
      <c r="AE5" s="22">
        <v>2020</v>
      </c>
      <c r="AF5" s="22">
        <v>2025</v>
      </c>
      <c r="AG5" s="22">
        <v>2030</v>
      </c>
      <c r="AH5" s="22">
        <v>2040</v>
      </c>
      <c r="AI5" s="22">
        <v>2050</v>
      </c>
      <c r="AL5" s="22">
        <v>2016</v>
      </c>
      <c r="AM5" s="22">
        <v>2018</v>
      </c>
      <c r="AN5" s="22">
        <v>2020</v>
      </c>
      <c r="AO5" s="22">
        <v>2025</v>
      </c>
      <c r="AP5" s="22">
        <v>2030</v>
      </c>
      <c r="AQ5" s="22">
        <v>2040</v>
      </c>
      <c r="AR5" s="22">
        <v>2050</v>
      </c>
      <c r="AU5" s="22">
        <v>2016</v>
      </c>
      <c r="AV5" s="22">
        <v>2018</v>
      </c>
      <c r="AW5" s="22">
        <v>2020</v>
      </c>
      <c r="AX5" s="22">
        <v>2025</v>
      </c>
      <c r="AY5" s="22">
        <v>2030</v>
      </c>
      <c r="AZ5" s="22">
        <v>2040</v>
      </c>
      <c r="BA5" s="22">
        <v>2050</v>
      </c>
    </row>
    <row r="6" spans="1:53" x14ac:dyDescent="0.2">
      <c r="A6" s="23" t="s">
        <v>32</v>
      </c>
      <c r="J6" s="23" t="s">
        <v>32</v>
      </c>
      <c r="S6" s="23" t="s">
        <v>32</v>
      </c>
      <c r="AB6" s="23" t="s">
        <v>32</v>
      </c>
      <c r="AK6" s="23" t="s">
        <v>32</v>
      </c>
      <c r="AT6" s="23" t="s">
        <v>32</v>
      </c>
    </row>
    <row r="7" spans="1:53" x14ac:dyDescent="0.2">
      <c r="A7" s="24" t="s">
        <v>33</v>
      </c>
      <c r="B7" s="25">
        <v>0</v>
      </c>
      <c r="C7" s="25">
        <v>0</v>
      </c>
      <c r="D7" s="25">
        <v>0</v>
      </c>
      <c r="E7" s="25">
        <v>0</v>
      </c>
      <c r="F7" s="25">
        <v>0</v>
      </c>
      <c r="G7" s="25">
        <v>0</v>
      </c>
      <c r="H7" s="25">
        <v>0</v>
      </c>
      <c r="J7" s="24" t="s">
        <v>33</v>
      </c>
      <c r="K7" s="25">
        <v>0</v>
      </c>
      <c r="L7" s="25">
        <v>0</v>
      </c>
      <c r="M7" s="25">
        <v>0</v>
      </c>
      <c r="N7" s="25">
        <v>0</v>
      </c>
      <c r="O7" s="25">
        <v>0</v>
      </c>
      <c r="P7" s="25">
        <v>0</v>
      </c>
      <c r="Q7" s="25">
        <v>0</v>
      </c>
      <c r="S7" s="24" t="s">
        <v>33</v>
      </c>
      <c r="T7" s="25">
        <v>0</v>
      </c>
      <c r="U7" s="25">
        <v>0</v>
      </c>
      <c r="V7" s="25">
        <v>0</v>
      </c>
      <c r="W7" s="25">
        <v>0</v>
      </c>
      <c r="X7" s="25">
        <v>0</v>
      </c>
      <c r="Y7" s="25">
        <v>0</v>
      </c>
      <c r="Z7" s="25">
        <v>0</v>
      </c>
      <c r="AB7" s="24" t="s">
        <v>33</v>
      </c>
      <c r="AC7" s="25">
        <v>0</v>
      </c>
      <c r="AD7" s="25">
        <v>0</v>
      </c>
      <c r="AE7" s="25">
        <v>0</v>
      </c>
      <c r="AF7" s="25">
        <v>0</v>
      </c>
      <c r="AG7" s="25">
        <v>0</v>
      </c>
      <c r="AH7" s="25">
        <v>0</v>
      </c>
      <c r="AI7" s="25">
        <v>0</v>
      </c>
      <c r="AK7" s="24" t="s">
        <v>33</v>
      </c>
      <c r="AL7" s="25">
        <v>0</v>
      </c>
      <c r="AM7" s="25">
        <v>0</v>
      </c>
      <c r="AN7" s="25">
        <v>0</v>
      </c>
      <c r="AO7" s="25">
        <v>0</v>
      </c>
      <c r="AP7" s="25">
        <v>0</v>
      </c>
      <c r="AQ7" s="25">
        <v>0</v>
      </c>
      <c r="AR7" s="25">
        <v>0</v>
      </c>
      <c r="AT7" s="24" t="s">
        <v>33</v>
      </c>
      <c r="AU7" s="25">
        <v>0</v>
      </c>
      <c r="AV7" s="25">
        <v>0</v>
      </c>
      <c r="AW7" s="25">
        <v>0</v>
      </c>
      <c r="AX7" s="25">
        <v>0</v>
      </c>
      <c r="AY7" s="25">
        <v>0</v>
      </c>
      <c r="AZ7" s="25">
        <v>0</v>
      </c>
      <c r="BA7" s="25">
        <v>0</v>
      </c>
    </row>
    <row r="8" spans="1:53" x14ac:dyDescent="0.2">
      <c r="A8" s="24" t="s">
        <v>34</v>
      </c>
      <c r="B8" s="25">
        <v>0</v>
      </c>
      <c r="C8" s="25">
        <v>0.3791083606694563</v>
      </c>
      <c r="D8" s="25">
        <v>0.28986368786610883</v>
      </c>
      <c r="E8" s="25">
        <v>1.3458117956279363</v>
      </c>
      <c r="F8" s="25">
        <v>2.0137989050544611</v>
      </c>
      <c r="G8" s="25">
        <v>1.2225448386490556</v>
      </c>
      <c r="H8" s="25">
        <v>1.2503692789482752</v>
      </c>
      <c r="J8" s="24" t="s">
        <v>34</v>
      </c>
      <c r="K8" s="25">
        <v>0</v>
      </c>
      <c r="L8" s="25">
        <v>0.3791083606694563</v>
      </c>
      <c r="M8" s="25">
        <v>0.3791083606694563</v>
      </c>
      <c r="N8" s="25">
        <v>1.9250563437727211</v>
      </c>
      <c r="O8" s="25">
        <v>2.8911289293135125</v>
      </c>
      <c r="P8" s="25">
        <v>1.034635999846738</v>
      </c>
      <c r="Q8" s="25">
        <v>1.346466021053893</v>
      </c>
      <c r="S8" s="24" t="s">
        <v>34</v>
      </c>
      <c r="T8" s="25">
        <v>0.3791083606694563</v>
      </c>
      <c r="U8" s="25">
        <v>0</v>
      </c>
      <c r="V8" s="25">
        <v>1.1249932923122161</v>
      </c>
      <c r="W8" s="25">
        <v>1.1350163044512649</v>
      </c>
      <c r="X8" s="25">
        <v>9.4586473814954108E-2</v>
      </c>
      <c r="Y8" s="25">
        <v>9.2132116357572347E-2</v>
      </c>
      <c r="Z8" s="25">
        <v>9.0305973922684551E-2</v>
      </c>
      <c r="AB8" s="24" t="s">
        <v>34</v>
      </c>
      <c r="AC8" s="25">
        <v>0</v>
      </c>
      <c r="AD8" s="25">
        <v>0</v>
      </c>
      <c r="AE8" s="25">
        <v>0.3791083606694563</v>
      </c>
      <c r="AF8" s="25">
        <v>0.8947108582779939</v>
      </c>
      <c r="AG8" s="25">
        <v>1.2066616833043884</v>
      </c>
      <c r="AH8" s="25">
        <v>0.4236685082480004</v>
      </c>
      <c r="AI8" s="25">
        <v>0.13154802567902643</v>
      </c>
      <c r="AK8" s="24" t="s">
        <v>34</v>
      </c>
      <c r="AL8" s="25">
        <v>4.5067213389121327E-3</v>
      </c>
      <c r="AM8" s="25">
        <v>0.3791083606694563</v>
      </c>
      <c r="AN8" s="25">
        <v>0.3791083606694563</v>
      </c>
      <c r="AO8" s="25">
        <v>1.9250563437727211</v>
      </c>
      <c r="AP8" s="25">
        <v>1.3534001927997894</v>
      </c>
      <c r="AQ8" s="25">
        <v>0.20458686375093094</v>
      </c>
      <c r="AR8" s="25">
        <v>9.0305973922684551E-2</v>
      </c>
      <c r="AT8" s="24" t="s">
        <v>34</v>
      </c>
      <c r="AU8" s="25">
        <v>0.3791083606694563</v>
      </c>
      <c r="AV8" s="25">
        <v>0.31671887698744772</v>
      </c>
      <c r="AW8" s="25">
        <v>1.1249932923122161</v>
      </c>
      <c r="AX8" s="25">
        <v>2.0204936151281441</v>
      </c>
      <c r="AY8" s="25">
        <v>9.4586473814954108E-2</v>
      </c>
      <c r="AZ8" s="25">
        <v>9.2132116357572347E-2</v>
      </c>
      <c r="BA8" s="25">
        <v>9.0305973922684551E-2</v>
      </c>
    </row>
    <row r="9" spans="1:53" x14ac:dyDescent="0.2">
      <c r="A9" s="24" t="s">
        <v>35</v>
      </c>
      <c r="B9" s="25">
        <v>11.189328727804549</v>
      </c>
      <c r="C9" s="25">
        <v>11.188583451795465</v>
      </c>
      <c r="D9" s="25">
        <v>11.395415130501705</v>
      </c>
      <c r="E9" s="25">
        <v>5.4922468079701359</v>
      </c>
      <c r="F9" s="25">
        <v>1.8799925055813962</v>
      </c>
      <c r="G9" s="25">
        <v>0.31919040688804051</v>
      </c>
      <c r="H9" s="25">
        <v>0.39714983897712119</v>
      </c>
      <c r="J9" s="24" t="s">
        <v>35</v>
      </c>
      <c r="K9" s="25">
        <v>12.326068031349546</v>
      </c>
      <c r="L9" s="25">
        <v>11.510620161038112</v>
      </c>
      <c r="M9" s="25">
        <v>11.058150263754381</v>
      </c>
      <c r="N9" s="25">
        <v>4.8270409008395232</v>
      </c>
      <c r="O9" s="25">
        <v>1.3615582390697714</v>
      </c>
      <c r="P9" s="25">
        <v>0.14092879813953471</v>
      </c>
      <c r="Q9" s="25">
        <v>0.15771776790697714</v>
      </c>
      <c r="S9" s="24" t="s">
        <v>35</v>
      </c>
      <c r="T9" s="25">
        <v>12.326068031349546</v>
      </c>
      <c r="U9" s="25">
        <v>10.599876259557458</v>
      </c>
      <c r="V9" s="25">
        <v>5.9056957558837748</v>
      </c>
      <c r="W9" s="25">
        <v>0</v>
      </c>
      <c r="X9" s="25">
        <v>0</v>
      </c>
      <c r="Y9" s="25">
        <v>0</v>
      </c>
      <c r="Z9" s="25">
        <v>0</v>
      </c>
      <c r="AB9" s="24" t="s">
        <v>35</v>
      </c>
      <c r="AC9" s="25">
        <v>11.554415657633946</v>
      </c>
      <c r="AD9" s="25">
        <v>11.706903290349533</v>
      </c>
      <c r="AE9" s="25">
        <v>11.263806400782162</v>
      </c>
      <c r="AF9" s="25">
        <v>5.6679356622892652</v>
      </c>
      <c r="AG9" s="25">
        <v>2.0373264353842808</v>
      </c>
      <c r="AH9" s="25">
        <v>0.1525588951752142</v>
      </c>
      <c r="AI9" s="25">
        <v>0.12478793968706489</v>
      </c>
      <c r="AK9" s="24" t="s">
        <v>35</v>
      </c>
      <c r="AL9" s="25">
        <v>12.326068031349546</v>
      </c>
      <c r="AM9" s="25">
        <v>11.521140695944942</v>
      </c>
      <c r="AN9" s="25">
        <v>10.978644159273822</v>
      </c>
      <c r="AO9" s="25">
        <v>4.8784403024597092</v>
      </c>
      <c r="AP9" s="25">
        <v>1.7579373586046529</v>
      </c>
      <c r="AQ9" s="25">
        <v>6.1027573488372087E-2</v>
      </c>
      <c r="AR9" s="25">
        <v>0</v>
      </c>
      <c r="AT9" s="24" t="s">
        <v>35</v>
      </c>
      <c r="AU9" s="25">
        <v>12.326068031349546</v>
      </c>
      <c r="AV9" s="25">
        <v>10.823927455276717</v>
      </c>
      <c r="AW9" s="25">
        <v>7.0396874852738209</v>
      </c>
      <c r="AX9" s="25">
        <v>6.1251713023255841E-2</v>
      </c>
      <c r="AY9" s="25">
        <v>4.8803460747724091E-2</v>
      </c>
      <c r="AZ9" s="25">
        <v>0</v>
      </c>
      <c r="BA9" s="25">
        <v>0</v>
      </c>
    </row>
    <row r="10" spans="1:53" x14ac:dyDescent="0.2">
      <c r="A10" s="27" t="s">
        <v>36</v>
      </c>
      <c r="B10" s="25"/>
      <c r="C10" s="25"/>
      <c r="D10" s="25"/>
      <c r="E10" s="25"/>
      <c r="F10" s="25"/>
      <c r="G10" s="25"/>
      <c r="H10" s="25"/>
      <c r="J10" s="27" t="s">
        <v>36</v>
      </c>
      <c r="K10" s="25"/>
      <c r="L10" s="25"/>
      <c r="M10" s="25"/>
      <c r="N10" s="25"/>
      <c r="O10" s="25"/>
      <c r="P10" s="25"/>
      <c r="Q10" s="25"/>
      <c r="S10" s="27" t="s">
        <v>36</v>
      </c>
      <c r="T10" s="25"/>
      <c r="U10" s="25"/>
      <c r="V10" s="25"/>
      <c r="W10" s="25"/>
      <c r="X10" s="25"/>
      <c r="Y10" s="25"/>
      <c r="Z10" s="25"/>
      <c r="AB10" s="27" t="s">
        <v>36</v>
      </c>
      <c r="AC10" s="25"/>
      <c r="AD10" s="25"/>
      <c r="AE10" s="25"/>
      <c r="AF10" s="25"/>
      <c r="AG10" s="25"/>
      <c r="AH10" s="25"/>
      <c r="AI10" s="25"/>
      <c r="AK10" s="27" t="s">
        <v>36</v>
      </c>
      <c r="AL10" s="25"/>
      <c r="AM10" s="25"/>
      <c r="AN10" s="25"/>
      <c r="AO10" s="25"/>
      <c r="AP10" s="25"/>
      <c r="AQ10" s="25"/>
      <c r="AR10" s="25"/>
      <c r="AT10" s="27" t="s">
        <v>36</v>
      </c>
      <c r="AU10" s="25"/>
      <c r="AV10" s="25"/>
      <c r="AW10" s="25"/>
      <c r="AX10" s="25"/>
      <c r="AY10" s="25"/>
      <c r="AZ10" s="25"/>
      <c r="BA10" s="25"/>
    </row>
    <row r="11" spans="1:53" x14ac:dyDescent="0.2">
      <c r="A11" s="24" t="s">
        <v>37</v>
      </c>
      <c r="B11" s="25">
        <v>10.98075219366603</v>
      </c>
      <c r="C11" s="25">
        <v>10.523668151364486</v>
      </c>
      <c r="D11" s="25">
        <v>10.072986597839549</v>
      </c>
      <c r="E11" s="25">
        <v>12.281600413483966</v>
      </c>
      <c r="F11" s="25">
        <v>9.0921434833351089</v>
      </c>
      <c r="G11" s="25">
        <v>8.2495948523994187</v>
      </c>
      <c r="H11" s="25">
        <v>9.9455471453787379</v>
      </c>
      <c r="J11" s="24" t="s">
        <v>37</v>
      </c>
      <c r="K11" s="25">
        <v>13.048313854986281</v>
      </c>
      <c r="L11" s="25">
        <v>11.897245627381935</v>
      </c>
      <c r="M11" s="25">
        <v>8.4572595201582619</v>
      </c>
      <c r="N11" s="25">
        <v>5.759577107463798</v>
      </c>
      <c r="O11" s="25">
        <v>5.0495663105078874</v>
      </c>
      <c r="P11" s="25">
        <v>4.1311837665497544</v>
      </c>
      <c r="Q11" s="25">
        <v>3.9671719136040537</v>
      </c>
      <c r="S11" s="24" t="s">
        <v>37</v>
      </c>
      <c r="T11" s="25">
        <v>7.9924932671007172</v>
      </c>
      <c r="U11" s="25">
        <v>5.7472670050765071</v>
      </c>
      <c r="V11" s="25">
        <v>5.7423829415844434</v>
      </c>
      <c r="W11" s="25">
        <v>0</v>
      </c>
      <c r="X11" s="25">
        <v>0</v>
      </c>
      <c r="Y11" s="25">
        <v>0</v>
      </c>
      <c r="Z11" s="25">
        <v>0</v>
      </c>
      <c r="AB11" s="24" t="s">
        <v>37</v>
      </c>
      <c r="AC11" s="25">
        <v>12.561533965606381</v>
      </c>
      <c r="AD11" s="25">
        <v>10.623058398608485</v>
      </c>
      <c r="AE11" s="25">
        <v>9.1193739178664561</v>
      </c>
      <c r="AF11" s="25">
        <v>10.749492114096865</v>
      </c>
      <c r="AG11" s="25">
        <v>7.01969242764316</v>
      </c>
      <c r="AH11" s="25">
        <v>7.2814832290226699</v>
      </c>
      <c r="AI11" s="25">
        <v>6.4434725366660324</v>
      </c>
      <c r="AK11" s="24" t="s">
        <v>37</v>
      </c>
      <c r="AL11" s="25">
        <v>13.108507190501035</v>
      </c>
      <c r="AM11" s="25">
        <v>12.379373407642928</v>
      </c>
      <c r="AN11" s="25">
        <v>8.4149921339148754</v>
      </c>
      <c r="AO11" s="25">
        <v>4.4837872082742551</v>
      </c>
      <c r="AP11" s="25">
        <v>2.2004324734834628</v>
      </c>
      <c r="AQ11" s="25">
        <v>2.9188993736685336</v>
      </c>
      <c r="AR11" s="25">
        <v>0.79655422971166534</v>
      </c>
      <c r="AT11" s="24" t="s">
        <v>37</v>
      </c>
      <c r="AU11" s="25">
        <v>8.4903812807332457</v>
      </c>
      <c r="AV11" s="25">
        <v>5.7472670050765071</v>
      </c>
      <c r="AW11" s="25">
        <v>5.7457423066638089</v>
      </c>
      <c r="AX11" s="25">
        <v>0</v>
      </c>
      <c r="AY11" s="25">
        <v>0</v>
      </c>
      <c r="AZ11" s="25">
        <v>0</v>
      </c>
      <c r="BA11" s="25">
        <v>0</v>
      </c>
    </row>
    <row r="12" spans="1:53" x14ac:dyDescent="0.2">
      <c r="A12" s="27" t="s">
        <v>38</v>
      </c>
      <c r="B12" s="25"/>
      <c r="C12" s="25"/>
      <c r="D12" s="25"/>
      <c r="E12" s="25"/>
      <c r="F12" s="25"/>
      <c r="G12" s="25"/>
      <c r="H12" s="25"/>
      <c r="J12" s="27" t="s">
        <v>38</v>
      </c>
      <c r="K12" s="25"/>
      <c r="L12" s="25"/>
      <c r="M12" s="25"/>
      <c r="N12" s="25"/>
      <c r="O12" s="25"/>
      <c r="P12" s="25"/>
      <c r="Q12" s="25"/>
      <c r="S12" s="27" t="s">
        <v>38</v>
      </c>
      <c r="T12" s="25"/>
      <c r="U12" s="25"/>
      <c r="V12" s="25"/>
      <c r="W12" s="25"/>
      <c r="X12" s="25"/>
      <c r="Y12" s="25"/>
      <c r="Z12" s="25"/>
      <c r="AB12" s="27" t="s">
        <v>38</v>
      </c>
      <c r="AC12" s="25"/>
      <c r="AD12" s="25"/>
      <c r="AE12" s="25"/>
      <c r="AF12" s="25"/>
      <c r="AG12" s="25"/>
      <c r="AH12" s="25"/>
      <c r="AI12" s="25"/>
      <c r="AK12" s="27" t="s">
        <v>38</v>
      </c>
      <c r="AL12" s="25"/>
      <c r="AM12" s="25"/>
      <c r="AN12" s="25"/>
      <c r="AO12" s="25"/>
      <c r="AP12" s="25"/>
      <c r="AQ12" s="25"/>
      <c r="AR12" s="25"/>
      <c r="AT12" s="27" t="s">
        <v>38</v>
      </c>
      <c r="AU12" s="25"/>
      <c r="AV12" s="25"/>
      <c r="AW12" s="25"/>
      <c r="AX12" s="25"/>
      <c r="AY12" s="25"/>
      <c r="AZ12" s="25"/>
      <c r="BA12" s="25"/>
    </row>
    <row r="13" spans="1:53" x14ac:dyDescent="0.2">
      <c r="A13" s="24" t="s">
        <v>39</v>
      </c>
      <c r="B13" s="25">
        <v>34.319445227761328</v>
      </c>
      <c r="C13" s="25">
        <v>34.494144926337519</v>
      </c>
      <c r="D13" s="25">
        <v>35.827218475331051</v>
      </c>
      <c r="E13" s="25">
        <v>45.716280870086862</v>
      </c>
      <c r="F13" s="25">
        <v>40.327339715124246</v>
      </c>
      <c r="G13" s="25">
        <v>40.484999574256321</v>
      </c>
      <c r="H13" s="25">
        <v>46.082038215201955</v>
      </c>
      <c r="J13" s="24" t="s">
        <v>39</v>
      </c>
      <c r="K13" s="25">
        <v>34.494144926337519</v>
      </c>
      <c r="L13" s="25">
        <v>34.494144926337519</v>
      </c>
      <c r="M13" s="25">
        <v>41.118598106912785</v>
      </c>
      <c r="N13" s="25">
        <v>38.666539588174047</v>
      </c>
      <c r="O13" s="25">
        <v>29.904545882221136</v>
      </c>
      <c r="P13" s="25">
        <v>26.169647410355214</v>
      </c>
      <c r="Q13" s="25">
        <v>34.795120768228983</v>
      </c>
      <c r="S13" s="24" t="s">
        <v>39</v>
      </c>
      <c r="T13" s="25">
        <v>34.494144926337519</v>
      </c>
      <c r="U13" s="25">
        <v>33.590760337946783</v>
      </c>
      <c r="V13" s="25">
        <v>21.741026811668192</v>
      </c>
      <c r="W13" s="25">
        <v>4.3941099977376847</v>
      </c>
      <c r="X13" s="25">
        <v>0.69065351520405183</v>
      </c>
      <c r="Y13" s="25">
        <v>0.65401093110834929</v>
      </c>
      <c r="Z13" s="25">
        <v>1.338979728116207</v>
      </c>
      <c r="AB13" s="24" t="s">
        <v>39</v>
      </c>
      <c r="AC13" s="25">
        <v>34.494144926337519</v>
      </c>
      <c r="AD13" s="25">
        <v>34.494144926337519</v>
      </c>
      <c r="AE13" s="25">
        <v>34.494144926337519</v>
      </c>
      <c r="AF13" s="25">
        <v>34.363306996086685</v>
      </c>
      <c r="AG13" s="25">
        <v>26.815483581964116</v>
      </c>
      <c r="AH13" s="25">
        <v>18.894512510630268</v>
      </c>
      <c r="AI13" s="25">
        <v>16.462972153237942</v>
      </c>
      <c r="AK13" s="24" t="s">
        <v>39</v>
      </c>
      <c r="AL13" s="25">
        <v>34.064340152325627</v>
      </c>
      <c r="AM13" s="25">
        <v>34.494144926337519</v>
      </c>
      <c r="AN13" s="25">
        <v>38.548121706078788</v>
      </c>
      <c r="AO13" s="25">
        <v>33.846574015905347</v>
      </c>
      <c r="AP13" s="25">
        <v>18.703240366691631</v>
      </c>
      <c r="AQ13" s="25">
        <v>10.091737193814373</v>
      </c>
      <c r="AR13" s="25">
        <v>5.9377919370913377</v>
      </c>
      <c r="AT13" s="24" t="s">
        <v>39</v>
      </c>
      <c r="AU13" s="25">
        <v>34.494144926337519</v>
      </c>
      <c r="AV13" s="25">
        <v>33.590760337946783</v>
      </c>
      <c r="AW13" s="25">
        <v>23.999094518639854</v>
      </c>
      <c r="AX13" s="25">
        <v>10.410246807577757</v>
      </c>
      <c r="AY13" s="25">
        <v>3.7421650114249587</v>
      </c>
      <c r="AZ13" s="25">
        <v>0.65401093110834929</v>
      </c>
      <c r="BA13" s="25">
        <v>0.99779923648305502</v>
      </c>
    </row>
    <row r="14" spans="1:53" x14ac:dyDescent="0.2">
      <c r="A14" s="27" t="s">
        <v>40</v>
      </c>
      <c r="B14" s="25"/>
      <c r="C14" s="25"/>
      <c r="D14" s="25"/>
      <c r="E14" s="25"/>
      <c r="F14" s="25"/>
      <c r="G14" s="25"/>
      <c r="H14" s="25"/>
      <c r="J14" s="27" t="s">
        <v>40</v>
      </c>
      <c r="K14" s="25"/>
      <c r="L14" s="25"/>
      <c r="M14" s="25"/>
      <c r="N14" s="25"/>
      <c r="O14" s="25"/>
      <c r="P14" s="25"/>
      <c r="Q14" s="25"/>
      <c r="S14" s="27" t="s">
        <v>40</v>
      </c>
      <c r="T14" s="25"/>
      <c r="U14" s="25"/>
      <c r="V14" s="25"/>
      <c r="W14" s="25"/>
      <c r="X14" s="25"/>
      <c r="Y14" s="25"/>
      <c r="Z14" s="25"/>
      <c r="AB14" s="27" t="s">
        <v>40</v>
      </c>
      <c r="AC14" s="25"/>
      <c r="AD14" s="25"/>
      <c r="AE14" s="25"/>
      <c r="AF14" s="25"/>
      <c r="AG14" s="25"/>
      <c r="AH14" s="25"/>
      <c r="AI14" s="25"/>
      <c r="AK14" s="27" t="s">
        <v>40</v>
      </c>
      <c r="AL14" s="25"/>
      <c r="AM14" s="25"/>
      <c r="AN14" s="25"/>
      <c r="AO14" s="25"/>
      <c r="AP14" s="25"/>
      <c r="AQ14" s="25"/>
      <c r="AR14" s="25"/>
      <c r="AT14" s="27" t="s">
        <v>40</v>
      </c>
      <c r="AU14" s="25"/>
      <c r="AV14" s="25"/>
      <c r="AW14" s="25"/>
      <c r="AX14" s="25"/>
      <c r="AY14" s="25"/>
      <c r="AZ14" s="25"/>
      <c r="BA14" s="25"/>
    </row>
    <row r="15" spans="1:53" x14ac:dyDescent="0.2">
      <c r="A15" s="24" t="s">
        <v>41</v>
      </c>
      <c r="B15" s="25">
        <v>4.6401380766032467</v>
      </c>
      <c r="C15" s="25">
        <v>6.2714236061568744</v>
      </c>
      <c r="D15" s="25">
        <v>7.120618847318319</v>
      </c>
      <c r="E15" s="25">
        <v>5.4218147452407326</v>
      </c>
      <c r="F15" s="25">
        <v>4.217506941129936</v>
      </c>
      <c r="G15" s="25">
        <v>6.2331299360864652</v>
      </c>
      <c r="H15" s="25">
        <v>4.8088515762448276</v>
      </c>
      <c r="J15" s="24" t="s">
        <v>41</v>
      </c>
      <c r="K15" s="25">
        <v>0.30304098296625798</v>
      </c>
      <c r="L15" s="25">
        <v>0.30304098296625798</v>
      </c>
      <c r="M15" s="25">
        <v>0.30304098296625798</v>
      </c>
      <c r="N15" s="25">
        <v>0</v>
      </c>
      <c r="O15" s="25">
        <v>0</v>
      </c>
      <c r="P15" s="25">
        <v>0</v>
      </c>
      <c r="Q15" s="25">
        <v>0</v>
      </c>
      <c r="S15" s="24" t="s">
        <v>41</v>
      </c>
      <c r="T15" s="25">
        <v>0.30304098296625798</v>
      </c>
      <c r="U15" s="25">
        <v>0</v>
      </c>
      <c r="V15" s="25">
        <v>0</v>
      </c>
      <c r="W15" s="25">
        <v>0</v>
      </c>
      <c r="X15" s="25">
        <v>0</v>
      </c>
      <c r="Y15" s="25">
        <v>0</v>
      </c>
      <c r="Z15" s="25">
        <v>0</v>
      </c>
      <c r="AB15" s="24" t="s">
        <v>41</v>
      </c>
      <c r="AC15" s="25">
        <v>0.30304098296625798</v>
      </c>
      <c r="AD15" s="25">
        <v>0.30304098296625798</v>
      </c>
      <c r="AE15" s="25">
        <v>0.30304098296625798</v>
      </c>
      <c r="AF15" s="25">
        <v>0.30304098296625798</v>
      </c>
      <c r="AG15" s="25">
        <v>0.30304098296625798</v>
      </c>
      <c r="AH15" s="25">
        <v>0.17107989006480137</v>
      </c>
      <c r="AI15" s="25">
        <v>0</v>
      </c>
      <c r="AK15" s="24" t="s">
        <v>41</v>
      </c>
      <c r="AL15" s="25">
        <v>0.30304098296625798</v>
      </c>
      <c r="AM15" s="25">
        <v>0.30304098296625798</v>
      </c>
      <c r="AN15" s="25">
        <v>0.30304098296625798</v>
      </c>
      <c r="AO15" s="25">
        <v>0</v>
      </c>
      <c r="AP15" s="25">
        <v>0</v>
      </c>
      <c r="AQ15" s="25">
        <v>0</v>
      </c>
      <c r="AR15" s="25">
        <v>0</v>
      </c>
      <c r="AT15" s="24" t="s">
        <v>41</v>
      </c>
      <c r="AU15" s="25">
        <v>0.30304098296625798</v>
      </c>
      <c r="AV15" s="25">
        <v>0</v>
      </c>
      <c r="AW15" s="25">
        <v>0.16571159317762671</v>
      </c>
      <c r="AX15" s="25">
        <v>0</v>
      </c>
      <c r="AY15" s="25">
        <v>0</v>
      </c>
      <c r="AZ15" s="25">
        <v>0</v>
      </c>
      <c r="BA15" s="25">
        <v>0</v>
      </c>
    </row>
    <row r="16" spans="1:53" x14ac:dyDescent="0.2">
      <c r="A16" s="24" t="s">
        <v>42</v>
      </c>
      <c r="B16" s="25">
        <v>54.917185660998449</v>
      </c>
      <c r="C16" s="25">
        <v>54.857587402023569</v>
      </c>
      <c r="D16" s="25">
        <v>50.077580262248901</v>
      </c>
      <c r="E16" s="25">
        <v>20.903842869689239</v>
      </c>
      <c r="F16" s="25">
        <v>21.208070732292633</v>
      </c>
      <c r="G16" s="25">
        <v>39.801883498479413</v>
      </c>
      <c r="H16" s="25">
        <v>60.151869652754186</v>
      </c>
      <c r="J16" s="24" t="s">
        <v>42</v>
      </c>
      <c r="K16" s="25">
        <v>43.102922096347541</v>
      </c>
      <c r="L16" s="25">
        <v>28.039653953664228</v>
      </c>
      <c r="M16" s="25">
        <v>15.611206172730286</v>
      </c>
      <c r="N16" s="25">
        <v>32.558575998972636</v>
      </c>
      <c r="O16" s="25">
        <v>42.636021741822425</v>
      </c>
      <c r="P16" s="25">
        <v>35.470996682931393</v>
      </c>
      <c r="Q16" s="25">
        <v>43.216428596520032</v>
      </c>
      <c r="S16" s="24" t="s">
        <v>42</v>
      </c>
      <c r="T16" s="25">
        <v>38.626839114502523</v>
      </c>
      <c r="U16" s="25">
        <v>13.53851914167578</v>
      </c>
      <c r="V16" s="25">
        <v>22.645281105811819</v>
      </c>
      <c r="W16" s="25">
        <v>0.33896095641777652</v>
      </c>
      <c r="X16" s="25">
        <v>1.0384617837698218</v>
      </c>
      <c r="Y16" s="25">
        <v>0</v>
      </c>
      <c r="Z16" s="25">
        <v>5.241013136722307</v>
      </c>
      <c r="AB16" s="24" t="s">
        <v>42</v>
      </c>
      <c r="AC16" s="25">
        <v>55.965866633976674</v>
      </c>
      <c r="AD16" s="25">
        <v>50.781790034668717</v>
      </c>
      <c r="AE16" s="25">
        <v>43.694129152066978</v>
      </c>
      <c r="AF16" s="25">
        <v>14.41447194383052</v>
      </c>
      <c r="AG16" s="25">
        <v>15.513036825573604</v>
      </c>
      <c r="AH16" s="25">
        <v>15.221024769022124</v>
      </c>
      <c r="AI16" s="25">
        <v>11.542744060345626</v>
      </c>
      <c r="AK16" s="24" t="s">
        <v>42</v>
      </c>
      <c r="AL16" s="25">
        <v>43.189014335359985</v>
      </c>
      <c r="AM16" s="25">
        <v>30.056742014578717</v>
      </c>
      <c r="AN16" s="25">
        <v>17.029023341172614</v>
      </c>
      <c r="AO16" s="25">
        <v>32.514771660770243</v>
      </c>
      <c r="AP16" s="25">
        <v>26.628320934457943</v>
      </c>
      <c r="AQ16" s="25">
        <v>12.986319434369131</v>
      </c>
      <c r="AR16" s="25">
        <v>14.966391817109171</v>
      </c>
      <c r="AT16" s="24" t="s">
        <v>42</v>
      </c>
      <c r="AU16" s="25">
        <v>38.626839114502523</v>
      </c>
      <c r="AV16" s="25">
        <v>13.53851914167578</v>
      </c>
      <c r="AW16" s="25">
        <v>22.645281105811819</v>
      </c>
      <c r="AX16" s="25">
        <v>1.4119800980283193</v>
      </c>
      <c r="AY16" s="25">
        <v>3.3013893459753647</v>
      </c>
      <c r="AZ16" s="25">
        <v>0</v>
      </c>
      <c r="BA16" s="25">
        <v>3.2105105459016618</v>
      </c>
    </row>
    <row r="17" spans="1:53" x14ac:dyDescent="0.2">
      <c r="A17" s="29" t="s">
        <v>43</v>
      </c>
      <c r="B17" s="30">
        <v>212.1612162945593</v>
      </c>
      <c r="C17" s="30">
        <v>214.16800802972702</v>
      </c>
      <c r="D17" s="30">
        <v>227.92326530662501</v>
      </c>
      <c r="E17" s="30">
        <v>184.96456572902028</v>
      </c>
      <c r="F17" s="30">
        <v>161.33345748683871</v>
      </c>
      <c r="G17" s="30">
        <v>113.46355746505991</v>
      </c>
      <c r="H17" s="30">
        <v>92.047807862912222</v>
      </c>
      <c r="J17" s="29" t="s">
        <v>43</v>
      </c>
      <c r="K17" s="30">
        <v>181.55412789399313</v>
      </c>
      <c r="L17" s="30">
        <v>172.5229514743481</v>
      </c>
      <c r="M17" s="30">
        <v>147.43352443088816</v>
      </c>
      <c r="N17" s="30">
        <v>13.477974181651401</v>
      </c>
      <c r="O17" s="30">
        <v>14.734668919732048</v>
      </c>
      <c r="P17" s="30">
        <v>7.7937775972526602</v>
      </c>
      <c r="Q17" s="30">
        <v>0</v>
      </c>
      <c r="S17" s="29" t="s">
        <v>43</v>
      </c>
      <c r="T17" s="30">
        <v>155.987854481249</v>
      </c>
      <c r="U17" s="30">
        <v>113.94623678185435</v>
      </c>
      <c r="V17" s="30">
        <v>10.281312975939887</v>
      </c>
      <c r="W17" s="30">
        <v>0</v>
      </c>
      <c r="X17" s="30">
        <v>0</v>
      </c>
      <c r="Y17" s="30">
        <v>0</v>
      </c>
      <c r="Z17" s="30">
        <v>0</v>
      </c>
      <c r="AB17" s="29" t="s">
        <v>43</v>
      </c>
      <c r="AC17" s="30">
        <v>204.06063456445287</v>
      </c>
      <c r="AD17" s="30">
        <v>210.10341670168384</v>
      </c>
      <c r="AE17" s="30">
        <v>213.03239857907585</v>
      </c>
      <c r="AF17" s="30">
        <v>138.86188760761158</v>
      </c>
      <c r="AG17" s="30">
        <v>77.181671736059045</v>
      </c>
      <c r="AH17" s="30">
        <v>58.746326482011554</v>
      </c>
      <c r="AI17" s="30">
        <v>43.325021738971571</v>
      </c>
      <c r="AK17" s="29" t="s">
        <v>43</v>
      </c>
      <c r="AL17" s="30">
        <v>188.48888434334339</v>
      </c>
      <c r="AM17" s="30">
        <v>173.93202013927925</v>
      </c>
      <c r="AN17" s="30">
        <v>156.48139837938308</v>
      </c>
      <c r="AO17" s="30">
        <v>11.179782567667635</v>
      </c>
      <c r="AP17" s="30">
        <v>5.8782390188704357</v>
      </c>
      <c r="AQ17" s="30">
        <v>1.6001347901856948</v>
      </c>
      <c r="AR17" s="30">
        <v>0</v>
      </c>
      <c r="AT17" s="29" t="s">
        <v>43</v>
      </c>
      <c r="AU17" s="30">
        <v>162.38393766392431</v>
      </c>
      <c r="AV17" s="30">
        <v>113.15397493034428</v>
      </c>
      <c r="AW17" s="30">
        <v>18.872499052435209</v>
      </c>
      <c r="AX17" s="30">
        <v>0</v>
      </c>
      <c r="AY17" s="30">
        <v>0</v>
      </c>
      <c r="AZ17" s="30">
        <v>0</v>
      </c>
      <c r="BA17" s="30">
        <v>0</v>
      </c>
    </row>
    <row r="18" spans="1:53" x14ac:dyDescent="0.2">
      <c r="A18" s="32" t="s">
        <v>14</v>
      </c>
      <c r="B18" s="25">
        <v>328.20806618139289</v>
      </c>
      <c r="C18" s="25">
        <v>331.88252392807442</v>
      </c>
      <c r="D18" s="25">
        <v>342.70694830773067</v>
      </c>
      <c r="E18" s="25">
        <v>276.12616323111916</v>
      </c>
      <c r="F18" s="25">
        <v>240.07230976935648</v>
      </c>
      <c r="G18" s="25">
        <v>209.77490057181862</v>
      </c>
      <c r="H18" s="25">
        <v>214.68363357041733</v>
      </c>
      <c r="J18" s="32" t="s">
        <v>14</v>
      </c>
      <c r="K18" s="25">
        <v>284.82861778598027</v>
      </c>
      <c r="L18" s="25">
        <v>259.14676548640563</v>
      </c>
      <c r="M18" s="25">
        <v>224.36088783807958</v>
      </c>
      <c r="N18" s="25">
        <v>97.214764120874122</v>
      </c>
      <c r="O18" s="25">
        <v>96.577490022666765</v>
      </c>
      <c r="P18" s="25">
        <v>74.741170255075289</v>
      </c>
      <c r="Q18" s="25">
        <v>83.482905067313936</v>
      </c>
      <c r="S18" s="32" t="s">
        <v>14</v>
      </c>
      <c r="T18" s="25">
        <v>250.10954916417501</v>
      </c>
      <c r="U18" s="25">
        <v>177.42265952611086</v>
      </c>
      <c r="V18" s="25">
        <v>67.440692883200327</v>
      </c>
      <c r="W18" s="25">
        <v>5.8680872586067254</v>
      </c>
      <c r="X18" s="25">
        <v>1.8237017727888278</v>
      </c>
      <c r="Y18" s="25">
        <v>0.74614304746592164</v>
      </c>
      <c r="Z18" s="25">
        <v>6.6702988387611981</v>
      </c>
      <c r="AB18" s="32" t="s">
        <v>14</v>
      </c>
      <c r="AC18" s="25">
        <v>318.93963673097363</v>
      </c>
      <c r="AD18" s="25">
        <v>318.01235433461432</v>
      </c>
      <c r="AE18" s="25">
        <v>312.28600231976469</v>
      </c>
      <c r="AF18" s="25">
        <v>205.25484616515917</v>
      </c>
      <c r="AG18" s="25">
        <v>130.07691367289485</v>
      </c>
      <c r="AH18" s="25">
        <v>100.89065428417463</v>
      </c>
      <c r="AI18" s="25">
        <v>78.030546454587267</v>
      </c>
      <c r="AK18" s="32" t="s">
        <v>14</v>
      </c>
      <c r="AL18" s="25">
        <v>291.48436175718473</v>
      </c>
      <c r="AM18" s="25">
        <v>263.06557052741903</v>
      </c>
      <c r="AN18" s="25">
        <v>232.13432906345889</v>
      </c>
      <c r="AO18" s="25">
        <v>88.82841209884991</v>
      </c>
      <c r="AP18" s="25">
        <v>56.521570344907921</v>
      </c>
      <c r="AQ18" s="25">
        <v>27.862705229277037</v>
      </c>
      <c r="AR18" s="25">
        <v>21.791043957834859</v>
      </c>
      <c r="AT18" s="32" t="s">
        <v>14</v>
      </c>
      <c r="AU18" s="25">
        <v>257.00352036048287</v>
      </c>
      <c r="AV18" s="25">
        <v>177.17116774730749</v>
      </c>
      <c r="AW18" s="25">
        <v>79.593009354314347</v>
      </c>
      <c r="AX18" s="25">
        <v>13.903972233757475</v>
      </c>
      <c r="AY18" s="25">
        <v>7.1869442919630018</v>
      </c>
      <c r="AZ18" s="25">
        <v>0.74614304746592164</v>
      </c>
      <c r="BA18" s="25">
        <v>4.2986157563074014</v>
      </c>
    </row>
    <row r="19" spans="1:53" x14ac:dyDescent="0.2">
      <c r="B19" s="33"/>
      <c r="C19" s="33"/>
      <c r="D19" s="33"/>
      <c r="E19" s="33"/>
      <c r="F19" s="33"/>
      <c r="G19" s="33"/>
      <c r="H19" s="33"/>
      <c r="K19" s="33"/>
      <c r="L19" s="33"/>
      <c r="M19" s="33"/>
      <c r="N19" s="33"/>
      <c r="O19" s="33"/>
      <c r="P19" s="33"/>
      <c r="Q19" s="33"/>
      <c r="T19" s="33"/>
      <c r="U19" s="33"/>
      <c r="V19" s="33"/>
      <c r="W19" s="33"/>
      <c r="X19" s="33"/>
      <c r="Y19" s="33"/>
      <c r="Z19" s="33"/>
      <c r="AC19" s="33"/>
      <c r="AD19" s="33"/>
      <c r="AE19" s="33"/>
      <c r="AF19" s="33"/>
      <c r="AG19" s="33"/>
      <c r="AH19" s="33"/>
      <c r="AI19" s="33"/>
      <c r="AL19" s="33"/>
      <c r="AM19" s="33"/>
      <c r="AN19" s="33"/>
      <c r="AO19" s="33"/>
      <c r="AP19" s="33"/>
      <c r="AQ19" s="33"/>
      <c r="AR19" s="33"/>
      <c r="AU19" s="33"/>
      <c r="AV19" s="33"/>
      <c r="AW19" s="33"/>
      <c r="AX19" s="33"/>
      <c r="AY19" s="33"/>
      <c r="AZ19" s="33"/>
      <c r="BA19" s="33"/>
    </row>
    <row r="20" spans="1:53" x14ac:dyDescent="0.2">
      <c r="A20" s="149" t="s">
        <v>131</v>
      </c>
      <c r="B20" s="150"/>
      <c r="C20" s="150"/>
      <c r="D20" s="150"/>
      <c r="E20" s="151" t="s">
        <v>132</v>
      </c>
      <c r="F20" s="150"/>
      <c r="G20" s="150"/>
      <c r="H20" s="150"/>
      <c r="J20" s="149" t="s">
        <v>131</v>
      </c>
      <c r="K20" s="150"/>
      <c r="L20" s="150"/>
      <c r="M20" s="150"/>
      <c r="N20" s="151" t="s">
        <v>132</v>
      </c>
      <c r="O20" s="150"/>
      <c r="P20" s="150"/>
      <c r="Q20" s="150"/>
      <c r="S20" s="149" t="s">
        <v>131</v>
      </c>
      <c r="T20" s="150"/>
      <c r="U20" s="150"/>
      <c r="V20" s="150"/>
      <c r="W20" s="151" t="s">
        <v>132</v>
      </c>
      <c r="X20" s="150"/>
      <c r="Y20" s="150"/>
      <c r="Z20" s="150"/>
      <c r="AB20" s="149" t="s">
        <v>131</v>
      </c>
      <c r="AC20" s="150"/>
      <c r="AD20" s="150"/>
      <c r="AE20" s="150"/>
      <c r="AF20" s="151" t="s">
        <v>132</v>
      </c>
      <c r="AG20" s="150"/>
      <c r="AH20" s="150"/>
      <c r="AI20" s="150"/>
      <c r="AK20" s="149" t="s">
        <v>131</v>
      </c>
      <c r="AL20" s="150"/>
      <c r="AM20" s="150"/>
      <c r="AN20" s="150"/>
      <c r="AO20" s="151" t="s">
        <v>132</v>
      </c>
      <c r="AP20" s="150"/>
      <c r="AQ20" s="150"/>
      <c r="AR20" s="150"/>
      <c r="AT20" s="149" t="s">
        <v>131</v>
      </c>
      <c r="AU20" s="150"/>
      <c r="AV20" s="150"/>
      <c r="AW20" s="150"/>
      <c r="AX20" s="151" t="s">
        <v>132</v>
      </c>
      <c r="AY20" s="150"/>
      <c r="AZ20" s="150"/>
      <c r="BA20" s="150"/>
    </row>
    <row r="21" spans="1:53" x14ac:dyDescent="0.2">
      <c r="B21" s="22">
        <v>2016</v>
      </c>
      <c r="C21" s="22">
        <v>2018</v>
      </c>
      <c r="D21" s="22">
        <v>2020</v>
      </c>
      <c r="E21" s="22">
        <v>2025</v>
      </c>
      <c r="F21" s="22">
        <v>2030</v>
      </c>
      <c r="G21" s="22">
        <v>2040</v>
      </c>
      <c r="H21" s="22">
        <v>2050</v>
      </c>
      <c r="K21" s="22">
        <v>2016</v>
      </c>
      <c r="L21" s="22">
        <v>2018</v>
      </c>
      <c r="M21" s="22">
        <v>2020</v>
      </c>
      <c r="N21" s="22">
        <v>2025</v>
      </c>
      <c r="O21" s="22">
        <v>2030</v>
      </c>
      <c r="P21" s="22">
        <v>2040</v>
      </c>
      <c r="Q21" s="22">
        <v>2050</v>
      </c>
      <c r="T21" s="22">
        <v>2016</v>
      </c>
      <c r="U21" s="22">
        <v>2018</v>
      </c>
      <c r="V21" s="22">
        <v>2020</v>
      </c>
      <c r="W21" s="22">
        <v>2025</v>
      </c>
      <c r="X21" s="22">
        <v>2030</v>
      </c>
      <c r="Y21" s="22">
        <v>2040</v>
      </c>
      <c r="Z21" s="22">
        <v>2050</v>
      </c>
      <c r="AC21" s="22">
        <v>2016</v>
      </c>
      <c r="AD21" s="22">
        <v>2018</v>
      </c>
      <c r="AE21" s="22">
        <v>2020</v>
      </c>
      <c r="AF21" s="22">
        <v>2025</v>
      </c>
      <c r="AG21" s="22">
        <v>2030</v>
      </c>
      <c r="AH21" s="22">
        <v>2040</v>
      </c>
      <c r="AI21" s="22">
        <v>2050</v>
      </c>
      <c r="AL21" s="22">
        <v>2016</v>
      </c>
      <c r="AM21" s="22">
        <v>2018</v>
      </c>
      <c r="AN21" s="22">
        <v>2020</v>
      </c>
      <c r="AO21" s="22">
        <v>2025</v>
      </c>
      <c r="AP21" s="22">
        <v>2030</v>
      </c>
      <c r="AQ21" s="22">
        <v>2040</v>
      </c>
      <c r="AR21" s="22">
        <v>2050</v>
      </c>
      <c r="AU21" s="22">
        <v>2016</v>
      </c>
      <c r="AV21" s="22">
        <v>2018</v>
      </c>
      <c r="AW21" s="22">
        <v>2020</v>
      </c>
      <c r="AX21" s="22">
        <v>2025</v>
      </c>
      <c r="AY21" s="22">
        <v>2030</v>
      </c>
      <c r="AZ21" s="22">
        <v>2040</v>
      </c>
      <c r="BA21" s="22">
        <v>2050</v>
      </c>
    </row>
    <row r="22" spans="1:53" x14ac:dyDescent="0.2">
      <c r="A22" s="23" t="s">
        <v>32</v>
      </c>
      <c r="B22" s="33"/>
      <c r="C22" s="33"/>
      <c r="D22" s="33"/>
      <c r="E22" s="33"/>
      <c r="F22" s="33"/>
      <c r="G22" s="33"/>
      <c r="H22" s="33"/>
      <c r="J22" s="23" t="s">
        <v>32</v>
      </c>
      <c r="K22" s="33"/>
      <c r="L22" s="33"/>
      <c r="M22" s="33"/>
      <c r="N22" s="33"/>
      <c r="O22" s="33"/>
      <c r="P22" s="33"/>
      <c r="Q22" s="33"/>
      <c r="S22" s="23" t="s">
        <v>32</v>
      </c>
      <c r="T22" s="33"/>
      <c r="U22" s="33"/>
      <c r="V22" s="33"/>
      <c r="W22" s="33"/>
      <c r="X22" s="33"/>
      <c r="Y22" s="33"/>
      <c r="Z22" s="33"/>
      <c r="AB22" s="23" t="s">
        <v>32</v>
      </c>
      <c r="AC22" s="33"/>
      <c r="AD22" s="33"/>
      <c r="AE22" s="33"/>
      <c r="AF22" s="33"/>
      <c r="AG22" s="33"/>
      <c r="AH22" s="33"/>
      <c r="AI22" s="33"/>
      <c r="AK22" s="23" t="s">
        <v>32</v>
      </c>
      <c r="AL22" s="33"/>
      <c r="AM22" s="33"/>
      <c r="AN22" s="33"/>
      <c r="AO22" s="33"/>
      <c r="AP22" s="33"/>
      <c r="AQ22" s="33"/>
      <c r="AR22" s="33"/>
      <c r="AT22" s="23" t="s">
        <v>32</v>
      </c>
      <c r="AU22" s="33"/>
      <c r="AV22" s="33"/>
      <c r="AW22" s="33"/>
      <c r="AX22" s="33"/>
      <c r="AY22" s="33"/>
      <c r="AZ22" s="33"/>
      <c r="BA22" s="33"/>
    </row>
    <row r="23" spans="1:53" x14ac:dyDescent="0.2">
      <c r="A23" s="24" t="s">
        <v>33</v>
      </c>
      <c r="B23" s="152">
        <v>0</v>
      </c>
      <c r="C23" s="152">
        <v>0</v>
      </c>
      <c r="D23" s="152">
        <v>0</v>
      </c>
      <c r="E23" s="152">
        <v>0</v>
      </c>
      <c r="F23" s="152">
        <v>0</v>
      </c>
      <c r="G23" s="152">
        <v>0</v>
      </c>
      <c r="H23" s="152">
        <v>0</v>
      </c>
      <c r="J23" s="24" t="s">
        <v>33</v>
      </c>
      <c r="K23" s="152">
        <v>0</v>
      </c>
      <c r="L23" s="152">
        <v>0</v>
      </c>
      <c r="M23" s="152">
        <v>0</v>
      </c>
      <c r="N23" s="152">
        <v>0</v>
      </c>
      <c r="O23" s="152">
        <v>0</v>
      </c>
      <c r="P23" s="152">
        <v>0</v>
      </c>
      <c r="Q23" s="152">
        <v>0</v>
      </c>
      <c r="S23" s="24" t="s">
        <v>33</v>
      </c>
      <c r="T23" s="152">
        <v>0</v>
      </c>
      <c r="U23" s="152">
        <v>0</v>
      </c>
      <c r="V23" s="152">
        <v>0</v>
      </c>
      <c r="W23" s="152">
        <v>0</v>
      </c>
      <c r="X23" s="152">
        <v>0</v>
      </c>
      <c r="Y23" s="152">
        <v>0</v>
      </c>
      <c r="Z23" s="152">
        <v>0</v>
      </c>
      <c r="AB23" s="24" t="s">
        <v>33</v>
      </c>
      <c r="AC23" s="152">
        <v>0</v>
      </c>
      <c r="AD23" s="152">
        <v>0</v>
      </c>
      <c r="AE23" s="152">
        <v>0</v>
      </c>
      <c r="AF23" s="152">
        <v>0</v>
      </c>
      <c r="AG23" s="152">
        <v>0</v>
      </c>
      <c r="AH23" s="152">
        <v>0</v>
      </c>
      <c r="AI23" s="152">
        <v>0</v>
      </c>
      <c r="AK23" s="24" t="s">
        <v>33</v>
      </c>
      <c r="AL23" s="152">
        <v>0</v>
      </c>
      <c r="AM23" s="152">
        <v>0</v>
      </c>
      <c r="AN23" s="152">
        <v>0</v>
      </c>
      <c r="AO23" s="152">
        <v>0</v>
      </c>
      <c r="AP23" s="152">
        <v>0</v>
      </c>
      <c r="AQ23" s="152">
        <v>0</v>
      </c>
      <c r="AR23" s="152">
        <v>0</v>
      </c>
      <c r="AT23" s="24" t="s">
        <v>33</v>
      </c>
      <c r="AU23" s="152">
        <v>0</v>
      </c>
      <c r="AV23" s="152">
        <v>0</v>
      </c>
      <c r="AW23" s="152">
        <v>0</v>
      </c>
      <c r="AX23" s="152">
        <v>0</v>
      </c>
      <c r="AY23" s="152">
        <v>0</v>
      </c>
      <c r="AZ23" s="152">
        <v>0</v>
      </c>
      <c r="BA23" s="152">
        <v>0</v>
      </c>
    </row>
    <row r="24" spans="1:53" x14ac:dyDescent="0.2">
      <c r="A24" s="24" t="s">
        <v>34</v>
      </c>
      <c r="B24" s="152">
        <v>0</v>
      </c>
      <c r="C24" s="152">
        <v>1.2535629265258521</v>
      </c>
      <c r="D24" s="152">
        <v>0.96212385441590853</v>
      </c>
      <c r="E24" s="152">
        <v>4.5137615640890871</v>
      </c>
      <c r="F24" s="152">
        <v>6.8556918350498144</v>
      </c>
      <c r="G24" s="152">
        <v>3.6860141804764166</v>
      </c>
      <c r="H24" s="152">
        <v>3.8359771069810988</v>
      </c>
      <c r="J24" s="24" t="s">
        <v>34</v>
      </c>
      <c r="K24" s="152">
        <v>0</v>
      </c>
      <c r="L24" s="152">
        <v>1.2730735086714455</v>
      </c>
      <c r="M24" s="152">
        <v>1.2972129959698171</v>
      </c>
      <c r="N24" s="152">
        <v>6.959308636838788</v>
      </c>
      <c r="O24" s="152">
        <v>9.9763198760876808</v>
      </c>
      <c r="P24" s="152">
        <v>3.1916801447859409</v>
      </c>
      <c r="Q24" s="152">
        <v>4.1866949401690849</v>
      </c>
      <c r="S24" s="24" t="s">
        <v>34</v>
      </c>
      <c r="T24" s="152">
        <v>1.2660440684059966</v>
      </c>
      <c r="U24" s="152">
        <v>0</v>
      </c>
      <c r="V24" s="152">
        <v>4.0168885380444728</v>
      </c>
      <c r="W24" s="152">
        <v>3.8373930242261642</v>
      </c>
      <c r="X24" s="152">
        <v>0.31191466155958442</v>
      </c>
      <c r="Y24" s="152">
        <v>0.27818473565046276</v>
      </c>
      <c r="Z24" s="152">
        <v>0.27484121461503686</v>
      </c>
      <c r="AB24" s="24" t="s">
        <v>34</v>
      </c>
      <c r="AC24" s="152">
        <v>0</v>
      </c>
      <c r="AD24" s="152">
        <v>0</v>
      </c>
      <c r="AE24" s="152">
        <v>1.2584051926836644</v>
      </c>
      <c r="AF24" s="152">
        <v>2.9731488804130852</v>
      </c>
      <c r="AG24" s="152">
        <v>4.0269384741919021</v>
      </c>
      <c r="AH24" s="152">
        <v>1.2556417063983483</v>
      </c>
      <c r="AI24" s="152">
        <v>0.38915207478832592</v>
      </c>
      <c r="AK24" s="24" t="s">
        <v>34</v>
      </c>
      <c r="AL24" s="152">
        <v>1.4761598829150346E-2</v>
      </c>
      <c r="AM24" s="152">
        <v>1.2619143400738078</v>
      </c>
      <c r="AN24" s="152">
        <v>1.2949532589203623</v>
      </c>
      <c r="AO24" s="152">
        <v>6.8215223226561852</v>
      </c>
      <c r="AP24" s="152">
        <v>4.4764121782264041</v>
      </c>
      <c r="AQ24" s="152">
        <v>0.62522392569842689</v>
      </c>
      <c r="AR24" s="152">
        <v>0.27484121465851791</v>
      </c>
      <c r="AT24" s="24" t="s">
        <v>34</v>
      </c>
      <c r="AU24" s="152">
        <v>1.2697816107591335</v>
      </c>
      <c r="AV24" s="152">
        <v>1.0416238694850104</v>
      </c>
      <c r="AW24" s="152">
        <v>4.0168885380444728</v>
      </c>
      <c r="AX24" s="152">
        <v>7.0339764141476744</v>
      </c>
      <c r="AY24" s="152">
        <v>0.31191466155958442</v>
      </c>
      <c r="AZ24" s="152">
        <v>0.27818473565046276</v>
      </c>
      <c r="BA24" s="152">
        <v>0.27484121461503686</v>
      </c>
    </row>
    <row r="25" spans="1:53" x14ac:dyDescent="0.2">
      <c r="A25" s="24" t="s">
        <v>35</v>
      </c>
      <c r="B25" s="152">
        <v>31.827343780595552</v>
      </c>
      <c r="C25" s="152">
        <v>32.191593067825359</v>
      </c>
      <c r="D25" s="152">
        <v>33.204775393322699</v>
      </c>
      <c r="E25" s="152">
        <v>15.553626045238742</v>
      </c>
      <c r="F25" s="152">
        <v>5.3935689763181829</v>
      </c>
      <c r="G25" s="152">
        <v>0.84628854570905032</v>
      </c>
      <c r="H25" s="152">
        <v>1.1134613796353727</v>
      </c>
      <c r="J25" s="24" t="s">
        <v>35</v>
      </c>
      <c r="K25" s="152">
        <v>35.649225668709384</v>
      </c>
      <c r="L25" s="152">
        <v>32.754443642364713</v>
      </c>
      <c r="M25" s="152">
        <v>31.677459216998567</v>
      </c>
      <c r="N25" s="152">
        <v>11.837519816289982</v>
      </c>
      <c r="O25" s="152">
        <v>3.0164651579737294</v>
      </c>
      <c r="P25" s="152">
        <v>0.28856651967806418</v>
      </c>
      <c r="Q25" s="152">
        <v>0.33034711039140036</v>
      </c>
      <c r="S25" s="24" t="s">
        <v>35</v>
      </c>
      <c r="T25" s="152">
        <v>36.293361524787088</v>
      </c>
      <c r="U25" s="152">
        <v>26.719071484672121</v>
      </c>
      <c r="V25" s="152">
        <v>14.71023593897978</v>
      </c>
      <c r="W25" s="152">
        <v>0</v>
      </c>
      <c r="X25" s="152">
        <v>0</v>
      </c>
      <c r="Y25" s="152">
        <v>0</v>
      </c>
      <c r="Z25" s="152">
        <v>0</v>
      </c>
      <c r="AB25" s="24" t="s">
        <v>35</v>
      </c>
      <c r="AC25" s="152">
        <v>32.805472737876862</v>
      </c>
      <c r="AD25" s="152">
        <v>33.613222396555436</v>
      </c>
      <c r="AE25" s="152">
        <v>32.474460935358479</v>
      </c>
      <c r="AF25" s="152">
        <v>15.939503343934025</v>
      </c>
      <c r="AG25" s="152">
        <v>5.6871401040244232</v>
      </c>
      <c r="AH25" s="152">
        <v>0.39254466715317493</v>
      </c>
      <c r="AI25" s="152">
        <v>0.30774201867428552</v>
      </c>
      <c r="AK25" s="24" t="s">
        <v>35</v>
      </c>
      <c r="AL25" s="152">
        <v>36.621309953342568</v>
      </c>
      <c r="AM25" s="152">
        <v>32.783865675485572</v>
      </c>
      <c r="AN25" s="152">
        <v>31.38316036712212</v>
      </c>
      <c r="AO25" s="152">
        <v>12.04255915712768</v>
      </c>
      <c r="AP25" s="152">
        <v>3.8946235570166978</v>
      </c>
      <c r="AQ25" s="152">
        <v>0.12496036806118593</v>
      </c>
      <c r="AR25" s="152">
        <v>0</v>
      </c>
      <c r="AT25" s="24" t="s">
        <v>35</v>
      </c>
      <c r="AU25" s="152">
        <v>36.41261967805633</v>
      </c>
      <c r="AV25" s="152">
        <v>29.024016395157108</v>
      </c>
      <c r="AW25" s="152">
        <v>17.423519922999983</v>
      </c>
      <c r="AX25" s="152">
        <v>0.13186061326204596</v>
      </c>
      <c r="AY25" s="152">
        <v>0.18390665299595016</v>
      </c>
      <c r="AZ25" s="152">
        <v>0</v>
      </c>
      <c r="BA25" s="152">
        <v>0</v>
      </c>
    </row>
    <row r="26" spans="1:53" x14ac:dyDescent="0.2">
      <c r="A26" s="27" t="s">
        <v>36</v>
      </c>
      <c r="B26" s="152"/>
      <c r="C26" s="152"/>
      <c r="D26" s="152"/>
      <c r="E26" s="152"/>
      <c r="F26" s="152"/>
      <c r="G26" s="152"/>
      <c r="H26" s="152"/>
      <c r="J26" s="27" t="s">
        <v>36</v>
      </c>
      <c r="K26" s="152"/>
      <c r="L26" s="152"/>
      <c r="M26" s="152"/>
      <c r="N26" s="152"/>
      <c r="O26" s="152"/>
      <c r="P26" s="152"/>
      <c r="Q26" s="152"/>
      <c r="S26" s="27" t="s">
        <v>36</v>
      </c>
      <c r="T26" s="152"/>
      <c r="U26" s="152"/>
      <c r="V26" s="152"/>
      <c r="W26" s="152"/>
      <c r="X26" s="152"/>
      <c r="Y26" s="152"/>
      <c r="Z26" s="152"/>
      <c r="AB26" s="27" t="s">
        <v>36</v>
      </c>
      <c r="AC26" s="152"/>
      <c r="AD26" s="152"/>
      <c r="AE26" s="152"/>
      <c r="AF26" s="152"/>
      <c r="AG26" s="152"/>
      <c r="AH26" s="152"/>
      <c r="AI26" s="152"/>
      <c r="AK26" s="27" t="s">
        <v>36</v>
      </c>
      <c r="AL26" s="152"/>
      <c r="AM26" s="152"/>
      <c r="AN26" s="152"/>
      <c r="AO26" s="152"/>
      <c r="AP26" s="152"/>
      <c r="AQ26" s="152"/>
      <c r="AR26" s="152"/>
      <c r="AT26" s="27" t="s">
        <v>36</v>
      </c>
      <c r="AU26" s="152"/>
      <c r="AV26" s="152"/>
      <c r="AW26" s="152"/>
      <c r="AX26" s="152"/>
      <c r="AY26" s="152"/>
      <c r="AZ26" s="152"/>
      <c r="BA26" s="152"/>
    </row>
    <row r="27" spans="1:53" x14ac:dyDescent="0.2">
      <c r="A27" s="24" t="s">
        <v>37</v>
      </c>
      <c r="B27" s="152">
        <v>26.430023314918209</v>
      </c>
      <c r="C27" s="152">
        <v>25.144356766623837</v>
      </c>
      <c r="D27" s="152">
        <v>24.044154257521416</v>
      </c>
      <c r="E27" s="152">
        <v>29.957671323577475</v>
      </c>
      <c r="F27" s="152">
        <v>28.435575712254984</v>
      </c>
      <c r="G27" s="152">
        <v>26.216436713536176</v>
      </c>
      <c r="H27" s="152">
        <v>31.867415352566571</v>
      </c>
      <c r="J27" s="24" t="s">
        <v>37</v>
      </c>
      <c r="K27" s="152">
        <v>34.041407394157389</v>
      </c>
      <c r="L27" s="152">
        <v>30.644219419051485</v>
      </c>
      <c r="M27" s="152">
        <v>20.741695457760656</v>
      </c>
      <c r="N27" s="152">
        <v>20.104395266630274</v>
      </c>
      <c r="O27" s="152">
        <v>17.943074195804275</v>
      </c>
      <c r="P27" s="152">
        <v>13.434921388091306</v>
      </c>
      <c r="Q27" s="152">
        <v>13.001942447538998</v>
      </c>
      <c r="S27" s="24" t="s">
        <v>37</v>
      </c>
      <c r="T27" s="152">
        <v>18.09758414533249</v>
      </c>
      <c r="U27" s="152">
        <v>15.528641793917535</v>
      </c>
      <c r="V27" s="152">
        <v>14.594924269675584</v>
      </c>
      <c r="W27" s="152">
        <v>0</v>
      </c>
      <c r="X27" s="152">
        <v>0</v>
      </c>
      <c r="Y27" s="152">
        <v>0</v>
      </c>
      <c r="Z27" s="152">
        <v>0</v>
      </c>
      <c r="AB27" s="24" t="s">
        <v>37</v>
      </c>
      <c r="AC27" s="152">
        <v>31.322660407836437</v>
      </c>
      <c r="AD27" s="152">
        <v>25.371541632803158</v>
      </c>
      <c r="AE27" s="152">
        <v>22.555854854504648</v>
      </c>
      <c r="AF27" s="152">
        <v>26.963489827380183</v>
      </c>
      <c r="AG27" s="152">
        <v>21.145340624138147</v>
      </c>
      <c r="AH27" s="152">
        <v>23.136509270028487</v>
      </c>
      <c r="AI27" s="152">
        <v>20.628397489868096</v>
      </c>
      <c r="AK27" s="24" t="s">
        <v>37</v>
      </c>
      <c r="AL27" s="152">
        <v>34.227233694963139</v>
      </c>
      <c r="AM27" s="152">
        <v>32.138693535488635</v>
      </c>
      <c r="AN27" s="152">
        <v>20.701846259472919</v>
      </c>
      <c r="AO27" s="152">
        <v>15.628921990899721</v>
      </c>
      <c r="AP27" s="152">
        <v>7.8044790321882322</v>
      </c>
      <c r="AQ27" s="152">
        <v>9.4868250355702752</v>
      </c>
      <c r="AR27" s="152">
        <v>2.595174124400454</v>
      </c>
      <c r="AT27" s="24" t="s">
        <v>37</v>
      </c>
      <c r="AU27" s="152">
        <v>19.60364617549212</v>
      </c>
      <c r="AV27" s="152">
        <v>16.444823900163033</v>
      </c>
      <c r="AW27" s="152">
        <v>14.594924269675584</v>
      </c>
      <c r="AX27" s="152">
        <v>0</v>
      </c>
      <c r="AY27" s="152">
        <v>0</v>
      </c>
      <c r="AZ27" s="152">
        <v>0</v>
      </c>
      <c r="BA27" s="152">
        <v>0</v>
      </c>
    </row>
    <row r="28" spans="1:53" x14ac:dyDescent="0.2">
      <c r="A28" s="27" t="s">
        <v>38</v>
      </c>
      <c r="B28" s="152"/>
      <c r="C28" s="152"/>
      <c r="D28" s="152"/>
      <c r="E28" s="152"/>
      <c r="F28" s="152"/>
      <c r="G28" s="152"/>
      <c r="H28" s="152"/>
      <c r="J28" s="27" t="s">
        <v>38</v>
      </c>
      <c r="K28" s="152"/>
      <c r="L28" s="152"/>
      <c r="M28" s="152"/>
      <c r="N28" s="152"/>
      <c r="O28" s="152"/>
      <c r="P28" s="152"/>
      <c r="Q28" s="152"/>
      <c r="S28" s="27" t="s">
        <v>38</v>
      </c>
      <c r="T28" s="152"/>
      <c r="U28" s="152"/>
      <c r="V28" s="152"/>
      <c r="W28" s="152"/>
      <c r="X28" s="152"/>
      <c r="Y28" s="152"/>
      <c r="Z28" s="152"/>
      <c r="AB28" s="27" t="s">
        <v>38</v>
      </c>
      <c r="AC28" s="152"/>
      <c r="AD28" s="152"/>
      <c r="AE28" s="152"/>
      <c r="AF28" s="152"/>
      <c r="AG28" s="152"/>
      <c r="AH28" s="152"/>
      <c r="AI28" s="152"/>
      <c r="AK28" s="27" t="s">
        <v>38</v>
      </c>
      <c r="AL28" s="152"/>
      <c r="AM28" s="152"/>
      <c r="AN28" s="152"/>
      <c r="AO28" s="152"/>
      <c r="AP28" s="152"/>
      <c r="AQ28" s="152"/>
      <c r="AR28" s="152"/>
      <c r="AT28" s="27" t="s">
        <v>38</v>
      </c>
      <c r="AU28" s="152"/>
      <c r="AV28" s="152"/>
      <c r="AW28" s="152"/>
      <c r="AX28" s="152"/>
      <c r="AY28" s="152"/>
      <c r="AZ28" s="152"/>
      <c r="BA28" s="152"/>
    </row>
    <row r="29" spans="1:53" x14ac:dyDescent="0.2">
      <c r="A29" s="24" t="s">
        <v>39</v>
      </c>
      <c r="B29" s="152">
        <v>39.194656422605995</v>
      </c>
      <c r="C29" s="152">
        <v>41.665817371169332</v>
      </c>
      <c r="D29" s="152">
        <v>45.597453978000402</v>
      </c>
      <c r="E29" s="152">
        <v>67.238368344645394</v>
      </c>
      <c r="F29" s="152">
        <v>68.335177561995025</v>
      </c>
      <c r="G29" s="152">
        <v>76.649613395488302</v>
      </c>
      <c r="H29" s="152">
        <v>94.262874623225187</v>
      </c>
      <c r="J29" s="24" t="s">
        <v>39</v>
      </c>
      <c r="K29" s="152">
        <v>36.878009631444428</v>
      </c>
      <c r="L29" s="152">
        <v>39.923499518093266</v>
      </c>
      <c r="M29" s="152">
        <v>52.375693130685264</v>
      </c>
      <c r="N29" s="152">
        <v>78.063910190545187</v>
      </c>
      <c r="O29" s="152">
        <v>60.647683175720957</v>
      </c>
      <c r="P29" s="152">
        <v>53.454204452060779</v>
      </c>
      <c r="Q29" s="152">
        <v>72.898651210553723</v>
      </c>
      <c r="S29" s="24" t="s">
        <v>39</v>
      </c>
      <c r="T29" s="152">
        <v>35.911664553905631</v>
      </c>
      <c r="U29" s="152">
        <v>35.509319684168723</v>
      </c>
      <c r="V29" s="152">
        <v>23.012728518982012</v>
      </c>
      <c r="W29" s="152">
        <v>4.0959865960562247</v>
      </c>
      <c r="X29" s="152">
        <v>5.3959295561987627E-2</v>
      </c>
      <c r="Y29" s="152">
        <v>0</v>
      </c>
      <c r="Z29" s="152">
        <v>1.6226870660416675</v>
      </c>
      <c r="AB29" s="24" t="s">
        <v>39</v>
      </c>
      <c r="AC29" s="152">
        <v>39.357614463970954</v>
      </c>
      <c r="AD29" s="152">
        <v>40.763745205932381</v>
      </c>
      <c r="AE29" s="152">
        <v>39.767228972945873</v>
      </c>
      <c r="AF29" s="152">
        <v>41.168426583035505</v>
      </c>
      <c r="AG29" s="152">
        <v>38.243323201870133</v>
      </c>
      <c r="AH29" s="152">
        <v>29.263327887832212</v>
      </c>
      <c r="AI29" s="152">
        <v>29.206506645928592</v>
      </c>
      <c r="AK29" s="24" t="s">
        <v>39</v>
      </c>
      <c r="AL29" s="152">
        <v>36.473598766459816</v>
      </c>
      <c r="AM29" s="152">
        <v>39.037426813211404</v>
      </c>
      <c r="AN29" s="152">
        <v>45.584516826007452</v>
      </c>
      <c r="AO29" s="152">
        <v>68.490475229737982</v>
      </c>
      <c r="AP29" s="152">
        <v>36.892003725963292</v>
      </c>
      <c r="AQ29" s="152">
        <v>18.746730994390312</v>
      </c>
      <c r="AR29" s="152">
        <v>10.929684022338501</v>
      </c>
      <c r="AT29" s="24" t="s">
        <v>39</v>
      </c>
      <c r="AU29" s="152">
        <v>36.625257832939155</v>
      </c>
      <c r="AV29" s="152">
        <v>35.509319684168723</v>
      </c>
      <c r="AW29" s="152">
        <v>27.348090717611139</v>
      </c>
      <c r="AX29" s="152">
        <v>16.106923844563752</v>
      </c>
      <c r="AY29" s="152">
        <v>6.9218921862975948</v>
      </c>
      <c r="AZ29" s="152">
        <v>0</v>
      </c>
      <c r="BA29" s="152">
        <v>0.83581320043510221</v>
      </c>
    </row>
    <row r="30" spans="1:53" x14ac:dyDescent="0.2">
      <c r="A30" s="27" t="s">
        <v>40</v>
      </c>
      <c r="B30" s="152"/>
      <c r="C30" s="152"/>
      <c r="D30" s="152"/>
      <c r="E30" s="152"/>
      <c r="F30" s="152"/>
      <c r="G30" s="152"/>
      <c r="H30" s="152"/>
      <c r="J30" s="27" t="s">
        <v>40</v>
      </c>
      <c r="K30" s="152"/>
      <c r="L30" s="152"/>
      <c r="M30" s="152"/>
      <c r="N30" s="152"/>
      <c r="O30" s="152"/>
      <c r="P30" s="152"/>
      <c r="Q30" s="152"/>
      <c r="S30" s="27" t="s">
        <v>40</v>
      </c>
      <c r="T30" s="152"/>
      <c r="U30" s="152"/>
      <c r="V30" s="152"/>
      <c r="W30" s="152"/>
      <c r="X30" s="152"/>
      <c r="Y30" s="152"/>
      <c r="Z30" s="152"/>
      <c r="AB30" s="27" t="s">
        <v>40</v>
      </c>
      <c r="AC30" s="152"/>
      <c r="AD30" s="152"/>
      <c r="AE30" s="152"/>
      <c r="AF30" s="152"/>
      <c r="AG30" s="152"/>
      <c r="AH30" s="152"/>
      <c r="AI30" s="152"/>
      <c r="AK30" s="27" t="s">
        <v>40</v>
      </c>
      <c r="AL30" s="152"/>
      <c r="AM30" s="152"/>
      <c r="AN30" s="152"/>
      <c r="AO30" s="152"/>
      <c r="AP30" s="152"/>
      <c r="AQ30" s="152"/>
      <c r="AR30" s="152"/>
      <c r="AT30" s="27" t="s">
        <v>40</v>
      </c>
      <c r="AU30" s="152"/>
      <c r="AV30" s="152"/>
      <c r="AW30" s="152"/>
      <c r="AX30" s="152"/>
      <c r="AY30" s="152"/>
      <c r="AZ30" s="152"/>
      <c r="BA30" s="152"/>
    </row>
    <row r="31" spans="1:53" x14ac:dyDescent="0.2">
      <c r="A31" s="24" t="s">
        <v>41</v>
      </c>
      <c r="B31" s="152">
        <v>1.0899175159298329</v>
      </c>
      <c r="C31" s="152">
        <v>1.0994071367499922</v>
      </c>
      <c r="D31" s="152">
        <v>1.1100640216517619</v>
      </c>
      <c r="E31" s="152">
        <v>1.0593172856139326</v>
      </c>
      <c r="F31" s="152">
        <v>1.0415484365170882</v>
      </c>
      <c r="G31" s="152">
        <v>0.50803055243888606</v>
      </c>
      <c r="H31" s="152">
        <v>5.1991327885350026E-2</v>
      </c>
      <c r="J31" s="24" t="s">
        <v>41</v>
      </c>
      <c r="K31" s="152">
        <v>1.2416256959850724</v>
      </c>
      <c r="L31" s="152">
        <v>1.2122474431102668</v>
      </c>
      <c r="M31" s="152">
        <v>1.0766685925876496</v>
      </c>
      <c r="N31" s="152">
        <v>0</v>
      </c>
      <c r="O31" s="152">
        <v>0</v>
      </c>
      <c r="P31" s="152">
        <v>0</v>
      </c>
      <c r="Q31" s="152">
        <v>0</v>
      </c>
      <c r="S31" s="24" t="s">
        <v>41</v>
      </c>
      <c r="T31" s="152">
        <v>1.2595285837615144</v>
      </c>
      <c r="U31" s="152">
        <v>0</v>
      </c>
      <c r="V31" s="152">
        <v>0</v>
      </c>
      <c r="W31" s="152">
        <v>0</v>
      </c>
      <c r="X31" s="152">
        <v>0</v>
      </c>
      <c r="Y31" s="152">
        <v>0</v>
      </c>
      <c r="Z31" s="152">
        <v>0</v>
      </c>
      <c r="AB31" s="24" t="s">
        <v>41</v>
      </c>
      <c r="AC31" s="152">
        <v>1.087831880381444</v>
      </c>
      <c r="AD31" s="152">
        <v>1.1291179959782782</v>
      </c>
      <c r="AE31" s="152">
        <v>1.1290991433172834</v>
      </c>
      <c r="AF31" s="152">
        <v>1.0534536436915467</v>
      </c>
      <c r="AG31" s="152">
        <v>1.0388145426858217</v>
      </c>
      <c r="AH31" s="152">
        <v>0.50504778880159851</v>
      </c>
      <c r="AI31" s="152">
        <v>0</v>
      </c>
      <c r="AK31" s="24" t="s">
        <v>41</v>
      </c>
      <c r="AL31" s="152">
        <v>1.2717624154117211</v>
      </c>
      <c r="AM31" s="152">
        <v>1.2122474431102668</v>
      </c>
      <c r="AN31" s="152">
        <v>1.0744332097302032</v>
      </c>
      <c r="AO31" s="152">
        <v>0</v>
      </c>
      <c r="AP31" s="152">
        <v>0</v>
      </c>
      <c r="AQ31" s="152">
        <v>0</v>
      </c>
      <c r="AR31" s="152">
        <v>0</v>
      </c>
      <c r="AT31" s="24" t="s">
        <v>41</v>
      </c>
      <c r="AU31" s="152">
        <v>1.2632258449571028</v>
      </c>
      <c r="AV31" s="152">
        <v>0</v>
      </c>
      <c r="AW31" s="152">
        <v>0.5573520911631874</v>
      </c>
      <c r="AX31" s="152">
        <v>0</v>
      </c>
      <c r="AY31" s="152">
        <v>0</v>
      </c>
      <c r="AZ31" s="152">
        <v>0</v>
      </c>
      <c r="BA31" s="152">
        <v>0</v>
      </c>
    </row>
    <row r="32" spans="1:53" x14ac:dyDescent="0.2">
      <c r="A32" s="24" t="s">
        <v>42</v>
      </c>
      <c r="B32" s="152">
        <v>53.032240395758095</v>
      </c>
      <c r="C32" s="152">
        <v>53.539827322827669</v>
      </c>
      <c r="D32" s="152">
        <v>49.312761928554998</v>
      </c>
      <c r="E32" s="152">
        <v>31.046632942720215</v>
      </c>
      <c r="F32" s="152">
        <v>33.168034603436993</v>
      </c>
      <c r="G32" s="152">
        <v>62.94594527075801</v>
      </c>
      <c r="H32" s="152">
        <v>98.166210911423349</v>
      </c>
      <c r="J32" s="24" t="s">
        <v>42</v>
      </c>
      <c r="K32" s="152">
        <v>40.99277515297927</v>
      </c>
      <c r="L32" s="152">
        <v>25.32031471420164</v>
      </c>
      <c r="M32" s="152">
        <v>23.013610672448397</v>
      </c>
      <c r="N32" s="152">
        <v>57.025858276466813</v>
      </c>
      <c r="O32" s="152">
        <v>66.787541230395377</v>
      </c>
      <c r="P32" s="152">
        <v>56.148222983157865</v>
      </c>
      <c r="Q32" s="152">
        <v>72.454926719167233</v>
      </c>
      <c r="S32" s="24" t="s">
        <v>42</v>
      </c>
      <c r="T32" s="152">
        <v>35.808638168068569</v>
      </c>
      <c r="U32" s="152">
        <v>20.244866477862857</v>
      </c>
      <c r="V32" s="152">
        <v>40.236193076279584</v>
      </c>
      <c r="W32" s="152">
        <v>0.5272243910869493</v>
      </c>
      <c r="X32" s="152">
        <v>1.626868077638326</v>
      </c>
      <c r="Y32" s="152">
        <v>0</v>
      </c>
      <c r="Z32" s="152">
        <v>8.3302759193458709</v>
      </c>
      <c r="AB32" s="24" t="s">
        <v>42</v>
      </c>
      <c r="AC32" s="152">
        <v>54.094541919608169</v>
      </c>
      <c r="AD32" s="152">
        <v>49.839099252623583</v>
      </c>
      <c r="AE32" s="152">
        <v>41.854883636433087</v>
      </c>
      <c r="AF32" s="152">
        <v>21.269951975098792</v>
      </c>
      <c r="AG32" s="152">
        <v>24.251786248709806</v>
      </c>
      <c r="AH32" s="152">
        <v>24.046101947489475</v>
      </c>
      <c r="AI32" s="152">
        <v>18.294387008576432</v>
      </c>
      <c r="AK32" s="24" t="s">
        <v>42</v>
      </c>
      <c r="AL32" s="152">
        <v>40.86394595473822</v>
      </c>
      <c r="AM32" s="152">
        <v>27.499207885185296</v>
      </c>
      <c r="AN32" s="152">
        <v>25.304741486256361</v>
      </c>
      <c r="AO32" s="152">
        <v>56.956805375345454</v>
      </c>
      <c r="AP32" s="152">
        <v>41.716282625001405</v>
      </c>
      <c r="AQ32" s="152">
        <v>20.556477897965152</v>
      </c>
      <c r="AR32" s="152">
        <v>23.788181809214315</v>
      </c>
      <c r="AT32" s="24" t="s">
        <v>42</v>
      </c>
      <c r="AU32" s="152">
        <v>35.808638168068569</v>
      </c>
      <c r="AV32" s="152">
        <v>20.244866477862857</v>
      </c>
      <c r="AW32" s="152">
        <v>40.236193076279584</v>
      </c>
      <c r="AX32" s="152">
        <v>2.1962126708550631</v>
      </c>
      <c r="AY32" s="152">
        <v>5.1720005711958619</v>
      </c>
      <c r="AZ32" s="152">
        <v>0</v>
      </c>
      <c r="BA32" s="152">
        <v>5.1029138816576927</v>
      </c>
    </row>
    <row r="33" spans="1:53" x14ac:dyDescent="0.2">
      <c r="A33" s="29" t="s">
        <v>43</v>
      </c>
      <c r="B33" s="153">
        <v>294.65500019272224</v>
      </c>
      <c r="C33" s="153">
        <v>293.83515671020069</v>
      </c>
      <c r="D33" s="153">
        <v>314.43259488365834</v>
      </c>
      <c r="E33" s="153">
        <v>282.83155404146152</v>
      </c>
      <c r="F33" s="153">
        <v>282.99350080771137</v>
      </c>
      <c r="G33" s="153">
        <v>226.32118275646377</v>
      </c>
      <c r="H33" s="153">
        <v>205.95974694289441</v>
      </c>
      <c r="J33" s="29" t="s">
        <v>43</v>
      </c>
      <c r="K33" s="153">
        <v>239.2572682282069</v>
      </c>
      <c r="L33" s="153">
        <v>230.55320286100564</v>
      </c>
      <c r="M33" s="153">
        <v>180.35737873816782</v>
      </c>
      <c r="N33" s="153">
        <v>47.547022658836539</v>
      </c>
      <c r="O33" s="153">
        <v>48.916891077105035</v>
      </c>
      <c r="P33" s="153">
        <v>33.187660213764538</v>
      </c>
      <c r="Q33" s="153">
        <v>0</v>
      </c>
      <c r="S33" s="29" t="s">
        <v>43</v>
      </c>
      <c r="T33" s="153">
        <v>206.52670570046376</v>
      </c>
      <c r="U33" s="153">
        <v>131.08669795630951</v>
      </c>
      <c r="V33" s="153">
        <v>16.556738231079894</v>
      </c>
      <c r="W33" s="153">
        <v>0</v>
      </c>
      <c r="X33" s="153">
        <v>0</v>
      </c>
      <c r="Y33" s="153">
        <v>0</v>
      </c>
      <c r="Z33" s="153">
        <v>0</v>
      </c>
      <c r="AB33" s="29" t="s">
        <v>43</v>
      </c>
      <c r="AC33" s="153">
        <v>285.17794721431028</v>
      </c>
      <c r="AD33" s="153">
        <v>282.46188509636022</v>
      </c>
      <c r="AE33" s="153">
        <v>292.69783230094316</v>
      </c>
      <c r="AF33" s="153">
        <v>198.49241520974542</v>
      </c>
      <c r="AG33" s="153">
        <v>144.85576659879123</v>
      </c>
      <c r="AH33" s="153">
        <v>117.14210054326321</v>
      </c>
      <c r="AI33" s="153">
        <v>99.133070756468456</v>
      </c>
      <c r="AK33" s="29" t="s">
        <v>43</v>
      </c>
      <c r="AL33" s="153">
        <v>250.60570437933521</v>
      </c>
      <c r="AM33" s="153">
        <v>232.55114190529076</v>
      </c>
      <c r="AN33" s="153">
        <v>198.91794338130205</v>
      </c>
      <c r="AO33" s="153">
        <v>41.346116079183119</v>
      </c>
      <c r="AP33" s="153">
        <v>23.864276027712155</v>
      </c>
      <c r="AQ33" s="153">
        <v>8.339561734292074</v>
      </c>
      <c r="AR33" s="153">
        <v>0</v>
      </c>
      <c r="AT33" s="29" t="s">
        <v>43</v>
      </c>
      <c r="AU33" s="153">
        <v>216.14474899171799</v>
      </c>
      <c r="AV33" s="153">
        <v>130.53230354720009</v>
      </c>
      <c r="AW33" s="153">
        <v>30.567120599656526</v>
      </c>
      <c r="AX33" s="153">
        <v>0</v>
      </c>
      <c r="AY33" s="153">
        <v>0</v>
      </c>
      <c r="AZ33" s="153">
        <v>0</v>
      </c>
      <c r="BA33" s="153">
        <v>0</v>
      </c>
    </row>
    <row r="34" spans="1:53" x14ac:dyDescent="0.2">
      <c r="A34" s="32" t="s">
        <v>14</v>
      </c>
      <c r="B34" s="152">
        <v>446.56055803555626</v>
      </c>
      <c r="C34" s="152">
        <v>449.71321512192196</v>
      </c>
      <c r="D34" s="152">
        <v>469.70614175825023</v>
      </c>
      <c r="E34" s="152">
        <v>435.04876036912384</v>
      </c>
      <c r="F34" s="152">
        <v>432.74169938022879</v>
      </c>
      <c r="G34" s="152">
        <v>407.38084523220732</v>
      </c>
      <c r="H34" s="152">
        <v>446.09506209833683</v>
      </c>
      <c r="J34" s="32" t="s">
        <v>14</v>
      </c>
      <c r="K34" s="152">
        <v>388.34629456453291</v>
      </c>
      <c r="L34" s="152">
        <v>363.35728486232853</v>
      </c>
      <c r="M34" s="152">
        <v>315.38337828926126</v>
      </c>
      <c r="N34" s="152">
        <v>236.24372814326389</v>
      </c>
      <c r="O34" s="152">
        <v>226.13918595943596</v>
      </c>
      <c r="P34" s="152">
        <v>193.45318830925163</v>
      </c>
      <c r="Q34" s="152">
        <v>206.21596201204289</v>
      </c>
      <c r="S34" s="32" t="s">
        <v>14</v>
      </c>
      <c r="T34" s="152">
        <v>336.33840244496474</v>
      </c>
      <c r="U34" s="152">
        <v>232.47399563330785</v>
      </c>
      <c r="V34" s="152">
        <v>113.33958614439902</v>
      </c>
      <c r="W34" s="152">
        <v>31.479492131049859</v>
      </c>
      <c r="X34" s="152">
        <v>11.72512177762731</v>
      </c>
      <c r="Y34" s="152">
        <v>4.853984685387001</v>
      </c>
      <c r="Z34" s="152">
        <v>15.561178350539873</v>
      </c>
      <c r="AB34" s="32" t="s">
        <v>14</v>
      </c>
      <c r="AC34" s="152">
        <v>444.29822037033011</v>
      </c>
      <c r="AD34" s="152">
        <v>434.14732434472523</v>
      </c>
      <c r="AE34" s="152">
        <v>432.90819697972427</v>
      </c>
      <c r="AF34" s="152">
        <v>309.62210714910373</v>
      </c>
      <c r="AG34" s="152">
        <v>243.33419856079712</v>
      </c>
      <c r="AH34" s="152">
        <v>201.55019796441329</v>
      </c>
      <c r="AI34" s="152">
        <v>173.80531514205157</v>
      </c>
      <c r="AK34" s="32" t="s">
        <v>14</v>
      </c>
      <c r="AL34" s="152">
        <v>400.47193710959084</v>
      </c>
      <c r="AM34" s="152">
        <v>368.03321972364006</v>
      </c>
      <c r="AN34" s="152">
        <v>327.85229126587075</v>
      </c>
      <c r="AO34" s="152">
        <v>217.59437647105713</v>
      </c>
      <c r="AP34" s="152">
        <v>143.00768770001048</v>
      </c>
      <c r="AQ34" s="152">
        <v>90.423435492067469</v>
      </c>
      <c r="AR34" s="152">
        <v>42.513049725956009</v>
      </c>
      <c r="AT34" s="32" t="s">
        <v>14</v>
      </c>
      <c r="AU34" s="152">
        <v>348.30996681157808</v>
      </c>
      <c r="AV34" s="152">
        <v>235.69151273228539</v>
      </c>
      <c r="AW34" s="152">
        <v>134.38167894181134</v>
      </c>
      <c r="AX34" s="152">
        <v>62.413892782334564</v>
      </c>
      <c r="AY34" s="152">
        <v>39.725446576772413</v>
      </c>
      <c r="AZ34" s="152">
        <v>4.9552949138498805</v>
      </c>
      <c r="BA34" s="152">
        <v>7.9786882747590626</v>
      </c>
    </row>
    <row r="36" spans="1:53" x14ac:dyDescent="0.2">
      <c r="A36" s="149" t="s">
        <v>133</v>
      </c>
      <c r="B36" s="150"/>
      <c r="C36" s="150"/>
      <c r="D36" s="150"/>
      <c r="E36" s="151" t="s">
        <v>132</v>
      </c>
      <c r="F36" s="150"/>
      <c r="G36" s="150"/>
      <c r="H36" s="150"/>
      <c r="J36" s="149" t="s">
        <v>133</v>
      </c>
      <c r="K36" s="150"/>
      <c r="L36" s="150"/>
      <c r="M36" s="150"/>
      <c r="N36" s="151" t="s">
        <v>132</v>
      </c>
      <c r="O36" s="150"/>
      <c r="P36" s="150"/>
      <c r="Q36" s="150"/>
      <c r="S36" s="149" t="s">
        <v>133</v>
      </c>
      <c r="T36" s="150"/>
      <c r="U36" s="150"/>
      <c r="V36" s="150"/>
      <c r="W36" s="151" t="s">
        <v>132</v>
      </c>
      <c r="X36" s="150"/>
      <c r="Y36" s="150"/>
      <c r="Z36" s="150"/>
      <c r="AB36" s="149" t="s">
        <v>133</v>
      </c>
      <c r="AC36" s="150"/>
      <c r="AD36" s="150"/>
      <c r="AE36" s="150"/>
      <c r="AF36" s="151" t="s">
        <v>132</v>
      </c>
      <c r="AG36" s="150"/>
      <c r="AH36" s="150"/>
      <c r="AI36" s="150"/>
      <c r="AK36" s="149" t="s">
        <v>133</v>
      </c>
      <c r="AL36" s="150"/>
      <c r="AM36" s="150"/>
      <c r="AN36" s="150"/>
      <c r="AO36" s="151" t="s">
        <v>132</v>
      </c>
      <c r="AP36" s="150"/>
      <c r="AQ36" s="150"/>
      <c r="AR36" s="150"/>
      <c r="AT36" s="149" t="s">
        <v>133</v>
      </c>
      <c r="AU36" s="150"/>
      <c r="AV36" s="150"/>
      <c r="AW36" s="150"/>
      <c r="AX36" s="151" t="s">
        <v>132</v>
      </c>
      <c r="AY36" s="150"/>
      <c r="AZ36" s="150"/>
      <c r="BA36" s="150"/>
    </row>
    <row r="37" spans="1:53" x14ac:dyDescent="0.2">
      <c r="B37" s="22">
        <v>2016</v>
      </c>
      <c r="C37" s="22">
        <v>2018</v>
      </c>
      <c r="D37" s="22">
        <v>2020</v>
      </c>
      <c r="E37" s="22">
        <v>2025</v>
      </c>
      <c r="F37" s="22">
        <v>2030</v>
      </c>
      <c r="G37" s="22">
        <v>2040</v>
      </c>
      <c r="H37" s="22">
        <v>2050</v>
      </c>
      <c r="K37" s="22">
        <v>2016</v>
      </c>
      <c r="L37" s="22">
        <v>2018</v>
      </c>
      <c r="M37" s="22">
        <v>2020</v>
      </c>
      <c r="N37" s="22">
        <v>2025</v>
      </c>
      <c r="O37" s="22">
        <v>2030</v>
      </c>
      <c r="P37" s="22">
        <v>2040</v>
      </c>
      <c r="Q37" s="22">
        <v>2050</v>
      </c>
      <c r="T37" s="22">
        <v>2016</v>
      </c>
      <c r="U37" s="22">
        <v>2018</v>
      </c>
      <c r="V37" s="22">
        <v>2020</v>
      </c>
      <c r="W37" s="22">
        <v>2025</v>
      </c>
      <c r="X37" s="22">
        <v>2030</v>
      </c>
      <c r="Y37" s="22">
        <v>2040</v>
      </c>
      <c r="Z37" s="22">
        <v>2050</v>
      </c>
      <c r="AC37" s="22">
        <v>2016</v>
      </c>
      <c r="AD37" s="22">
        <v>2018</v>
      </c>
      <c r="AE37" s="22">
        <v>2020</v>
      </c>
      <c r="AF37" s="22">
        <v>2025</v>
      </c>
      <c r="AG37" s="22">
        <v>2030</v>
      </c>
      <c r="AH37" s="22">
        <v>2040</v>
      </c>
      <c r="AI37" s="22">
        <v>2050</v>
      </c>
      <c r="AL37" s="22">
        <v>2016</v>
      </c>
      <c r="AM37" s="22">
        <v>2018</v>
      </c>
      <c r="AN37" s="22">
        <v>2020</v>
      </c>
      <c r="AO37" s="22">
        <v>2025</v>
      </c>
      <c r="AP37" s="22">
        <v>2030</v>
      </c>
      <c r="AQ37" s="22">
        <v>2040</v>
      </c>
      <c r="AR37" s="22">
        <v>2050</v>
      </c>
      <c r="AU37" s="22">
        <v>2016</v>
      </c>
      <c r="AV37" s="22">
        <v>2018</v>
      </c>
      <c r="AW37" s="22">
        <v>2020</v>
      </c>
      <c r="AX37" s="22">
        <v>2025</v>
      </c>
      <c r="AY37" s="22">
        <v>2030</v>
      </c>
      <c r="AZ37" s="22">
        <v>2040</v>
      </c>
      <c r="BA37" s="22">
        <v>2050</v>
      </c>
    </row>
    <row r="38" spans="1:53" x14ac:dyDescent="0.2">
      <c r="A38" s="23" t="s">
        <v>32</v>
      </c>
      <c r="B38" s="33"/>
      <c r="C38" s="33"/>
      <c r="D38" s="33"/>
      <c r="E38" s="33"/>
      <c r="F38" s="33"/>
      <c r="G38" s="33"/>
      <c r="H38" s="33"/>
      <c r="J38" s="23" t="s">
        <v>32</v>
      </c>
      <c r="K38" s="33"/>
      <c r="L38" s="33"/>
      <c r="M38" s="33"/>
      <c r="N38" s="33"/>
      <c r="O38" s="33"/>
      <c r="P38" s="33"/>
      <c r="Q38" s="33"/>
      <c r="S38" s="23" t="s">
        <v>32</v>
      </c>
      <c r="T38" s="33"/>
      <c r="U38" s="33"/>
      <c r="V38" s="33"/>
      <c r="W38" s="33"/>
      <c r="X38" s="33"/>
      <c r="Y38" s="33"/>
      <c r="Z38" s="33"/>
      <c r="AB38" s="23" t="s">
        <v>32</v>
      </c>
      <c r="AC38" s="33"/>
      <c r="AD38" s="33"/>
      <c r="AE38" s="33"/>
      <c r="AF38" s="33"/>
      <c r="AG38" s="33"/>
      <c r="AH38" s="33"/>
      <c r="AI38" s="33"/>
      <c r="AK38" s="23" t="s">
        <v>32</v>
      </c>
      <c r="AL38" s="33"/>
      <c r="AM38" s="33"/>
      <c r="AN38" s="33"/>
      <c r="AO38" s="33"/>
      <c r="AP38" s="33"/>
      <c r="AQ38" s="33"/>
      <c r="AR38" s="33"/>
      <c r="AT38" s="23" t="s">
        <v>32</v>
      </c>
      <c r="AU38" s="33"/>
      <c r="AV38" s="33"/>
      <c r="AW38" s="33"/>
      <c r="AX38" s="33"/>
      <c r="AY38" s="33"/>
      <c r="AZ38" s="33"/>
      <c r="BA38" s="33"/>
    </row>
    <row r="39" spans="1:53" x14ac:dyDescent="0.2">
      <c r="A39" s="24" t="s">
        <v>33</v>
      </c>
      <c r="B39" s="152">
        <v>0</v>
      </c>
      <c r="C39" s="152">
        <v>0</v>
      </c>
      <c r="D39" s="152">
        <v>0</v>
      </c>
      <c r="E39" s="152">
        <v>0</v>
      </c>
      <c r="F39" s="152">
        <v>0</v>
      </c>
      <c r="G39" s="152">
        <v>0</v>
      </c>
      <c r="H39" s="152">
        <v>0</v>
      </c>
      <c r="J39" s="24" t="s">
        <v>33</v>
      </c>
      <c r="K39" s="152">
        <v>0</v>
      </c>
      <c r="L39" s="152">
        <v>0</v>
      </c>
      <c r="M39" s="152">
        <v>0</v>
      </c>
      <c r="N39" s="152">
        <v>0</v>
      </c>
      <c r="O39" s="152">
        <v>0</v>
      </c>
      <c r="P39" s="152">
        <v>0</v>
      </c>
      <c r="Q39" s="152">
        <v>0</v>
      </c>
      <c r="S39" s="24" t="s">
        <v>33</v>
      </c>
      <c r="T39" s="152">
        <v>0</v>
      </c>
      <c r="U39" s="152">
        <v>0</v>
      </c>
      <c r="V39" s="152">
        <v>0</v>
      </c>
      <c r="W39" s="152">
        <v>0</v>
      </c>
      <c r="X39" s="152">
        <v>0</v>
      </c>
      <c r="Y39" s="152">
        <v>0</v>
      </c>
      <c r="Z39" s="152">
        <v>0</v>
      </c>
      <c r="AB39" s="24" t="s">
        <v>33</v>
      </c>
      <c r="AC39" s="152">
        <v>0</v>
      </c>
      <c r="AD39" s="152">
        <v>0</v>
      </c>
      <c r="AE39" s="152">
        <v>0</v>
      </c>
      <c r="AF39" s="152">
        <v>0</v>
      </c>
      <c r="AG39" s="152">
        <v>0</v>
      </c>
      <c r="AH39" s="152">
        <v>0</v>
      </c>
      <c r="AI39" s="152">
        <v>0</v>
      </c>
      <c r="AK39" s="24" t="s">
        <v>33</v>
      </c>
      <c r="AL39" s="152">
        <v>0</v>
      </c>
      <c r="AM39" s="152">
        <v>0</v>
      </c>
      <c r="AN39" s="152">
        <v>0</v>
      </c>
      <c r="AO39" s="152">
        <v>0</v>
      </c>
      <c r="AP39" s="152">
        <v>0</v>
      </c>
      <c r="AQ39" s="152">
        <v>0</v>
      </c>
      <c r="AR39" s="152">
        <v>0</v>
      </c>
      <c r="AT39" s="24" t="s">
        <v>33</v>
      </c>
      <c r="AU39" s="152">
        <v>0</v>
      </c>
      <c r="AV39" s="152">
        <v>0</v>
      </c>
      <c r="AW39" s="152">
        <v>0</v>
      </c>
      <c r="AX39" s="152">
        <v>0</v>
      </c>
      <c r="AY39" s="152">
        <v>0</v>
      </c>
      <c r="AZ39" s="152">
        <v>0</v>
      </c>
      <c r="BA39" s="152">
        <v>0</v>
      </c>
    </row>
    <row r="40" spans="1:53" x14ac:dyDescent="0.2">
      <c r="A40" s="24" t="s">
        <v>34</v>
      </c>
      <c r="B40" s="152">
        <v>0</v>
      </c>
      <c r="C40" s="152">
        <v>1.734176083449755</v>
      </c>
      <c r="D40" s="152">
        <v>2.3756412486110148</v>
      </c>
      <c r="E40" s="152">
        <v>24.111863285389148</v>
      </c>
      <c r="F40" s="152">
        <v>39.917931462590992</v>
      </c>
      <c r="G40" s="152">
        <v>28.427797661765268</v>
      </c>
      <c r="H40" s="152">
        <v>33.841158932202404</v>
      </c>
      <c r="J40" s="24" t="s">
        <v>34</v>
      </c>
      <c r="K40" s="152">
        <v>0</v>
      </c>
      <c r="L40" s="152">
        <v>4.3354402086243864</v>
      </c>
      <c r="M40" s="152">
        <v>7.7676637071186923</v>
      </c>
      <c r="N40" s="152">
        <v>86.22434341954478</v>
      </c>
      <c r="O40" s="152">
        <v>143.2713640872818</v>
      </c>
      <c r="P40" s="152">
        <v>60.145897981383591</v>
      </c>
      <c r="Q40" s="152">
        <v>91.105026695837282</v>
      </c>
      <c r="S40" s="24" t="s">
        <v>34</v>
      </c>
      <c r="T40" s="152">
        <v>2.745778798795445</v>
      </c>
      <c r="U40" s="152">
        <v>0</v>
      </c>
      <c r="V40" s="152">
        <v>46.100642845303589</v>
      </c>
      <c r="W40" s="152">
        <v>101.6760220430648</v>
      </c>
      <c r="X40" s="152">
        <v>9.3745616048276315</v>
      </c>
      <c r="Y40" s="152">
        <v>10.71172638893748</v>
      </c>
      <c r="Z40" s="152">
        <v>12.220625008539235</v>
      </c>
      <c r="AB40" s="24" t="s">
        <v>34</v>
      </c>
      <c r="AC40" s="152">
        <v>0</v>
      </c>
      <c r="AD40" s="152">
        <v>0</v>
      </c>
      <c r="AE40" s="152">
        <v>3.1070654828474784</v>
      </c>
      <c r="AF40" s="152">
        <v>16.029838618472247</v>
      </c>
      <c r="AG40" s="152">
        <v>23.918693297420685</v>
      </c>
      <c r="AH40" s="152">
        <v>9.8515508367324855</v>
      </c>
      <c r="AI40" s="152">
        <v>3.5603383089881033</v>
      </c>
      <c r="AK40" s="24" t="s">
        <v>34</v>
      </c>
      <c r="AL40" s="152">
        <v>1.6320478771046174E-2</v>
      </c>
      <c r="AM40" s="152">
        <v>4.3354402086243864</v>
      </c>
      <c r="AN40" s="152">
        <v>7.7676637071186923</v>
      </c>
      <c r="AO40" s="152">
        <v>86.22434341954478</v>
      </c>
      <c r="AP40" s="152">
        <v>67.068434690824276</v>
      </c>
      <c r="AQ40" s="152">
        <v>11.893130180389511</v>
      </c>
      <c r="AR40" s="152">
        <v>6.1103125042696176</v>
      </c>
      <c r="AT40" s="24" t="s">
        <v>34</v>
      </c>
      <c r="AU40" s="152">
        <v>2.745778798795445</v>
      </c>
      <c r="AV40" s="152">
        <v>7.2439223007216036</v>
      </c>
      <c r="AW40" s="152">
        <v>46.100642845303589</v>
      </c>
      <c r="AX40" s="152">
        <v>180.99806367888334</v>
      </c>
      <c r="AY40" s="152">
        <v>9.3745616048276315</v>
      </c>
      <c r="AZ40" s="152">
        <v>10.71172638893748</v>
      </c>
      <c r="BA40" s="152">
        <v>12.220625008539235</v>
      </c>
    </row>
    <row r="41" spans="1:53" x14ac:dyDescent="0.2">
      <c r="A41" s="24" t="s">
        <v>35</v>
      </c>
      <c r="B41" s="152">
        <v>16.208253249442958</v>
      </c>
      <c r="C41" s="152">
        <v>51.180548473059943</v>
      </c>
      <c r="D41" s="152">
        <v>93.393616938905794</v>
      </c>
      <c r="E41" s="152">
        <v>98.400314660343525</v>
      </c>
      <c r="F41" s="152">
        <v>37.265593798678402</v>
      </c>
      <c r="G41" s="152">
        <v>7.4221247480923651</v>
      </c>
      <c r="H41" s="152">
        <v>10.748833202322569</v>
      </c>
      <c r="J41" s="24" t="s">
        <v>35</v>
      </c>
      <c r="K41" s="152">
        <v>44.637180004715027</v>
      </c>
      <c r="L41" s="152">
        <v>131.63414645945511</v>
      </c>
      <c r="M41" s="152">
        <v>226.57372240472012</v>
      </c>
      <c r="N41" s="152">
        <v>216.20584440582738</v>
      </c>
      <c r="O41" s="152">
        <v>67.472710821693681</v>
      </c>
      <c r="P41" s="152">
        <v>8.1925325590788063</v>
      </c>
      <c r="Q41" s="152">
        <v>10.671551476899763</v>
      </c>
      <c r="S41" s="24" t="s">
        <v>35</v>
      </c>
      <c r="T41" s="152">
        <v>89.274360009430055</v>
      </c>
      <c r="U41" s="152">
        <v>242.43796502391905</v>
      </c>
      <c r="V41" s="152">
        <v>242.00710586944956</v>
      </c>
      <c r="W41" s="152">
        <v>0</v>
      </c>
      <c r="X41" s="152">
        <v>0</v>
      </c>
      <c r="Y41" s="152">
        <v>0</v>
      </c>
      <c r="Z41" s="152">
        <v>0</v>
      </c>
      <c r="AB41" s="24" t="s">
        <v>35</v>
      </c>
      <c r="AC41" s="152">
        <v>16.737098326809591</v>
      </c>
      <c r="AD41" s="152">
        <v>53.551527224387762</v>
      </c>
      <c r="AE41" s="152">
        <v>92.314988810971869</v>
      </c>
      <c r="AF41" s="152">
        <v>101.54799522747138</v>
      </c>
      <c r="AG41" s="152">
        <v>40.384298953819901</v>
      </c>
      <c r="AH41" s="152">
        <v>3.5474473135364519</v>
      </c>
      <c r="AI41" s="152">
        <v>3.377377044423326</v>
      </c>
      <c r="AK41" s="24" t="s">
        <v>35</v>
      </c>
      <c r="AL41" s="152">
        <v>44.637180004715027</v>
      </c>
      <c r="AM41" s="152">
        <v>131.75445810325732</v>
      </c>
      <c r="AN41" s="152">
        <v>224.94469823554203</v>
      </c>
      <c r="AO41" s="152">
        <v>218.50805216779472</v>
      </c>
      <c r="AP41" s="152">
        <v>87.115479629296701</v>
      </c>
      <c r="AQ41" s="152">
        <v>3.5476807395323013</v>
      </c>
      <c r="AR41" s="152">
        <v>0</v>
      </c>
      <c r="AT41" s="24" t="s">
        <v>35</v>
      </c>
      <c r="AU41" s="152">
        <v>89.274360009430055</v>
      </c>
      <c r="AV41" s="152">
        <v>247.56241314211064</v>
      </c>
      <c r="AW41" s="152">
        <v>288.47649201013616</v>
      </c>
      <c r="AX41" s="152">
        <v>5.4869965295687519</v>
      </c>
      <c r="AY41" s="152">
        <v>4.8369606229679976</v>
      </c>
      <c r="AZ41" s="152">
        <v>0</v>
      </c>
      <c r="BA41" s="152">
        <v>0</v>
      </c>
    </row>
    <row r="42" spans="1:53" x14ac:dyDescent="0.2">
      <c r="A42" s="27" t="s">
        <v>36</v>
      </c>
      <c r="B42" s="152"/>
      <c r="C42" s="152"/>
      <c r="D42" s="152"/>
      <c r="E42" s="152"/>
      <c r="F42" s="152"/>
      <c r="G42" s="152"/>
      <c r="H42" s="152"/>
      <c r="J42" s="27" t="s">
        <v>36</v>
      </c>
      <c r="K42" s="152"/>
      <c r="L42" s="152"/>
      <c r="M42" s="152"/>
      <c r="N42" s="152"/>
      <c r="O42" s="152"/>
      <c r="P42" s="152"/>
      <c r="Q42" s="152"/>
      <c r="S42" s="27" t="s">
        <v>36</v>
      </c>
      <c r="T42" s="152"/>
      <c r="U42" s="152"/>
      <c r="V42" s="152"/>
      <c r="W42" s="152"/>
      <c r="X42" s="152"/>
      <c r="Y42" s="152"/>
      <c r="Z42" s="152"/>
      <c r="AB42" s="27" t="s">
        <v>36</v>
      </c>
      <c r="AC42" s="152"/>
      <c r="AD42" s="152"/>
      <c r="AE42" s="152"/>
      <c r="AF42" s="152"/>
      <c r="AG42" s="152"/>
      <c r="AH42" s="152"/>
      <c r="AI42" s="152"/>
      <c r="AK42" s="27" t="s">
        <v>36</v>
      </c>
      <c r="AL42" s="152"/>
      <c r="AM42" s="152"/>
      <c r="AN42" s="152"/>
      <c r="AO42" s="152"/>
      <c r="AP42" s="152"/>
      <c r="AQ42" s="152"/>
      <c r="AR42" s="152"/>
      <c r="AT42" s="27" t="s">
        <v>36</v>
      </c>
      <c r="AU42" s="152"/>
      <c r="AV42" s="152"/>
      <c r="AW42" s="152"/>
      <c r="AX42" s="152"/>
      <c r="AY42" s="152"/>
      <c r="AZ42" s="152"/>
      <c r="BA42" s="152"/>
    </row>
    <row r="43" spans="1:53" x14ac:dyDescent="0.2">
      <c r="A43" s="24" t="s">
        <v>37</v>
      </c>
      <c r="B43" s="152">
        <v>15.906120622057765</v>
      </c>
      <c r="C43" s="152">
        <v>48.138990092519293</v>
      </c>
      <c r="D43" s="152">
        <v>82.555364677437623</v>
      </c>
      <c r="E43" s="152">
        <v>220.03988303396702</v>
      </c>
      <c r="F43" s="152">
        <v>180.22631728762354</v>
      </c>
      <c r="G43" s="152">
        <v>191.82757625045426</v>
      </c>
      <c r="H43" s="152">
        <v>269.1755525996067</v>
      </c>
      <c r="J43" s="24" t="s">
        <v>37</v>
      </c>
      <c r="K43" s="152">
        <v>47.252695086680447</v>
      </c>
      <c r="L43" s="152">
        <v>136.05555143587196</v>
      </c>
      <c r="M43" s="152">
        <v>173.28330011084901</v>
      </c>
      <c r="N43" s="152">
        <v>257.97465932453724</v>
      </c>
      <c r="O43" s="152">
        <v>250.23382597033822</v>
      </c>
      <c r="P43" s="152">
        <v>240.15572375410895</v>
      </c>
      <c r="Q43" s="152">
        <v>268.42809060489969</v>
      </c>
      <c r="S43" s="24" t="s">
        <v>37</v>
      </c>
      <c r="T43" s="152">
        <v>57.887456039131841</v>
      </c>
      <c r="U43" s="152">
        <v>131.45018706265864</v>
      </c>
      <c r="V43" s="152">
        <v>235.31477643466621</v>
      </c>
      <c r="W43" s="152">
        <v>0</v>
      </c>
      <c r="X43" s="152">
        <v>0</v>
      </c>
      <c r="Y43" s="152">
        <v>0</v>
      </c>
      <c r="Z43" s="152">
        <v>0</v>
      </c>
      <c r="AB43" s="24" t="s">
        <v>37</v>
      </c>
      <c r="AC43" s="152">
        <v>18.195955152349523</v>
      </c>
      <c r="AD43" s="152">
        <v>48.59363632979651</v>
      </c>
      <c r="AE43" s="152">
        <v>74.739823398638308</v>
      </c>
      <c r="AF43" s="152">
        <v>192.59029017615197</v>
      </c>
      <c r="AG43" s="152">
        <v>139.14577096641662</v>
      </c>
      <c r="AH43" s="152">
        <v>169.31610634496673</v>
      </c>
      <c r="AI43" s="152">
        <v>174.39214307313205</v>
      </c>
      <c r="AK43" s="24" t="s">
        <v>37</v>
      </c>
      <c r="AL43" s="152">
        <v>47.470677069712075</v>
      </c>
      <c r="AM43" s="152">
        <v>141.56911004098222</v>
      </c>
      <c r="AN43" s="152">
        <v>172.41727109070882</v>
      </c>
      <c r="AO43" s="152">
        <v>200.83132076473191</v>
      </c>
      <c r="AP43" s="152">
        <v>109.04355003385625</v>
      </c>
      <c r="AQ43" s="152">
        <v>169.68269417708063</v>
      </c>
      <c r="AR43" s="152">
        <v>53.896714234022781</v>
      </c>
      <c r="AT43" s="24" t="s">
        <v>37</v>
      </c>
      <c r="AU43" s="152">
        <v>61.493523575053416</v>
      </c>
      <c r="AV43" s="152">
        <v>131.45018706265864</v>
      </c>
      <c r="AW43" s="152">
        <v>235.45243849075948</v>
      </c>
      <c r="AX43" s="152">
        <v>0</v>
      </c>
      <c r="AY43" s="152">
        <v>0</v>
      </c>
      <c r="AZ43" s="152">
        <v>0</v>
      </c>
      <c r="BA43" s="152">
        <v>0</v>
      </c>
    </row>
    <row r="44" spans="1:53" x14ac:dyDescent="0.2">
      <c r="A44" s="27" t="s">
        <v>38</v>
      </c>
      <c r="B44" s="152"/>
      <c r="C44" s="152"/>
      <c r="D44" s="152"/>
      <c r="E44" s="152"/>
      <c r="F44" s="152"/>
      <c r="G44" s="152"/>
      <c r="H44" s="152"/>
      <c r="J44" s="27" t="s">
        <v>38</v>
      </c>
      <c r="K44" s="152"/>
      <c r="L44" s="152"/>
      <c r="M44" s="152"/>
      <c r="N44" s="152"/>
      <c r="O44" s="152"/>
      <c r="P44" s="152"/>
      <c r="Q44" s="152"/>
      <c r="S44" s="27" t="s">
        <v>38</v>
      </c>
      <c r="T44" s="152"/>
      <c r="U44" s="152"/>
      <c r="V44" s="152"/>
      <c r="W44" s="152"/>
      <c r="X44" s="152"/>
      <c r="Y44" s="152"/>
      <c r="Z44" s="152"/>
      <c r="AB44" s="27" t="s">
        <v>38</v>
      </c>
      <c r="AC44" s="152"/>
      <c r="AD44" s="152"/>
      <c r="AE44" s="152"/>
      <c r="AF44" s="152"/>
      <c r="AG44" s="152"/>
      <c r="AH44" s="152"/>
      <c r="AI44" s="152"/>
      <c r="AK44" s="27" t="s">
        <v>38</v>
      </c>
      <c r="AL44" s="152"/>
      <c r="AM44" s="152"/>
      <c r="AN44" s="152"/>
      <c r="AO44" s="152"/>
      <c r="AP44" s="152"/>
      <c r="AQ44" s="152"/>
      <c r="AR44" s="152"/>
      <c r="AT44" s="27" t="s">
        <v>38</v>
      </c>
      <c r="AU44" s="152"/>
      <c r="AV44" s="152"/>
      <c r="AW44" s="152"/>
      <c r="AX44" s="152"/>
      <c r="AY44" s="152"/>
      <c r="AZ44" s="152"/>
      <c r="BA44" s="152"/>
    </row>
    <row r="45" spans="1:53" x14ac:dyDescent="0.2">
      <c r="A45" s="24" t="s">
        <v>39</v>
      </c>
      <c r="B45" s="152">
        <v>49.713282464361491</v>
      </c>
      <c r="C45" s="152">
        <v>157.78845141972539</v>
      </c>
      <c r="D45" s="152">
        <v>293.62980461460739</v>
      </c>
      <c r="E45" s="152">
        <v>819.06305015083205</v>
      </c>
      <c r="F45" s="152">
        <v>799.37672961115175</v>
      </c>
      <c r="G45" s="152">
        <v>941.39645422362264</v>
      </c>
      <c r="H45" s="152">
        <v>1247.207209435114</v>
      </c>
      <c r="J45" s="24" t="s">
        <v>39</v>
      </c>
      <c r="K45" s="152">
        <v>124.91585737394925</v>
      </c>
      <c r="L45" s="152">
        <v>394.47112854931339</v>
      </c>
      <c r="M45" s="152">
        <v>842.49115909407749</v>
      </c>
      <c r="N45" s="152">
        <v>1731.8957957158714</v>
      </c>
      <c r="O45" s="152">
        <v>1481.9349761665101</v>
      </c>
      <c r="P45" s="152">
        <v>1521.3050228149439</v>
      </c>
      <c r="Q45" s="152">
        <v>2354.3189036387143</v>
      </c>
      <c r="S45" s="24" t="s">
        <v>39</v>
      </c>
      <c r="T45" s="152">
        <v>249.8317147478985</v>
      </c>
      <c r="U45" s="152">
        <v>768.2802497430273</v>
      </c>
      <c r="V45" s="152">
        <v>890.91670055640316</v>
      </c>
      <c r="W45" s="152">
        <v>393.62925733972293</v>
      </c>
      <c r="X45" s="152">
        <v>68.451372217742104</v>
      </c>
      <c r="Y45" s="152">
        <v>76.038480677222466</v>
      </c>
      <c r="Z45" s="152">
        <v>181.19697336250769</v>
      </c>
      <c r="AB45" s="24" t="s">
        <v>39</v>
      </c>
      <c r="AC45" s="152">
        <v>49.966342949579698</v>
      </c>
      <c r="AD45" s="152">
        <v>157.78845141972539</v>
      </c>
      <c r="AE45" s="152">
        <v>282.70430879367473</v>
      </c>
      <c r="AF45" s="152">
        <v>615.66064661879636</v>
      </c>
      <c r="AG45" s="152">
        <v>531.54196929714249</v>
      </c>
      <c r="AH45" s="152">
        <v>439.3535202875928</v>
      </c>
      <c r="AI45" s="152">
        <v>445.56921424266261</v>
      </c>
      <c r="AK45" s="24" t="s">
        <v>39</v>
      </c>
      <c r="AL45" s="152">
        <v>123.35937780433632</v>
      </c>
      <c r="AM45" s="152">
        <v>394.47112854931339</v>
      </c>
      <c r="AN45" s="152">
        <v>789.82390529491329</v>
      </c>
      <c r="AO45" s="152">
        <v>1516.0068592085947</v>
      </c>
      <c r="AP45" s="152">
        <v>926.84858603815098</v>
      </c>
      <c r="AQ45" s="152">
        <v>586.65713913299544</v>
      </c>
      <c r="AR45" s="152">
        <v>401.76483066361862</v>
      </c>
      <c r="AT45" s="24" t="s">
        <v>39</v>
      </c>
      <c r="AU45" s="152">
        <v>249.8317147478985</v>
      </c>
      <c r="AV45" s="152">
        <v>768.2802497430273</v>
      </c>
      <c r="AW45" s="152">
        <v>983.44913927491245</v>
      </c>
      <c r="AX45" s="152">
        <v>932.56147927562165</v>
      </c>
      <c r="AY45" s="152">
        <v>370.88977969160157</v>
      </c>
      <c r="AZ45" s="152">
        <v>76.038480677222466</v>
      </c>
      <c r="BA45" s="152">
        <v>135.02684012140591</v>
      </c>
    </row>
    <row r="46" spans="1:53" x14ac:dyDescent="0.2">
      <c r="A46" s="27" t="s">
        <v>40</v>
      </c>
      <c r="B46" s="152"/>
      <c r="C46" s="152"/>
      <c r="D46" s="152"/>
      <c r="E46" s="152"/>
      <c r="F46" s="152"/>
      <c r="G46" s="152"/>
      <c r="H46" s="152"/>
      <c r="J46" s="27" t="s">
        <v>40</v>
      </c>
      <c r="K46" s="152"/>
      <c r="L46" s="152"/>
      <c r="M46" s="152"/>
      <c r="N46" s="152"/>
      <c r="O46" s="152"/>
      <c r="P46" s="152"/>
      <c r="Q46" s="152"/>
      <c r="S46" s="27" t="s">
        <v>40</v>
      </c>
      <c r="T46" s="152"/>
      <c r="U46" s="152"/>
      <c r="V46" s="152"/>
      <c r="W46" s="152"/>
      <c r="X46" s="152"/>
      <c r="Y46" s="152"/>
      <c r="Z46" s="152"/>
      <c r="AB46" s="27" t="s">
        <v>40</v>
      </c>
      <c r="AC46" s="152"/>
      <c r="AD46" s="152"/>
      <c r="AE46" s="152"/>
      <c r="AF46" s="152"/>
      <c r="AG46" s="152"/>
      <c r="AH46" s="152"/>
      <c r="AI46" s="152"/>
      <c r="AK46" s="27" t="s">
        <v>40</v>
      </c>
      <c r="AL46" s="152"/>
      <c r="AM46" s="152"/>
      <c r="AN46" s="152"/>
      <c r="AO46" s="152"/>
      <c r="AP46" s="152"/>
      <c r="AQ46" s="152"/>
      <c r="AR46" s="152"/>
      <c r="AT46" s="27" t="s">
        <v>40</v>
      </c>
      <c r="AU46" s="152"/>
      <c r="AV46" s="152"/>
      <c r="AW46" s="152"/>
      <c r="AX46" s="152"/>
      <c r="AY46" s="152"/>
      <c r="AZ46" s="152"/>
      <c r="BA46" s="152"/>
    </row>
    <row r="47" spans="1:53" x14ac:dyDescent="0.2">
      <c r="A47" s="24" t="s">
        <v>41</v>
      </c>
      <c r="B47" s="152">
        <v>6.7214517409861809</v>
      </c>
      <c r="C47" s="152">
        <v>28.687715585523609</v>
      </c>
      <c r="D47" s="152">
        <v>58.35858907977503</v>
      </c>
      <c r="E47" s="152">
        <v>97.1384381684326</v>
      </c>
      <c r="F47" s="152">
        <v>83.600280344016568</v>
      </c>
      <c r="G47" s="152">
        <v>144.93877935664278</v>
      </c>
      <c r="H47" s="152">
        <v>130.15123868842693</v>
      </c>
      <c r="J47" s="24" t="s">
        <v>41</v>
      </c>
      <c r="K47" s="152">
        <v>1.0974217301954656</v>
      </c>
      <c r="L47" s="152">
        <v>3.4655423058804176</v>
      </c>
      <c r="M47" s="152">
        <v>6.2090966313690821</v>
      </c>
      <c r="N47" s="152">
        <v>0</v>
      </c>
      <c r="O47" s="152">
        <v>0</v>
      </c>
      <c r="P47" s="152">
        <v>0</v>
      </c>
      <c r="Q47" s="152">
        <v>0</v>
      </c>
      <c r="S47" s="24" t="s">
        <v>41</v>
      </c>
      <c r="T47" s="152">
        <v>2.1948434603909313</v>
      </c>
      <c r="U47" s="152">
        <v>0</v>
      </c>
      <c r="V47" s="152">
        <v>0</v>
      </c>
      <c r="W47" s="152">
        <v>0</v>
      </c>
      <c r="X47" s="152">
        <v>0</v>
      </c>
      <c r="Y47" s="152">
        <v>0</v>
      </c>
      <c r="Z47" s="152">
        <v>0</v>
      </c>
      <c r="AB47" s="24" t="s">
        <v>41</v>
      </c>
      <c r="AC47" s="152">
        <v>0.43896869207818628</v>
      </c>
      <c r="AD47" s="152">
        <v>1.3862169223521674</v>
      </c>
      <c r="AE47" s="152">
        <v>2.4836386525476337</v>
      </c>
      <c r="AF47" s="152">
        <v>5.4293496125459866</v>
      </c>
      <c r="AG47" s="152">
        <v>6.0069399968593906</v>
      </c>
      <c r="AH47" s="152">
        <v>3.9781154400303489</v>
      </c>
      <c r="AI47" s="152">
        <v>0</v>
      </c>
      <c r="AK47" s="24" t="s">
        <v>41</v>
      </c>
      <c r="AL47" s="152">
        <v>1.0974217301954656</v>
      </c>
      <c r="AM47" s="152">
        <v>3.4655423058804176</v>
      </c>
      <c r="AN47" s="152">
        <v>6.2090966313690821</v>
      </c>
      <c r="AO47" s="152">
        <v>0</v>
      </c>
      <c r="AP47" s="152">
        <v>0</v>
      </c>
      <c r="AQ47" s="152">
        <v>0</v>
      </c>
      <c r="AR47" s="152">
        <v>0</v>
      </c>
      <c r="AT47" s="24" t="s">
        <v>41</v>
      </c>
      <c r="AU47" s="152">
        <v>2.1948434603909313</v>
      </c>
      <c r="AV47" s="152">
        <v>0</v>
      </c>
      <c r="AW47" s="152">
        <v>6.7906280193961122</v>
      </c>
      <c r="AX47" s="152">
        <v>0</v>
      </c>
      <c r="AY47" s="152">
        <v>0</v>
      </c>
      <c r="AZ47" s="152">
        <v>0</v>
      </c>
      <c r="BA47" s="152">
        <v>0</v>
      </c>
    </row>
    <row r="48" spans="1:53" x14ac:dyDescent="0.2">
      <c r="A48" s="24" t="s">
        <v>42</v>
      </c>
      <c r="B48" s="152">
        <v>79.550049390209367</v>
      </c>
      <c r="C48" s="152">
        <v>250.938058713218</v>
      </c>
      <c r="D48" s="152">
        <v>410.42176126793481</v>
      </c>
      <c r="E48" s="152">
        <v>374.51789548183467</v>
      </c>
      <c r="F48" s="152">
        <v>420.39069135482737</v>
      </c>
      <c r="G48" s="152">
        <v>925.51197705128095</v>
      </c>
      <c r="H48" s="152">
        <v>1628.0062340464663</v>
      </c>
      <c r="J48" s="24" t="s">
        <v>42</v>
      </c>
      <c r="K48" s="152">
        <v>156.09137378201063</v>
      </c>
      <c r="L48" s="152">
        <v>320.65830194818949</v>
      </c>
      <c r="M48" s="152">
        <v>319.86263610259158</v>
      </c>
      <c r="N48" s="152">
        <v>1458.3167122708433</v>
      </c>
      <c r="O48" s="152">
        <v>2112.8497357107999</v>
      </c>
      <c r="P48" s="152">
        <v>2062.014996680587</v>
      </c>
      <c r="Q48" s="152">
        <v>2924.1242032257069</v>
      </c>
      <c r="S48" s="24" t="s">
        <v>42</v>
      </c>
      <c r="T48" s="152">
        <v>279.76369531337713</v>
      </c>
      <c r="U48" s="152">
        <v>309.64993833638243</v>
      </c>
      <c r="V48" s="152">
        <v>927.97176972038733</v>
      </c>
      <c r="W48" s="152">
        <v>30.364499207026139</v>
      </c>
      <c r="X48" s="152">
        <v>102.92300340167944</v>
      </c>
      <c r="Y48" s="152">
        <v>0</v>
      </c>
      <c r="Z48" s="152">
        <v>709.23830868095581</v>
      </c>
      <c r="AB48" s="24" t="s">
        <v>42</v>
      </c>
      <c r="AC48" s="152">
        <v>81.069111632581993</v>
      </c>
      <c r="AD48" s="152">
        <v>232.29391617050854</v>
      </c>
      <c r="AE48" s="152">
        <v>358.10479160030013</v>
      </c>
      <c r="AF48" s="152">
        <v>258.25288347881713</v>
      </c>
      <c r="AG48" s="152">
        <v>307.50257099933731</v>
      </c>
      <c r="AH48" s="152">
        <v>353.93402242540532</v>
      </c>
      <c r="AI48" s="152">
        <v>312.40357775620834</v>
      </c>
      <c r="AK48" s="24" t="s">
        <v>42</v>
      </c>
      <c r="AL48" s="152">
        <v>156.40314512385569</v>
      </c>
      <c r="AM48" s="152">
        <v>343.72549220530328</v>
      </c>
      <c r="AN48" s="152">
        <v>348.91271282258668</v>
      </c>
      <c r="AO48" s="152">
        <v>1456.3546916200469</v>
      </c>
      <c r="AP48" s="152">
        <v>1319.5799830827978</v>
      </c>
      <c r="AQ48" s="152">
        <v>754.92621943265681</v>
      </c>
      <c r="AR48" s="152">
        <v>1012.6609247598059</v>
      </c>
      <c r="AT48" s="24" t="s">
        <v>42</v>
      </c>
      <c r="AU48" s="152">
        <v>279.76369531337713</v>
      </c>
      <c r="AV48" s="152">
        <v>309.64993833638243</v>
      </c>
      <c r="AW48" s="152">
        <v>927.97176972038733</v>
      </c>
      <c r="AX48" s="152">
        <v>126.48674649735882</v>
      </c>
      <c r="AY48" s="152">
        <v>327.20405526392096</v>
      </c>
      <c r="AZ48" s="152">
        <v>0</v>
      </c>
      <c r="BA48" s="152">
        <v>434.46124063747288</v>
      </c>
    </row>
    <row r="49" spans="1:53" x14ac:dyDescent="0.2">
      <c r="A49" s="29" t="s">
        <v>43</v>
      </c>
      <c r="B49" s="153">
        <v>307.32520306307759</v>
      </c>
      <c r="C49" s="153">
        <v>979.68041830935738</v>
      </c>
      <c r="D49" s="153">
        <v>1867.9949688304466</v>
      </c>
      <c r="E49" s="153">
        <v>3313.8662746068558</v>
      </c>
      <c r="F49" s="153">
        <v>3197.9846063171331</v>
      </c>
      <c r="G49" s="153">
        <v>2638.3646240452686</v>
      </c>
      <c r="H49" s="153">
        <v>2491.2676180510211</v>
      </c>
      <c r="J49" s="29" t="s">
        <v>43</v>
      </c>
      <c r="K49" s="153">
        <v>657.47359715942878</v>
      </c>
      <c r="L49" s="153">
        <v>1972.9529029949033</v>
      </c>
      <c r="M49" s="153">
        <v>3020.809234890276</v>
      </c>
      <c r="N49" s="153">
        <v>603.68595350353735</v>
      </c>
      <c r="O49" s="153">
        <v>730.18401016302914</v>
      </c>
      <c r="P49" s="153">
        <v>453.07117896863247</v>
      </c>
      <c r="Q49" s="153">
        <v>0</v>
      </c>
      <c r="S49" s="29" t="s">
        <v>43</v>
      </c>
      <c r="T49" s="153">
        <v>1129.7776259744464</v>
      </c>
      <c r="U49" s="153">
        <v>2606.1524767912465</v>
      </c>
      <c r="V49" s="153">
        <v>421.313745356136</v>
      </c>
      <c r="W49" s="153">
        <v>0</v>
      </c>
      <c r="X49" s="153">
        <v>0</v>
      </c>
      <c r="Y49" s="153">
        <v>0</v>
      </c>
      <c r="Z49" s="153">
        <v>0</v>
      </c>
      <c r="AB49" s="29" t="s">
        <v>43</v>
      </c>
      <c r="AC49" s="153">
        <v>295.59114078433561</v>
      </c>
      <c r="AD49" s="153">
        <v>961.08753616441436</v>
      </c>
      <c r="AE49" s="153">
        <v>1745.9536138543954</v>
      </c>
      <c r="AF49" s="153">
        <v>2487.8804454106998</v>
      </c>
      <c r="AG49" s="153">
        <v>1529.9107943674646</v>
      </c>
      <c r="AH49" s="153">
        <v>1366.026529094878</v>
      </c>
      <c r="AI49" s="153">
        <v>1172.588747256252</v>
      </c>
      <c r="AK49" s="29" t="s">
        <v>43</v>
      </c>
      <c r="AL49" s="153">
        <v>682.58687506209935</v>
      </c>
      <c r="AM49" s="153">
        <v>1989.0668524099665</v>
      </c>
      <c r="AN49" s="153">
        <v>3206.1938092958676</v>
      </c>
      <c r="AO49" s="153">
        <v>500.748673974513</v>
      </c>
      <c r="AP49" s="153">
        <v>291.29912337206821</v>
      </c>
      <c r="AQ49" s="153">
        <v>93.019713079022793</v>
      </c>
      <c r="AR49" s="153">
        <v>0</v>
      </c>
      <c r="AT49" s="29" t="s">
        <v>43</v>
      </c>
      <c r="AU49" s="153">
        <v>1176.1027177432204</v>
      </c>
      <c r="AV49" s="153">
        <v>2588.0320434632631</v>
      </c>
      <c r="AW49" s="153">
        <v>773.368467492327</v>
      </c>
      <c r="AX49" s="153">
        <v>0</v>
      </c>
      <c r="AY49" s="153">
        <v>0</v>
      </c>
      <c r="AZ49" s="153">
        <v>0</v>
      </c>
      <c r="BA49" s="153">
        <v>0</v>
      </c>
    </row>
    <row r="50" spans="1:53" x14ac:dyDescent="0.2">
      <c r="A50" s="32" t="s">
        <v>14</v>
      </c>
      <c r="B50" s="152">
        <v>475.42436053013535</v>
      </c>
      <c r="C50" s="152">
        <v>1518.1483586768536</v>
      </c>
      <c r="D50" s="152">
        <v>2808.7297466577184</v>
      </c>
      <c r="E50" s="152">
        <v>4947.1377193876551</v>
      </c>
      <c r="F50" s="152">
        <v>4758.7621501760214</v>
      </c>
      <c r="G50" s="152">
        <v>4877.889333337127</v>
      </c>
      <c r="H50" s="152">
        <v>5810.3978449551605</v>
      </c>
      <c r="J50" s="32" t="s">
        <v>14</v>
      </c>
      <c r="K50" s="152">
        <v>1031.4681251369796</v>
      </c>
      <c r="L50" s="152">
        <v>2963.5730139022385</v>
      </c>
      <c r="M50" s="152">
        <v>4596.9968129410017</v>
      </c>
      <c r="N50" s="152">
        <v>4354.303308640161</v>
      </c>
      <c r="O50" s="152">
        <v>4785.9466229196523</v>
      </c>
      <c r="P50" s="152">
        <v>4344.8853527587344</v>
      </c>
      <c r="Q50" s="152">
        <v>5648.6477756420581</v>
      </c>
      <c r="S50" s="32" t="s">
        <v>14</v>
      </c>
      <c r="T50" s="152">
        <v>1811.4754743434703</v>
      </c>
      <c r="U50" s="152">
        <v>4057.9708169572336</v>
      </c>
      <c r="V50" s="152">
        <v>2763.6247407823457</v>
      </c>
      <c r="W50" s="152">
        <v>525.66977858981386</v>
      </c>
      <c r="X50" s="152">
        <v>180.74893722424918</v>
      </c>
      <c r="Y50" s="152">
        <v>86.750207066159945</v>
      </c>
      <c r="Z50" s="152">
        <v>902.6559070520027</v>
      </c>
      <c r="AB50" s="32" t="s">
        <v>14</v>
      </c>
      <c r="AC50" s="152">
        <v>461.99861753773456</v>
      </c>
      <c r="AD50" s="152">
        <v>1454.7012842311847</v>
      </c>
      <c r="AE50" s="152">
        <v>2559.4082305933757</v>
      </c>
      <c r="AF50" s="152">
        <v>3677.391449142955</v>
      </c>
      <c r="AG50" s="152">
        <v>2578.4110378784608</v>
      </c>
      <c r="AH50" s="152">
        <v>2346.0072917431421</v>
      </c>
      <c r="AI50" s="152">
        <v>2111.8913976816666</v>
      </c>
      <c r="AK50" s="32" t="s">
        <v>14</v>
      </c>
      <c r="AL50" s="152">
        <v>1055.570997273685</v>
      </c>
      <c r="AM50" s="152">
        <v>3008.3880238233273</v>
      </c>
      <c r="AN50" s="152">
        <v>4756.2691570781062</v>
      </c>
      <c r="AO50" s="152">
        <v>3978.6739411552257</v>
      </c>
      <c r="AP50" s="152">
        <v>2800.9551568469947</v>
      </c>
      <c r="AQ50" s="152">
        <v>1619.7265767416775</v>
      </c>
      <c r="AR50" s="152">
        <v>1474.4327821617169</v>
      </c>
      <c r="AT50" s="32" t="s">
        <v>14</v>
      </c>
      <c r="AU50" s="152">
        <v>1861.4066336481658</v>
      </c>
      <c r="AV50" s="152">
        <v>4052.2187540481636</v>
      </c>
      <c r="AW50" s="152">
        <v>3261.6095778532217</v>
      </c>
      <c r="AX50" s="152">
        <v>1245.5332859814325</v>
      </c>
      <c r="AY50" s="152">
        <v>712.30535718331816</v>
      </c>
      <c r="AZ50" s="152">
        <v>86.750207066159945</v>
      </c>
      <c r="BA50" s="152">
        <v>581.708705767418</v>
      </c>
    </row>
    <row r="52" spans="1:53" x14ac:dyDescent="0.2">
      <c r="A52" s="149" t="s">
        <v>134</v>
      </c>
      <c r="B52" s="150"/>
      <c r="C52" s="150"/>
      <c r="D52" s="150"/>
      <c r="E52" s="151" t="s">
        <v>132</v>
      </c>
      <c r="F52" s="150"/>
      <c r="G52" s="150"/>
      <c r="H52" s="150"/>
      <c r="J52" s="149" t="s">
        <v>134</v>
      </c>
      <c r="K52" s="150"/>
      <c r="L52" s="150"/>
      <c r="M52" s="150"/>
      <c r="N52" s="151" t="s">
        <v>132</v>
      </c>
      <c r="O52" s="150"/>
      <c r="P52" s="150"/>
      <c r="Q52" s="150"/>
      <c r="S52" s="149" t="s">
        <v>134</v>
      </c>
      <c r="T52" s="150"/>
      <c r="U52" s="150"/>
      <c r="V52" s="150"/>
      <c r="W52" s="151" t="s">
        <v>132</v>
      </c>
      <c r="X52" s="150"/>
      <c r="Y52" s="150"/>
      <c r="Z52" s="150"/>
      <c r="AB52" s="149" t="s">
        <v>134</v>
      </c>
      <c r="AC52" s="150"/>
      <c r="AD52" s="150"/>
      <c r="AE52" s="150"/>
      <c r="AF52" s="151" t="s">
        <v>132</v>
      </c>
      <c r="AG52" s="150"/>
      <c r="AH52" s="150"/>
      <c r="AI52" s="150"/>
      <c r="AK52" s="149" t="s">
        <v>134</v>
      </c>
      <c r="AL52" s="150"/>
      <c r="AM52" s="150"/>
      <c r="AN52" s="150"/>
      <c r="AO52" s="151" t="s">
        <v>132</v>
      </c>
      <c r="AP52" s="150"/>
      <c r="AQ52" s="150"/>
      <c r="AR52" s="150"/>
      <c r="AT52" s="149" t="s">
        <v>134</v>
      </c>
      <c r="AU52" s="150"/>
      <c r="AV52" s="150"/>
      <c r="AW52" s="150"/>
      <c r="AX52" s="151" t="s">
        <v>132</v>
      </c>
      <c r="AY52" s="150"/>
      <c r="AZ52" s="150"/>
      <c r="BA52" s="150"/>
    </row>
    <row r="53" spans="1:53" x14ac:dyDescent="0.2">
      <c r="B53" s="22">
        <v>2016</v>
      </c>
      <c r="C53" s="22">
        <v>2018</v>
      </c>
      <c r="D53" s="22">
        <v>2020</v>
      </c>
      <c r="E53" s="22">
        <v>2025</v>
      </c>
      <c r="F53" s="22">
        <v>2030</v>
      </c>
      <c r="G53" s="22">
        <v>2040</v>
      </c>
      <c r="H53" s="22">
        <v>2050</v>
      </c>
      <c r="K53" s="22">
        <v>2016</v>
      </c>
      <c r="L53" s="22">
        <v>2018</v>
      </c>
      <c r="M53" s="22">
        <v>2020</v>
      </c>
      <c r="N53" s="22">
        <v>2025</v>
      </c>
      <c r="O53" s="22">
        <v>2030</v>
      </c>
      <c r="P53" s="22">
        <v>2040</v>
      </c>
      <c r="Q53" s="22">
        <v>2050</v>
      </c>
      <c r="T53" s="22">
        <v>2016</v>
      </c>
      <c r="U53" s="22">
        <v>2018</v>
      </c>
      <c r="V53" s="22">
        <v>2020</v>
      </c>
      <c r="W53" s="22">
        <v>2025</v>
      </c>
      <c r="X53" s="22">
        <v>2030</v>
      </c>
      <c r="Y53" s="22">
        <v>2040</v>
      </c>
      <c r="Z53" s="22">
        <v>2050</v>
      </c>
      <c r="AC53" s="22">
        <v>2016</v>
      </c>
      <c r="AD53" s="22">
        <v>2018</v>
      </c>
      <c r="AE53" s="22">
        <v>2020</v>
      </c>
      <c r="AF53" s="22">
        <v>2025</v>
      </c>
      <c r="AG53" s="22">
        <v>2030</v>
      </c>
      <c r="AH53" s="22">
        <v>2040</v>
      </c>
      <c r="AI53" s="22">
        <v>2050</v>
      </c>
      <c r="AL53" s="22">
        <v>2016</v>
      </c>
      <c r="AM53" s="22">
        <v>2018</v>
      </c>
      <c r="AN53" s="22">
        <v>2020</v>
      </c>
      <c r="AO53" s="22">
        <v>2025</v>
      </c>
      <c r="AP53" s="22">
        <v>2030</v>
      </c>
      <c r="AQ53" s="22">
        <v>2040</v>
      </c>
      <c r="AR53" s="22">
        <v>2050</v>
      </c>
      <c r="AU53" s="22">
        <v>2016</v>
      </c>
      <c r="AV53" s="22">
        <v>2018</v>
      </c>
      <c r="AW53" s="22">
        <v>2020</v>
      </c>
      <c r="AX53" s="22">
        <v>2025</v>
      </c>
      <c r="AY53" s="22">
        <v>2030</v>
      </c>
      <c r="AZ53" s="22">
        <v>2040</v>
      </c>
      <c r="BA53" s="22">
        <v>2050</v>
      </c>
    </row>
    <row r="54" spans="1:53" x14ac:dyDescent="0.2">
      <c r="A54" s="23" t="s">
        <v>32</v>
      </c>
      <c r="B54" s="33"/>
      <c r="C54" s="33"/>
      <c r="D54" s="33"/>
      <c r="E54" s="33"/>
      <c r="F54" s="33"/>
      <c r="G54" s="33"/>
      <c r="H54" s="33"/>
      <c r="J54" s="23" t="s">
        <v>32</v>
      </c>
      <c r="K54" s="33"/>
      <c r="L54" s="33"/>
      <c r="M54" s="33"/>
      <c r="N54" s="33"/>
      <c r="O54" s="33"/>
      <c r="P54" s="33"/>
      <c r="Q54" s="33"/>
      <c r="S54" s="23" t="s">
        <v>32</v>
      </c>
      <c r="T54" s="33"/>
      <c r="U54" s="33"/>
      <c r="V54" s="33"/>
      <c r="W54" s="33"/>
      <c r="X54" s="33"/>
      <c r="Y54" s="33"/>
      <c r="Z54" s="33"/>
      <c r="AB54" s="23" t="s">
        <v>32</v>
      </c>
      <c r="AC54" s="33"/>
      <c r="AD54" s="33"/>
      <c r="AE54" s="33"/>
      <c r="AF54" s="33"/>
      <c r="AG54" s="33"/>
      <c r="AH54" s="33"/>
      <c r="AI54" s="33"/>
      <c r="AK54" s="23" t="s">
        <v>32</v>
      </c>
      <c r="AL54" s="33"/>
      <c r="AM54" s="33"/>
      <c r="AN54" s="33"/>
      <c r="AO54" s="33"/>
      <c r="AP54" s="33"/>
      <c r="AQ54" s="33"/>
      <c r="AR54" s="33"/>
      <c r="AT54" s="23" t="s">
        <v>32</v>
      </c>
      <c r="AU54" s="33"/>
      <c r="AV54" s="33"/>
      <c r="AW54" s="33"/>
      <c r="AX54" s="33"/>
      <c r="AY54" s="33"/>
      <c r="AZ54" s="33"/>
      <c r="BA54" s="33"/>
    </row>
    <row r="55" spans="1:53" x14ac:dyDescent="0.2">
      <c r="A55" s="24" t="s">
        <v>33</v>
      </c>
      <c r="B55" s="152">
        <f>B23+B39</f>
        <v>0</v>
      </c>
      <c r="C55" s="152">
        <f t="shared" ref="C55:H55" si="0">C23+C39</f>
        <v>0</v>
      </c>
      <c r="D55" s="152">
        <f t="shared" si="0"/>
        <v>0</v>
      </c>
      <c r="E55" s="152">
        <f t="shared" si="0"/>
        <v>0</v>
      </c>
      <c r="F55" s="152">
        <f t="shared" si="0"/>
        <v>0</v>
      </c>
      <c r="G55" s="152">
        <f t="shared" si="0"/>
        <v>0</v>
      </c>
      <c r="H55" s="152">
        <f t="shared" si="0"/>
        <v>0</v>
      </c>
      <c r="J55" s="24" t="s">
        <v>33</v>
      </c>
      <c r="K55" s="152">
        <f>K23+K39</f>
        <v>0</v>
      </c>
      <c r="L55" s="152">
        <f t="shared" ref="L55:Q55" si="1">L23+L39</f>
        <v>0</v>
      </c>
      <c r="M55" s="152">
        <f t="shared" si="1"/>
        <v>0</v>
      </c>
      <c r="N55" s="152">
        <f t="shared" si="1"/>
        <v>0</v>
      </c>
      <c r="O55" s="152">
        <f t="shared" si="1"/>
        <v>0</v>
      </c>
      <c r="P55" s="152">
        <f t="shared" si="1"/>
        <v>0</v>
      </c>
      <c r="Q55" s="152">
        <f t="shared" si="1"/>
        <v>0</v>
      </c>
      <c r="S55" s="24" t="s">
        <v>33</v>
      </c>
      <c r="T55" s="152">
        <f>T23+T39</f>
        <v>0</v>
      </c>
      <c r="U55" s="152">
        <f t="shared" ref="U55:Z55" si="2">U23+U39</f>
        <v>0</v>
      </c>
      <c r="V55" s="152">
        <f t="shared" si="2"/>
        <v>0</v>
      </c>
      <c r="W55" s="152">
        <f t="shared" si="2"/>
        <v>0</v>
      </c>
      <c r="X55" s="152">
        <f t="shared" si="2"/>
        <v>0</v>
      </c>
      <c r="Y55" s="152">
        <f t="shared" si="2"/>
        <v>0</v>
      </c>
      <c r="Z55" s="152">
        <f t="shared" si="2"/>
        <v>0</v>
      </c>
      <c r="AB55" s="24" t="s">
        <v>33</v>
      </c>
      <c r="AC55" s="152">
        <f>AC23+AC39</f>
        <v>0</v>
      </c>
      <c r="AD55" s="152">
        <f t="shared" ref="AD55:AI55" si="3">AD23+AD39</f>
        <v>0</v>
      </c>
      <c r="AE55" s="152">
        <f t="shared" si="3"/>
        <v>0</v>
      </c>
      <c r="AF55" s="152">
        <f t="shared" si="3"/>
        <v>0</v>
      </c>
      <c r="AG55" s="152">
        <f t="shared" si="3"/>
        <v>0</v>
      </c>
      <c r="AH55" s="152">
        <f t="shared" si="3"/>
        <v>0</v>
      </c>
      <c r="AI55" s="152">
        <f t="shared" si="3"/>
        <v>0</v>
      </c>
      <c r="AK55" s="24" t="s">
        <v>33</v>
      </c>
      <c r="AL55" s="152">
        <f>AL23+AL39</f>
        <v>0</v>
      </c>
      <c r="AM55" s="152">
        <f t="shared" ref="AM55:AR55" si="4">AM23+AM39</f>
        <v>0</v>
      </c>
      <c r="AN55" s="152">
        <f t="shared" si="4"/>
        <v>0</v>
      </c>
      <c r="AO55" s="152">
        <f t="shared" si="4"/>
        <v>0</v>
      </c>
      <c r="AP55" s="152">
        <f t="shared" si="4"/>
        <v>0</v>
      </c>
      <c r="AQ55" s="152">
        <f t="shared" si="4"/>
        <v>0</v>
      </c>
      <c r="AR55" s="152">
        <f t="shared" si="4"/>
        <v>0</v>
      </c>
      <c r="AT55" s="24" t="s">
        <v>33</v>
      </c>
      <c r="AU55" s="152">
        <f>AU23+AU39</f>
        <v>0</v>
      </c>
      <c r="AV55" s="152">
        <f t="shared" ref="AV55:BA55" si="5">AV23+AV39</f>
        <v>0</v>
      </c>
      <c r="AW55" s="152">
        <f t="shared" si="5"/>
        <v>0</v>
      </c>
      <c r="AX55" s="152">
        <f t="shared" si="5"/>
        <v>0</v>
      </c>
      <c r="AY55" s="152">
        <f t="shared" si="5"/>
        <v>0</v>
      </c>
      <c r="AZ55" s="152">
        <f t="shared" si="5"/>
        <v>0</v>
      </c>
      <c r="BA55" s="152">
        <f t="shared" si="5"/>
        <v>0</v>
      </c>
    </row>
    <row r="56" spans="1:53" x14ac:dyDescent="0.2">
      <c r="A56" s="24" t="s">
        <v>34</v>
      </c>
      <c r="B56" s="152">
        <f t="shared" ref="B56:H57" si="6">B24+B40</f>
        <v>0</v>
      </c>
      <c r="C56" s="152">
        <f t="shared" si="6"/>
        <v>2.9877390099756074</v>
      </c>
      <c r="D56" s="152">
        <f t="shared" si="6"/>
        <v>3.3377651030269231</v>
      </c>
      <c r="E56" s="152">
        <f t="shared" si="6"/>
        <v>28.625624849478235</v>
      </c>
      <c r="F56" s="152">
        <f t="shared" si="6"/>
        <v>46.77362329764081</v>
      </c>
      <c r="G56" s="152">
        <f t="shared" si="6"/>
        <v>32.113811842241688</v>
      </c>
      <c r="H56" s="152">
        <f t="shared" si="6"/>
        <v>37.677136039183502</v>
      </c>
      <c r="J56" s="24" t="s">
        <v>34</v>
      </c>
      <c r="K56" s="152">
        <f t="shared" ref="K56:Q57" si="7">K24+K40</f>
        <v>0</v>
      </c>
      <c r="L56" s="152">
        <f t="shared" si="7"/>
        <v>5.6085137172958319</v>
      </c>
      <c r="M56" s="152">
        <f t="shared" si="7"/>
        <v>9.06487670308851</v>
      </c>
      <c r="N56" s="152">
        <f t="shared" si="7"/>
        <v>93.183652056383565</v>
      </c>
      <c r="O56" s="152">
        <f t="shared" si="7"/>
        <v>153.24768396336947</v>
      </c>
      <c r="P56" s="152">
        <f t="shared" si="7"/>
        <v>63.337578126169532</v>
      </c>
      <c r="Q56" s="152">
        <f t="shared" si="7"/>
        <v>95.291721636006372</v>
      </c>
      <c r="S56" s="24" t="s">
        <v>34</v>
      </c>
      <c r="T56" s="152">
        <f t="shared" ref="T56:Z57" si="8">T24+T40</f>
        <v>4.0118228672014418</v>
      </c>
      <c r="U56" s="152">
        <f t="shared" si="8"/>
        <v>0</v>
      </c>
      <c r="V56" s="152">
        <f t="shared" si="8"/>
        <v>50.117531383348066</v>
      </c>
      <c r="W56" s="152">
        <f t="shared" si="8"/>
        <v>105.51341506729096</v>
      </c>
      <c r="X56" s="152">
        <f t="shared" si="8"/>
        <v>9.6864762663872153</v>
      </c>
      <c r="Y56" s="152">
        <f t="shared" si="8"/>
        <v>10.989911124587943</v>
      </c>
      <c r="Z56" s="152">
        <f t="shared" si="8"/>
        <v>12.495466223154272</v>
      </c>
      <c r="AB56" s="24" t="s">
        <v>34</v>
      </c>
      <c r="AC56" s="152">
        <f t="shared" ref="AC56:AI57" si="9">AC24+AC40</f>
        <v>0</v>
      </c>
      <c r="AD56" s="152">
        <f t="shared" si="9"/>
        <v>0</v>
      </c>
      <c r="AE56" s="152">
        <f t="shared" si="9"/>
        <v>4.3654706755311423</v>
      </c>
      <c r="AF56" s="152">
        <f t="shared" si="9"/>
        <v>19.002987498885332</v>
      </c>
      <c r="AG56" s="152">
        <f t="shared" si="9"/>
        <v>27.945631771612586</v>
      </c>
      <c r="AH56" s="152">
        <f t="shared" si="9"/>
        <v>11.107192543130834</v>
      </c>
      <c r="AI56" s="152">
        <f t="shared" si="9"/>
        <v>3.9494903837764292</v>
      </c>
      <c r="AK56" s="24" t="s">
        <v>34</v>
      </c>
      <c r="AL56" s="152">
        <f t="shared" ref="AL56:AR57" si="10">AL24+AL40</f>
        <v>3.1082077600196521E-2</v>
      </c>
      <c r="AM56" s="152">
        <f t="shared" si="10"/>
        <v>5.5973545486981937</v>
      </c>
      <c r="AN56" s="152">
        <f t="shared" si="10"/>
        <v>9.0626169660390552</v>
      </c>
      <c r="AO56" s="152">
        <f t="shared" si="10"/>
        <v>93.045865742200959</v>
      </c>
      <c r="AP56" s="152">
        <f t="shared" si="10"/>
        <v>71.544846869050673</v>
      </c>
      <c r="AQ56" s="152">
        <f t="shared" si="10"/>
        <v>12.518354106087937</v>
      </c>
      <c r="AR56" s="152">
        <f t="shared" si="10"/>
        <v>6.3851537189281355</v>
      </c>
      <c r="AT56" s="24" t="s">
        <v>34</v>
      </c>
      <c r="AU56" s="152">
        <f t="shared" ref="AU56:BA57" si="11">AU24+AU40</f>
        <v>4.0155604095545785</v>
      </c>
      <c r="AV56" s="152">
        <f t="shared" si="11"/>
        <v>8.2855461702066133</v>
      </c>
      <c r="AW56" s="152">
        <f t="shared" si="11"/>
        <v>50.117531383348066</v>
      </c>
      <c r="AX56" s="152">
        <f t="shared" si="11"/>
        <v>188.03204009303101</v>
      </c>
      <c r="AY56" s="152">
        <f t="shared" si="11"/>
        <v>9.6864762663872153</v>
      </c>
      <c r="AZ56" s="152">
        <f t="shared" si="11"/>
        <v>10.989911124587943</v>
      </c>
      <c r="BA56" s="152">
        <f t="shared" si="11"/>
        <v>12.495466223154272</v>
      </c>
    </row>
    <row r="57" spans="1:53" x14ac:dyDescent="0.2">
      <c r="A57" s="24" t="s">
        <v>35</v>
      </c>
      <c r="B57" s="152">
        <f t="shared" si="6"/>
        <v>48.03559703003851</v>
      </c>
      <c r="C57" s="152">
        <f t="shared" si="6"/>
        <v>83.372141540885309</v>
      </c>
      <c r="D57" s="152">
        <f t="shared" si="6"/>
        <v>126.59839233222849</v>
      </c>
      <c r="E57" s="152">
        <f t="shared" si="6"/>
        <v>113.95394070558227</v>
      </c>
      <c r="F57" s="152">
        <f t="shared" si="6"/>
        <v>42.659162774996588</v>
      </c>
      <c r="G57" s="152">
        <f t="shared" si="6"/>
        <v>8.2684132938014159</v>
      </c>
      <c r="H57" s="152">
        <f t="shared" si="6"/>
        <v>11.862294581957942</v>
      </c>
      <c r="J57" s="24" t="s">
        <v>35</v>
      </c>
      <c r="K57" s="152">
        <f t="shared" si="7"/>
        <v>80.286405673424412</v>
      </c>
      <c r="L57" s="152">
        <f t="shared" si="7"/>
        <v>164.38859010181983</v>
      </c>
      <c r="M57" s="152">
        <f t="shared" si="7"/>
        <v>258.25118162171867</v>
      </c>
      <c r="N57" s="152">
        <f t="shared" si="7"/>
        <v>228.04336422211736</v>
      </c>
      <c r="O57" s="152">
        <f t="shared" si="7"/>
        <v>70.489175979667408</v>
      </c>
      <c r="P57" s="152">
        <f t="shared" si="7"/>
        <v>8.4810990787568699</v>
      </c>
      <c r="Q57" s="152">
        <f t="shared" si="7"/>
        <v>11.001898587291164</v>
      </c>
      <c r="S57" s="24" t="s">
        <v>35</v>
      </c>
      <c r="T57" s="152">
        <f t="shared" si="8"/>
        <v>125.56772153421714</v>
      </c>
      <c r="U57" s="152">
        <f t="shared" si="8"/>
        <v>269.15703650859115</v>
      </c>
      <c r="V57" s="152">
        <f t="shared" si="8"/>
        <v>256.71734180842935</v>
      </c>
      <c r="W57" s="152">
        <f t="shared" si="8"/>
        <v>0</v>
      </c>
      <c r="X57" s="152">
        <f t="shared" si="8"/>
        <v>0</v>
      </c>
      <c r="Y57" s="152">
        <f t="shared" si="8"/>
        <v>0</v>
      </c>
      <c r="Z57" s="152">
        <f t="shared" si="8"/>
        <v>0</v>
      </c>
      <c r="AB57" s="24" t="s">
        <v>35</v>
      </c>
      <c r="AC57" s="152">
        <f t="shared" si="9"/>
        <v>49.542571064686456</v>
      </c>
      <c r="AD57" s="152">
        <f t="shared" si="9"/>
        <v>87.164749620943198</v>
      </c>
      <c r="AE57" s="152">
        <f t="shared" si="9"/>
        <v>124.78944974633035</v>
      </c>
      <c r="AF57" s="152">
        <f t="shared" si="9"/>
        <v>117.4874985714054</v>
      </c>
      <c r="AG57" s="152">
        <f t="shared" si="9"/>
        <v>46.071439057844323</v>
      </c>
      <c r="AH57" s="152">
        <f t="shared" si="9"/>
        <v>3.9399919806896269</v>
      </c>
      <c r="AI57" s="152">
        <f t="shared" si="9"/>
        <v>3.6851190630976114</v>
      </c>
      <c r="AK57" s="24" t="s">
        <v>35</v>
      </c>
      <c r="AL57" s="152">
        <f t="shared" si="10"/>
        <v>81.258489958057595</v>
      </c>
      <c r="AM57" s="152">
        <f t="shared" si="10"/>
        <v>164.53832377874289</v>
      </c>
      <c r="AN57" s="152">
        <f t="shared" si="10"/>
        <v>256.32785860266415</v>
      </c>
      <c r="AO57" s="152">
        <f t="shared" si="10"/>
        <v>230.55061132492239</v>
      </c>
      <c r="AP57" s="152">
        <f t="shared" si="10"/>
        <v>91.010103186313401</v>
      </c>
      <c r="AQ57" s="152">
        <f t="shared" si="10"/>
        <v>3.6726411075934875</v>
      </c>
      <c r="AR57" s="152">
        <f t="shared" si="10"/>
        <v>0</v>
      </c>
      <c r="AT57" s="24" t="s">
        <v>35</v>
      </c>
      <c r="AU57" s="152">
        <f t="shared" si="11"/>
        <v>125.68697968748639</v>
      </c>
      <c r="AV57" s="152">
        <f t="shared" si="11"/>
        <v>276.58642953726775</v>
      </c>
      <c r="AW57" s="152">
        <f t="shared" si="11"/>
        <v>305.90001193313611</v>
      </c>
      <c r="AX57" s="152">
        <f t="shared" si="11"/>
        <v>5.6188571428307981</v>
      </c>
      <c r="AY57" s="152">
        <f t="shared" si="11"/>
        <v>5.0208672759639477</v>
      </c>
      <c r="AZ57" s="152">
        <f t="shared" si="11"/>
        <v>0</v>
      </c>
      <c r="BA57" s="152">
        <f t="shared" si="11"/>
        <v>0</v>
      </c>
    </row>
    <row r="58" spans="1:53" x14ac:dyDescent="0.2">
      <c r="A58" s="27" t="s">
        <v>36</v>
      </c>
      <c r="B58" s="152"/>
      <c r="C58" s="152"/>
      <c r="D58" s="152"/>
      <c r="E58" s="152"/>
      <c r="F58" s="152"/>
      <c r="G58" s="152"/>
      <c r="H58" s="152"/>
      <c r="J58" s="27" t="s">
        <v>36</v>
      </c>
      <c r="K58" s="152"/>
      <c r="L58" s="152"/>
      <c r="M58" s="152"/>
      <c r="N58" s="152"/>
      <c r="O58" s="152"/>
      <c r="P58" s="152"/>
      <c r="Q58" s="152"/>
      <c r="S58" s="27" t="s">
        <v>36</v>
      </c>
      <c r="T58" s="152"/>
      <c r="U58" s="152"/>
      <c r="V58" s="152"/>
      <c r="W58" s="152"/>
      <c r="X58" s="152"/>
      <c r="Y58" s="152"/>
      <c r="Z58" s="152"/>
      <c r="AB58" s="27" t="s">
        <v>36</v>
      </c>
      <c r="AC58" s="152"/>
      <c r="AD58" s="152"/>
      <c r="AE58" s="152"/>
      <c r="AF58" s="152"/>
      <c r="AG58" s="152"/>
      <c r="AH58" s="152"/>
      <c r="AI58" s="152"/>
      <c r="AK58" s="27" t="s">
        <v>36</v>
      </c>
      <c r="AL58" s="152"/>
      <c r="AM58" s="152"/>
      <c r="AN58" s="152"/>
      <c r="AO58" s="152"/>
      <c r="AP58" s="152"/>
      <c r="AQ58" s="152"/>
      <c r="AR58" s="152"/>
      <c r="AT58" s="27" t="s">
        <v>36</v>
      </c>
      <c r="AU58" s="152"/>
      <c r="AV58" s="152"/>
      <c r="AW58" s="152"/>
      <c r="AX58" s="152"/>
      <c r="AY58" s="152"/>
      <c r="AZ58" s="152"/>
      <c r="BA58" s="152"/>
    </row>
    <row r="59" spans="1:53" x14ac:dyDescent="0.2">
      <c r="A59" s="24" t="s">
        <v>37</v>
      </c>
      <c r="B59" s="152">
        <f t="shared" ref="B59:H59" si="12">B27+B43</f>
        <v>42.336143936975972</v>
      </c>
      <c r="C59" s="152">
        <f t="shared" si="12"/>
        <v>73.283346859143137</v>
      </c>
      <c r="D59" s="152">
        <f t="shared" si="12"/>
        <v>106.59951893495904</v>
      </c>
      <c r="E59" s="152">
        <f t="shared" si="12"/>
        <v>249.99755435754449</v>
      </c>
      <c r="F59" s="152">
        <f t="shared" si="12"/>
        <v>208.66189299987852</v>
      </c>
      <c r="G59" s="152">
        <f t="shared" si="12"/>
        <v>218.04401296399044</v>
      </c>
      <c r="H59" s="152">
        <f t="shared" si="12"/>
        <v>301.04296795217329</v>
      </c>
      <c r="J59" s="24" t="s">
        <v>37</v>
      </c>
      <c r="K59" s="152">
        <f t="shared" ref="K59:Q59" si="13">K27+K43</f>
        <v>81.294102480837836</v>
      </c>
      <c r="L59" s="152">
        <f t="shared" si="13"/>
        <v>166.69977085492346</v>
      </c>
      <c r="M59" s="152">
        <f t="shared" si="13"/>
        <v>194.02499556860965</v>
      </c>
      <c r="N59" s="152">
        <f t="shared" si="13"/>
        <v>278.07905459116751</v>
      </c>
      <c r="O59" s="152">
        <f t="shared" si="13"/>
        <v>268.1769001661425</v>
      </c>
      <c r="P59" s="152">
        <f t="shared" si="13"/>
        <v>253.59064514220026</v>
      </c>
      <c r="Q59" s="152">
        <f t="shared" si="13"/>
        <v>281.43003305243872</v>
      </c>
      <c r="S59" s="24" t="s">
        <v>37</v>
      </c>
      <c r="T59" s="152">
        <f t="shared" ref="T59:Z59" si="14">T27+T43</f>
        <v>75.985040184464339</v>
      </c>
      <c r="U59" s="152">
        <f t="shared" si="14"/>
        <v>146.97882885657617</v>
      </c>
      <c r="V59" s="152">
        <f t="shared" si="14"/>
        <v>249.90970070434179</v>
      </c>
      <c r="W59" s="152">
        <f t="shared" si="14"/>
        <v>0</v>
      </c>
      <c r="X59" s="152">
        <f t="shared" si="14"/>
        <v>0</v>
      </c>
      <c r="Y59" s="152">
        <f t="shared" si="14"/>
        <v>0</v>
      </c>
      <c r="Z59" s="152">
        <f t="shared" si="14"/>
        <v>0</v>
      </c>
      <c r="AB59" s="24" t="s">
        <v>37</v>
      </c>
      <c r="AC59" s="152">
        <f t="shared" ref="AC59:AI59" si="15">AC27+AC43</f>
        <v>49.518615560185964</v>
      </c>
      <c r="AD59" s="152">
        <f t="shared" si="15"/>
        <v>73.965177962599668</v>
      </c>
      <c r="AE59" s="152">
        <f t="shared" si="15"/>
        <v>97.295678253142952</v>
      </c>
      <c r="AF59" s="152">
        <f t="shared" si="15"/>
        <v>219.55378000353215</v>
      </c>
      <c r="AG59" s="152">
        <f t="shared" si="15"/>
        <v>160.29111159055478</v>
      </c>
      <c r="AH59" s="152">
        <f t="shared" si="15"/>
        <v>192.45261561499521</v>
      </c>
      <c r="AI59" s="152">
        <f t="shared" si="15"/>
        <v>195.02054056300014</v>
      </c>
      <c r="AK59" s="24" t="s">
        <v>37</v>
      </c>
      <c r="AL59" s="152">
        <f t="shared" ref="AL59:AR59" si="16">AL27+AL43</f>
        <v>81.697910764675214</v>
      </c>
      <c r="AM59" s="152">
        <f t="shared" si="16"/>
        <v>173.70780357647087</v>
      </c>
      <c r="AN59" s="152">
        <f t="shared" si="16"/>
        <v>193.11911735018174</v>
      </c>
      <c r="AO59" s="152">
        <f t="shared" si="16"/>
        <v>216.46024275563164</v>
      </c>
      <c r="AP59" s="152">
        <f t="shared" si="16"/>
        <v>116.84802906604448</v>
      </c>
      <c r="AQ59" s="152">
        <f t="shared" si="16"/>
        <v>179.1695192126509</v>
      </c>
      <c r="AR59" s="152">
        <f t="shared" si="16"/>
        <v>56.491888358423232</v>
      </c>
      <c r="AT59" s="24" t="s">
        <v>37</v>
      </c>
      <c r="AU59" s="152">
        <f t="shared" ref="AU59:BA59" si="17">AU27+AU43</f>
        <v>81.097169750545532</v>
      </c>
      <c r="AV59" s="152">
        <f t="shared" si="17"/>
        <v>147.89501096282169</v>
      </c>
      <c r="AW59" s="152">
        <f t="shared" si="17"/>
        <v>250.04736276043505</v>
      </c>
      <c r="AX59" s="152">
        <f t="shared" si="17"/>
        <v>0</v>
      </c>
      <c r="AY59" s="152">
        <f t="shared" si="17"/>
        <v>0</v>
      </c>
      <c r="AZ59" s="152">
        <f t="shared" si="17"/>
        <v>0</v>
      </c>
      <c r="BA59" s="152">
        <f t="shared" si="17"/>
        <v>0</v>
      </c>
    </row>
    <row r="60" spans="1:53" x14ac:dyDescent="0.2">
      <c r="A60" s="27" t="s">
        <v>38</v>
      </c>
      <c r="B60" s="152"/>
      <c r="C60" s="152"/>
      <c r="D60" s="152"/>
      <c r="E60" s="152"/>
      <c r="F60" s="152"/>
      <c r="G60" s="152"/>
      <c r="H60" s="152"/>
      <c r="J60" s="27" t="s">
        <v>38</v>
      </c>
      <c r="K60" s="152"/>
      <c r="L60" s="152"/>
      <c r="M60" s="152"/>
      <c r="N60" s="152"/>
      <c r="O60" s="152"/>
      <c r="P60" s="152"/>
      <c r="Q60" s="152"/>
      <c r="S60" s="27" t="s">
        <v>38</v>
      </c>
      <c r="T60" s="152"/>
      <c r="U60" s="152"/>
      <c r="V60" s="152"/>
      <c r="W60" s="152"/>
      <c r="X60" s="152"/>
      <c r="Y60" s="152"/>
      <c r="Z60" s="152"/>
      <c r="AB60" s="27" t="s">
        <v>38</v>
      </c>
      <c r="AC60" s="152"/>
      <c r="AD60" s="152"/>
      <c r="AE60" s="152"/>
      <c r="AF60" s="152"/>
      <c r="AG60" s="152"/>
      <c r="AH60" s="152"/>
      <c r="AI60" s="152"/>
      <c r="AK60" s="27" t="s">
        <v>38</v>
      </c>
      <c r="AL60" s="152"/>
      <c r="AM60" s="152"/>
      <c r="AN60" s="152"/>
      <c r="AO60" s="152"/>
      <c r="AP60" s="152"/>
      <c r="AQ60" s="152"/>
      <c r="AR60" s="152"/>
      <c r="AT60" s="27" t="s">
        <v>38</v>
      </c>
      <c r="AU60" s="152"/>
      <c r="AV60" s="152"/>
      <c r="AW60" s="152"/>
      <c r="AX60" s="152"/>
      <c r="AY60" s="152"/>
      <c r="AZ60" s="152"/>
      <c r="BA60" s="152"/>
    </row>
    <row r="61" spans="1:53" x14ac:dyDescent="0.2">
      <c r="A61" s="24" t="s">
        <v>39</v>
      </c>
      <c r="B61" s="152">
        <f t="shared" ref="B61:H61" si="18">B29+B45</f>
        <v>88.907938886967486</v>
      </c>
      <c r="C61" s="152">
        <f t="shared" si="18"/>
        <v>199.45426879089473</v>
      </c>
      <c r="D61" s="152">
        <f t="shared" si="18"/>
        <v>339.22725859260777</v>
      </c>
      <c r="E61" s="152">
        <f t="shared" si="18"/>
        <v>886.30141849547749</v>
      </c>
      <c r="F61" s="152">
        <f t="shared" si="18"/>
        <v>867.71190717314676</v>
      </c>
      <c r="G61" s="152">
        <f t="shared" si="18"/>
        <v>1018.046067619111</v>
      </c>
      <c r="H61" s="152">
        <f t="shared" si="18"/>
        <v>1341.4700840583391</v>
      </c>
      <c r="J61" s="24" t="s">
        <v>39</v>
      </c>
      <c r="K61" s="152">
        <f t="shared" ref="K61:Q61" si="19">K29+K45</f>
        <v>161.79386700539368</v>
      </c>
      <c r="L61" s="152">
        <f t="shared" si="19"/>
        <v>434.39462806740664</v>
      </c>
      <c r="M61" s="152">
        <f t="shared" si="19"/>
        <v>894.86685222476274</v>
      </c>
      <c r="N61" s="152">
        <f t="shared" si="19"/>
        <v>1809.9597059064165</v>
      </c>
      <c r="O61" s="152">
        <f t="shared" si="19"/>
        <v>1542.582659342231</v>
      </c>
      <c r="P61" s="152">
        <f t="shared" si="19"/>
        <v>1574.7592272670047</v>
      </c>
      <c r="Q61" s="152">
        <f t="shared" si="19"/>
        <v>2427.2175548492683</v>
      </c>
      <c r="S61" s="24" t="s">
        <v>39</v>
      </c>
      <c r="T61" s="152">
        <f t="shared" ref="T61:Z61" si="20">T29+T45</f>
        <v>285.74337930180411</v>
      </c>
      <c r="U61" s="152">
        <f t="shared" si="20"/>
        <v>803.78956942719606</v>
      </c>
      <c r="V61" s="152">
        <f t="shared" si="20"/>
        <v>913.9294290753852</v>
      </c>
      <c r="W61" s="152">
        <f t="shared" si="20"/>
        <v>397.72524393577913</v>
      </c>
      <c r="X61" s="152">
        <f t="shared" si="20"/>
        <v>68.505331513304085</v>
      </c>
      <c r="Y61" s="152">
        <f t="shared" si="20"/>
        <v>76.038480677222466</v>
      </c>
      <c r="Z61" s="152">
        <f t="shared" si="20"/>
        <v>182.81966042854935</v>
      </c>
      <c r="AB61" s="24" t="s">
        <v>39</v>
      </c>
      <c r="AC61" s="152">
        <f t="shared" ref="AC61:AI61" si="21">AC29+AC45</f>
        <v>89.323957413550659</v>
      </c>
      <c r="AD61" s="152">
        <f t="shared" si="21"/>
        <v>198.55219662565776</v>
      </c>
      <c r="AE61" s="152">
        <f t="shared" si="21"/>
        <v>322.4715377666206</v>
      </c>
      <c r="AF61" s="152">
        <f t="shared" si="21"/>
        <v>656.82907320183187</v>
      </c>
      <c r="AG61" s="152">
        <f t="shared" si="21"/>
        <v>569.7852924990126</v>
      </c>
      <c r="AH61" s="152">
        <f t="shared" si="21"/>
        <v>468.61684817542499</v>
      </c>
      <c r="AI61" s="152">
        <f t="shared" si="21"/>
        <v>474.7757208885912</v>
      </c>
      <c r="AK61" s="24" t="s">
        <v>39</v>
      </c>
      <c r="AL61" s="152">
        <f t="shared" ref="AL61:AR61" si="22">AL29+AL45</f>
        <v>159.83297657079612</v>
      </c>
      <c r="AM61" s="152">
        <f t="shared" si="22"/>
        <v>433.50855536252482</v>
      </c>
      <c r="AN61" s="152">
        <f t="shared" si="22"/>
        <v>835.4084221209207</v>
      </c>
      <c r="AO61" s="152">
        <f t="shared" si="22"/>
        <v>1584.4973344383327</v>
      </c>
      <c r="AP61" s="152">
        <f t="shared" si="22"/>
        <v>963.74058976411425</v>
      </c>
      <c r="AQ61" s="152">
        <f t="shared" si="22"/>
        <v>605.40387012738574</v>
      </c>
      <c r="AR61" s="152">
        <f t="shared" si="22"/>
        <v>412.69451468595713</v>
      </c>
      <c r="AT61" s="24" t="s">
        <v>39</v>
      </c>
      <c r="AU61" s="152">
        <f t="shared" ref="AU61:BA61" si="23">AU29+AU45</f>
        <v>286.45697258083766</v>
      </c>
      <c r="AV61" s="152">
        <f t="shared" si="23"/>
        <v>803.78956942719606</v>
      </c>
      <c r="AW61" s="152">
        <f t="shared" si="23"/>
        <v>1010.7972299925236</v>
      </c>
      <c r="AX61" s="152">
        <f t="shared" si="23"/>
        <v>948.66840312018542</v>
      </c>
      <c r="AY61" s="152">
        <f t="shared" si="23"/>
        <v>377.81167187789919</v>
      </c>
      <c r="AZ61" s="152">
        <f t="shared" si="23"/>
        <v>76.038480677222466</v>
      </c>
      <c r="BA61" s="152">
        <f t="shared" si="23"/>
        <v>135.86265332184101</v>
      </c>
    </row>
    <row r="62" spans="1:53" x14ac:dyDescent="0.2">
      <c r="A62" s="27" t="s">
        <v>40</v>
      </c>
      <c r="B62" s="152"/>
      <c r="C62" s="152"/>
      <c r="D62" s="152"/>
      <c r="E62" s="152"/>
      <c r="F62" s="152"/>
      <c r="G62" s="152"/>
      <c r="H62" s="152"/>
      <c r="J62" s="27" t="s">
        <v>40</v>
      </c>
      <c r="K62" s="152"/>
      <c r="L62" s="152"/>
      <c r="M62" s="152"/>
      <c r="N62" s="152"/>
      <c r="O62" s="152"/>
      <c r="P62" s="152"/>
      <c r="Q62" s="152"/>
      <c r="S62" s="27" t="s">
        <v>40</v>
      </c>
      <c r="T62" s="152"/>
      <c r="U62" s="152"/>
      <c r="V62" s="152"/>
      <c r="W62" s="152"/>
      <c r="X62" s="152"/>
      <c r="Y62" s="152"/>
      <c r="Z62" s="152"/>
      <c r="AB62" s="27" t="s">
        <v>40</v>
      </c>
      <c r="AC62" s="152"/>
      <c r="AD62" s="152"/>
      <c r="AE62" s="152"/>
      <c r="AF62" s="152"/>
      <c r="AG62" s="152"/>
      <c r="AH62" s="152"/>
      <c r="AI62" s="152"/>
      <c r="AK62" s="27" t="s">
        <v>40</v>
      </c>
      <c r="AL62" s="152"/>
      <c r="AM62" s="152"/>
      <c r="AN62" s="152"/>
      <c r="AO62" s="152"/>
      <c r="AP62" s="152"/>
      <c r="AQ62" s="152"/>
      <c r="AR62" s="152"/>
      <c r="AT62" s="27" t="s">
        <v>40</v>
      </c>
      <c r="AU62" s="152"/>
      <c r="AV62" s="152"/>
      <c r="AW62" s="152"/>
      <c r="AX62" s="152"/>
      <c r="AY62" s="152"/>
      <c r="AZ62" s="152"/>
      <c r="BA62" s="152"/>
    </row>
    <row r="63" spans="1:53" x14ac:dyDescent="0.2">
      <c r="A63" s="24" t="s">
        <v>41</v>
      </c>
      <c r="B63" s="152">
        <f t="shared" ref="B63:H66" si="24">B31+B47</f>
        <v>7.8113692569160138</v>
      </c>
      <c r="C63" s="152">
        <f t="shared" si="24"/>
        <v>29.787122722273601</v>
      </c>
      <c r="D63" s="152">
        <f t="shared" si="24"/>
        <v>59.468653101426789</v>
      </c>
      <c r="E63" s="152">
        <f t="shared" si="24"/>
        <v>98.197755454046529</v>
      </c>
      <c r="F63" s="152">
        <f t="shared" si="24"/>
        <v>84.641828780533658</v>
      </c>
      <c r="G63" s="152">
        <f t="shared" si="24"/>
        <v>145.44680990908168</v>
      </c>
      <c r="H63" s="152">
        <f t="shared" si="24"/>
        <v>130.20323001631229</v>
      </c>
      <c r="J63" s="24" t="s">
        <v>41</v>
      </c>
      <c r="K63" s="152">
        <f t="shared" ref="K63:Q66" si="25">K31+K47</f>
        <v>2.3390474261805378</v>
      </c>
      <c r="L63" s="152">
        <f t="shared" si="25"/>
        <v>4.6777897489906843</v>
      </c>
      <c r="M63" s="152">
        <f t="shared" si="25"/>
        <v>7.2857652239567319</v>
      </c>
      <c r="N63" s="152">
        <f t="shared" si="25"/>
        <v>0</v>
      </c>
      <c r="O63" s="152">
        <f t="shared" si="25"/>
        <v>0</v>
      </c>
      <c r="P63" s="152">
        <f t="shared" si="25"/>
        <v>0</v>
      </c>
      <c r="Q63" s="152">
        <f t="shared" si="25"/>
        <v>0</v>
      </c>
      <c r="S63" s="24" t="s">
        <v>41</v>
      </c>
      <c r="T63" s="152">
        <f t="shared" ref="T63:Z66" si="26">T31+T47</f>
        <v>3.4543720441524455</v>
      </c>
      <c r="U63" s="152">
        <f t="shared" si="26"/>
        <v>0</v>
      </c>
      <c r="V63" s="152">
        <f t="shared" si="26"/>
        <v>0</v>
      </c>
      <c r="W63" s="152">
        <f t="shared" si="26"/>
        <v>0</v>
      </c>
      <c r="X63" s="152">
        <f t="shared" si="26"/>
        <v>0</v>
      </c>
      <c r="Y63" s="152">
        <f t="shared" si="26"/>
        <v>0</v>
      </c>
      <c r="Z63" s="152">
        <f t="shared" si="26"/>
        <v>0</v>
      </c>
      <c r="AB63" s="24" t="s">
        <v>41</v>
      </c>
      <c r="AC63" s="152">
        <f t="shared" ref="AC63:AI66" si="27">AC31+AC47</f>
        <v>1.5268005724596303</v>
      </c>
      <c r="AD63" s="152">
        <f t="shared" si="27"/>
        <v>2.5153349183304456</v>
      </c>
      <c r="AE63" s="152">
        <f t="shared" si="27"/>
        <v>3.6127377958649172</v>
      </c>
      <c r="AF63" s="152">
        <f t="shared" si="27"/>
        <v>6.4828032562375331</v>
      </c>
      <c r="AG63" s="152">
        <f t="shared" si="27"/>
        <v>7.0457545395452126</v>
      </c>
      <c r="AH63" s="152">
        <f t="shared" si="27"/>
        <v>4.4831632288319474</v>
      </c>
      <c r="AI63" s="152">
        <f t="shared" si="27"/>
        <v>0</v>
      </c>
      <c r="AK63" s="24" t="s">
        <v>41</v>
      </c>
      <c r="AL63" s="152">
        <f t="shared" ref="AL63:AR66" si="28">AL31+AL47</f>
        <v>2.3691841456071865</v>
      </c>
      <c r="AM63" s="152">
        <f t="shared" si="28"/>
        <v>4.6777897489906843</v>
      </c>
      <c r="AN63" s="152">
        <f t="shared" si="28"/>
        <v>7.283529841099285</v>
      </c>
      <c r="AO63" s="152">
        <f t="shared" si="28"/>
        <v>0</v>
      </c>
      <c r="AP63" s="152">
        <f t="shared" si="28"/>
        <v>0</v>
      </c>
      <c r="AQ63" s="152">
        <f t="shared" si="28"/>
        <v>0</v>
      </c>
      <c r="AR63" s="152">
        <f t="shared" si="28"/>
        <v>0</v>
      </c>
      <c r="AT63" s="24" t="s">
        <v>41</v>
      </c>
      <c r="AU63" s="152">
        <f t="shared" ref="AU63:BA66" si="29">AU31+AU47</f>
        <v>3.458069305348034</v>
      </c>
      <c r="AV63" s="152">
        <f t="shared" si="29"/>
        <v>0</v>
      </c>
      <c r="AW63" s="152">
        <f t="shared" si="29"/>
        <v>7.3479801105592992</v>
      </c>
      <c r="AX63" s="152">
        <f t="shared" si="29"/>
        <v>0</v>
      </c>
      <c r="AY63" s="152">
        <f t="shared" si="29"/>
        <v>0</v>
      </c>
      <c r="AZ63" s="152">
        <f t="shared" si="29"/>
        <v>0</v>
      </c>
      <c r="BA63" s="152">
        <f t="shared" si="29"/>
        <v>0</v>
      </c>
    </row>
    <row r="64" spans="1:53" x14ac:dyDescent="0.2">
      <c r="A64" s="24" t="s">
        <v>42</v>
      </c>
      <c r="B64" s="152">
        <f t="shared" si="24"/>
        <v>132.58228978596748</v>
      </c>
      <c r="C64" s="152">
        <f t="shared" si="24"/>
        <v>304.47788603604567</v>
      </c>
      <c r="D64" s="152">
        <f t="shared" si="24"/>
        <v>459.73452319648982</v>
      </c>
      <c r="E64" s="152">
        <f t="shared" si="24"/>
        <v>405.56452842455491</v>
      </c>
      <c r="F64" s="152">
        <f t="shared" si="24"/>
        <v>453.55872595826435</v>
      </c>
      <c r="G64" s="152">
        <f t="shared" si="24"/>
        <v>988.45792232203894</v>
      </c>
      <c r="H64" s="152">
        <f t="shared" si="24"/>
        <v>1726.1724449578896</v>
      </c>
      <c r="J64" s="24" t="s">
        <v>42</v>
      </c>
      <c r="K64" s="152">
        <f t="shared" si="25"/>
        <v>197.08414893498991</v>
      </c>
      <c r="L64" s="152">
        <f t="shared" si="25"/>
        <v>345.97861666239112</v>
      </c>
      <c r="M64" s="152">
        <f t="shared" si="25"/>
        <v>342.87624677503999</v>
      </c>
      <c r="N64" s="152">
        <f t="shared" si="25"/>
        <v>1515.3425705473101</v>
      </c>
      <c r="O64" s="152">
        <f t="shared" si="25"/>
        <v>2179.6372769411951</v>
      </c>
      <c r="P64" s="152">
        <f t="shared" si="25"/>
        <v>2118.1632196637447</v>
      </c>
      <c r="Q64" s="152">
        <f t="shared" si="25"/>
        <v>2996.5791299448742</v>
      </c>
      <c r="S64" s="24" t="s">
        <v>42</v>
      </c>
      <c r="T64" s="152">
        <f t="shared" si="26"/>
        <v>315.5723334814457</v>
      </c>
      <c r="U64" s="152">
        <f t="shared" si="26"/>
        <v>329.89480481424528</v>
      </c>
      <c r="V64" s="152">
        <f t="shared" si="26"/>
        <v>968.20796279666695</v>
      </c>
      <c r="W64" s="152">
        <f t="shared" si="26"/>
        <v>30.891723598113089</v>
      </c>
      <c r="X64" s="152">
        <f t="shared" si="26"/>
        <v>104.54987147931776</v>
      </c>
      <c r="Y64" s="152">
        <f t="shared" si="26"/>
        <v>0</v>
      </c>
      <c r="Z64" s="152">
        <f t="shared" si="26"/>
        <v>717.56858460030173</v>
      </c>
      <c r="AB64" s="24" t="s">
        <v>42</v>
      </c>
      <c r="AC64" s="152">
        <f t="shared" si="27"/>
        <v>135.16365355219017</v>
      </c>
      <c r="AD64" s="152">
        <f t="shared" si="27"/>
        <v>282.13301542313212</v>
      </c>
      <c r="AE64" s="152">
        <f t="shared" si="27"/>
        <v>399.95967523673323</v>
      </c>
      <c r="AF64" s="152">
        <f t="shared" si="27"/>
        <v>279.52283545391595</v>
      </c>
      <c r="AG64" s="152">
        <f t="shared" si="27"/>
        <v>331.75435724804709</v>
      </c>
      <c r="AH64" s="152">
        <f t="shared" si="27"/>
        <v>377.98012437289481</v>
      </c>
      <c r="AI64" s="152">
        <f t="shared" si="27"/>
        <v>330.69796476478479</v>
      </c>
      <c r="AK64" s="24" t="s">
        <v>42</v>
      </c>
      <c r="AL64" s="152">
        <f t="shared" si="28"/>
        <v>197.26709107859392</v>
      </c>
      <c r="AM64" s="152">
        <f t="shared" si="28"/>
        <v>371.22470009048857</v>
      </c>
      <c r="AN64" s="152">
        <f t="shared" si="28"/>
        <v>374.21745430884306</v>
      </c>
      <c r="AO64" s="152">
        <f t="shared" si="28"/>
        <v>1513.3114969953924</v>
      </c>
      <c r="AP64" s="152">
        <f t="shared" si="28"/>
        <v>1361.2962657077992</v>
      </c>
      <c r="AQ64" s="152">
        <f t="shared" si="28"/>
        <v>775.48269733062193</v>
      </c>
      <c r="AR64" s="152">
        <f t="shared" si="28"/>
        <v>1036.4491065690202</v>
      </c>
      <c r="AT64" s="24" t="s">
        <v>42</v>
      </c>
      <c r="AU64" s="152">
        <f t="shared" si="29"/>
        <v>315.5723334814457</v>
      </c>
      <c r="AV64" s="152">
        <f t="shared" si="29"/>
        <v>329.89480481424528</v>
      </c>
      <c r="AW64" s="152">
        <f t="shared" si="29"/>
        <v>968.20796279666695</v>
      </c>
      <c r="AX64" s="152">
        <f t="shared" si="29"/>
        <v>128.6829591682139</v>
      </c>
      <c r="AY64" s="152">
        <f t="shared" si="29"/>
        <v>332.3760558351168</v>
      </c>
      <c r="AZ64" s="152">
        <f t="shared" si="29"/>
        <v>0</v>
      </c>
      <c r="BA64" s="152">
        <f t="shared" si="29"/>
        <v>439.56415451913057</v>
      </c>
    </row>
    <row r="65" spans="1:53" x14ac:dyDescent="0.2">
      <c r="A65" s="29" t="s">
        <v>43</v>
      </c>
      <c r="B65" s="153">
        <f t="shared" si="24"/>
        <v>601.98020325579978</v>
      </c>
      <c r="C65" s="153">
        <f t="shared" si="24"/>
        <v>1273.5155750195581</v>
      </c>
      <c r="D65" s="153">
        <f t="shared" si="24"/>
        <v>2182.427563714105</v>
      </c>
      <c r="E65" s="153">
        <f t="shared" si="24"/>
        <v>3596.6978286483172</v>
      </c>
      <c r="F65" s="153">
        <f t="shared" si="24"/>
        <v>3480.9781071248444</v>
      </c>
      <c r="G65" s="153">
        <f t="shared" si="24"/>
        <v>2864.6858068017323</v>
      </c>
      <c r="H65" s="153">
        <f t="shared" si="24"/>
        <v>2697.2273649939157</v>
      </c>
      <c r="J65" s="29" t="s">
        <v>43</v>
      </c>
      <c r="K65" s="153">
        <f t="shared" si="25"/>
        <v>896.73086538763573</v>
      </c>
      <c r="L65" s="153">
        <f t="shared" si="25"/>
        <v>2203.506105855909</v>
      </c>
      <c r="M65" s="153">
        <f t="shared" si="25"/>
        <v>3201.1666136284439</v>
      </c>
      <c r="N65" s="153">
        <f t="shared" si="25"/>
        <v>651.23297616237392</v>
      </c>
      <c r="O65" s="153">
        <f t="shared" si="25"/>
        <v>779.10090124013414</v>
      </c>
      <c r="P65" s="153">
        <f t="shared" si="25"/>
        <v>486.25883918239703</v>
      </c>
      <c r="Q65" s="153">
        <f t="shared" si="25"/>
        <v>0</v>
      </c>
      <c r="S65" s="29" t="s">
        <v>43</v>
      </c>
      <c r="T65" s="153">
        <f t="shared" si="26"/>
        <v>1336.3043316749101</v>
      </c>
      <c r="U65" s="153">
        <f t="shared" si="26"/>
        <v>2737.2391747475558</v>
      </c>
      <c r="V65" s="153">
        <f t="shared" si="26"/>
        <v>437.87048358721592</v>
      </c>
      <c r="W65" s="153">
        <f t="shared" si="26"/>
        <v>0</v>
      </c>
      <c r="X65" s="153">
        <f t="shared" si="26"/>
        <v>0</v>
      </c>
      <c r="Y65" s="153">
        <f t="shared" si="26"/>
        <v>0</v>
      </c>
      <c r="Z65" s="153">
        <f t="shared" si="26"/>
        <v>0</v>
      </c>
      <c r="AB65" s="29" t="s">
        <v>43</v>
      </c>
      <c r="AC65" s="153">
        <f t="shared" si="27"/>
        <v>580.76908799864589</v>
      </c>
      <c r="AD65" s="153">
        <f t="shared" si="27"/>
        <v>1243.5494212607746</v>
      </c>
      <c r="AE65" s="153">
        <f t="shared" si="27"/>
        <v>2038.6514461553386</v>
      </c>
      <c r="AF65" s="153">
        <f t="shared" si="27"/>
        <v>2686.3728606204454</v>
      </c>
      <c r="AG65" s="153">
        <f t="shared" si="27"/>
        <v>1674.7665609662558</v>
      </c>
      <c r="AH65" s="153">
        <f t="shared" si="27"/>
        <v>1483.1686296381413</v>
      </c>
      <c r="AI65" s="153">
        <f t="shared" si="27"/>
        <v>1271.7218180127204</v>
      </c>
      <c r="AK65" s="29" t="s">
        <v>43</v>
      </c>
      <c r="AL65" s="153">
        <f t="shared" si="28"/>
        <v>933.19257944143453</v>
      </c>
      <c r="AM65" s="153">
        <f t="shared" si="28"/>
        <v>2221.6179943152574</v>
      </c>
      <c r="AN65" s="153">
        <f t="shared" si="28"/>
        <v>3405.1117526771695</v>
      </c>
      <c r="AO65" s="153">
        <f t="shared" si="28"/>
        <v>542.0947900536961</v>
      </c>
      <c r="AP65" s="153">
        <f t="shared" si="28"/>
        <v>315.16339939978036</v>
      </c>
      <c r="AQ65" s="153">
        <f t="shared" si="28"/>
        <v>101.35927481331487</v>
      </c>
      <c r="AR65" s="153">
        <f t="shared" si="28"/>
        <v>0</v>
      </c>
      <c r="AT65" s="29" t="s">
        <v>43</v>
      </c>
      <c r="AU65" s="153">
        <f t="shared" si="29"/>
        <v>1392.2474667349384</v>
      </c>
      <c r="AV65" s="153">
        <f t="shared" si="29"/>
        <v>2718.5643470104633</v>
      </c>
      <c r="AW65" s="153">
        <f t="shared" si="29"/>
        <v>803.9355880919835</v>
      </c>
      <c r="AX65" s="153">
        <f t="shared" si="29"/>
        <v>0</v>
      </c>
      <c r="AY65" s="153">
        <f t="shared" si="29"/>
        <v>0</v>
      </c>
      <c r="AZ65" s="153">
        <f t="shared" si="29"/>
        <v>0</v>
      </c>
      <c r="BA65" s="153">
        <f t="shared" si="29"/>
        <v>0</v>
      </c>
    </row>
    <row r="66" spans="1:53" x14ac:dyDescent="0.2">
      <c r="A66" s="32" t="s">
        <v>14</v>
      </c>
      <c r="B66" s="152">
        <f t="shared" si="24"/>
        <v>921.9849185656916</v>
      </c>
      <c r="C66" s="152">
        <f t="shared" si="24"/>
        <v>1967.8615737987757</v>
      </c>
      <c r="D66" s="152">
        <f t="shared" si="24"/>
        <v>3278.4358884159687</v>
      </c>
      <c r="E66" s="152">
        <f t="shared" si="24"/>
        <v>5382.1864797567787</v>
      </c>
      <c r="F66" s="152">
        <f t="shared" si="24"/>
        <v>5191.5038495562503</v>
      </c>
      <c r="G66" s="152">
        <f t="shared" si="24"/>
        <v>5285.2701785693343</v>
      </c>
      <c r="H66" s="152">
        <f t="shared" si="24"/>
        <v>6256.4929070534972</v>
      </c>
      <c r="J66" s="32" t="s">
        <v>14</v>
      </c>
      <c r="K66" s="152">
        <f t="shared" si="25"/>
        <v>1419.8144197015124</v>
      </c>
      <c r="L66" s="152">
        <f t="shared" si="25"/>
        <v>3326.9302987645669</v>
      </c>
      <c r="M66" s="152">
        <f t="shared" si="25"/>
        <v>4912.3801912302633</v>
      </c>
      <c r="N66" s="152">
        <f t="shared" si="25"/>
        <v>4590.547036783425</v>
      </c>
      <c r="O66" s="152">
        <f t="shared" si="25"/>
        <v>5012.0858088790883</v>
      </c>
      <c r="P66" s="152">
        <f t="shared" si="25"/>
        <v>4538.3385410679857</v>
      </c>
      <c r="Q66" s="152">
        <f t="shared" si="25"/>
        <v>5854.863737654101</v>
      </c>
      <c r="S66" s="32" t="s">
        <v>14</v>
      </c>
      <c r="T66" s="152">
        <f t="shared" si="26"/>
        <v>2147.8138767884352</v>
      </c>
      <c r="U66" s="152">
        <f t="shared" si="26"/>
        <v>4290.4448125905419</v>
      </c>
      <c r="V66" s="152">
        <f t="shared" si="26"/>
        <v>2876.9643269267449</v>
      </c>
      <c r="W66" s="152">
        <f t="shared" si="26"/>
        <v>557.14927072086368</v>
      </c>
      <c r="X66" s="152">
        <f t="shared" si="26"/>
        <v>192.4740590018765</v>
      </c>
      <c r="Y66" s="152">
        <f t="shared" si="26"/>
        <v>91.604191751546949</v>
      </c>
      <c r="Z66" s="152">
        <f t="shared" si="26"/>
        <v>918.21708540254258</v>
      </c>
      <c r="AB66" s="32" t="s">
        <v>14</v>
      </c>
      <c r="AC66" s="152">
        <f t="shared" si="27"/>
        <v>906.29683790806462</v>
      </c>
      <c r="AD66" s="152">
        <f t="shared" si="27"/>
        <v>1888.84860857591</v>
      </c>
      <c r="AE66" s="152">
        <f t="shared" si="27"/>
        <v>2992.3164275731001</v>
      </c>
      <c r="AF66" s="152">
        <f t="shared" si="27"/>
        <v>3987.0135562920586</v>
      </c>
      <c r="AG66" s="152">
        <f t="shared" si="27"/>
        <v>2821.745236439258</v>
      </c>
      <c r="AH66" s="152">
        <f t="shared" si="27"/>
        <v>2547.5574897075553</v>
      </c>
      <c r="AI66" s="152">
        <f t="shared" si="27"/>
        <v>2285.6967128237184</v>
      </c>
      <c r="AK66" s="32" t="s">
        <v>14</v>
      </c>
      <c r="AL66" s="152">
        <f t="shared" si="28"/>
        <v>1456.0429343832757</v>
      </c>
      <c r="AM66" s="152">
        <f t="shared" si="28"/>
        <v>3376.4212435469672</v>
      </c>
      <c r="AN66" s="152">
        <f t="shared" si="28"/>
        <v>5084.1214483439771</v>
      </c>
      <c r="AO66" s="152">
        <f t="shared" si="28"/>
        <v>4196.2683176262826</v>
      </c>
      <c r="AP66" s="152">
        <f t="shared" si="28"/>
        <v>2943.9628445470053</v>
      </c>
      <c r="AQ66" s="152">
        <f t="shared" si="28"/>
        <v>1710.150012233745</v>
      </c>
      <c r="AR66" s="152">
        <f t="shared" si="28"/>
        <v>1516.945831887673</v>
      </c>
      <c r="AT66" s="32" t="s">
        <v>14</v>
      </c>
      <c r="AU66" s="152">
        <f t="shared" si="29"/>
        <v>2209.7166004597439</v>
      </c>
      <c r="AV66" s="152">
        <f t="shared" si="29"/>
        <v>4287.9102667804491</v>
      </c>
      <c r="AW66" s="152">
        <f t="shared" si="29"/>
        <v>3395.9912567950332</v>
      </c>
      <c r="AX66" s="152">
        <f t="shared" si="29"/>
        <v>1307.9471787637672</v>
      </c>
      <c r="AY66" s="152">
        <f t="shared" si="29"/>
        <v>752.03080376009052</v>
      </c>
      <c r="AZ66" s="152">
        <f t="shared" si="29"/>
        <v>91.705501980009828</v>
      </c>
      <c r="BA66" s="152">
        <f t="shared" si="29"/>
        <v>589.68739404217706</v>
      </c>
    </row>
  </sheetData>
  <sheetProtection algorithmName="SHA-512" hashValue="9pu6yV+Ic4N7N14hbXXts/6LuBD59UAZ4MVukIpepgj64D7GOL23BlWdbLAKPSagTR4buCLwjNfCS6ePmd4IWg==" saltValue="RhSCnUuwhhthNFf+GXlc8Q==" spinCount="100000" sheet="1" objects="1" scenarios="1"/>
  <phoneticPr fontId="11"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H14"/>
  <sheetViews>
    <sheetView showGridLines="0" workbookViewId="0"/>
  </sheetViews>
  <sheetFormatPr baseColWidth="10" defaultRowHeight="15" x14ac:dyDescent="0.2"/>
  <sheetData>
    <row r="1" spans="1:8" x14ac:dyDescent="0.2">
      <c r="A1" s="1" t="s">
        <v>144</v>
      </c>
    </row>
    <row r="2" spans="1:8" x14ac:dyDescent="0.2">
      <c r="A2" s="1" t="s">
        <v>145</v>
      </c>
      <c r="C2" s="253">
        <v>1.4999999999999999E-2</v>
      </c>
      <c r="G2" s="253">
        <v>1.6E-2</v>
      </c>
    </row>
    <row r="3" spans="1:8" x14ac:dyDescent="0.2">
      <c r="A3" s="1" t="s">
        <v>135</v>
      </c>
      <c r="B3" t="s">
        <v>146</v>
      </c>
      <c r="C3" t="s">
        <v>147</v>
      </c>
      <c r="D3" t="s">
        <v>148</v>
      </c>
      <c r="F3" s="13" t="s">
        <v>149</v>
      </c>
      <c r="G3" t="s">
        <v>147</v>
      </c>
      <c r="H3" t="s">
        <v>148</v>
      </c>
    </row>
    <row r="4" spans="1:8" x14ac:dyDescent="0.2">
      <c r="A4" s="159">
        <v>39083</v>
      </c>
      <c r="B4" s="160">
        <v>97.100999999999999</v>
      </c>
      <c r="F4" s="160">
        <v>207.34399999999999</v>
      </c>
      <c r="G4" s="155"/>
    </row>
    <row r="5" spans="1:8" x14ac:dyDescent="0.2">
      <c r="A5" s="159">
        <v>39448</v>
      </c>
      <c r="B5" s="160">
        <v>100.065</v>
      </c>
      <c r="C5" s="155">
        <v>3.0524917354095207E-2</v>
      </c>
      <c r="D5" s="13">
        <v>3.0524917354095207E-2</v>
      </c>
      <c r="F5" s="160">
        <v>215.25399999999999</v>
      </c>
      <c r="G5" s="155">
        <v>3.8149162744038879E-2</v>
      </c>
      <c r="H5" s="13">
        <v>3.8149162744038879E-2</v>
      </c>
    </row>
    <row r="6" spans="1:8" x14ac:dyDescent="0.2">
      <c r="A6" s="159">
        <v>39814</v>
      </c>
      <c r="B6" s="160">
        <v>100</v>
      </c>
      <c r="C6" s="155">
        <v>-6.4957777444658697E-4</v>
      </c>
      <c r="D6" s="13">
        <v>2.9855511271768581E-2</v>
      </c>
      <c r="F6" s="160">
        <v>214.565</v>
      </c>
      <c r="G6" s="155">
        <v>-3.2008696702499977E-3</v>
      </c>
      <c r="H6" s="13">
        <v>3.4826182575816052E-2</v>
      </c>
    </row>
    <row r="7" spans="1:8" x14ac:dyDescent="0.2">
      <c r="A7" s="159">
        <v>40179</v>
      </c>
      <c r="B7" s="160">
        <v>101.65300000000001</v>
      </c>
      <c r="C7" s="155">
        <v>1.6530000000000059E-2</v>
      </c>
      <c r="D7" s="13">
        <v>4.6879022873090974E-2</v>
      </c>
      <c r="F7" s="160">
        <v>218.08</v>
      </c>
      <c r="G7" s="155">
        <v>1.6381982149931324E-2</v>
      </c>
      <c r="H7" s="13">
        <v>5.1778686627054649E-2</v>
      </c>
    </row>
    <row r="8" spans="1:8" x14ac:dyDescent="0.2">
      <c r="A8" s="159">
        <v>40544</v>
      </c>
      <c r="B8" s="160">
        <v>104.149</v>
      </c>
      <c r="C8" s="155">
        <v>2.4554120389954009E-2</v>
      </c>
      <c r="D8" s="13">
        <v>7.2584216434434273E-2</v>
      </c>
      <c r="F8" s="160">
        <v>224.93199999999999</v>
      </c>
      <c r="G8" s="155">
        <v>3.1419662509170831E-2</v>
      </c>
      <c r="H8" s="13">
        <v>8.4825217995215654E-2</v>
      </c>
    </row>
    <row r="9" spans="1:8" x14ac:dyDescent="0.2">
      <c r="A9" s="159">
        <v>40909</v>
      </c>
      <c r="B9" s="160">
        <v>106.062</v>
      </c>
      <c r="C9" s="155">
        <v>1.8367915198417621E-2</v>
      </c>
      <c r="D9" s="13">
        <v>9.2285352365063161E-2</v>
      </c>
      <c r="F9" s="160">
        <v>229.59899999999999</v>
      </c>
      <c r="G9" s="155">
        <v>2.0748492877847535E-2</v>
      </c>
      <c r="H9" s="13">
        <v>0.10733370630449879</v>
      </c>
    </row>
    <row r="10" spans="1:8" x14ac:dyDescent="0.2">
      <c r="A10" s="159">
        <v>41275</v>
      </c>
      <c r="B10" s="160">
        <v>107.333</v>
      </c>
      <c r="C10" s="155">
        <v>1.1983556787539372E-2</v>
      </c>
      <c r="D10" s="13">
        <v>0.10537481591332735</v>
      </c>
      <c r="F10" s="160">
        <v>232.96</v>
      </c>
      <c r="G10" s="155">
        <v>1.4638565498978734E-2</v>
      </c>
      <c r="H10" s="13">
        <v>0.12354348329346407</v>
      </c>
    </row>
    <row r="11" spans="1:8" x14ac:dyDescent="0.2">
      <c r="A11" s="159">
        <v>41640</v>
      </c>
      <c r="B11" s="160">
        <v>108.764</v>
      </c>
      <c r="C11" s="155">
        <v>1.3332339541427124E-2</v>
      </c>
      <c r="D11" s="13">
        <v>0.12011204827962634</v>
      </c>
      <c r="F11" s="160">
        <v>236.714</v>
      </c>
      <c r="G11" s="155">
        <v>1.6114354395604356E-2</v>
      </c>
      <c r="H11" s="13">
        <v>0.14164866116212674</v>
      </c>
    </row>
    <row r="12" spans="1:8" x14ac:dyDescent="0.2">
      <c r="A12" s="159">
        <v>42005</v>
      </c>
      <c r="B12">
        <v>110.39545999999999</v>
      </c>
      <c r="C12" s="155">
        <v>1.4999999999999908E-2</v>
      </c>
      <c r="D12" s="13">
        <v>0.13691372900382062</v>
      </c>
      <c r="F12" s="156">
        <v>240.50142400000001</v>
      </c>
      <c r="G12" s="155">
        <v>1.6000000000000066E-2</v>
      </c>
      <c r="H12" s="13">
        <v>0.15991503974072083</v>
      </c>
    </row>
    <row r="14" spans="1:8" x14ac:dyDescent="0.2">
      <c r="A14" s="161" t="s">
        <v>150</v>
      </c>
    </row>
  </sheetData>
  <sheetProtection algorithmName="SHA-512" hashValue="u29fMYfUr8eunS3yPxO5DUvGJAT6qRlLm897nCyXmkXlaLSACp3qt4GxuCyX+r0L5OdJXHMwNpFeBG684hGQBQ==" saltValue="0oQ26GRdFOzwxesqt0Wd6w=="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H25"/>
  <sheetViews>
    <sheetView showGridLines="0" workbookViewId="0"/>
  </sheetViews>
  <sheetFormatPr baseColWidth="10" defaultRowHeight="15" x14ac:dyDescent="0.2"/>
  <cols>
    <col min="1" max="1" width="38.6640625" customWidth="1"/>
    <col min="2" max="3" width="10.83203125" customWidth="1"/>
    <col min="6" max="7" width="10.83203125" customWidth="1"/>
    <col min="8" max="8" width="11.5" customWidth="1"/>
  </cols>
  <sheetData>
    <row r="1" spans="1:8" x14ac:dyDescent="0.2">
      <c r="A1" s="1" t="s">
        <v>1003</v>
      </c>
    </row>
    <row r="2" spans="1:8" x14ac:dyDescent="0.2">
      <c r="A2" s="33">
        <f>$B$9</f>
        <v>1.7749786809398529</v>
      </c>
      <c r="B2" s="33"/>
    </row>
    <row r="3" spans="1:8" x14ac:dyDescent="0.2">
      <c r="A3" s="265"/>
    </row>
    <row r="4" spans="1:8" x14ac:dyDescent="0.2">
      <c r="A4" s="1" t="s">
        <v>991</v>
      </c>
    </row>
    <row r="5" spans="1:8" x14ac:dyDescent="0.2">
      <c r="A5" t="s">
        <v>998</v>
      </c>
      <c r="B5" s="152">
        <f>$F$20</f>
        <v>214.3</v>
      </c>
      <c r="C5" t="s">
        <v>992</v>
      </c>
    </row>
    <row r="6" spans="1:8" x14ac:dyDescent="0.2">
      <c r="A6" t="s">
        <v>1001</v>
      </c>
      <c r="B6" s="266">
        <f>1/1000000</f>
        <v>9.9999999999999995E-7</v>
      </c>
      <c r="C6" t="s">
        <v>1002</v>
      </c>
    </row>
    <row r="7" spans="1:8" x14ac:dyDescent="0.2">
      <c r="A7" t="s">
        <v>995</v>
      </c>
      <c r="B7">
        <v>9130</v>
      </c>
      <c r="C7" t="s">
        <v>994</v>
      </c>
    </row>
    <row r="8" spans="1:8" x14ac:dyDescent="0.2">
      <c r="A8" t="s">
        <v>997</v>
      </c>
      <c r="B8" s="33">
        <f>1/1.1023</f>
        <v>0.9071940488070398</v>
      </c>
      <c r="C8" t="s">
        <v>996</v>
      </c>
    </row>
    <row r="9" spans="1:8" x14ac:dyDescent="0.2">
      <c r="A9" t="s">
        <v>999</v>
      </c>
      <c r="B9" s="33">
        <f>B5*B6*B7*B8</f>
        <v>1.7749786809398529</v>
      </c>
      <c r="C9" t="s">
        <v>1000</v>
      </c>
    </row>
    <row r="13" spans="1:8" x14ac:dyDescent="0.2">
      <c r="A13" s="1" t="s">
        <v>990</v>
      </c>
    </row>
    <row r="14" spans="1:8" ht="16" x14ac:dyDescent="0.2">
      <c r="A14" s="271" t="s">
        <v>975</v>
      </c>
      <c r="B14" s="271"/>
      <c r="C14" s="271"/>
      <c r="D14" s="271"/>
      <c r="E14" s="271"/>
      <c r="F14" s="271"/>
      <c r="G14" s="271"/>
    </row>
    <row r="15" spans="1:8" x14ac:dyDescent="0.2">
      <c r="A15" s="254"/>
      <c r="B15" s="255" t="s">
        <v>976</v>
      </c>
      <c r="C15" s="255"/>
      <c r="D15" s="255" t="s">
        <v>977</v>
      </c>
      <c r="E15" s="255"/>
      <c r="F15" s="256" t="s">
        <v>978</v>
      </c>
      <c r="G15" s="256" t="s">
        <v>977</v>
      </c>
      <c r="H15" s="262" t="s">
        <v>993</v>
      </c>
    </row>
    <row r="16" spans="1:8" ht="41" thickBot="1" x14ac:dyDescent="0.25">
      <c r="A16" s="257" t="s">
        <v>979</v>
      </c>
      <c r="B16" s="258" t="s">
        <v>980</v>
      </c>
      <c r="C16" s="258"/>
      <c r="D16" s="258" t="s">
        <v>980</v>
      </c>
      <c r="E16" s="258"/>
      <c r="F16" s="259" t="s">
        <v>981</v>
      </c>
      <c r="G16" s="259" t="s">
        <v>981</v>
      </c>
      <c r="H16" s="263" t="s">
        <v>169</v>
      </c>
    </row>
    <row r="17" spans="1:8" ht="16" thickTop="1" x14ac:dyDescent="0.2">
      <c r="A17" s="270" t="s">
        <v>983</v>
      </c>
      <c r="B17" s="270"/>
      <c r="C17" s="270"/>
      <c r="D17" s="270"/>
      <c r="E17" s="270"/>
      <c r="F17" s="270"/>
      <c r="G17" s="270"/>
      <c r="H17" s="261"/>
    </row>
    <row r="18" spans="1:8" x14ac:dyDescent="0.2">
      <c r="A18" s="260" t="s">
        <v>984</v>
      </c>
      <c r="B18" s="260">
        <v>5685</v>
      </c>
      <c r="C18" s="260" t="s">
        <v>982</v>
      </c>
      <c r="D18" s="260">
        <f>B18/2.20462</f>
        <v>2578.675690141612</v>
      </c>
      <c r="E18" s="260" t="s">
        <v>982</v>
      </c>
      <c r="F18" s="260">
        <v>228.6</v>
      </c>
      <c r="G18" s="260">
        <v>103.7</v>
      </c>
      <c r="H18" s="261">
        <f>D18/1000</f>
        <v>2.5786756901416119</v>
      </c>
    </row>
    <row r="19" spans="1:8" x14ac:dyDescent="0.2">
      <c r="A19" s="260" t="s">
        <v>985</v>
      </c>
      <c r="B19" s="260">
        <v>4931.3</v>
      </c>
      <c r="C19" s="260" t="s">
        <v>982</v>
      </c>
      <c r="D19" s="260">
        <f>B19/2.20462</f>
        <v>2236.8027142999704</v>
      </c>
      <c r="E19" s="260" t="s">
        <v>982</v>
      </c>
      <c r="F19" s="260">
        <v>205.7</v>
      </c>
      <c r="G19" s="260">
        <v>93.3</v>
      </c>
      <c r="H19" s="261">
        <f t="shared" ref="H19:H22" si="0">D19/1000</f>
        <v>2.2368027142999702</v>
      </c>
    </row>
    <row r="20" spans="1:8" x14ac:dyDescent="0.2">
      <c r="A20" s="260" t="s">
        <v>453</v>
      </c>
      <c r="B20" s="260">
        <v>3715.9</v>
      </c>
      <c r="C20" s="260" t="s">
        <v>982</v>
      </c>
      <c r="D20" s="260">
        <f>B20/2.20462</f>
        <v>1685.5058921718937</v>
      </c>
      <c r="E20" s="260" t="s">
        <v>982</v>
      </c>
      <c r="F20" s="260">
        <v>214.3</v>
      </c>
      <c r="G20" s="260">
        <v>97.2</v>
      </c>
      <c r="H20" s="261">
        <f t="shared" si="0"/>
        <v>1.6855058921718937</v>
      </c>
    </row>
    <row r="21" spans="1:8" x14ac:dyDescent="0.2">
      <c r="A21" s="260" t="s">
        <v>472</v>
      </c>
      <c r="B21" s="260">
        <v>2791.6</v>
      </c>
      <c r="C21" s="260" t="s">
        <v>982</v>
      </c>
      <c r="D21" s="260">
        <f>B21/2.20462</f>
        <v>1266.2499659805319</v>
      </c>
      <c r="E21" s="260" t="s">
        <v>982</v>
      </c>
      <c r="F21" s="260">
        <v>215.4</v>
      </c>
      <c r="G21" s="260">
        <f>(F21/2.20462)</f>
        <v>97.703912692436802</v>
      </c>
      <c r="H21" s="261">
        <f t="shared" si="0"/>
        <v>1.266249965980532</v>
      </c>
    </row>
    <row r="22" spans="1:8" ht="16" thickBot="1" x14ac:dyDescent="0.25">
      <c r="A22" s="261" t="s">
        <v>986</v>
      </c>
      <c r="B22" s="261">
        <f>F22*24.8</f>
        <v>6239.68</v>
      </c>
      <c r="C22" s="261" t="s">
        <v>982</v>
      </c>
      <c r="D22" s="261">
        <f>B22/2.20462</f>
        <v>2830.2746051473728</v>
      </c>
      <c r="E22" s="261" t="s">
        <v>982</v>
      </c>
      <c r="F22" s="261">
        <v>251.6</v>
      </c>
      <c r="G22" s="261">
        <f>(F22/2.20462)</f>
        <v>114.12397601400696</v>
      </c>
      <c r="H22" s="261">
        <f t="shared" si="0"/>
        <v>2.8302746051473728</v>
      </c>
    </row>
    <row r="23" spans="1:8" ht="15" customHeight="1" x14ac:dyDescent="0.2">
      <c r="A23" s="267" t="s">
        <v>987</v>
      </c>
      <c r="B23" s="267"/>
      <c r="C23" s="267"/>
      <c r="D23" s="267"/>
      <c r="E23" s="267"/>
      <c r="F23" s="267"/>
      <c r="G23" s="267"/>
      <c r="H23" s="264"/>
    </row>
    <row r="24" spans="1:8" x14ac:dyDescent="0.2">
      <c r="A24" s="268" t="s">
        <v>988</v>
      </c>
      <c r="B24" s="268"/>
      <c r="C24" s="268"/>
      <c r="D24" s="268"/>
      <c r="E24" s="268"/>
      <c r="F24" s="268"/>
      <c r="G24" s="268"/>
    </row>
    <row r="25" spans="1:8" x14ac:dyDescent="0.2">
      <c r="A25" s="269" t="s">
        <v>989</v>
      </c>
      <c r="B25" s="269"/>
      <c r="C25" s="269"/>
      <c r="D25" s="269"/>
      <c r="E25" s="269"/>
      <c r="F25" s="269"/>
      <c r="G25" s="269"/>
    </row>
  </sheetData>
  <sheetProtection algorithmName="SHA-512" hashValue="QYBuWjsHKFGscHj/MdfJ26y+VsiUEIhML/Cm2mxREg7voSzRcOhjlp1OzwLjM3sQliyBF9+9POXYl7xtaDFndw==" saltValue="KQ49MSo8MnFiQvdT8wqtFA==" spinCount="100000" sheet="1" objects="1" scenarios="1"/>
  <mergeCells count="5">
    <mergeCell ref="A23:G23"/>
    <mergeCell ref="A24:G24"/>
    <mergeCell ref="A25:G25"/>
    <mergeCell ref="A17:G17"/>
    <mergeCell ref="A14:G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A37"/>
  <sheetViews>
    <sheetView showGridLines="0" workbookViewId="0"/>
  </sheetViews>
  <sheetFormatPr baseColWidth="10" defaultRowHeight="15" x14ac:dyDescent="0.2"/>
  <sheetData>
    <row r="1" spans="1:1" x14ac:dyDescent="0.2">
      <c r="A1" s="1" t="s">
        <v>151</v>
      </c>
    </row>
    <row r="2" spans="1:1" x14ac:dyDescent="0.2">
      <c r="A2" s="33">
        <v>0</v>
      </c>
    </row>
    <row r="3" spans="1:1" x14ac:dyDescent="0.2">
      <c r="A3" s="33">
        <v>0.1</v>
      </c>
    </row>
    <row r="4" spans="1:1" x14ac:dyDescent="0.2">
      <c r="A4" s="33">
        <v>0.2</v>
      </c>
    </row>
    <row r="5" spans="1:1" x14ac:dyDescent="0.2">
      <c r="A5" s="33">
        <v>0.30000000000000004</v>
      </c>
    </row>
    <row r="6" spans="1:1" x14ac:dyDescent="0.2">
      <c r="A6" s="33">
        <v>0.4</v>
      </c>
    </row>
    <row r="7" spans="1:1" x14ac:dyDescent="0.2">
      <c r="A7" s="33">
        <v>0.5</v>
      </c>
    </row>
    <row r="8" spans="1:1" x14ac:dyDescent="0.2">
      <c r="A8" s="33">
        <v>0.6</v>
      </c>
    </row>
    <row r="9" spans="1:1" x14ac:dyDescent="0.2">
      <c r="A9" s="33">
        <v>0.7</v>
      </c>
    </row>
    <row r="10" spans="1:1" x14ac:dyDescent="0.2">
      <c r="A10" s="33">
        <v>0.79999999999999993</v>
      </c>
    </row>
    <row r="11" spans="1:1" x14ac:dyDescent="0.2">
      <c r="A11" s="33">
        <v>0.89999999999999991</v>
      </c>
    </row>
    <row r="12" spans="1:1" x14ac:dyDescent="0.2">
      <c r="A12" s="33">
        <v>0.99999999999999989</v>
      </c>
    </row>
    <row r="13" spans="1:1" x14ac:dyDescent="0.2">
      <c r="A13" s="33">
        <v>1</v>
      </c>
    </row>
    <row r="14" spans="1:1" x14ac:dyDescent="0.2">
      <c r="A14" s="33">
        <v>1</v>
      </c>
    </row>
    <row r="15" spans="1:1" x14ac:dyDescent="0.2">
      <c r="A15" s="33">
        <v>1</v>
      </c>
    </row>
    <row r="16" spans="1:1" x14ac:dyDescent="0.2">
      <c r="A16" s="33">
        <v>1</v>
      </c>
    </row>
    <row r="17" spans="1:1" x14ac:dyDescent="0.2">
      <c r="A17" s="33">
        <v>1</v>
      </c>
    </row>
    <row r="18" spans="1:1" x14ac:dyDescent="0.2">
      <c r="A18" s="33">
        <v>1</v>
      </c>
    </row>
    <row r="19" spans="1:1" x14ac:dyDescent="0.2">
      <c r="A19" s="33">
        <v>1</v>
      </c>
    </row>
    <row r="20" spans="1:1" x14ac:dyDescent="0.2">
      <c r="A20" s="33">
        <v>1</v>
      </c>
    </row>
    <row r="21" spans="1:1" x14ac:dyDescent="0.2">
      <c r="A21" s="33">
        <v>1</v>
      </c>
    </row>
    <row r="22" spans="1:1" x14ac:dyDescent="0.2">
      <c r="A22" s="33">
        <v>1</v>
      </c>
    </row>
    <row r="23" spans="1:1" x14ac:dyDescent="0.2">
      <c r="A23" s="33">
        <v>1</v>
      </c>
    </row>
    <row r="24" spans="1:1" x14ac:dyDescent="0.2">
      <c r="A24" s="33">
        <v>1</v>
      </c>
    </row>
    <row r="25" spans="1:1" x14ac:dyDescent="0.2">
      <c r="A25" s="33">
        <v>1</v>
      </c>
    </row>
    <row r="26" spans="1:1" x14ac:dyDescent="0.2">
      <c r="A26" s="33">
        <v>1</v>
      </c>
    </row>
    <row r="27" spans="1:1" x14ac:dyDescent="0.2">
      <c r="A27" s="33">
        <v>1</v>
      </c>
    </row>
    <row r="28" spans="1:1" x14ac:dyDescent="0.2">
      <c r="A28" s="33">
        <v>1</v>
      </c>
    </row>
    <row r="29" spans="1:1" x14ac:dyDescent="0.2">
      <c r="A29" s="33">
        <v>1</v>
      </c>
    </row>
    <row r="30" spans="1:1" x14ac:dyDescent="0.2">
      <c r="A30" s="33">
        <v>1</v>
      </c>
    </row>
    <row r="31" spans="1:1" x14ac:dyDescent="0.2">
      <c r="A31" s="33">
        <v>1</v>
      </c>
    </row>
    <row r="32" spans="1:1" x14ac:dyDescent="0.2">
      <c r="A32" s="33">
        <v>1</v>
      </c>
    </row>
    <row r="33" spans="1:1" x14ac:dyDescent="0.2">
      <c r="A33" s="33">
        <v>1</v>
      </c>
    </row>
    <row r="34" spans="1:1" x14ac:dyDescent="0.2">
      <c r="A34" s="33">
        <v>1</v>
      </c>
    </row>
    <row r="35" spans="1:1" x14ac:dyDescent="0.2">
      <c r="A35" s="33">
        <v>1</v>
      </c>
    </row>
    <row r="36" spans="1:1" x14ac:dyDescent="0.2">
      <c r="A36" s="33">
        <v>1</v>
      </c>
    </row>
    <row r="37" spans="1:1" x14ac:dyDescent="0.2">
      <c r="A37" s="33">
        <v>1</v>
      </c>
    </row>
  </sheetData>
  <sheetProtection algorithmName="SHA-512" hashValue="k77iS873KMLVJaf9aLaEhqom8EkLDSITVsBiRu6P4CUUiSuzUfco0pP6ZHmqtLlfHDc0c/SHZpgUd4VK3iz6RQ==" saltValue="Wbc7ClFf8gnrtuCPUW01fA=="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H96"/>
  <sheetViews>
    <sheetView zoomScale="120" zoomScaleNormal="120" zoomScalePageLayoutView="125" workbookViewId="0">
      <selection sqref="A1:D1"/>
    </sheetView>
  </sheetViews>
  <sheetFormatPr baseColWidth="10" defaultColWidth="8.83203125" defaultRowHeight="14" x14ac:dyDescent="0.2"/>
  <cols>
    <col min="1" max="1" width="11.33203125" style="177" customWidth="1"/>
    <col min="2" max="2" width="16.83203125" style="177" customWidth="1"/>
    <col min="3" max="3" width="22.6640625" style="177" customWidth="1"/>
    <col min="4" max="4" width="23" style="177" customWidth="1"/>
    <col min="5" max="5" width="100.83203125" style="162" customWidth="1"/>
    <col min="6" max="16384" width="8.83203125" style="162"/>
  </cols>
  <sheetData>
    <row r="1" spans="1:6" ht="21" x14ac:dyDescent="0.25">
      <c r="A1" s="279" t="s">
        <v>170</v>
      </c>
      <c r="B1" s="279"/>
      <c r="C1" s="279"/>
      <c r="D1" s="279"/>
    </row>
    <row r="2" spans="1:6" s="165" customFormat="1" ht="16" x14ac:dyDescent="0.2">
      <c r="A2" s="163" t="s">
        <v>171</v>
      </c>
      <c r="B2" s="164"/>
      <c r="C2" s="164"/>
      <c r="D2" s="164"/>
    </row>
    <row r="3" spans="1:6" s="165" customFormat="1" x14ac:dyDescent="0.2">
      <c r="A3" s="166" t="s">
        <v>172</v>
      </c>
      <c r="B3" s="164"/>
      <c r="C3" s="164"/>
      <c r="D3" s="164"/>
    </row>
    <row r="4" spans="1:6" s="165" customFormat="1" x14ac:dyDescent="0.2">
      <c r="A4" s="166" t="s">
        <v>173</v>
      </c>
      <c r="B4" s="164"/>
      <c r="C4" s="164"/>
      <c r="D4" s="164"/>
    </row>
    <row r="5" spans="1:6" s="165" customFormat="1" x14ac:dyDescent="0.2">
      <c r="A5" s="166"/>
      <c r="B5" s="164"/>
      <c r="C5" s="164"/>
      <c r="D5" s="164"/>
    </row>
    <row r="6" spans="1:6" s="165" customFormat="1" ht="64.5" customHeight="1" x14ac:dyDescent="0.2">
      <c r="A6" s="273" t="s">
        <v>174</v>
      </c>
      <c r="B6" s="273"/>
      <c r="C6" s="273"/>
      <c r="D6" s="273"/>
      <c r="E6" s="273"/>
    </row>
    <row r="7" spans="1:6" x14ac:dyDescent="0.2">
      <c r="A7" s="164"/>
      <c r="B7" s="164"/>
      <c r="C7" s="164"/>
      <c r="D7" s="164"/>
    </row>
    <row r="8" spans="1:6" ht="16" x14ac:dyDescent="0.2">
      <c r="A8" s="280" t="s">
        <v>175</v>
      </c>
      <c r="B8" s="280"/>
      <c r="C8" s="280"/>
      <c r="D8" s="280"/>
    </row>
    <row r="9" spans="1:6" x14ac:dyDescent="0.2">
      <c r="A9" s="167" t="s">
        <v>176</v>
      </c>
      <c r="B9" s="168" t="s">
        <v>177</v>
      </c>
      <c r="C9" s="168" t="s">
        <v>178</v>
      </c>
      <c r="D9" s="168" t="s">
        <v>179</v>
      </c>
      <c r="E9" s="167" t="s">
        <v>180</v>
      </c>
    </row>
    <row r="10" spans="1:6" ht="32" customHeight="1" x14ac:dyDescent="0.2">
      <c r="A10" s="281" t="s">
        <v>181</v>
      </c>
      <c r="B10" s="169" t="s">
        <v>182</v>
      </c>
      <c r="C10" s="169" t="s">
        <v>183</v>
      </c>
      <c r="D10" s="169" t="s">
        <v>184</v>
      </c>
      <c r="E10" s="169" t="s">
        <v>185</v>
      </c>
    </row>
    <row r="11" spans="1:6" ht="60" customHeight="1" x14ac:dyDescent="0.2">
      <c r="A11" s="282"/>
      <c r="B11" s="170" t="s">
        <v>186</v>
      </c>
      <c r="C11" s="170" t="s">
        <v>187</v>
      </c>
      <c r="D11" s="170" t="s">
        <v>188</v>
      </c>
      <c r="E11" s="170" t="s">
        <v>189</v>
      </c>
    </row>
    <row r="12" spans="1:6" ht="204" customHeight="1" x14ac:dyDescent="0.2">
      <c r="A12" s="283" t="s">
        <v>190</v>
      </c>
      <c r="B12" s="171" t="s">
        <v>191</v>
      </c>
      <c r="C12" s="171" t="s">
        <v>192</v>
      </c>
      <c r="D12" s="171" t="s">
        <v>193</v>
      </c>
      <c r="E12" s="171" t="s">
        <v>194</v>
      </c>
      <c r="F12" s="172"/>
    </row>
    <row r="13" spans="1:6" ht="87" customHeight="1" x14ac:dyDescent="0.2">
      <c r="A13" s="283"/>
      <c r="B13" s="173" t="s">
        <v>195</v>
      </c>
      <c r="C13" s="173" t="s">
        <v>196</v>
      </c>
      <c r="D13" s="173" t="s">
        <v>193</v>
      </c>
      <c r="E13" s="173" t="s">
        <v>197</v>
      </c>
    </row>
    <row r="14" spans="1:6" ht="30" x14ac:dyDescent="0.2">
      <c r="A14" s="283"/>
      <c r="B14" s="173" t="s">
        <v>198</v>
      </c>
      <c r="C14" s="173" t="s">
        <v>199</v>
      </c>
      <c r="D14" s="173" t="s">
        <v>193</v>
      </c>
      <c r="E14" s="173"/>
    </row>
    <row r="15" spans="1:6" ht="30" x14ac:dyDescent="0.2">
      <c r="A15" s="283"/>
      <c r="B15" s="173" t="s">
        <v>200</v>
      </c>
      <c r="C15" s="173" t="s">
        <v>201</v>
      </c>
      <c r="D15" s="173" t="s">
        <v>193</v>
      </c>
      <c r="E15" s="173" t="s">
        <v>202</v>
      </c>
    </row>
    <row r="16" spans="1:6" ht="36.75" customHeight="1" x14ac:dyDescent="0.2">
      <c r="A16" s="283"/>
      <c r="B16" s="173" t="s">
        <v>203</v>
      </c>
      <c r="C16" s="173" t="s">
        <v>204</v>
      </c>
      <c r="D16" s="173" t="s">
        <v>193</v>
      </c>
      <c r="E16" s="173"/>
    </row>
    <row r="17" spans="1:8" ht="45" x14ac:dyDescent="0.2">
      <c r="A17" s="283"/>
      <c r="B17" s="173" t="s">
        <v>205</v>
      </c>
      <c r="C17" s="173" t="s">
        <v>206</v>
      </c>
      <c r="D17" s="173" t="s">
        <v>193</v>
      </c>
      <c r="E17" s="173" t="s">
        <v>207</v>
      </c>
    </row>
    <row r="18" spans="1:8" ht="31" customHeight="1" x14ac:dyDescent="0.2">
      <c r="A18" s="284"/>
      <c r="B18" s="173" t="s">
        <v>208</v>
      </c>
      <c r="C18" s="173" t="s">
        <v>209</v>
      </c>
      <c r="D18" s="173" t="s">
        <v>193</v>
      </c>
      <c r="E18" s="173"/>
    </row>
    <row r="19" spans="1:8" ht="45" x14ac:dyDescent="0.2">
      <c r="A19" s="285" t="s">
        <v>210</v>
      </c>
      <c r="B19" s="174" t="s">
        <v>211</v>
      </c>
      <c r="C19" s="174" t="s">
        <v>212</v>
      </c>
      <c r="D19" s="174" t="s">
        <v>193</v>
      </c>
      <c r="E19" s="174"/>
    </row>
    <row r="20" spans="1:8" ht="30" x14ac:dyDescent="0.2">
      <c r="A20" s="281"/>
      <c r="B20" s="174" t="s">
        <v>213</v>
      </c>
      <c r="C20" s="174" t="s">
        <v>214</v>
      </c>
      <c r="D20" s="174" t="s">
        <v>193</v>
      </c>
      <c r="E20" s="174"/>
    </row>
    <row r="21" spans="1:8" ht="30" x14ac:dyDescent="0.2">
      <c r="A21" s="281"/>
      <c r="B21" s="174" t="s">
        <v>215</v>
      </c>
      <c r="C21" s="174" t="s">
        <v>216</v>
      </c>
      <c r="D21" s="174" t="s">
        <v>193</v>
      </c>
      <c r="E21" s="174" t="s">
        <v>217</v>
      </c>
    </row>
    <row r="22" spans="1:8" ht="30" x14ac:dyDescent="0.2">
      <c r="A22" s="281"/>
      <c r="B22" s="174" t="s">
        <v>218</v>
      </c>
      <c r="C22" s="174" t="s">
        <v>219</v>
      </c>
      <c r="D22" s="174" t="s">
        <v>220</v>
      </c>
      <c r="E22" s="174"/>
    </row>
    <row r="23" spans="1:8" ht="30" x14ac:dyDescent="0.2">
      <c r="A23" s="286"/>
      <c r="B23" s="174" t="s">
        <v>221</v>
      </c>
      <c r="C23" s="174" t="s">
        <v>222</v>
      </c>
      <c r="D23" s="174" t="s">
        <v>220</v>
      </c>
      <c r="E23" s="174"/>
    </row>
    <row r="24" spans="1:8" ht="45" x14ac:dyDescent="0.2">
      <c r="A24" s="287" t="s">
        <v>223</v>
      </c>
      <c r="B24" s="173" t="s">
        <v>224</v>
      </c>
      <c r="C24" s="173" t="s">
        <v>225</v>
      </c>
      <c r="D24" s="173" t="s">
        <v>226</v>
      </c>
      <c r="E24" s="173" t="s">
        <v>227</v>
      </c>
    </row>
    <row r="25" spans="1:8" ht="30" x14ac:dyDescent="0.2">
      <c r="A25" s="283"/>
      <c r="B25" s="173" t="s">
        <v>228</v>
      </c>
      <c r="C25" s="173" t="s">
        <v>229</v>
      </c>
      <c r="D25" s="175" t="s">
        <v>230</v>
      </c>
      <c r="E25" s="173"/>
    </row>
    <row r="26" spans="1:8" ht="90" customHeight="1" x14ac:dyDescent="0.2">
      <c r="A26" s="283"/>
      <c r="B26" s="173" t="s">
        <v>231</v>
      </c>
      <c r="C26" s="173" t="s">
        <v>232</v>
      </c>
      <c r="D26" s="173" t="s">
        <v>233</v>
      </c>
      <c r="E26" s="173"/>
    </row>
    <row r="27" spans="1:8" ht="60" x14ac:dyDescent="0.2">
      <c r="A27" s="283"/>
      <c r="B27" s="173" t="s">
        <v>234</v>
      </c>
      <c r="C27" s="173" t="s">
        <v>235</v>
      </c>
      <c r="D27" s="173" t="s">
        <v>236</v>
      </c>
      <c r="E27" s="173"/>
    </row>
    <row r="28" spans="1:8" ht="30" x14ac:dyDescent="0.2">
      <c r="A28" s="283"/>
      <c r="B28" s="173" t="s">
        <v>237</v>
      </c>
      <c r="C28" s="173" t="s">
        <v>238</v>
      </c>
      <c r="D28" s="173" t="s">
        <v>226</v>
      </c>
      <c r="E28" s="173"/>
    </row>
    <row r="29" spans="1:8" ht="60" x14ac:dyDescent="0.2">
      <c r="A29" s="284"/>
      <c r="B29" s="173" t="s">
        <v>239</v>
      </c>
      <c r="C29" s="173" t="s">
        <v>240</v>
      </c>
      <c r="D29" s="173" t="s">
        <v>226</v>
      </c>
      <c r="E29" s="173"/>
    </row>
    <row r="30" spans="1:8" ht="30" x14ac:dyDescent="0.2">
      <c r="A30" s="285" t="s">
        <v>241</v>
      </c>
      <c r="B30" s="174" t="s">
        <v>242</v>
      </c>
      <c r="C30" s="174" t="s">
        <v>243</v>
      </c>
      <c r="D30" s="174" t="s">
        <v>244</v>
      </c>
      <c r="E30" s="174"/>
    </row>
    <row r="31" spans="1:8" ht="30" x14ac:dyDescent="0.2">
      <c r="A31" s="281"/>
      <c r="B31" s="174" t="s">
        <v>245</v>
      </c>
      <c r="C31" s="174" t="s">
        <v>246</v>
      </c>
      <c r="D31" s="174" t="s">
        <v>193</v>
      </c>
      <c r="E31" s="174"/>
    </row>
    <row r="32" spans="1:8" ht="59" customHeight="1" x14ac:dyDescent="0.2">
      <c r="A32" s="281"/>
      <c r="B32" s="174" t="s">
        <v>247</v>
      </c>
      <c r="C32" s="174" t="s">
        <v>248</v>
      </c>
      <c r="D32" s="174" t="s">
        <v>244</v>
      </c>
      <c r="E32" s="176" t="s">
        <v>249</v>
      </c>
      <c r="F32" s="177"/>
      <c r="G32" s="177"/>
      <c r="H32" s="177"/>
    </row>
    <row r="33" spans="1:8" ht="160" customHeight="1" x14ac:dyDescent="0.2">
      <c r="A33" s="281"/>
      <c r="B33" s="174" t="s">
        <v>250</v>
      </c>
      <c r="C33" s="174" t="s">
        <v>251</v>
      </c>
      <c r="D33" s="174" t="s">
        <v>184</v>
      </c>
      <c r="E33" s="176" t="s">
        <v>252</v>
      </c>
      <c r="F33" s="178"/>
      <c r="G33" s="177"/>
      <c r="H33" s="177"/>
    </row>
    <row r="34" spans="1:8" ht="60" x14ac:dyDescent="0.2">
      <c r="A34" s="286"/>
      <c r="B34" s="174" t="s">
        <v>253</v>
      </c>
      <c r="C34" s="174" t="s">
        <v>254</v>
      </c>
      <c r="D34" s="174" t="s">
        <v>184</v>
      </c>
      <c r="E34" s="174"/>
    </row>
    <row r="35" spans="1:8" ht="45" x14ac:dyDescent="0.2">
      <c r="A35" s="287" t="s">
        <v>255</v>
      </c>
      <c r="B35" s="173" t="s">
        <v>256</v>
      </c>
      <c r="C35" s="173" t="s">
        <v>257</v>
      </c>
      <c r="D35" s="179" t="s">
        <v>193</v>
      </c>
      <c r="E35" s="173"/>
    </row>
    <row r="36" spans="1:8" ht="28" customHeight="1" x14ac:dyDescent="0.2">
      <c r="A36" s="283"/>
      <c r="B36" s="173" t="s">
        <v>258</v>
      </c>
      <c r="C36" s="173" t="s">
        <v>259</v>
      </c>
      <c r="D36" s="173" t="s">
        <v>244</v>
      </c>
      <c r="E36" s="173"/>
    </row>
    <row r="37" spans="1:8" ht="30" x14ac:dyDescent="0.2">
      <c r="A37" s="283"/>
      <c r="B37" s="173" t="s">
        <v>260</v>
      </c>
      <c r="C37" s="173" t="s">
        <v>261</v>
      </c>
      <c r="D37" s="173" t="s">
        <v>262</v>
      </c>
      <c r="E37" s="173" t="s">
        <v>263</v>
      </c>
    </row>
    <row r="38" spans="1:8" ht="30" x14ac:dyDescent="0.2">
      <c r="A38" s="284"/>
      <c r="B38" s="173" t="s">
        <v>264</v>
      </c>
      <c r="C38" s="173" t="s">
        <v>265</v>
      </c>
      <c r="D38" s="173" t="s">
        <v>184</v>
      </c>
      <c r="E38" s="173" t="s">
        <v>266</v>
      </c>
    </row>
    <row r="39" spans="1:8" ht="129" customHeight="1" x14ac:dyDescent="0.2">
      <c r="A39" s="285" t="s">
        <v>267</v>
      </c>
      <c r="B39" s="174" t="s">
        <v>268</v>
      </c>
      <c r="C39" s="174" t="s">
        <v>269</v>
      </c>
      <c r="D39" s="174" t="s">
        <v>184</v>
      </c>
      <c r="E39" s="174" t="s">
        <v>270</v>
      </c>
    </row>
    <row r="40" spans="1:8" ht="75.75" customHeight="1" x14ac:dyDescent="0.2">
      <c r="A40" s="281"/>
      <c r="B40" s="174" t="s">
        <v>271</v>
      </c>
      <c r="C40" s="174" t="s">
        <v>272</v>
      </c>
      <c r="D40" s="174" t="s">
        <v>193</v>
      </c>
      <c r="E40" s="174" t="s">
        <v>273</v>
      </c>
    </row>
    <row r="41" spans="1:8" ht="75" x14ac:dyDescent="0.2">
      <c r="A41" s="281"/>
      <c r="B41" s="174" t="s">
        <v>274</v>
      </c>
      <c r="C41" s="174" t="s">
        <v>275</v>
      </c>
      <c r="D41" s="174" t="s">
        <v>193</v>
      </c>
      <c r="E41" s="174" t="s">
        <v>276</v>
      </c>
    </row>
    <row r="42" spans="1:8" ht="66.75" customHeight="1" x14ac:dyDescent="0.2">
      <c r="A42" s="281"/>
      <c r="B42" s="174" t="s">
        <v>277</v>
      </c>
      <c r="C42" s="174" t="s">
        <v>278</v>
      </c>
      <c r="D42" s="174" t="s">
        <v>184</v>
      </c>
      <c r="E42" s="174" t="s">
        <v>279</v>
      </c>
    </row>
    <row r="43" spans="1:8" ht="58" customHeight="1" x14ac:dyDescent="0.2">
      <c r="A43" s="281"/>
      <c r="B43" s="174" t="s">
        <v>280</v>
      </c>
      <c r="C43" s="174" t="s">
        <v>281</v>
      </c>
      <c r="D43" s="174" t="s">
        <v>193</v>
      </c>
      <c r="E43" s="174" t="s">
        <v>282</v>
      </c>
    </row>
    <row r="44" spans="1:8" ht="60" customHeight="1" x14ac:dyDescent="0.2">
      <c r="A44" s="281"/>
      <c r="B44" s="174" t="s">
        <v>283</v>
      </c>
      <c r="C44" s="174" t="s">
        <v>284</v>
      </c>
      <c r="D44" s="174" t="s">
        <v>184</v>
      </c>
      <c r="E44" s="174" t="s">
        <v>285</v>
      </c>
    </row>
    <row r="45" spans="1:8" ht="59" customHeight="1" x14ac:dyDescent="0.2">
      <c r="A45" s="286"/>
      <c r="B45" s="174" t="s">
        <v>286</v>
      </c>
      <c r="C45" s="174" t="s">
        <v>287</v>
      </c>
      <c r="D45" s="174" t="s">
        <v>193</v>
      </c>
      <c r="E45" s="174" t="s">
        <v>288</v>
      </c>
    </row>
    <row r="46" spans="1:8" ht="30" x14ac:dyDescent="0.2">
      <c r="A46" s="287" t="s">
        <v>289</v>
      </c>
      <c r="B46" s="173" t="s">
        <v>290</v>
      </c>
      <c r="C46" s="173" t="s">
        <v>291</v>
      </c>
      <c r="D46" s="173" t="s">
        <v>220</v>
      </c>
      <c r="E46" s="173" t="s">
        <v>292</v>
      </c>
    </row>
    <row r="47" spans="1:8" ht="60" x14ac:dyDescent="0.2">
      <c r="A47" s="283"/>
      <c r="B47" s="173" t="s">
        <v>293</v>
      </c>
      <c r="C47" s="173" t="s">
        <v>294</v>
      </c>
      <c r="D47" s="173" t="s">
        <v>295</v>
      </c>
      <c r="E47" s="173" t="s">
        <v>296</v>
      </c>
    </row>
    <row r="48" spans="1:8" ht="60" x14ac:dyDescent="0.2">
      <c r="A48" s="283"/>
      <c r="B48" s="173" t="s">
        <v>297</v>
      </c>
      <c r="C48" s="173" t="s">
        <v>298</v>
      </c>
      <c r="D48" s="173" t="s">
        <v>295</v>
      </c>
      <c r="E48" s="173" t="s">
        <v>296</v>
      </c>
    </row>
    <row r="49" spans="1:5" ht="60" x14ac:dyDescent="0.2">
      <c r="A49" s="284"/>
      <c r="B49" s="173" t="s">
        <v>299</v>
      </c>
      <c r="C49" s="173" t="s">
        <v>300</v>
      </c>
      <c r="D49" s="173" t="s">
        <v>295</v>
      </c>
      <c r="E49" s="173" t="s">
        <v>296</v>
      </c>
    </row>
    <row r="52" spans="1:5" ht="16" x14ac:dyDescent="0.2">
      <c r="A52" s="278" t="s">
        <v>301</v>
      </c>
      <c r="B52" s="278"/>
      <c r="C52" s="278"/>
      <c r="D52" s="278"/>
    </row>
    <row r="53" spans="1:5" s="165" customFormat="1" x14ac:dyDescent="0.2">
      <c r="A53" s="276" t="s">
        <v>302</v>
      </c>
      <c r="B53" s="276"/>
      <c r="C53" s="276"/>
      <c r="D53" s="276"/>
    </row>
    <row r="54" spans="1:5" s="165" customFormat="1" ht="28" customHeight="1" x14ac:dyDescent="0.2">
      <c r="A54" s="273" t="s">
        <v>303</v>
      </c>
      <c r="B54" s="273"/>
      <c r="C54" s="273"/>
      <c r="D54" s="273"/>
      <c r="E54" s="273"/>
    </row>
    <row r="55" spans="1:5" s="165" customFormat="1" ht="14" customHeight="1" x14ac:dyDescent="0.2">
      <c r="A55" s="273" t="s">
        <v>304</v>
      </c>
      <c r="B55" s="273"/>
      <c r="C55" s="273"/>
      <c r="D55" s="273"/>
      <c r="E55" s="273"/>
    </row>
    <row r="56" spans="1:5" s="165" customFormat="1" ht="14" customHeight="1" x14ac:dyDescent="0.2">
      <c r="A56" s="274" t="s">
        <v>305</v>
      </c>
      <c r="B56" s="274"/>
      <c r="C56" s="274"/>
      <c r="D56" s="274"/>
    </row>
    <row r="57" spans="1:5" s="165" customFormat="1" ht="15" customHeight="1" x14ac:dyDescent="0.2">
      <c r="A57" s="273" t="s">
        <v>306</v>
      </c>
      <c r="B57" s="273"/>
      <c r="C57" s="273"/>
      <c r="D57" s="273"/>
    </row>
    <row r="58" spans="1:5" s="165" customFormat="1" x14ac:dyDescent="0.2">
      <c r="A58" s="180" t="s">
        <v>193</v>
      </c>
      <c r="B58" s="181"/>
      <c r="C58" s="181"/>
      <c r="D58" s="181"/>
    </row>
    <row r="59" spans="1:5" s="165" customFormat="1" ht="14" customHeight="1" x14ac:dyDescent="0.2">
      <c r="A59" s="273" t="s">
        <v>307</v>
      </c>
      <c r="B59" s="276"/>
      <c r="C59" s="276"/>
      <c r="D59" s="276"/>
    </row>
    <row r="60" spans="1:5" s="165" customFormat="1" ht="14" customHeight="1" x14ac:dyDescent="0.2">
      <c r="A60" s="274" t="s">
        <v>308</v>
      </c>
      <c r="B60" s="274"/>
      <c r="C60" s="274"/>
      <c r="D60" s="274"/>
    </row>
    <row r="61" spans="1:5" s="165" customFormat="1" ht="14" customHeight="1" x14ac:dyDescent="0.2">
      <c r="A61" s="273" t="s">
        <v>309</v>
      </c>
      <c r="B61" s="273"/>
      <c r="C61" s="273"/>
      <c r="D61" s="273"/>
    </row>
    <row r="62" spans="1:5" s="165" customFormat="1" ht="14" customHeight="1" x14ac:dyDescent="0.2">
      <c r="A62" s="274" t="s">
        <v>310</v>
      </c>
      <c r="B62" s="274"/>
      <c r="C62" s="274"/>
      <c r="D62" s="274"/>
    </row>
    <row r="63" spans="1:5" s="165" customFormat="1" ht="14" customHeight="1" x14ac:dyDescent="0.2">
      <c r="A63" s="273" t="s">
        <v>311</v>
      </c>
      <c r="B63" s="273"/>
      <c r="C63" s="273"/>
      <c r="D63" s="273"/>
    </row>
    <row r="64" spans="1:5" s="165" customFormat="1" ht="14" customHeight="1" x14ac:dyDescent="0.2">
      <c r="A64" s="274" t="s">
        <v>312</v>
      </c>
      <c r="B64" s="274"/>
      <c r="C64" s="274"/>
      <c r="D64" s="274"/>
    </row>
    <row r="65" spans="1:5" s="165" customFormat="1" ht="14" customHeight="1" x14ac:dyDescent="0.2">
      <c r="A65" s="181"/>
      <c r="B65" s="181"/>
      <c r="C65" s="181"/>
      <c r="D65" s="181"/>
    </row>
    <row r="66" spans="1:5" s="165" customFormat="1" x14ac:dyDescent="0.2">
      <c r="A66" s="276" t="s">
        <v>313</v>
      </c>
      <c r="B66" s="276"/>
      <c r="C66" s="276"/>
      <c r="D66" s="276"/>
    </row>
    <row r="67" spans="1:5" s="165" customFormat="1" ht="14" customHeight="1" x14ac:dyDescent="0.2">
      <c r="A67" s="273" t="s">
        <v>314</v>
      </c>
      <c r="B67" s="273"/>
      <c r="C67" s="273"/>
      <c r="D67" s="273"/>
      <c r="E67" s="273"/>
    </row>
    <row r="68" spans="1:5" s="165" customFormat="1" x14ac:dyDescent="0.2">
      <c r="A68" s="181"/>
      <c r="B68" s="181"/>
      <c r="C68" s="181"/>
      <c r="D68" s="181"/>
    </row>
    <row r="69" spans="1:5" s="165" customFormat="1" ht="17" customHeight="1" x14ac:dyDescent="0.2">
      <c r="A69" s="276" t="s">
        <v>315</v>
      </c>
      <c r="B69" s="276"/>
      <c r="C69" s="276"/>
      <c r="D69" s="276"/>
    </row>
    <row r="70" spans="1:5" s="165" customFormat="1" ht="14" customHeight="1" x14ac:dyDescent="0.2">
      <c r="A70" s="273" t="s">
        <v>316</v>
      </c>
      <c r="B70" s="273"/>
      <c r="C70" s="273"/>
      <c r="D70" s="273"/>
    </row>
    <row r="71" spans="1:5" s="165" customFormat="1" ht="14" customHeight="1" x14ac:dyDescent="0.2">
      <c r="A71" s="274" t="s">
        <v>317</v>
      </c>
      <c r="B71" s="274"/>
      <c r="C71" s="274"/>
      <c r="D71" s="274"/>
    </row>
    <row r="72" spans="1:5" s="165" customFormat="1" ht="14" customHeight="1" x14ac:dyDescent="0.2">
      <c r="A72" s="273" t="s">
        <v>318</v>
      </c>
      <c r="B72" s="273"/>
      <c r="C72" s="273"/>
      <c r="D72" s="273"/>
      <c r="E72" s="273"/>
    </row>
    <row r="73" spans="1:5" s="165" customFormat="1" ht="14" customHeight="1" x14ac:dyDescent="0.2">
      <c r="A73" s="274" t="s">
        <v>319</v>
      </c>
      <c r="B73" s="274"/>
      <c r="C73" s="274"/>
      <c r="D73" s="274"/>
    </row>
    <row r="74" spans="1:5" s="165" customFormat="1" ht="14" customHeight="1" x14ac:dyDescent="0.2">
      <c r="A74" s="181"/>
      <c r="B74" s="181"/>
      <c r="C74" s="181"/>
      <c r="D74" s="181"/>
    </row>
    <row r="75" spans="1:5" s="165" customFormat="1" x14ac:dyDescent="0.2">
      <c r="A75" s="276" t="s">
        <v>320</v>
      </c>
      <c r="B75" s="276"/>
      <c r="C75" s="276"/>
      <c r="D75" s="276"/>
    </row>
    <row r="76" spans="1:5" s="165" customFormat="1" ht="45.5" customHeight="1" x14ac:dyDescent="0.2">
      <c r="A76" s="273" t="s">
        <v>321</v>
      </c>
      <c r="B76" s="273"/>
      <c r="C76" s="273"/>
      <c r="D76" s="273"/>
      <c r="E76" s="273"/>
    </row>
    <row r="77" spans="1:5" s="165" customFormat="1" ht="14" customHeight="1" x14ac:dyDescent="0.2">
      <c r="A77" s="273" t="s">
        <v>322</v>
      </c>
      <c r="B77" s="273"/>
      <c r="C77" s="273"/>
      <c r="D77" s="273"/>
      <c r="E77" s="273"/>
    </row>
    <row r="78" spans="1:5" s="165" customFormat="1" ht="14" customHeight="1" x14ac:dyDescent="0.2">
      <c r="A78" s="274" t="s">
        <v>323</v>
      </c>
      <c r="B78" s="274"/>
      <c r="C78" s="274"/>
      <c r="D78" s="274"/>
    </row>
    <row r="79" spans="1:5" s="165" customFormat="1" ht="14" customHeight="1" x14ac:dyDescent="0.2">
      <c r="A79" s="182"/>
      <c r="B79" s="182"/>
      <c r="C79" s="182"/>
      <c r="D79" s="182"/>
    </row>
    <row r="80" spans="1:5" s="165" customFormat="1" x14ac:dyDescent="0.2">
      <c r="A80" s="277" t="s">
        <v>324</v>
      </c>
      <c r="B80" s="277"/>
      <c r="C80" s="277"/>
      <c r="D80" s="277"/>
    </row>
    <row r="81" spans="1:5" s="165" customFormat="1" ht="28" customHeight="1" x14ac:dyDescent="0.2">
      <c r="A81" s="273" t="s">
        <v>325</v>
      </c>
      <c r="B81" s="273"/>
      <c r="C81" s="273"/>
      <c r="D81" s="273"/>
      <c r="E81" s="273"/>
    </row>
    <row r="82" spans="1:5" s="165" customFormat="1" ht="14" customHeight="1" x14ac:dyDescent="0.2">
      <c r="A82" s="273" t="s">
        <v>326</v>
      </c>
      <c r="B82" s="273"/>
      <c r="C82" s="273"/>
      <c r="D82" s="273"/>
      <c r="E82" s="273"/>
    </row>
    <row r="83" spans="1:5" s="165" customFormat="1" ht="14" customHeight="1" x14ac:dyDescent="0.2">
      <c r="A83" s="274" t="s">
        <v>327</v>
      </c>
      <c r="B83" s="274"/>
      <c r="C83" s="274"/>
      <c r="D83" s="274"/>
    </row>
    <row r="84" spans="1:5" s="165" customFormat="1" ht="14" customHeight="1" x14ac:dyDescent="0.2">
      <c r="A84" s="182"/>
      <c r="B84" s="182"/>
      <c r="C84" s="182"/>
      <c r="D84" s="182"/>
    </row>
    <row r="85" spans="1:5" s="185" customFormat="1" x14ac:dyDescent="0.2">
      <c r="A85" s="183" t="s">
        <v>328</v>
      </c>
      <c r="B85" s="184"/>
      <c r="C85" s="184"/>
      <c r="D85" s="184"/>
    </row>
    <row r="86" spans="1:5" s="165" customFormat="1" ht="42" customHeight="1" x14ac:dyDescent="0.2">
      <c r="A86" s="273" t="s">
        <v>329</v>
      </c>
      <c r="B86" s="273"/>
      <c r="C86" s="273"/>
      <c r="D86" s="273"/>
      <c r="E86" s="273"/>
    </row>
    <row r="87" spans="1:5" s="165" customFormat="1" ht="14" customHeight="1" x14ac:dyDescent="0.2">
      <c r="A87" s="273" t="s">
        <v>330</v>
      </c>
      <c r="B87" s="273"/>
      <c r="C87" s="273"/>
      <c r="D87" s="273"/>
      <c r="E87" s="273"/>
    </row>
    <row r="88" spans="1:5" s="165" customFormat="1" ht="14" customHeight="1" x14ac:dyDescent="0.2">
      <c r="A88" s="272" t="s">
        <v>331</v>
      </c>
      <c r="B88" s="272"/>
      <c r="C88" s="272"/>
      <c r="D88" s="272"/>
    </row>
    <row r="89" spans="1:5" s="165" customFormat="1" ht="14" customHeight="1" x14ac:dyDescent="0.2">
      <c r="A89" s="275" t="s">
        <v>332</v>
      </c>
      <c r="B89" s="275"/>
      <c r="C89" s="275"/>
      <c r="D89" s="275"/>
    </row>
    <row r="90" spans="1:5" s="165" customFormat="1" ht="14" customHeight="1" x14ac:dyDescent="0.2">
      <c r="A90" s="272" t="s">
        <v>333</v>
      </c>
      <c r="B90" s="272"/>
      <c r="C90" s="272"/>
      <c r="D90" s="272"/>
    </row>
    <row r="91" spans="1:5" s="165" customFormat="1" x14ac:dyDescent="0.2">
      <c r="A91" s="186"/>
      <c r="B91" s="186"/>
      <c r="C91" s="186"/>
      <c r="D91" s="186"/>
    </row>
    <row r="92" spans="1:5" s="165" customFormat="1" x14ac:dyDescent="0.2">
      <c r="A92" s="186"/>
      <c r="B92" s="186"/>
      <c r="C92" s="186"/>
      <c r="D92" s="186"/>
    </row>
    <row r="93" spans="1:5" s="165" customFormat="1" x14ac:dyDescent="0.2">
      <c r="A93" s="186"/>
      <c r="B93" s="186"/>
      <c r="C93" s="186"/>
      <c r="D93" s="186"/>
    </row>
    <row r="94" spans="1:5" s="165" customFormat="1" x14ac:dyDescent="0.2">
      <c r="A94" s="186"/>
      <c r="B94" s="186"/>
      <c r="C94" s="186"/>
      <c r="D94" s="186"/>
    </row>
    <row r="95" spans="1:5" s="165" customFormat="1" x14ac:dyDescent="0.2">
      <c r="A95" s="186"/>
      <c r="B95" s="186"/>
      <c r="C95" s="186"/>
      <c r="D95" s="186"/>
    </row>
    <row r="96" spans="1:5" s="165" customFormat="1" x14ac:dyDescent="0.2">
      <c r="A96" s="186"/>
      <c r="B96" s="186"/>
      <c r="C96" s="186"/>
      <c r="D96" s="186"/>
    </row>
  </sheetData>
  <sheetProtection algorithmName="SHA-512" hashValue="voVW5lyF8b0FdsMOq4PBIs7C2PhcVoGf9+6CVX7KLmD1bQjK/O2QlbaAF38LFCOhPLh0MTi4siJ7mmwJESpUsQ==" saltValue="Go4kx+RSS1Pfv8rxLC20Fg==" spinCount="100000" sheet="1" objects="1" scenarios="1"/>
  <mergeCells count="43">
    <mergeCell ref="A52:D52"/>
    <mergeCell ref="A1:D1"/>
    <mergeCell ref="A6:E6"/>
    <mergeCell ref="A8:D8"/>
    <mergeCell ref="A10:A11"/>
    <mergeCell ref="A12:A18"/>
    <mergeCell ref="A19:A23"/>
    <mergeCell ref="A24:A29"/>
    <mergeCell ref="A30:A34"/>
    <mergeCell ref="A35:A38"/>
    <mergeCell ref="A39:A45"/>
    <mergeCell ref="A46:A49"/>
    <mergeCell ref="A66:D66"/>
    <mergeCell ref="A53:D53"/>
    <mergeCell ref="A54:E54"/>
    <mergeCell ref="A55:E55"/>
    <mergeCell ref="A56:D56"/>
    <mergeCell ref="A57:D57"/>
    <mergeCell ref="A59:D59"/>
    <mergeCell ref="A60:D60"/>
    <mergeCell ref="A61:D61"/>
    <mergeCell ref="A62:D62"/>
    <mergeCell ref="A63:D63"/>
    <mergeCell ref="A64:D64"/>
    <mergeCell ref="A81:E81"/>
    <mergeCell ref="A67:E67"/>
    <mergeCell ref="A69:D69"/>
    <mergeCell ref="A70:D70"/>
    <mergeCell ref="A71:D71"/>
    <mergeCell ref="A72:E72"/>
    <mergeCell ref="A73:D73"/>
    <mergeCell ref="A75:D75"/>
    <mergeCell ref="A76:E76"/>
    <mergeCell ref="A77:E77"/>
    <mergeCell ref="A78:D78"/>
    <mergeCell ref="A80:D80"/>
    <mergeCell ref="A90:D90"/>
    <mergeCell ref="A82:E82"/>
    <mergeCell ref="A83:D83"/>
    <mergeCell ref="A86:E86"/>
    <mergeCell ref="A87:E87"/>
    <mergeCell ref="A88:D88"/>
    <mergeCell ref="A89:D89"/>
  </mergeCells>
  <hyperlinks>
    <hyperlink ref="A56" r:id="rId1" xr:uid="{00000000-0004-0000-0700-000000000000}"/>
    <hyperlink ref="B56" r:id="rId2" display="http://www.blm.gov/wo/st/en/prog/energy/coal_and_non-energy/coal_lease_table.html" xr:uid="{00000000-0004-0000-0700-000001000000}"/>
    <hyperlink ref="C56" r:id="rId3" display="http://www.blm.gov/wo/st/en/prog/energy/coal_and_non-energy/coal_lease_table.html" xr:uid="{00000000-0004-0000-0700-000002000000}"/>
    <hyperlink ref="D56" r:id="rId4" display="http://www.blm.gov/wo/st/en/prog/energy/coal_and_non-energy/coal_lease_table.html" xr:uid="{00000000-0004-0000-0700-000003000000}"/>
    <hyperlink ref="A60" r:id="rId5" xr:uid="{00000000-0004-0000-0700-000004000000}"/>
    <hyperlink ref="B60" r:id="rId6" display="http://www.blm.gov/lr2000/index.htm" xr:uid="{00000000-0004-0000-0700-000005000000}"/>
    <hyperlink ref="C60" r:id="rId7" display="http://www.blm.gov/lr2000/index.htm" xr:uid="{00000000-0004-0000-0700-000006000000}"/>
    <hyperlink ref="D60" r:id="rId8" display="http://www.blm.gov/lr2000/index.htm" xr:uid="{00000000-0004-0000-0700-000007000000}"/>
    <hyperlink ref="A64" r:id="rId9" xr:uid="{00000000-0004-0000-0700-000008000000}"/>
    <hyperlink ref="B64" r:id="rId10" display="http://www.blm.gov/lr2000/rptsum.htm" xr:uid="{00000000-0004-0000-0700-000009000000}"/>
    <hyperlink ref="C64" r:id="rId11" display="http://www.blm.gov/lr2000/rptsum.htm" xr:uid="{00000000-0004-0000-0700-00000A000000}"/>
    <hyperlink ref="D64" r:id="rId12" display="http://www.blm.gov/lr2000/rptsum.htm" xr:uid="{00000000-0004-0000-0700-00000B000000}"/>
    <hyperlink ref="A62" r:id="rId13" xr:uid="{00000000-0004-0000-0700-00000C000000}"/>
    <hyperlink ref="B62" r:id="rId14" display="http://www.blm.gov/lr2000/descriptions/descriptionCasetype_description.pdf" xr:uid="{00000000-0004-0000-0700-00000D000000}"/>
    <hyperlink ref="C62" r:id="rId15" display="http://www.blm.gov/lr2000/descriptions/descriptionCasetype_description.pdf" xr:uid="{00000000-0004-0000-0700-00000E000000}"/>
    <hyperlink ref="D62" r:id="rId16" display="http://www.blm.gov/lr2000/descriptions/descriptionCasetype_description.pdf" xr:uid="{00000000-0004-0000-0700-00000F000000}"/>
    <hyperlink ref="A71" r:id="rId17" xr:uid="{00000000-0004-0000-0700-000010000000}"/>
    <hyperlink ref="B71" r:id="rId18" display="http://www.nationalatlas.gov/atlasftp.html" xr:uid="{00000000-0004-0000-0700-000011000000}"/>
    <hyperlink ref="C71" r:id="rId19" display="http://www.nationalatlas.gov/atlasftp.html" xr:uid="{00000000-0004-0000-0700-000012000000}"/>
    <hyperlink ref="D71" r:id="rId20" display="http://www.nationalatlas.gov/atlasftp.html" xr:uid="{00000000-0004-0000-0700-000013000000}"/>
    <hyperlink ref="A73" r:id="rId21" xr:uid="{00000000-0004-0000-0700-000014000000}"/>
    <hyperlink ref="B73" r:id="rId22" display="http://pubs.usgs.gov/of/2012/1205/" xr:uid="{00000000-0004-0000-0700-000015000000}"/>
    <hyperlink ref="C73" r:id="rId23" display="http://pubs.usgs.gov/of/2012/1205/" xr:uid="{00000000-0004-0000-0700-000016000000}"/>
    <hyperlink ref="D73" r:id="rId24" display="http://pubs.usgs.gov/of/2012/1205/" xr:uid="{00000000-0004-0000-0700-000017000000}"/>
    <hyperlink ref="A78" r:id="rId25" xr:uid="{00000000-0004-0000-0700-000018000000}"/>
    <hyperlink ref="B78" r:id="rId26" display="http://statistics.onrr.gov/" xr:uid="{00000000-0004-0000-0700-000019000000}"/>
    <hyperlink ref="C78" r:id="rId27" display="http://statistics.onrr.gov/" xr:uid="{00000000-0004-0000-0700-00001A000000}"/>
    <hyperlink ref="D78" r:id="rId28" display="http://statistics.onrr.gov/" xr:uid="{00000000-0004-0000-0700-00001B000000}"/>
    <hyperlink ref="A83" r:id="rId29" xr:uid="{00000000-0004-0000-0700-00001C000000}"/>
    <hyperlink ref="B83" r:id="rId30" display="http://www.eia.gov/electricity/data/eia923/" xr:uid="{00000000-0004-0000-0700-00001D000000}"/>
    <hyperlink ref="C83" r:id="rId31" display="http://www.eia.gov/electricity/data/eia923/" xr:uid="{00000000-0004-0000-0700-00001E000000}"/>
    <hyperlink ref="D83" r:id="rId32" display="http://www.eia.gov/electricity/data/eia923/" xr:uid="{00000000-0004-0000-0700-00001F000000}"/>
    <hyperlink ref="A88" r:id="rId33" xr:uid="{00000000-0004-0000-0700-000020000000}"/>
    <hyperlink ref="B88" r:id="rId34" display="http://www.msha.gov/OpenGovernmentData/OGIMSHA.asp" xr:uid="{00000000-0004-0000-0700-000021000000}"/>
    <hyperlink ref="C88" r:id="rId35" display="http://www.msha.gov/OpenGovernmentData/OGIMSHA.asp" xr:uid="{00000000-0004-0000-0700-000022000000}"/>
    <hyperlink ref="D88" r:id="rId36" display="http://www.msha.gov/OpenGovernmentData/OGIMSHA.asp" xr:uid="{00000000-0004-0000-0700-000023000000}"/>
    <hyperlink ref="A90" r:id="rId37" location="production" xr:uid="{00000000-0004-0000-0700-000024000000}"/>
    <hyperlink ref="B90" r:id="rId38" location="production" display="http://www.eia.gov/coal/data.cfm - production" xr:uid="{00000000-0004-0000-0700-000025000000}"/>
    <hyperlink ref="C90" r:id="rId39" location="production" display="http://www.eia.gov/coal/data.cfm - production" xr:uid="{00000000-0004-0000-0700-000026000000}"/>
    <hyperlink ref="D90" r:id="rId40" location="production" display="http://www.eia.gov/coal/data.cfm - production" xr:uid="{00000000-0004-0000-0700-000027000000}"/>
  </hyperlinks>
  <pageMargins left="0.7" right="0.7" top="0.75" bottom="0.75" header="0.3" footer="0.3"/>
  <pageSetup orientation="landscape" r:id="rId4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AN566"/>
  <sheetViews>
    <sheetView zoomScalePageLayoutView="125" workbookViewId="0">
      <pane xSplit="2" ySplit="2" topLeftCell="C3" activePane="bottomRight" state="frozen"/>
      <selection pane="topRight"/>
      <selection pane="bottomLeft"/>
      <selection pane="bottomRight" sqref="A1:B1"/>
    </sheetView>
  </sheetViews>
  <sheetFormatPr baseColWidth="10" defaultColWidth="8.83203125" defaultRowHeight="15" x14ac:dyDescent="0.2"/>
  <cols>
    <col min="1" max="1" width="7.6640625" style="61" customWidth="1"/>
    <col min="2" max="2" width="16.6640625" customWidth="1"/>
    <col min="3" max="3" width="24.6640625" bestFit="1" customWidth="1"/>
    <col min="4" max="4" width="13.6640625" bestFit="1" customWidth="1"/>
    <col min="5" max="5" width="10.1640625" bestFit="1" customWidth="1"/>
    <col min="6" max="6" width="6.1640625" bestFit="1" customWidth="1"/>
    <col min="7" max="8" width="11.6640625" bestFit="1" customWidth="1"/>
    <col min="9" max="9" width="11.6640625" customWidth="1"/>
    <col min="10" max="10" width="13.6640625" customWidth="1"/>
    <col min="11" max="11" width="11.33203125" bestFit="1" customWidth="1"/>
    <col min="12" max="12" width="16.1640625" bestFit="1" customWidth="1"/>
    <col min="13" max="13" width="19.33203125" bestFit="1" customWidth="1"/>
    <col min="14" max="14" width="18.5" bestFit="1" customWidth="1"/>
    <col min="15" max="15" width="12.33203125" bestFit="1" customWidth="1"/>
    <col min="16" max="16" width="41.33203125" bestFit="1" customWidth="1"/>
    <col min="17" max="17" width="16.1640625" customWidth="1"/>
    <col min="18" max="18" width="27.33203125" customWidth="1"/>
    <col min="19" max="19" width="10.1640625" bestFit="1" customWidth="1"/>
    <col min="20" max="20" width="71.1640625" customWidth="1"/>
    <col min="21" max="21" width="10.33203125" bestFit="1" customWidth="1"/>
    <col min="22" max="22" width="12.5" style="97" customWidth="1"/>
    <col min="23" max="23" width="19" style="97" customWidth="1"/>
    <col min="24" max="24" width="13.6640625" style="97" bestFit="1" customWidth="1"/>
    <col min="25" max="25" width="14.6640625" style="97" customWidth="1"/>
    <col min="26" max="26" width="11.5" style="97" bestFit="1" customWidth="1"/>
    <col min="27" max="27" width="16.33203125" style="97" bestFit="1" customWidth="1"/>
    <col min="28" max="28" width="20.6640625" style="97" bestFit="1" customWidth="1"/>
    <col min="29" max="29" width="14" style="97" customWidth="1"/>
    <col min="30" max="30" width="13.1640625" style="97" customWidth="1"/>
    <col min="31" max="31" width="12" style="250" customWidth="1"/>
    <col min="32" max="33" width="12.5" style="97" customWidth="1"/>
    <col min="34" max="36" width="11.6640625" style="97" customWidth="1"/>
    <col min="37" max="37" width="32.1640625" bestFit="1" customWidth="1"/>
    <col min="38" max="40" width="12.33203125" style="97" bestFit="1" customWidth="1"/>
  </cols>
  <sheetData>
    <row r="1" spans="1:40" s="188" customFormat="1" ht="26" customHeight="1" x14ac:dyDescent="0.2">
      <c r="A1" s="288" t="s">
        <v>181</v>
      </c>
      <c r="B1" s="290"/>
      <c r="C1" s="291" t="s">
        <v>190</v>
      </c>
      <c r="D1" s="291"/>
      <c r="E1" s="291"/>
      <c r="F1" s="291"/>
      <c r="G1" s="291"/>
      <c r="H1" s="291"/>
      <c r="I1" s="187"/>
      <c r="J1" s="291" t="s">
        <v>210</v>
      </c>
      <c r="K1" s="291"/>
      <c r="L1" s="291"/>
      <c r="M1" s="291"/>
      <c r="N1" s="291"/>
      <c r="O1" s="291" t="s">
        <v>334</v>
      </c>
      <c r="P1" s="291"/>
      <c r="Q1" s="291"/>
      <c r="R1" s="291"/>
      <c r="S1" s="291"/>
      <c r="T1" s="291"/>
      <c r="U1" s="288" t="s">
        <v>335</v>
      </c>
      <c r="V1" s="289"/>
      <c r="W1" s="289"/>
      <c r="X1" s="289"/>
      <c r="Y1" s="289"/>
      <c r="Z1" s="288" t="s">
        <v>255</v>
      </c>
      <c r="AA1" s="289"/>
      <c r="AB1" s="289"/>
      <c r="AC1" s="290"/>
      <c r="AD1" s="288" t="s">
        <v>267</v>
      </c>
      <c r="AE1" s="289"/>
      <c r="AF1" s="289"/>
      <c r="AG1" s="289"/>
      <c r="AH1" s="289"/>
      <c r="AI1" s="289"/>
      <c r="AJ1" s="290"/>
      <c r="AK1" s="288" t="s">
        <v>289</v>
      </c>
      <c r="AL1" s="289"/>
      <c r="AM1" s="289"/>
      <c r="AN1" s="290"/>
    </row>
    <row r="2" spans="1:40" s="198" customFormat="1" ht="64" x14ac:dyDescent="0.2">
      <c r="A2" s="189" t="s">
        <v>182</v>
      </c>
      <c r="B2" s="190" t="s">
        <v>186</v>
      </c>
      <c r="C2" s="190" t="s">
        <v>191</v>
      </c>
      <c r="D2" s="190" t="s">
        <v>195</v>
      </c>
      <c r="E2" s="191" t="s">
        <v>336</v>
      </c>
      <c r="F2" s="192" t="s">
        <v>200</v>
      </c>
      <c r="G2" s="191" t="s">
        <v>203</v>
      </c>
      <c r="H2" s="192" t="s">
        <v>205</v>
      </c>
      <c r="I2" s="192" t="s">
        <v>337</v>
      </c>
      <c r="J2" s="190" t="s">
        <v>338</v>
      </c>
      <c r="K2" s="190" t="s">
        <v>213</v>
      </c>
      <c r="L2" s="190" t="s">
        <v>215</v>
      </c>
      <c r="M2" s="190" t="s">
        <v>218</v>
      </c>
      <c r="N2" s="190" t="s">
        <v>221</v>
      </c>
      <c r="O2" s="190" t="s">
        <v>224</v>
      </c>
      <c r="P2" s="190" t="s">
        <v>228</v>
      </c>
      <c r="Q2" s="190" t="s">
        <v>231</v>
      </c>
      <c r="R2" s="190" t="s">
        <v>234</v>
      </c>
      <c r="S2" s="190" t="s">
        <v>237</v>
      </c>
      <c r="T2" s="190" t="s">
        <v>239</v>
      </c>
      <c r="U2" s="193" t="s">
        <v>242</v>
      </c>
      <c r="V2" s="191" t="s">
        <v>245</v>
      </c>
      <c r="W2" s="194" t="s">
        <v>247</v>
      </c>
      <c r="X2" s="195" t="s">
        <v>250</v>
      </c>
      <c r="Y2" s="195" t="s">
        <v>253</v>
      </c>
      <c r="Z2" s="192" t="s">
        <v>256</v>
      </c>
      <c r="AA2" s="196" t="s">
        <v>258</v>
      </c>
      <c r="AB2" s="190" t="s">
        <v>260</v>
      </c>
      <c r="AC2" s="190" t="s">
        <v>264</v>
      </c>
      <c r="AD2" s="191" t="s">
        <v>268</v>
      </c>
      <c r="AE2" s="197" t="s">
        <v>280</v>
      </c>
      <c r="AF2" s="191" t="s">
        <v>271</v>
      </c>
      <c r="AG2" s="191" t="s">
        <v>274</v>
      </c>
      <c r="AH2" s="190" t="s">
        <v>339</v>
      </c>
      <c r="AI2" s="190" t="s">
        <v>283</v>
      </c>
      <c r="AJ2" s="190" t="s">
        <v>286</v>
      </c>
      <c r="AK2" s="190" t="s">
        <v>290</v>
      </c>
      <c r="AL2" s="190" t="s">
        <v>293</v>
      </c>
      <c r="AM2" s="190" t="s">
        <v>297</v>
      </c>
      <c r="AN2" s="190" t="s">
        <v>299</v>
      </c>
    </row>
    <row r="3" spans="1:40" x14ac:dyDescent="0.2">
      <c r="A3" s="199">
        <v>360</v>
      </c>
      <c r="B3" s="200" t="s">
        <v>340</v>
      </c>
      <c r="C3" s="200" t="s">
        <v>341</v>
      </c>
      <c r="D3" s="200" t="s">
        <v>342</v>
      </c>
      <c r="E3" s="201">
        <v>33267</v>
      </c>
      <c r="F3" s="202">
        <v>24.608219178082191</v>
      </c>
      <c r="G3" s="201" t="s">
        <v>343</v>
      </c>
      <c r="H3" s="202" t="s">
        <v>343</v>
      </c>
      <c r="I3" s="202" t="e">
        <f t="shared" ref="I3:I66" si="0">INT(H3)+1</f>
        <v>#VALUE!</v>
      </c>
      <c r="J3" s="200" t="s">
        <v>32</v>
      </c>
      <c r="K3" s="200" t="s">
        <v>32</v>
      </c>
      <c r="L3" s="200" t="s">
        <v>344</v>
      </c>
      <c r="M3" s="200" t="s">
        <v>343</v>
      </c>
      <c r="N3" s="200" t="s">
        <v>345</v>
      </c>
      <c r="O3" s="200" t="s">
        <v>346</v>
      </c>
      <c r="P3" s="200" t="s">
        <v>347</v>
      </c>
      <c r="Q3" s="200" t="s">
        <v>348</v>
      </c>
      <c r="R3" s="200" t="s">
        <v>349</v>
      </c>
      <c r="S3" s="200" t="s">
        <v>350</v>
      </c>
      <c r="T3" s="200" t="s">
        <v>351</v>
      </c>
      <c r="U3" s="203">
        <v>6641.77</v>
      </c>
      <c r="V3" s="204" t="s">
        <v>343</v>
      </c>
      <c r="W3" s="205">
        <v>32704003.542993672</v>
      </c>
      <c r="X3" s="205" t="s">
        <v>352</v>
      </c>
      <c r="Y3" s="205">
        <v>4923.9891690006834</v>
      </c>
      <c r="Z3" s="206" t="s">
        <v>343</v>
      </c>
      <c r="AA3" s="207" t="s">
        <v>343</v>
      </c>
      <c r="AB3" s="207" t="s">
        <v>343</v>
      </c>
      <c r="AC3" s="207" t="s">
        <v>343</v>
      </c>
      <c r="AD3" s="208">
        <v>0.08</v>
      </c>
      <c r="AE3" s="209" t="s">
        <v>343</v>
      </c>
      <c r="AF3" s="204" t="s">
        <v>343</v>
      </c>
      <c r="AG3" s="204" t="s">
        <v>343</v>
      </c>
      <c r="AH3" s="210" t="s">
        <v>343</v>
      </c>
      <c r="AI3" s="210" t="s">
        <v>343</v>
      </c>
      <c r="AJ3" s="210" t="s">
        <v>343</v>
      </c>
      <c r="AK3" s="211" t="s">
        <v>343</v>
      </c>
      <c r="AL3" s="205">
        <v>23.70373</v>
      </c>
      <c r="AM3" s="205">
        <v>0.52795599999999998</v>
      </c>
      <c r="AN3" s="205">
        <v>7.8291899999999996</v>
      </c>
    </row>
    <row r="4" spans="1:40" x14ac:dyDescent="0.2">
      <c r="A4" s="199">
        <v>305</v>
      </c>
      <c r="B4" s="200" t="s">
        <v>353</v>
      </c>
      <c r="C4" s="200" t="s">
        <v>354</v>
      </c>
      <c r="D4" s="200" t="s">
        <v>342</v>
      </c>
      <c r="E4" s="201">
        <v>23316</v>
      </c>
      <c r="F4" s="202">
        <v>51.868493150684934</v>
      </c>
      <c r="G4" s="201">
        <v>45231</v>
      </c>
      <c r="H4" s="202">
        <v>7.7534246575342465</v>
      </c>
      <c r="I4" s="202">
        <f t="shared" si="0"/>
        <v>8</v>
      </c>
      <c r="J4" s="200" t="s">
        <v>32</v>
      </c>
      <c r="K4" s="200" t="s">
        <v>32</v>
      </c>
      <c r="L4" s="200" t="s">
        <v>355</v>
      </c>
      <c r="M4" s="200" t="s">
        <v>343</v>
      </c>
      <c r="N4" s="200" t="s">
        <v>345</v>
      </c>
      <c r="O4" s="200" t="s">
        <v>356</v>
      </c>
      <c r="P4" s="200" t="s">
        <v>357</v>
      </c>
      <c r="Q4" s="200" t="s">
        <v>348</v>
      </c>
      <c r="R4" s="200" t="s">
        <v>349</v>
      </c>
      <c r="S4" s="200" t="s">
        <v>350</v>
      </c>
      <c r="T4" s="200" t="s">
        <v>358</v>
      </c>
      <c r="U4" s="203">
        <v>370.27</v>
      </c>
      <c r="V4" s="204" t="s">
        <v>343</v>
      </c>
      <c r="W4" s="205">
        <v>11079342.851950759</v>
      </c>
      <c r="X4" s="205" t="s">
        <v>352</v>
      </c>
      <c r="Y4" s="205">
        <v>29922.334652958001</v>
      </c>
      <c r="Z4" s="206" t="s">
        <v>343</v>
      </c>
      <c r="AA4" s="207">
        <v>169380</v>
      </c>
      <c r="AB4" s="207">
        <v>457.44996894158317</v>
      </c>
      <c r="AC4" s="207">
        <v>1.5287910326755253E-2</v>
      </c>
      <c r="AD4" s="208">
        <v>0.08</v>
      </c>
      <c r="AE4" s="209" t="s">
        <v>343</v>
      </c>
      <c r="AF4" s="204" t="s">
        <v>343</v>
      </c>
      <c r="AG4" s="204" t="s">
        <v>343</v>
      </c>
      <c r="AH4" s="210" t="s">
        <v>343</v>
      </c>
      <c r="AI4" s="210" t="s">
        <v>343</v>
      </c>
      <c r="AJ4" s="210" t="s">
        <v>343</v>
      </c>
      <c r="AK4" s="211" t="s">
        <v>343</v>
      </c>
      <c r="AL4" s="205">
        <v>22.455870000000001</v>
      </c>
      <c r="AM4" s="205">
        <v>0.48734250000000001</v>
      </c>
      <c r="AN4" s="205">
        <v>9.5001090000000001</v>
      </c>
    </row>
    <row r="5" spans="1:40" x14ac:dyDescent="0.2">
      <c r="A5" s="199">
        <v>285</v>
      </c>
      <c r="B5" s="200" t="s">
        <v>359</v>
      </c>
      <c r="C5" s="200" t="s">
        <v>354</v>
      </c>
      <c r="D5" s="200" t="s">
        <v>342</v>
      </c>
      <c r="E5" s="201">
        <v>21337</v>
      </c>
      <c r="F5" s="202">
        <v>57.287671232876711</v>
      </c>
      <c r="G5" s="201">
        <v>43252</v>
      </c>
      <c r="H5" s="202">
        <v>2.3315068493150686</v>
      </c>
      <c r="I5" s="202">
        <f t="shared" si="0"/>
        <v>3</v>
      </c>
      <c r="J5" s="200" t="s">
        <v>32</v>
      </c>
      <c r="K5" s="200" t="s">
        <v>32</v>
      </c>
      <c r="L5" s="200" t="s">
        <v>360</v>
      </c>
      <c r="M5" s="200" t="s">
        <v>343</v>
      </c>
      <c r="N5" s="200" t="s">
        <v>345</v>
      </c>
      <c r="O5" s="200" t="s">
        <v>361</v>
      </c>
      <c r="P5" s="200" t="s">
        <v>362</v>
      </c>
      <c r="Q5" s="200" t="s">
        <v>363</v>
      </c>
      <c r="R5" s="200" t="s">
        <v>364</v>
      </c>
      <c r="S5" s="200" t="s">
        <v>350</v>
      </c>
      <c r="T5" s="200" t="s">
        <v>365</v>
      </c>
      <c r="U5" s="203">
        <v>2566.44</v>
      </c>
      <c r="V5" s="204" t="s">
        <v>343</v>
      </c>
      <c r="W5" s="205">
        <v>5205515.0943396231</v>
      </c>
      <c r="X5" s="205" t="s">
        <v>366</v>
      </c>
      <c r="Y5" s="205">
        <v>2028.3018867924529</v>
      </c>
      <c r="Z5" s="206" t="s">
        <v>343</v>
      </c>
      <c r="AA5" s="207" t="s">
        <v>343</v>
      </c>
      <c r="AB5" s="207" t="s">
        <v>343</v>
      </c>
      <c r="AC5" s="207" t="s">
        <v>343</v>
      </c>
      <c r="AD5" s="208">
        <v>0.125</v>
      </c>
      <c r="AE5" s="209">
        <v>0.08</v>
      </c>
      <c r="AF5" s="204">
        <v>39203</v>
      </c>
      <c r="AG5" s="204" t="s">
        <v>343</v>
      </c>
      <c r="AH5" s="210" t="s">
        <v>343</v>
      </c>
      <c r="AI5" s="210">
        <v>3</v>
      </c>
      <c r="AJ5" s="210">
        <v>2</v>
      </c>
      <c r="AK5" s="211" t="s">
        <v>343</v>
      </c>
      <c r="AL5" s="205">
        <v>19.463229999999999</v>
      </c>
      <c r="AM5" s="205">
        <v>0.42814079999999999</v>
      </c>
      <c r="AN5" s="205">
        <v>8.2735710000000005</v>
      </c>
    </row>
    <row r="6" spans="1:40" x14ac:dyDescent="0.2">
      <c r="A6" s="199">
        <v>323</v>
      </c>
      <c r="B6" s="200" t="s">
        <v>367</v>
      </c>
      <c r="C6" s="200" t="s">
        <v>354</v>
      </c>
      <c r="D6" s="200" t="s">
        <v>342</v>
      </c>
      <c r="E6" s="201">
        <v>24442</v>
      </c>
      <c r="F6" s="202">
        <v>48.783561643835618</v>
      </c>
      <c r="G6" s="201">
        <v>44682</v>
      </c>
      <c r="H6" s="202">
        <v>6.2520547945205482</v>
      </c>
      <c r="I6" s="202">
        <f t="shared" si="0"/>
        <v>7</v>
      </c>
      <c r="J6" s="200" t="s">
        <v>32</v>
      </c>
      <c r="K6" s="200" t="s">
        <v>32</v>
      </c>
      <c r="L6" s="200" t="s">
        <v>360</v>
      </c>
      <c r="M6" s="200" t="s">
        <v>343</v>
      </c>
      <c r="N6" s="200" t="s">
        <v>345</v>
      </c>
      <c r="O6" s="200" t="s">
        <v>368</v>
      </c>
      <c r="P6" s="200" t="s">
        <v>369</v>
      </c>
      <c r="Q6" s="200" t="s">
        <v>363</v>
      </c>
      <c r="R6" s="200" t="s">
        <v>349</v>
      </c>
      <c r="S6" s="200" t="s">
        <v>350</v>
      </c>
      <c r="T6" s="200" t="s">
        <v>370</v>
      </c>
      <c r="U6" s="203">
        <v>2255.2199999999998</v>
      </c>
      <c r="V6" s="204" t="s">
        <v>343</v>
      </c>
      <c r="W6" s="205">
        <v>4574266.9811320752</v>
      </c>
      <c r="X6" s="205" t="s">
        <v>366</v>
      </c>
      <c r="Y6" s="205">
        <v>2028.3018867924529</v>
      </c>
      <c r="Z6" s="206" t="s">
        <v>343</v>
      </c>
      <c r="AA6" s="207" t="s">
        <v>343</v>
      </c>
      <c r="AB6" s="207" t="s">
        <v>343</v>
      </c>
      <c r="AC6" s="207" t="s">
        <v>343</v>
      </c>
      <c r="AD6" s="208">
        <v>0.125</v>
      </c>
      <c r="AE6" s="209" t="s">
        <v>343</v>
      </c>
      <c r="AF6" s="204" t="s">
        <v>343</v>
      </c>
      <c r="AG6" s="204" t="s">
        <v>343</v>
      </c>
      <c r="AH6" s="210" t="s">
        <v>343</v>
      </c>
      <c r="AI6" s="210" t="s">
        <v>343</v>
      </c>
      <c r="AJ6" s="210" t="s">
        <v>343</v>
      </c>
      <c r="AK6" s="211" t="s">
        <v>343</v>
      </c>
      <c r="AL6" s="205">
        <v>20.472380000000001</v>
      </c>
      <c r="AM6" s="205">
        <v>0.44171820000000001</v>
      </c>
      <c r="AN6" s="205">
        <v>6.5173459999999999</v>
      </c>
    </row>
    <row r="7" spans="1:40" x14ac:dyDescent="0.2">
      <c r="A7" s="199">
        <v>322</v>
      </c>
      <c r="B7" s="200" t="s">
        <v>371</v>
      </c>
      <c r="C7" s="200" t="s">
        <v>354</v>
      </c>
      <c r="D7" s="200" t="s">
        <v>342</v>
      </c>
      <c r="E7" s="201">
        <v>30072</v>
      </c>
      <c r="F7" s="202">
        <v>33.353424657534248</v>
      </c>
      <c r="G7" s="201">
        <v>44682</v>
      </c>
      <c r="H7" s="202">
        <v>6.2520547945205482</v>
      </c>
      <c r="I7" s="202">
        <f t="shared" si="0"/>
        <v>7</v>
      </c>
      <c r="J7" s="200" t="s">
        <v>32</v>
      </c>
      <c r="K7" s="200" t="s">
        <v>32</v>
      </c>
      <c r="L7" s="200" t="s">
        <v>360</v>
      </c>
      <c r="M7" s="200" t="s">
        <v>343</v>
      </c>
      <c r="N7" s="200" t="s">
        <v>345</v>
      </c>
      <c r="O7" s="200" t="s">
        <v>368</v>
      </c>
      <c r="P7" s="200" t="s">
        <v>369</v>
      </c>
      <c r="Q7" s="200" t="s">
        <v>363</v>
      </c>
      <c r="R7" s="200" t="s">
        <v>349</v>
      </c>
      <c r="S7" s="200" t="s">
        <v>350</v>
      </c>
      <c r="T7" s="200" t="s">
        <v>370</v>
      </c>
      <c r="U7" s="203">
        <v>2081.5700000000002</v>
      </c>
      <c r="V7" s="204" t="s">
        <v>343</v>
      </c>
      <c r="W7" s="205">
        <v>4222052.3584905667</v>
      </c>
      <c r="X7" s="205" t="s">
        <v>366</v>
      </c>
      <c r="Y7" s="205">
        <v>2028.3018867924529</v>
      </c>
      <c r="Z7" s="206" t="s">
        <v>343</v>
      </c>
      <c r="AA7" s="207" t="s">
        <v>343</v>
      </c>
      <c r="AB7" s="207" t="s">
        <v>343</v>
      </c>
      <c r="AC7" s="207" t="s">
        <v>343</v>
      </c>
      <c r="AD7" s="208">
        <v>0.125</v>
      </c>
      <c r="AE7" s="209" t="s">
        <v>343</v>
      </c>
      <c r="AF7" s="204" t="s">
        <v>343</v>
      </c>
      <c r="AG7" s="204" t="s">
        <v>343</v>
      </c>
      <c r="AH7" s="210" t="s">
        <v>343</v>
      </c>
      <c r="AI7" s="210" t="s">
        <v>343</v>
      </c>
      <c r="AJ7" s="210" t="s">
        <v>343</v>
      </c>
      <c r="AK7" s="211" t="s">
        <v>343</v>
      </c>
      <c r="AL7" s="205">
        <v>20.472380000000001</v>
      </c>
      <c r="AM7" s="205">
        <v>0.44171820000000001</v>
      </c>
      <c r="AN7" s="205">
        <v>6.5173459999999999</v>
      </c>
    </row>
    <row r="8" spans="1:40" x14ac:dyDescent="0.2">
      <c r="A8" s="199">
        <v>982</v>
      </c>
      <c r="B8" s="200" t="s">
        <v>372</v>
      </c>
      <c r="C8" s="200" t="s">
        <v>354</v>
      </c>
      <c r="D8" s="200" t="s">
        <v>342</v>
      </c>
      <c r="E8" s="201">
        <v>18330</v>
      </c>
      <c r="F8" s="202">
        <v>65.523287671232879</v>
      </c>
      <c r="G8" s="201">
        <v>40245</v>
      </c>
      <c r="H8" s="202" t="s">
        <v>343</v>
      </c>
      <c r="I8" s="202" t="e">
        <f t="shared" si="0"/>
        <v>#VALUE!</v>
      </c>
      <c r="J8" s="200" t="s">
        <v>373</v>
      </c>
      <c r="K8" s="200" t="s">
        <v>374</v>
      </c>
      <c r="L8" s="200" t="s">
        <v>375</v>
      </c>
      <c r="M8" s="200" t="s">
        <v>343</v>
      </c>
      <c r="N8" s="200" t="s">
        <v>376</v>
      </c>
      <c r="O8" s="200" t="s">
        <v>377</v>
      </c>
      <c r="P8" s="200" t="s">
        <v>378</v>
      </c>
      <c r="Q8" s="200" t="s">
        <v>348</v>
      </c>
      <c r="R8" s="200" t="s">
        <v>343</v>
      </c>
      <c r="S8" s="200" t="s">
        <v>379</v>
      </c>
      <c r="T8" s="200" t="s">
        <v>380</v>
      </c>
      <c r="U8" s="203">
        <v>1868.65</v>
      </c>
      <c r="V8" s="204" t="s">
        <v>343</v>
      </c>
      <c r="W8" s="205">
        <v>3790186.3207547176</v>
      </c>
      <c r="X8" s="205" t="s">
        <v>366</v>
      </c>
      <c r="Y8" s="205">
        <v>2028.3018867924529</v>
      </c>
      <c r="Z8" s="206" t="s">
        <v>343</v>
      </c>
      <c r="AA8" s="207" t="s">
        <v>343</v>
      </c>
      <c r="AB8" s="207" t="s">
        <v>343</v>
      </c>
      <c r="AC8" s="207" t="s">
        <v>343</v>
      </c>
      <c r="AD8" s="208">
        <v>0.08</v>
      </c>
      <c r="AE8" s="209" t="s">
        <v>343</v>
      </c>
      <c r="AF8" s="204">
        <v>34897</v>
      </c>
      <c r="AG8" s="204" t="s">
        <v>343</v>
      </c>
      <c r="AH8" s="210" t="s">
        <v>343</v>
      </c>
      <c r="AI8" s="210">
        <v>3</v>
      </c>
      <c r="AJ8" s="210">
        <v>1</v>
      </c>
      <c r="AK8" s="211" t="s">
        <v>343</v>
      </c>
      <c r="AL8" s="205" t="s">
        <v>343</v>
      </c>
      <c r="AM8" s="205" t="s">
        <v>343</v>
      </c>
      <c r="AN8" s="205" t="s">
        <v>343</v>
      </c>
    </row>
    <row r="9" spans="1:40" x14ac:dyDescent="0.2">
      <c r="A9" s="199">
        <v>286</v>
      </c>
      <c r="B9" s="200" t="s">
        <v>381</v>
      </c>
      <c r="C9" s="200" t="s">
        <v>354</v>
      </c>
      <c r="D9" s="200" t="s">
        <v>342</v>
      </c>
      <c r="E9" s="201">
        <v>21337</v>
      </c>
      <c r="F9" s="202">
        <v>57.287671232876711</v>
      </c>
      <c r="G9" s="201">
        <v>43252</v>
      </c>
      <c r="H9" s="202">
        <v>2.3315068493150686</v>
      </c>
      <c r="I9" s="202">
        <f t="shared" si="0"/>
        <v>3</v>
      </c>
      <c r="J9" s="200" t="s">
        <v>32</v>
      </c>
      <c r="K9" s="200" t="s">
        <v>32</v>
      </c>
      <c r="L9" s="200" t="s">
        <v>360</v>
      </c>
      <c r="M9" s="200" t="s">
        <v>343</v>
      </c>
      <c r="N9" s="200" t="s">
        <v>345</v>
      </c>
      <c r="O9" s="200" t="s">
        <v>361</v>
      </c>
      <c r="P9" s="200" t="s">
        <v>362</v>
      </c>
      <c r="Q9" s="200" t="s">
        <v>363</v>
      </c>
      <c r="R9" s="200" t="s">
        <v>364</v>
      </c>
      <c r="S9" s="200" t="s">
        <v>350</v>
      </c>
      <c r="T9" s="200" t="s">
        <v>365</v>
      </c>
      <c r="U9" s="203">
        <v>1371.82</v>
      </c>
      <c r="V9" s="204" t="s">
        <v>343</v>
      </c>
      <c r="W9" s="205">
        <v>2782465.0943396227</v>
      </c>
      <c r="X9" s="205" t="s">
        <v>366</v>
      </c>
      <c r="Y9" s="205">
        <v>2028.3018867924529</v>
      </c>
      <c r="Z9" s="206" t="s">
        <v>343</v>
      </c>
      <c r="AA9" s="207" t="s">
        <v>343</v>
      </c>
      <c r="AB9" s="207" t="s">
        <v>343</v>
      </c>
      <c r="AC9" s="207" t="s">
        <v>343</v>
      </c>
      <c r="AD9" s="208">
        <v>0.125</v>
      </c>
      <c r="AE9" s="209">
        <v>0.08</v>
      </c>
      <c r="AF9" s="204">
        <v>39203</v>
      </c>
      <c r="AG9" s="204" t="s">
        <v>343</v>
      </c>
      <c r="AH9" s="210" t="s">
        <v>343</v>
      </c>
      <c r="AI9" s="210">
        <v>3</v>
      </c>
      <c r="AJ9" s="210">
        <v>3</v>
      </c>
      <c r="AK9" s="211" t="s">
        <v>343</v>
      </c>
      <c r="AL9" s="205">
        <v>19.463229999999999</v>
      </c>
      <c r="AM9" s="205">
        <v>0.42814079999999999</v>
      </c>
      <c r="AN9" s="205">
        <v>8.2735710000000005</v>
      </c>
    </row>
    <row r="10" spans="1:40" x14ac:dyDescent="0.2">
      <c r="A10" s="199">
        <v>167</v>
      </c>
      <c r="B10" s="200" t="s">
        <v>382</v>
      </c>
      <c r="C10" s="200" t="s">
        <v>383</v>
      </c>
      <c r="D10" s="200" t="s">
        <v>342</v>
      </c>
      <c r="E10" s="201">
        <v>22920</v>
      </c>
      <c r="F10" s="202">
        <v>52.953424657534249</v>
      </c>
      <c r="G10" s="201">
        <v>44105</v>
      </c>
      <c r="H10" s="202">
        <v>4.6712328767123283</v>
      </c>
      <c r="I10" s="202">
        <f t="shared" si="0"/>
        <v>5</v>
      </c>
      <c r="J10" s="200" t="s">
        <v>32</v>
      </c>
      <c r="K10" s="200" t="s">
        <v>32</v>
      </c>
      <c r="L10" s="200" t="s">
        <v>360</v>
      </c>
      <c r="M10" s="200" t="s">
        <v>343</v>
      </c>
      <c r="N10" s="200" t="s">
        <v>345</v>
      </c>
      <c r="O10" s="200" t="s">
        <v>361</v>
      </c>
      <c r="P10" s="200" t="s">
        <v>362</v>
      </c>
      <c r="Q10" s="200" t="s">
        <v>363</v>
      </c>
      <c r="R10" s="200" t="s">
        <v>364</v>
      </c>
      <c r="S10" s="200" t="s">
        <v>350</v>
      </c>
      <c r="T10" s="200" t="s">
        <v>365</v>
      </c>
      <c r="U10" s="203">
        <v>1351.84</v>
      </c>
      <c r="V10" s="204" t="s">
        <v>343</v>
      </c>
      <c r="W10" s="205">
        <v>2741939.6226415094</v>
      </c>
      <c r="X10" s="205" t="s">
        <v>366</v>
      </c>
      <c r="Y10" s="205">
        <v>2028.3018867924529</v>
      </c>
      <c r="Z10" s="206" t="s">
        <v>343</v>
      </c>
      <c r="AA10" s="207" t="s">
        <v>343</v>
      </c>
      <c r="AB10" s="207" t="s">
        <v>343</v>
      </c>
      <c r="AC10" s="207" t="s">
        <v>343</v>
      </c>
      <c r="AD10" s="208">
        <v>0.125</v>
      </c>
      <c r="AE10" s="209">
        <v>0.08</v>
      </c>
      <c r="AF10" s="204">
        <v>39203</v>
      </c>
      <c r="AG10" s="204" t="s">
        <v>343</v>
      </c>
      <c r="AH10" s="210" t="s">
        <v>343</v>
      </c>
      <c r="AI10" s="210">
        <v>3</v>
      </c>
      <c r="AJ10" s="210">
        <v>3</v>
      </c>
      <c r="AK10" s="211" t="s">
        <v>343</v>
      </c>
      <c r="AL10" s="205">
        <v>19.463229999999999</v>
      </c>
      <c r="AM10" s="205">
        <v>0.42814079999999999</v>
      </c>
      <c r="AN10" s="205">
        <v>8.2735710000000005</v>
      </c>
    </row>
    <row r="11" spans="1:40" x14ac:dyDescent="0.2">
      <c r="A11" s="199">
        <v>260</v>
      </c>
      <c r="B11" s="200" t="s">
        <v>384</v>
      </c>
      <c r="C11" s="200" t="s">
        <v>385</v>
      </c>
      <c r="D11" s="200" t="s">
        <v>342</v>
      </c>
      <c r="E11" s="201">
        <v>16497</v>
      </c>
      <c r="F11" s="202">
        <v>70.545205479452051</v>
      </c>
      <c r="G11" s="201">
        <v>45717</v>
      </c>
      <c r="H11" s="202">
        <v>9.0931506849315067</v>
      </c>
      <c r="I11" s="202">
        <f t="shared" si="0"/>
        <v>10</v>
      </c>
      <c r="J11" s="200" t="s">
        <v>32</v>
      </c>
      <c r="K11" s="200" t="s">
        <v>32</v>
      </c>
      <c r="L11" s="200" t="s">
        <v>355</v>
      </c>
      <c r="M11" s="200" t="s">
        <v>343</v>
      </c>
      <c r="N11" s="200" t="s">
        <v>345</v>
      </c>
      <c r="O11" s="200" t="s">
        <v>356</v>
      </c>
      <c r="P11" s="200" t="s">
        <v>357</v>
      </c>
      <c r="Q11" s="200" t="s">
        <v>348</v>
      </c>
      <c r="R11" s="200" t="s">
        <v>349</v>
      </c>
      <c r="S11" s="200" t="s">
        <v>350</v>
      </c>
      <c r="T11" s="200" t="s">
        <v>358</v>
      </c>
      <c r="U11" s="203">
        <v>80</v>
      </c>
      <c r="V11" s="204" t="s">
        <v>343</v>
      </c>
      <c r="W11" s="205">
        <v>2393786.7722366406</v>
      </c>
      <c r="X11" s="205" t="s">
        <v>352</v>
      </c>
      <c r="Y11" s="205">
        <v>29922.334652958009</v>
      </c>
      <c r="Z11" s="206" t="s">
        <v>343</v>
      </c>
      <c r="AA11" s="207" t="s">
        <v>343</v>
      </c>
      <c r="AB11" s="207" t="s">
        <v>343</v>
      </c>
      <c r="AC11" s="207" t="s">
        <v>343</v>
      </c>
      <c r="AD11" s="208">
        <v>0.08</v>
      </c>
      <c r="AE11" s="209" t="s">
        <v>343</v>
      </c>
      <c r="AF11" s="204" t="s">
        <v>343</v>
      </c>
      <c r="AG11" s="204" t="s">
        <v>343</v>
      </c>
      <c r="AH11" s="210" t="s">
        <v>343</v>
      </c>
      <c r="AI11" s="210" t="s">
        <v>343</v>
      </c>
      <c r="AJ11" s="210" t="s">
        <v>343</v>
      </c>
      <c r="AK11" s="211" t="s">
        <v>343</v>
      </c>
      <c r="AL11" s="205">
        <v>22.455870000000001</v>
      </c>
      <c r="AM11" s="205">
        <v>0.48734250000000001</v>
      </c>
      <c r="AN11" s="205">
        <v>9.5001090000000001</v>
      </c>
    </row>
    <row r="12" spans="1:40" x14ac:dyDescent="0.2">
      <c r="A12" s="199">
        <v>184</v>
      </c>
      <c r="B12" s="200" t="s">
        <v>386</v>
      </c>
      <c r="C12" s="200" t="s">
        <v>383</v>
      </c>
      <c r="D12" s="200" t="s">
        <v>342</v>
      </c>
      <c r="E12" s="201">
        <v>8763</v>
      </c>
      <c r="F12" s="202">
        <v>91.736986301369868</v>
      </c>
      <c r="G12" s="201">
        <v>42366</v>
      </c>
      <c r="H12" s="202" t="s">
        <v>343</v>
      </c>
      <c r="I12" s="202" t="e">
        <f t="shared" si="0"/>
        <v>#VALUE!</v>
      </c>
      <c r="J12" s="200" t="s">
        <v>32</v>
      </c>
      <c r="K12" s="200" t="s">
        <v>32</v>
      </c>
      <c r="L12" s="200" t="s">
        <v>344</v>
      </c>
      <c r="M12" s="200" t="s">
        <v>343</v>
      </c>
      <c r="N12" s="200" t="s">
        <v>345</v>
      </c>
      <c r="O12" s="200" t="s">
        <v>346</v>
      </c>
      <c r="P12" s="200" t="s">
        <v>347</v>
      </c>
      <c r="Q12" s="200" t="s">
        <v>348</v>
      </c>
      <c r="R12" s="200" t="s">
        <v>349</v>
      </c>
      <c r="S12" s="200" t="s">
        <v>350</v>
      </c>
      <c r="T12" s="200" t="s">
        <v>351</v>
      </c>
      <c r="U12" s="203">
        <v>440</v>
      </c>
      <c r="V12" s="204" t="s">
        <v>343</v>
      </c>
      <c r="W12" s="205">
        <v>2166555.2343603009</v>
      </c>
      <c r="X12" s="205" t="s">
        <v>352</v>
      </c>
      <c r="Y12" s="205">
        <v>4923.9891690006843</v>
      </c>
      <c r="Z12" s="206" t="s">
        <v>343</v>
      </c>
      <c r="AA12" s="207" t="s">
        <v>343</v>
      </c>
      <c r="AB12" s="207" t="s">
        <v>343</v>
      </c>
      <c r="AC12" s="207" t="s">
        <v>343</v>
      </c>
      <c r="AD12" s="208">
        <v>0.08</v>
      </c>
      <c r="AE12" s="209" t="s">
        <v>343</v>
      </c>
      <c r="AF12" s="204" t="s">
        <v>343</v>
      </c>
      <c r="AG12" s="204" t="s">
        <v>343</v>
      </c>
      <c r="AH12" s="210" t="s">
        <v>343</v>
      </c>
      <c r="AI12" s="210" t="s">
        <v>343</v>
      </c>
      <c r="AJ12" s="210" t="s">
        <v>343</v>
      </c>
      <c r="AK12" s="211" t="s">
        <v>343</v>
      </c>
      <c r="AL12" s="205">
        <v>23.70373</v>
      </c>
      <c r="AM12" s="205">
        <v>0.52795599999999998</v>
      </c>
      <c r="AN12" s="205">
        <v>7.8291899999999996</v>
      </c>
    </row>
    <row r="13" spans="1:40" x14ac:dyDescent="0.2">
      <c r="A13" s="199">
        <v>206</v>
      </c>
      <c r="B13" s="200" t="s">
        <v>387</v>
      </c>
      <c r="C13" s="200" t="s">
        <v>388</v>
      </c>
      <c r="D13" s="200" t="s">
        <v>342</v>
      </c>
      <c r="E13" s="201">
        <v>28550</v>
      </c>
      <c r="F13" s="202">
        <v>37.523287671232879</v>
      </c>
      <c r="G13" s="201">
        <v>43891</v>
      </c>
      <c r="H13" s="202">
        <v>4.087671232876712</v>
      </c>
      <c r="I13" s="202">
        <f t="shared" si="0"/>
        <v>5</v>
      </c>
      <c r="J13" s="200" t="s">
        <v>32</v>
      </c>
      <c r="K13" s="200" t="s">
        <v>32</v>
      </c>
      <c r="L13" s="200" t="s">
        <v>344</v>
      </c>
      <c r="M13" s="200" t="s">
        <v>343</v>
      </c>
      <c r="N13" s="200" t="s">
        <v>345</v>
      </c>
      <c r="O13" s="200" t="s">
        <v>346</v>
      </c>
      <c r="P13" s="200" t="s">
        <v>347</v>
      </c>
      <c r="Q13" s="200" t="s">
        <v>348</v>
      </c>
      <c r="R13" s="200" t="s">
        <v>349</v>
      </c>
      <c r="S13" s="200" t="s">
        <v>350</v>
      </c>
      <c r="T13" s="200" t="s">
        <v>351</v>
      </c>
      <c r="U13" s="203">
        <v>310.51</v>
      </c>
      <c r="V13" s="204" t="s">
        <v>343</v>
      </c>
      <c r="W13" s="205">
        <v>1528947.8768664021</v>
      </c>
      <c r="X13" s="205" t="s">
        <v>352</v>
      </c>
      <c r="Y13" s="205">
        <v>4923.9891690006834</v>
      </c>
      <c r="Z13" s="206" t="s">
        <v>343</v>
      </c>
      <c r="AA13" s="207" t="s">
        <v>343</v>
      </c>
      <c r="AB13" s="207" t="s">
        <v>343</v>
      </c>
      <c r="AC13" s="207" t="s">
        <v>343</v>
      </c>
      <c r="AD13" s="208">
        <v>0.08</v>
      </c>
      <c r="AE13" s="209" t="s">
        <v>343</v>
      </c>
      <c r="AF13" s="204" t="s">
        <v>343</v>
      </c>
      <c r="AG13" s="204" t="s">
        <v>343</v>
      </c>
      <c r="AH13" s="210" t="s">
        <v>343</v>
      </c>
      <c r="AI13" s="210" t="s">
        <v>343</v>
      </c>
      <c r="AJ13" s="210" t="s">
        <v>343</v>
      </c>
      <c r="AK13" s="211" t="s">
        <v>343</v>
      </c>
      <c r="AL13" s="205">
        <v>23.70373</v>
      </c>
      <c r="AM13" s="205">
        <v>0.52795599999999998</v>
      </c>
      <c r="AN13" s="205">
        <v>7.8291899999999996</v>
      </c>
    </row>
    <row r="14" spans="1:40" x14ac:dyDescent="0.2">
      <c r="A14" s="199">
        <v>254</v>
      </c>
      <c r="B14" s="200" t="s">
        <v>389</v>
      </c>
      <c r="C14" s="200" t="s">
        <v>385</v>
      </c>
      <c r="D14" s="200" t="s">
        <v>342</v>
      </c>
      <c r="E14" s="201" t="s">
        <v>343</v>
      </c>
      <c r="F14" s="202" t="s">
        <v>343</v>
      </c>
      <c r="G14" s="201">
        <v>47178</v>
      </c>
      <c r="H14" s="202">
        <v>13.095890410958905</v>
      </c>
      <c r="I14" s="202">
        <f t="shared" si="0"/>
        <v>14</v>
      </c>
      <c r="J14" s="200" t="s">
        <v>32</v>
      </c>
      <c r="K14" s="200" t="s">
        <v>32</v>
      </c>
      <c r="L14" s="200" t="s">
        <v>355</v>
      </c>
      <c r="M14" s="200" t="s">
        <v>343</v>
      </c>
      <c r="N14" s="200" t="s">
        <v>345</v>
      </c>
      <c r="O14" s="200" t="s">
        <v>390</v>
      </c>
      <c r="P14" s="200" t="s">
        <v>391</v>
      </c>
      <c r="Q14" s="200" t="s">
        <v>348</v>
      </c>
      <c r="R14" s="200" t="s">
        <v>343</v>
      </c>
      <c r="S14" s="200" t="s">
        <v>379</v>
      </c>
      <c r="T14" s="200" t="s">
        <v>392</v>
      </c>
      <c r="U14" s="203">
        <v>240</v>
      </c>
      <c r="V14" s="204" t="s">
        <v>343</v>
      </c>
      <c r="W14" s="205">
        <v>486792.45283018867</v>
      </c>
      <c r="X14" s="205" t="s">
        <v>366</v>
      </c>
      <c r="Y14" s="205">
        <v>2028.3018867924527</v>
      </c>
      <c r="Z14" s="206" t="s">
        <v>343</v>
      </c>
      <c r="AA14" s="207" t="s">
        <v>343</v>
      </c>
      <c r="AB14" s="207" t="s">
        <v>343</v>
      </c>
      <c r="AC14" s="207" t="s">
        <v>343</v>
      </c>
      <c r="AD14" s="208">
        <v>0.08</v>
      </c>
      <c r="AE14" s="209" t="s">
        <v>343</v>
      </c>
      <c r="AF14" s="204" t="s">
        <v>343</v>
      </c>
      <c r="AG14" s="204" t="s">
        <v>343</v>
      </c>
      <c r="AH14" s="210" t="s">
        <v>343</v>
      </c>
      <c r="AI14" s="210" t="s">
        <v>343</v>
      </c>
      <c r="AJ14" s="210" t="s">
        <v>343</v>
      </c>
      <c r="AK14" s="211" t="s">
        <v>343</v>
      </c>
      <c r="AL14" s="205" t="s">
        <v>343</v>
      </c>
      <c r="AM14" s="205" t="s">
        <v>343</v>
      </c>
      <c r="AN14" s="205" t="s">
        <v>343</v>
      </c>
    </row>
    <row r="15" spans="1:40" x14ac:dyDescent="0.2">
      <c r="A15" s="199">
        <v>476</v>
      </c>
      <c r="B15" s="200" t="s">
        <v>393</v>
      </c>
      <c r="C15" s="200" t="s">
        <v>385</v>
      </c>
      <c r="D15" s="200" t="s">
        <v>342</v>
      </c>
      <c r="E15" s="201">
        <v>24351</v>
      </c>
      <c r="F15" s="202">
        <v>49.035616438356165</v>
      </c>
      <c r="G15" s="201">
        <v>42614</v>
      </c>
      <c r="H15" s="202">
        <v>0.58356164383561648</v>
      </c>
      <c r="I15" s="202">
        <f t="shared" si="0"/>
        <v>1</v>
      </c>
      <c r="J15" s="200" t="s">
        <v>38</v>
      </c>
      <c r="K15" s="200" t="s">
        <v>38</v>
      </c>
      <c r="L15" s="200" t="s">
        <v>394</v>
      </c>
      <c r="M15" s="200" t="s">
        <v>343</v>
      </c>
      <c r="N15" s="200" t="s">
        <v>395</v>
      </c>
      <c r="O15" s="200" t="s">
        <v>343</v>
      </c>
      <c r="P15" s="200" t="s">
        <v>343</v>
      </c>
      <c r="Q15" s="200" t="s">
        <v>343</v>
      </c>
      <c r="R15" s="200" t="s">
        <v>343</v>
      </c>
      <c r="S15" s="200" t="s">
        <v>343</v>
      </c>
      <c r="T15" s="200" t="s">
        <v>343</v>
      </c>
      <c r="U15" s="203">
        <v>160</v>
      </c>
      <c r="V15" s="204" t="s">
        <v>343</v>
      </c>
      <c r="W15" s="205">
        <v>324528.30188679247</v>
      </c>
      <c r="X15" s="205" t="s">
        <v>366</v>
      </c>
      <c r="Y15" s="205">
        <v>2028.3018867924529</v>
      </c>
      <c r="Z15" s="206" t="s">
        <v>343</v>
      </c>
      <c r="AA15" s="207" t="s">
        <v>343</v>
      </c>
      <c r="AB15" s="207" t="s">
        <v>343</v>
      </c>
      <c r="AC15" s="207" t="s">
        <v>343</v>
      </c>
      <c r="AD15" s="208" t="s">
        <v>343</v>
      </c>
      <c r="AE15" s="209" t="s">
        <v>343</v>
      </c>
      <c r="AF15" s="204" t="s">
        <v>343</v>
      </c>
      <c r="AG15" s="204" t="s">
        <v>343</v>
      </c>
      <c r="AH15" s="210" t="s">
        <v>343</v>
      </c>
      <c r="AI15" s="210" t="s">
        <v>343</v>
      </c>
      <c r="AJ15" s="210" t="s">
        <v>343</v>
      </c>
      <c r="AK15" s="211" t="s">
        <v>343</v>
      </c>
      <c r="AL15" s="205" t="s">
        <v>343</v>
      </c>
      <c r="AM15" s="205" t="s">
        <v>343</v>
      </c>
      <c r="AN15" s="205" t="s">
        <v>343</v>
      </c>
    </row>
    <row r="16" spans="1:40" x14ac:dyDescent="0.2">
      <c r="A16" s="199">
        <v>198</v>
      </c>
      <c r="B16" s="200" t="s">
        <v>396</v>
      </c>
      <c r="C16" s="200" t="s">
        <v>383</v>
      </c>
      <c r="D16" s="200" t="s">
        <v>342</v>
      </c>
      <c r="E16" s="201">
        <v>18233</v>
      </c>
      <c r="F16" s="202">
        <v>65.794520547945211</v>
      </c>
      <c r="G16" s="201">
        <v>46539</v>
      </c>
      <c r="H16" s="202">
        <v>11.336986301369864</v>
      </c>
      <c r="I16" s="202">
        <f t="shared" si="0"/>
        <v>12</v>
      </c>
      <c r="J16" s="200" t="s">
        <v>32</v>
      </c>
      <c r="K16" s="200" t="s">
        <v>32</v>
      </c>
      <c r="L16" s="200" t="s">
        <v>360</v>
      </c>
      <c r="M16" s="200" t="s">
        <v>343</v>
      </c>
      <c r="N16" s="200" t="s">
        <v>345</v>
      </c>
      <c r="O16" s="200" t="s">
        <v>397</v>
      </c>
      <c r="P16" s="200" t="s">
        <v>398</v>
      </c>
      <c r="Q16" s="200" t="s">
        <v>348</v>
      </c>
      <c r="R16" s="200" t="s">
        <v>343</v>
      </c>
      <c r="S16" s="200" t="s">
        <v>379</v>
      </c>
      <c r="T16" s="200" t="s">
        <v>399</v>
      </c>
      <c r="U16" s="203">
        <v>41.21</v>
      </c>
      <c r="V16" s="204" t="s">
        <v>343</v>
      </c>
      <c r="W16" s="205">
        <v>83586.320754716988</v>
      </c>
      <c r="X16" s="205" t="s">
        <v>366</v>
      </c>
      <c r="Y16" s="205">
        <v>2028.3018867924529</v>
      </c>
      <c r="Z16" s="206" t="s">
        <v>343</v>
      </c>
      <c r="AA16" s="207" t="s">
        <v>343</v>
      </c>
      <c r="AB16" s="207" t="s">
        <v>343</v>
      </c>
      <c r="AC16" s="207" t="s">
        <v>343</v>
      </c>
      <c r="AD16" s="208">
        <v>0.08</v>
      </c>
      <c r="AE16" s="209" t="s">
        <v>343</v>
      </c>
      <c r="AF16" s="204" t="s">
        <v>343</v>
      </c>
      <c r="AG16" s="204" t="s">
        <v>343</v>
      </c>
      <c r="AH16" s="210" t="s">
        <v>343</v>
      </c>
      <c r="AI16" s="210" t="s">
        <v>343</v>
      </c>
      <c r="AJ16" s="210" t="s">
        <v>343</v>
      </c>
      <c r="AK16" s="211" t="s">
        <v>343</v>
      </c>
      <c r="AL16" s="205" t="s">
        <v>343</v>
      </c>
      <c r="AM16" s="205" t="s">
        <v>343</v>
      </c>
      <c r="AN16" s="205" t="s">
        <v>343</v>
      </c>
    </row>
    <row r="17" spans="1:40" x14ac:dyDescent="0.2">
      <c r="A17" s="199">
        <v>825</v>
      </c>
      <c r="B17" s="200" t="s">
        <v>400</v>
      </c>
      <c r="C17" s="200" t="s">
        <v>385</v>
      </c>
      <c r="D17" s="200" t="s">
        <v>342</v>
      </c>
      <c r="E17" s="201">
        <v>35551</v>
      </c>
      <c r="F17" s="202">
        <v>18.342465753424658</v>
      </c>
      <c r="G17" s="201">
        <v>43157</v>
      </c>
      <c r="H17" s="202">
        <v>2.0712328767123287</v>
      </c>
      <c r="I17" s="202">
        <f t="shared" si="0"/>
        <v>3</v>
      </c>
      <c r="J17" s="200" t="s">
        <v>373</v>
      </c>
      <c r="K17" s="200" t="s">
        <v>374</v>
      </c>
      <c r="L17" s="200" t="s">
        <v>375</v>
      </c>
      <c r="M17" s="200" t="s">
        <v>343</v>
      </c>
      <c r="N17" s="200" t="s">
        <v>376</v>
      </c>
      <c r="O17" s="200" t="s">
        <v>401</v>
      </c>
      <c r="P17" s="200" t="s">
        <v>402</v>
      </c>
      <c r="Q17" s="200" t="s">
        <v>363</v>
      </c>
      <c r="R17" s="200" t="s">
        <v>343</v>
      </c>
      <c r="S17" s="200" t="s">
        <v>379</v>
      </c>
      <c r="T17" s="200" t="s">
        <v>403</v>
      </c>
      <c r="U17" s="203">
        <v>2120</v>
      </c>
      <c r="V17" s="204">
        <v>35461</v>
      </c>
      <c r="W17" s="205">
        <v>4300000</v>
      </c>
      <c r="X17" s="205" t="s">
        <v>404</v>
      </c>
      <c r="Y17" s="205">
        <v>2028.3018867924529</v>
      </c>
      <c r="Z17" s="206">
        <v>1</v>
      </c>
      <c r="AA17" s="207">
        <v>251816</v>
      </c>
      <c r="AB17" s="207">
        <v>118.7811320754717</v>
      </c>
      <c r="AC17" s="207">
        <v>5.8561860465116279E-2</v>
      </c>
      <c r="AD17" s="208">
        <v>0.125</v>
      </c>
      <c r="AE17" s="209">
        <v>0.04</v>
      </c>
      <c r="AF17" s="204">
        <v>39264</v>
      </c>
      <c r="AG17" s="204" t="s">
        <v>343</v>
      </c>
      <c r="AH17" s="210" t="s">
        <v>343</v>
      </c>
      <c r="AI17" s="210">
        <v>1</v>
      </c>
      <c r="AJ17" s="210">
        <v>1</v>
      </c>
      <c r="AK17" s="211" t="s">
        <v>343</v>
      </c>
      <c r="AL17" s="205" t="s">
        <v>343</v>
      </c>
      <c r="AM17" s="205" t="s">
        <v>343</v>
      </c>
      <c r="AN17" s="205" t="s">
        <v>343</v>
      </c>
    </row>
    <row r="18" spans="1:40" x14ac:dyDescent="0.2">
      <c r="A18" s="199">
        <v>495</v>
      </c>
      <c r="B18" s="200" t="s">
        <v>405</v>
      </c>
      <c r="C18" s="200" t="s">
        <v>385</v>
      </c>
      <c r="D18" s="200" t="s">
        <v>342</v>
      </c>
      <c r="E18" s="201">
        <v>24351</v>
      </c>
      <c r="F18" s="202">
        <v>49.035616438356165</v>
      </c>
      <c r="G18" s="201">
        <v>42614</v>
      </c>
      <c r="H18" s="202">
        <v>0.58356164383561648</v>
      </c>
      <c r="I18" s="202">
        <f t="shared" si="0"/>
        <v>1</v>
      </c>
      <c r="J18" s="200" t="s">
        <v>38</v>
      </c>
      <c r="K18" s="200" t="s">
        <v>38</v>
      </c>
      <c r="L18" s="200" t="s">
        <v>394</v>
      </c>
      <c r="M18" s="200" t="s">
        <v>343</v>
      </c>
      <c r="N18" s="200" t="s">
        <v>395</v>
      </c>
      <c r="O18" s="200" t="s">
        <v>406</v>
      </c>
      <c r="P18" s="200" t="s">
        <v>407</v>
      </c>
      <c r="Q18" s="200" t="s">
        <v>363</v>
      </c>
      <c r="R18" s="200" t="s">
        <v>349</v>
      </c>
      <c r="S18" s="200" t="s">
        <v>350</v>
      </c>
      <c r="T18" s="200" t="s">
        <v>408</v>
      </c>
      <c r="U18" s="203">
        <v>884.68</v>
      </c>
      <c r="V18" s="204">
        <v>24343</v>
      </c>
      <c r="W18" s="205">
        <v>22185312.198463984</v>
      </c>
      <c r="X18" s="205" t="s">
        <v>352</v>
      </c>
      <c r="Y18" s="205">
        <v>25077.216845033214</v>
      </c>
      <c r="Z18" s="206">
        <v>1</v>
      </c>
      <c r="AA18" s="207">
        <v>6081.71</v>
      </c>
      <c r="AB18" s="207">
        <v>6.8744743862187461</v>
      </c>
      <c r="AC18" s="207">
        <v>2.7413227028741437E-4</v>
      </c>
      <c r="AD18" s="208">
        <v>0.125</v>
      </c>
      <c r="AE18" s="209" t="s">
        <v>343</v>
      </c>
      <c r="AF18" s="204" t="s">
        <v>343</v>
      </c>
      <c r="AG18" s="204" t="s">
        <v>343</v>
      </c>
      <c r="AH18" s="210" t="s">
        <v>343</v>
      </c>
      <c r="AI18" s="210">
        <v>1</v>
      </c>
      <c r="AJ18" s="210" t="s">
        <v>343</v>
      </c>
      <c r="AK18" s="211" t="s">
        <v>343</v>
      </c>
      <c r="AL18" s="205">
        <v>17.011299999999999</v>
      </c>
      <c r="AM18" s="205">
        <v>0.68872049999999996</v>
      </c>
      <c r="AN18" s="205">
        <v>9.1360460000000003</v>
      </c>
    </row>
    <row r="19" spans="1:40" x14ac:dyDescent="0.2">
      <c r="A19" s="199">
        <v>413</v>
      </c>
      <c r="B19" s="200" t="s">
        <v>409</v>
      </c>
      <c r="C19" s="200" t="s">
        <v>410</v>
      </c>
      <c r="D19" s="200" t="s">
        <v>342</v>
      </c>
      <c r="E19" s="201">
        <v>35809</v>
      </c>
      <c r="F19" s="202">
        <v>17.643835616438356</v>
      </c>
      <c r="G19" s="201">
        <v>47696</v>
      </c>
      <c r="H19" s="202">
        <v>14.506849315068493</v>
      </c>
      <c r="I19" s="202">
        <f t="shared" si="0"/>
        <v>15</v>
      </c>
      <c r="J19" s="200" t="s">
        <v>411</v>
      </c>
      <c r="K19" s="200" t="s">
        <v>412</v>
      </c>
      <c r="L19" s="200" t="s">
        <v>413</v>
      </c>
      <c r="M19" s="200" t="s">
        <v>414</v>
      </c>
      <c r="N19" s="200" t="s">
        <v>415</v>
      </c>
      <c r="O19" s="200" t="s">
        <v>416</v>
      </c>
      <c r="P19" s="200" t="s">
        <v>417</v>
      </c>
      <c r="Q19" s="200" t="s">
        <v>348</v>
      </c>
      <c r="R19" s="200" t="s">
        <v>364</v>
      </c>
      <c r="S19" s="200" t="s">
        <v>350</v>
      </c>
      <c r="T19" s="200" t="s">
        <v>418</v>
      </c>
      <c r="U19" s="203">
        <v>1653</v>
      </c>
      <c r="V19" s="204" t="s">
        <v>343</v>
      </c>
      <c r="W19" s="205">
        <v>4842416.4924158668</v>
      </c>
      <c r="X19" s="205" t="s">
        <v>366</v>
      </c>
      <c r="Y19" s="205">
        <v>2929.4715622600525</v>
      </c>
      <c r="Z19" s="206" t="s">
        <v>343</v>
      </c>
      <c r="AA19" s="207" t="s">
        <v>343</v>
      </c>
      <c r="AB19" s="207" t="s">
        <v>343</v>
      </c>
      <c r="AC19" s="207" t="s">
        <v>343</v>
      </c>
      <c r="AD19" s="208">
        <v>0.08</v>
      </c>
      <c r="AE19" s="209" t="s">
        <v>343</v>
      </c>
      <c r="AF19" s="204" t="s">
        <v>343</v>
      </c>
      <c r="AG19" s="204" t="s">
        <v>343</v>
      </c>
      <c r="AH19" s="210" t="s">
        <v>343</v>
      </c>
      <c r="AI19" s="210" t="s">
        <v>343</v>
      </c>
      <c r="AJ19" s="210" t="s">
        <v>343</v>
      </c>
      <c r="AK19" s="211" t="s">
        <v>419</v>
      </c>
      <c r="AL19" s="205">
        <v>25.54365</v>
      </c>
      <c r="AM19" s="205">
        <v>1.202383</v>
      </c>
      <c r="AN19" s="205">
        <v>8.1848639999999993</v>
      </c>
    </row>
    <row r="20" spans="1:40" x14ac:dyDescent="0.2">
      <c r="A20" s="199">
        <v>422</v>
      </c>
      <c r="B20" s="200" t="s">
        <v>420</v>
      </c>
      <c r="C20" s="200" t="s">
        <v>383</v>
      </c>
      <c r="D20" s="200" t="s">
        <v>342</v>
      </c>
      <c r="E20" s="201">
        <v>38930</v>
      </c>
      <c r="F20" s="202">
        <v>9.0931506849315067</v>
      </c>
      <c r="G20" s="201">
        <v>46235</v>
      </c>
      <c r="H20" s="202">
        <v>10.504109589041096</v>
      </c>
      <c r="I20" s="202">
        <f t="shared" si="0"/>
        <v>11</v>
      </c>
      <c r="J20" s="200" t="s">
        <v>411</v>
      </c>
      <c r="K20" s="200" t="s">
        <v>412</v>
      </c>
      <c r="L20" s="200" t="s">
        <v>421</v>
      </c>
      <c r="M20" s="200" t="s">
        <v>414</v>
      </c>
      <c r="N20" s="200" t="s">
        <v>415</v>
      </c>
      <c r="O20" s="200" t="s">
        <v>422</v>
      </c>
      <c r="P20" s="200" t="s">
        <v>423</v>
      </c>
      <c r="Q20" s="200" t="s">
        <v>348</v>
      </c>
      <c r="R20" s="200" t="s">
        <v>343</v>
      </c>
      <c r="S20" s="200" t="s">
        <v>379</v>
      </c>
      <c r="T20" s="200" t="s">
        <v>424</v>
      </c>
      <c r="U20" s="203">
        <v>314.52999999999997</v>
      </c>
      <c r="V20" s="204">
        <v>38848</v>
      </c>
      <c r="W20" s="205">
        <v>792335</v>
      </c>
      <c r="X20" s="205" t="s">
        <v>404</v>
      </c>
      <c r="Y20" s="205">
        <v>2519.1078752424255</v>
      </c>
      <c r="Z20" s="206">
        <v>1</v>
      </c>
      <c r="AA20" s="207">
        <v>47179.5</v>
      </c>
      <c r="AB20" s="207">
        <v>150</v>
      </c>
      <c r="AC20" s="207">
        <v>5.954488947225605E-2</v>
      </c>
      <c r="AD20" s="208">
        <v>0.08</v>
      </c>
      <c r="AE20" s="209" t="s">
        <v>343</v>
      </c>
      <c r="AF20" s="204" t="s">
        <v>343</v>
      </c>
      <c r="AG20" s="204" t="s">
        <v>343</v>
      </c>
      <c r="AH20" s="210" t="s">
        <v>343</v>
      </c>
      <c r="AI20" s="210" t="s">
        <v>343</v>
      </c>
      <c r="AJ20" s="210" t="s">
        <v>343</v>
      </c>
      <c r="AK20" s="211" t="s">
        <v>419</v>
      </c>
      <c r="AL20" s="205" t="s">
        <v>343</v>
      </c>
      <c r="AM20" s="205" t="s">
        <v>343</v>
      </c>
      <c r="AN20" s="205" t="s">
        <v>343</v>
      </c>
    </row>
    <row r="21" spans="1:40" x14ac:dyDescent="0.2">
      <c r="A21" s="199">
        <v>423</v>
      </c>
      <c r="B21" s="200" t="s">
        <v>425</v>
      </c>
      <c r="C21" s="200" t="s">
        <v>383</v>
      </c>
      <c r="D21" s="200" t="s">
        <v>342</v>
      </c>
      <c r="E21" s="201">
        <v>38626</v>
      </c>
      <c r="F21" s="202">
        <v>9.9232876712328775</v>
      </c>
      <c r="G21" s="201">
        <v>45931</v>
      </c>
      <c r="H21" s="202">
        <v>9.6739726027397257</v>
      </c>
      <c r="I21" s="202">
        <f t="shared" si="0"/>
        <v>10</v>
      </c>
      <c r="J21" s="200" t="s">
        <v>411</v>
      </c>
      <c r="K21" s="200" t="s">
        <v>412</v>
      </c>
      <c r="L21" s="200" t="s">
        <v>426</v>
      </c>
      <c r="M21" s="200" t="s">
        <v>414</v>
      </c>
      <c r="N21" s="200" t="s">
        <v>415</v>
      </c>
      <c r="O21" s="200" t="s">
        <v>416</v>
      </c>
      <c r="P21" s="200" t="s">
        <v>417</v>
      </c>
      <c r="Q21" s="200" t="s">
        <v>348</v>
      </c>
      <c r="R21" s="200" t="s">
        <v>364</v>
      </c>
      <c r="S21" s="200" t="s">
        <v>350</v>
      </c>
      <c r="T21" s="200" t="s">
        <v>418</v>
      </c>
      <c r="U21" s="203">
        <v>1210.4000000000001</v>
      </c>
      <c r="V21" s="204">
        <v>38560</v>
      </c>
      <c r="W21" s="205">
        <v>2900000</v>
      </c>
      <c r="X21" s="205" t="s">
        <v>404</v>
      </c>
      <c r="Y21" s="205">
        <v>2395.9021810971576</v>
      </c>
      <c r="Z21" s="206">
        <v>1</v>
      </c>
      <c r="AA21" s="207">
        <v>501003</v>
      </c>
      <c r="AB21" s="207">
        <v>413.91523463317907</v>
      </c>
      <c r="AC21" s="207">
        <v>0.17275965517241379</v>
      </c>
      <c r="AD21" s="208">
        <v>0.08</v>
      </c>
      <c r="AE21" s="209" t="s">
        <v>343</v>
      </c>
      <c r="AF21" s="204" t="s">
        <v>343</v>
      </c>
      <c r="AG21" s="204" t="s">
        <v>343</v>
      </c>
      <c r="AH21" s="210" t="s">
        <v>343</v>
      </c>
      <c r="AI21" s="210" t="s">
        <v>343</v>
      </c>
      <c r="AJ21" s="210" t="s">
        <v>343</v>
      </c>
      <c r="AK21" s="211" t="s">
        <v>419</v>
      </c>
      <c r="AL21" s="205">
        <v>25.54365</v>
      </c>
      <c r="AM21" s="205">
        <v>1.202383</v>
      </c>
      <c r="AN21" s="205">
        <v>8.1848639999999993</v>
      </c>
    </row>
    <row r="22" spans="1:40" x14ac:dyDescent="0.2">
      <c r="A22" s="199">
        <v>410</v>
      </c>
      <c r="B22" s="200" t="s">
        <v>427</v>
      </c>
      <c r="C22" s="200" t="s">
        <v>385</v>
      </c>
      <c r="D22" s="200" t="s">
        <v>342</v>
      </c>
      <c r="E22" s="201">
        <v>34547</v>
      </c>
      <c r="F22" s="202">
        <v>21.101369863013698</v>
      </c>
      <c r="G22" s="201">
        <v>42401</v>
      </c>
      <c r="H22" s="202">
        <v>0</v>
      </c>
      <c r="I22" s="202">
        <f t="shared" si="0"/>
        <v>1</v>
      </c>
      <c r="J22" s="200" t="s">
        <v>411</v>
      </c>
      <c r="K22" s="200" t="s">
        <v>428</v>
      </c>
      <c r="L22" s="200" t="s">
        <v>429</v>
      </c>
      <c r="M22" s="200" t="s">
        <v>414</v>
      </c>
      <c r="N22" s="200" t="s">
        <v>415</v>
      </c>
      <c r="O22" s="200" t="s">
        <v>430</v>
      </c>
      <c r="P22" s="200" t="s">
        <v>431</v>
      </c>
      <c r="Q22" s="200" t="s">
        <v>348</v>
      </c>
      <c r="R22" s="200" t="s">
        <v>349</v>
      </c>
      <c r="S22" s="200" t="s">
        <v>350</v>
      </c>
      <c r="T22" s="200" t="s">
        <v>432</v>
      </c>
      <c r="U22" s="203">
        <v>1609.5</v>
      </c>
      <c r="V22" s="204">
        <v>34411</v>
      </c>
      <c r="W22" s="205">
        <v>8065000</v>
      </c>
      <c r="X22" s="205" t="s">
        <v>404</v>
      </c>
      <c r="Y22" s="205">
        <v>5010.8729419074243</v>
      </c>
      <c r="Z22" s="206">
        <v>1</v>
      </c>
      <c r="AA22" s="207">
        <v>330000</v>
      </c>
      <c r="AB22" s="207">
        <v>205.03261882572227</v>
      </c>
      <c r="AC22" s="207">
        <v>4.091754494730316E-2</v>
      </c>
      <c r="AD22" s="208">
        <v>0.08</v>
      </c>
      <c r="AE22" s="209" t="s">
        <v>343</v>
      </c>
      <c r="AF22" s="204" t="s">
        <v>343</v>
      </c>
      <c r="AG22" s="204" t="s">
        <v>343</v>
      </c>
      <c r="AH22" s="210" t="s">
        <v>343</v>
      </c>
      <c r="AI22" s="210" t="s">
        <v>343</v>
      </c>
      <c r="AJ22" s="210" t="s">
        <v>343</v>
      </c>
      <c r="AK22" s="211" t="s">
        <v>419</v>
      </c>
      <c r="AL22" s="205" t="s">
        <v>343</v>
      </c>
      <c r="AM22" s="205" t="s">
        <v>343</v>
      </c>
      <c r="AN22" s="205" t="s">
        <v>343</v>
      </c>
    </row>
    <row r="23" spans="1:40" x14ac:dyDescent="0.2">
      <c r="A23" s="199">
        <v>419</v>
      </c>
      <c r="B23" s="200" t="s">
        <v>433</v>
      </c>
      <c r="C23" s="200" t="s">
        <v>383</v>
      </c>
      <c r="D23" s="200" t="s">
        <v>434</v>
      </c>
      <c r="E23" s="201">
        <v>33420</v>
      </c>
      <c r="F23" s="202" t="s">
        <v>343</v>
      </c>
      <c r="G23" s="201" t="s">
        <v>343</v>
      </c>
      <c r="H23" s="202" t="s">
        <v>343</v>
      </c>
      <c r="I23" s="202" t="e">
        <f t="shared" si="0"/>
        <v>#VALUE!</v>
      </c>
      <c r="J23" s="200" t="s">
        <v>411</v>
      </c>
      <c r="K23" s="200" t="s">
        <v>412</v>
      </c>
      <c r="L23" s="200" t="s">
        <v>435</v>
      </c>
      <c r="M23" s="200" t="s">
        <v>414</v>
      </c>
      <c r="N23" s="200" t="s">
        <v>415</v>
      </c>
      <c r="O23" s="200" t="s">
        <v>436</v>
      </c>
      <c r="P23" s="200" t="s">
        <v>437</v>
      </c>
      <c r="Q23" s="200" t="s">
        <v>348</v>
      </c>
      <c r="R23" s="200" t="s">
        <v>343</v>
      </c>
      <c r="S23" s="200" t="s">
        <v>379</v>
      </c>
      <c r="T23" s="200" t="s">
        <v>438</v>
      </c>
      <c r="U23" s="203">
        <v>180</v>
      </c>
      <c r="V23" s="204">
        <v>33220</v>
      </c>
      <c r="W23" s="205">
        <v>4335500</v>
      </c>
      <c r="X23" s="205" t="s">
        <v>404</v>
      </c>
      <c r="Y23" s="205">
        <v>24086.111111111109</v>
      </c>
      <c r="Z23" s="206">
        <v>3</v>
      </c>
      <c r="AA23" s="207">
        <v>196000</v>
      </c>
      <c r="AB23" s="207">
        <v>1088.8888888888889</v>
      </c>
      <c r="AC23" s="207">
        <v>4.5208165148195131E-2</v>
      </c>
      <c r="AD23" s="208">
        <v>0.08</v>
      </c>
      <c r="AE23" s="209" t="s">
        <v>343</v>
      </c>
      <c r="AF23" s="204" t="s">
        <v>343</v>
      </c>
      <c r="AG23" s="204" t="s">
        <v>343</v>
      </c>
      <c r="AH23" s="210" t="s">
        <v>343</v>
      </c>
      <c r="AI23" s="210" t="s">
        <v>343</v>
      </c>
      <c r="AJ23" s="210" t="s">
        <v>343</v>
      </c>
      <c r="AK23" s="211" t="s">
        <v>419</v>
      </c>
      <c r="AL23" s="205" t="s">
        <v>343</v>
      </c>
      <c r="AM23" s="205" t="s">
        <v>343</v>
      </c>
      <c r="AN23" s="205" t="s">
        <v>343</v>
      </c>
    </row>
    <row r="24" spans="1:40" x14ac:dyDescent="0.2">
      <c r="A24" s="199">
        <v>418</v>
      </c>
      <c r="B24" s="200" t="s">
        <v>439</v>
      </c>
      <c r="C24" s="200" t="s">
        <v>383</v>
      </c>
      <c r="D24" s="200" t="s">
        <v>434</v>
      </c>
      <c r="E24" s="201">
        <v>31868</v>
      </c>
      <c r="F24" s="202" t="s">
        <v>343</v>
      </c>
      <c r="G24" s="201" t="s">
        <v>343</v>
      </c>
      <c r="H24" s="202" t="s">
        <v>343</v>
      </c>
      <c r="I24" s="202" t="e">
        <f t="shared" si="0"/>
        <v>#VALUE!</v>
      </c>
      <c r="J24" s="200" t="s">
        <v>411</v>
      </c>
      <c r="K24" s="200" t="s">
        <v>412</v>
      </c>
      <c r="L24" s="200" t="s">
        <v>435</v>
      </c>
      <c r="M24" s="200" t="s">
        <v>414</v>
      </c>
      <c r="N24" s="200" t="s">
        <v>415</v>
      </c>
      <c r="O24" s="200" t="s">
        <v>440</v>
      </c>
      <c r="P24" s="200" t="s">
        <v>441</v>
      </c>
      <c r="Q24" s="200" t="s">
        <v>348</v>
      </c>
      <c r="R24" s="200" t="s">
        <v>343</v>
      </c>
      <c r="S24" s="200" t="s">
        <v>379</v>
      </c>
      <c r="T24" s="200" t="s">
        <v>438</v>
      </c>
      <c r="U24" s="203">
        <v>1090</v>
      </c>
      <c r="V24" s="204">
        <v>31680</v>
      </c>
      <c r="W24" s="205">
        <v>3193124.002863457</v>
      </c>
      <c r="X24" s="205" t="s">
        <v>366</v>
      </c>
      <c r="Y24" s="205">
        <v>2929.4715622600525</v>
      </c>
      <c r="Z24" s="206">
        <v>1</v>
      </c>
      <c r="AA24" s="207">
        <v>109000</v>
      </c>
      <c r="AB24" s="207">
        <v>100</v>
      </c>
      <c r="AC24" s="207">
        <v>3.4135849375800456E-2</v>
      </c>
      <c r="AD24" s="208">
        <v>0.08</v>
      </c>
      <c r="AE24" s="209" t="s">
        <v>343</v>
      </c>
      <c r="AF24" s="204" t="s">
        <v>343</v>
      </c>
      <c r="AG24" s="204" t="s">
        <v>343</v>
      </c>
      <c r="AH24" s="210" t="s">
        <v>343</v>
      </c>
      <c r="AI24" s="210" t="s">
        <v>343</v>
      </c>
      <c r="AJ24" s="210" t="s">
        <v>343</v>
      </c>
      <c r="AK24" s="211" t="s">
        <v>419</v>
      </c>
      <c r="AL24" s="205" t="s">
        <v>343</v>
      </c>
      <c r="AM24" s="205" t="s">
        <v>343</v>
      </c>
      <c r="AN24" s="205" t="s">
        <v>343</v>
      </c>
    </row>
    <row r="25" spans="1:40" x14ac:dyDescent="0.2">
      <c r="A25" s="199">
        <v>434</v>
      </c>
      <c r="B25" s="200" t="s">
        <v>442</v>
      </c>
      <c r="C25" s="200" t="s">
        <v>388</v>
      </c>
      <c r="D25" s="200" t="s">
        <v>342</v>
      </c>
      <c r="E25" s="201">
        <v>30103</v>
      </c>
      <c r="F25" s="202">
        <v>33.271232876712325</v>
      </c>
      <c r="G25" s="201" t="s">
        <v>343</v>
      </c>
      <c r="H25" s="202" t="s">
        <v>343</v>
      </c>
      <c r="I25" s="202" t="e">
        <f t="shared" si="0"/>
        <v>#VALUE!</v>
      </c>
      <c r="J25" s="200" t="s">
        <v>411</v>
      </c>
      <c r="K25" s="200" t="s">
        <v>412</v>
      </c>
      <c r="L25" s="200" t="s">
        <v>443</v>
      </c>
      <c r="M25" s="200" t="s">
        <v>414</v>
      </c>
      <c r="N25" s="200" t="s">
        <v>415</v>
      </c>
      <c r="O25" s="200" t="s">
        <v>444</v>
      </c>
      <c r="P25" s="200" t="s">
        <v>445</v>
      </c>
      <c r="Q25" s="200" t="s">
        <v>348</v>
      </c>
      <c r="R25" s="200" t="s">
        <v>343</v>
      </c>
      <c r="S25" s="200" t="s">
        <v>379</v>
      </c>
      <c r="T25" s="200" t="s">
        <v>446</v>
      </c>
      <c r="U25" s="203">
        <v>1430.41</v>
      </c>
      <c r="V25" s="204">
        <v>29854</v>
      </c>
      <c r="W25" s="205">
        <v>4190345.4173724018</v>
      </c>
      <c r="X25" s="205" t="s">
        <v>366</v>
      </c>
      <c r="Y25" s="205">
        <v>2929.4715622600525</v>
      </c>
      <c r="Z25" s="206" t="s">
        <v>343</v>
      </c>
      <c r="AA25" s="207">
        <v>35760.25</v>
      </c>
      <c r="AB25" s="207">
        <v>25</v>
      </c>
      <c r="AC25" s="207">
        <v>8.533962343950114E-3</v>
      </c>
      <c r="AD25" s="208">
        <v>0.08</v>
      </c>
      <c r="AE25" s="209" t="s">
        <v>343</v>
      </c>
      <c r="AF25" s="204" t="s">
        <v>343</v>
      </c>
      <c r="AG25" s="204" t="s">
        <v>343</v>
      </c>
      <c r="AH25" s="210" t="s">
        <v>343</v>
      </c>
      <c r="AI25" s="210" t="s">
        <v>343</v>
      </c>
      <c r="AJ25" s="210" t="s">
        <v>343</v>
      </c>
      <c r="AK25" s="211" t="s">
        <v>419</v>
      </c>
      <c r="AL25" s="205" t="s">
        <v>343</v>
      </c>
      <c r="AM25" s="205" t="s">
        <v>343</v>
      </c>
      <c r="AN25" s="205" t="s">
        <v>343</v>
      </c>
    </row>
    <row r="26" spans="1:40" x14ac:dyDescent="0.2">
      <c r="A26" s="199">
        <v>578</v>
      </c>
      <c r="B26" s="200" t="s">
        <v>447</v>
      </c>
      <c r="C26" s="200" t="s">
        <v>385</v>
      </c>
      <c r="D26" s="200" t="s">
        <v>342</v>
      </c>
      <c r="E26" s="201">
        <v>41061</v>
      </c>
      <c r="F26" s="202">
        <v>3.2493150684931509</v>
      </c>
      <c r="G26" s="201">
        <v>48366</v>
      </c>
      <c r="H26" s="202">
        <v>16.342465753424658</v>
      </c>
      <c r="I26" s="202">
        <f t="shared" si="0"/>
        <v>17</v>
      </c>
      <c r="J26" s="200" t="s">
        <v>38</v>
      </c>
      <c r="K26" s="200" t="s">
        <v>38</v>
      </c>
      <c r="L26" s="200" t="s">
        <v>448</v>
      </c>
      <c r="M26" s="200" t="s">
        <v>449</v>
      </c>
      <c r="N26" s="200" t="s">
        <v>395</v>
      </c>
      <c r="O26" s="200" t="s">
        <v>450</v>
      </c>
      <c r="P26" s="200" t="s">
        <v>451</v>
      </c>
      <c r="Q26" s="200" t="s">
        <v>348</v>
      </c>
      <c r="R26" s="200" t="s">
        <v>349</v>
      </c>
      <c r="S26" s="200" t="s">
        <v>350</v>
      </c>
      <c r="T26" s="200" t="s">
        <v>452</v>
      </c>
      <c r="U26" s="203">
        <v>2679.86</v>
      </c>
      <c r="V26" s="204">
        <v>40863</v>
      </c>
      <c r="W26" s="205">
        <v>35500000</v>
      </c>
      <c r="X26" s="205" t="s">
        <v>404</v>
      </c>
      <c r="Y26" s="205">
        <v>13246.96066212414</v>
      </c>
      <c r="Z26" s="206">
        <v>1</v>
      </c>
      <c r="AA26" s="207">
        <v>10650000</v>
      </c>
      <c r="AB26" s="207">
        <v>3974.0881986372419</v>
      </c>
      <c r="AC26" s="207">
        <v>0.3</v>
      </c>
      <c r="AD26" s="208">
        <v>0.08</v>
      </c>
      <c r="AE26" s="209" t="s">
        <v>343</v>
      </c>
      <c r="AF26" s="204" t="s">
        <v>343</v>
      </c>
      <c r="AG26" s="204" t="s">
        <v>343</v>
      </c>
      <c r="AH26" s="210" t="s">
        <v>343</v>
      </c>
      <c r="AI26" s="210" t="s">
        <v>343</v>
      </c>
      <c r="AJ26" s="210" t="s">
        <v>343</v>
      </c>
      <c r="AK26" s="211" t="s">
        <v>453</v>
      </c>
      <c r="AL26" s="205">
        <v>20.330169999999999</v>
      </c>
      <c r="AM26" s="205">
        <v>0.4121513</v>
      </c>
      <c r="AN26" s="205">
        <v>5.53261</v>
      </c>
    </row>
    <row r="27" spans="1:40" x14ac:dyDescent="0.2">
      <c r="A27" s="199">
        <v>1034</v>
      </c>
      <c r="B27" s="200" t="s">
        <v>454</v>
      </c>
      <c r="C27" s="200" t="s">
        <v>354</v>
      </c>
      <c r="D27" s="200" t="s">
        <v>342</v>
      </c>
      <c r="E27" s="201">
        <v>22586</v>
      </c>
      <c r="F27" s="202">
        <v>53.871232876712327</v>
      </c>
      <c r="G27" s="201">
        <v>44501</v>
      </c>
      <c r="H27" s="202">
        <v>5.7534246575342465</v>
      </c>
      <c r="I27" s="202">
        <f t="shared" si="0"/>
        <v>6</v>
      </c>
      <c r="J27" s="200" t="s">
        <v>455</v>
      </c>
      <c r="K27" s="200" t="s">
        <v>456</v>
      </c>
      <c r="L27" s="200" t="s">
        <v>457</v>
      </c>
      <c r="M27" s="200" t="s">
        <v>458</v>
      </c>
      <c r="N27" s="200" t="s">
        <v>459</v>
      </c>
      <c r="O27" s="200" t="s">
        <v>460</v>
      </c>
      <c r="P27" s="200" t="s">
        <v>461</v>
      </c>
      <c r="Q27" s="200" t="s">
        <v>363</v>
      </c>
      <c r="R27" s="200" t="s">
        <v>343</v>
      </c>
      <c r="S27" s="200" t="s">
        <v>350</v>
      </c>
      <c r="T27" s="200" t="s">
        <v>462</v>
      </c>
      <c r="U27" s="203">
        <v>280</v>
      </c>
      <c r="V27" s="204" t="s">
        <v>343</v>
      </c>
      <c r="W27" s="205" t="s">
        <v>343</v>
      </c>
      <c r="X27" s="205" t="s">
        <v>463</v>
      </c>
      <c r="Y27" s="205" t="s">
        <v>343</v>
      </c>
      <c r="Z27" s="206" t="s">
        <v>343</v>
      </c>
      <c r="AA27" s="207" t="s">
        <v>343</v>
      </c>
      <c r="AB27" s="207" t="s">
        <v>343</v>
      </c>
      <c r="AC27" s="207" t="s">
        <v>343</v>
      </c>
      <c r="AD27" s="208">
        <v>0.125</v>
      </c>
      <c r="AE27" s="209">
        <v>0.08</v>
      </c>
      <c r="AF27" s="204">
        <v>33449</v>
      </c>
      <c r="AG27" s="204" t="s">
        <v>343</v>
      </c>
      <c r="AH27" s="210" t="s">
        <v>343</v>
      </c>
      <c r="AI27" s="210">
        <v>2</v>
      </c>
      <c r="AJ27" s="210">
        <v>2</v>
      </c>
      <c r="AK27" s="211" t="s">
        <v>453</v>
      </c>
      <c r="AL27" s="205" t="s">
        <v>343</v>
      </c>
      <c r="AM27" s="205" t="s">
        <v>343</v>
      </c>
      <c r="AN27" s="205" t="s">
        <v>343</v>
      </c>
    </row>
    <row r="28" spans="1:40" x14ac:dyDescent="0.2">
      <c r="A28" s="199">
        <v>1033</v>
      </c>
      <c r="B28" s="200" t="s">
        <v>464</v>
      </c>
      <c r="C28" s="200" t="s">
        <v>383</v>
      </c>
      <c r="D28" s="200" t="s">
        <v>342</v>
      </c>
      <c r="E28" s="201">
        <v>26024</v>
      </c>
      <c r="F28" s="202">
        <v>44.446575342465756</v>
      </c>
      <c r="G28" s="201">
        <v>44501</v>
      </c>
      <c r="H28" s="202">
        <v>5.7534246575342465</v>
      </c>
      <c r="I28" s="202">
        <f t="shared" si="0"/>
        <v>6</v>
      </c>
      <c r="J28" s="200" t="s">
        <v>455</v>
      </c>
      <c r="K28" s="200" t="s">
        <v>456</v>
      </c>
      <c r="L28" s="200" t="s">
        <v>457</v>
      </c>
      <c r="M28" s="200" t="s">
        <v>458</v>
      </c>
      <c r="N28" s="200" t="s">
        <v>459</v>
      </c>
      <c r="O28" s="200" t="s">
        <v>460</v>
      </c>
      <c r="P28" s="200" t="s">
        <v>461</v>
      </c>
      <c r="Q28" s="200" t="s">
        <v>363</v>
      </c>
      <c r="R28" s="200" t="s">
        <v>343</v>
      </c>
      <c r="S28" s="200" t="s">
        <v>350</v>
      </c>
      <c r="T28" s="200" t="s">
        <v>462</v>
      </c>
      <c r="U28" s="203">
        <v>241.09</v>
      </c>
      <c r="V28" s="204">
        <v>25939</v>
      </c>
      <c r="W28" s="205" t="s">
        <v>343</v>
      </c>
      <c r="X28" s="205" t="s">
        <v>463</v>
      </c>
      <c r="Y28" s="205" t="s">
        <v>343</v>
      </c>
      <c r="Z28" s="206">
        <v>3</v>
      </c>
      <c r="AA28" s="207">
        <v>14465.4</v>
      </c>
      <c r="AB28" s="207">
        <v>60</v>
      </c>
      <c r="AC28" s="207" t="s">
        <v>343</v>
      </c>
      <c r="AD28" s="208">
        <v>0.125</v>
      </c>
      <c r="AE28" s="209">
        <v>0.08</v>
      </c>
      <c r="AF28" s="204">
        <v>33449</v>
      </c>
      <c r="AG28" s="204" t="s">
        <v>343</v>
      </c>
      <c r="AH28" s="210" t="s">
        <v>343</v>
      </c>
      <c r="AI28" s="210">
        <v>2</v>
      </c>
      <c r="AJ28" s="210">
        <v>2</v>
      </c>
      <c r="AK28" s="211" t="s">
        <v>453</v>
      </c>
      <c r="AL28" s="205" t="s">
        <v>343</v>
      </c>
      <c r="AM28" s="205" t="s">
        <v>343</v>
      </c>
      <c r="AN28" s="205" t="s">
        <v>343</v>
      </c>
    </row>
    <row r="29" spans="1:40" x14ac:dyDescent="0.2">
      <c r="A29" s="199">
        <v>624</v>
      </c>
      <c r="B29" s="200" t="s">
        <v>465</v>
      </c>
      <c r="C29" s="200" t="s">
        <v>410</v>
      </c>
      <c r="D29" s="200" t="s">
        <v>342</v>
      </c>
      <c r="E29" s="201">
        <v>22647</v>
      </c>
      <c r="F29" s="202">
        <v>53.704109589041096</v>
      </c>
      <c r="G29" s="201">
        <v>44562</v>
      </c>
      <c r="H29" s="202">
        <v>5.9205479452054792</v>
      </c>
      <c r="I29" s="202">
        <f t="shared" si="0"/>
        <v>6</v>
      </c>
      <c r="J29" s="200" t="s">
        <v>38</v>
      </c>
      <c r="K29" s="200" t="s">
        <v>466</v>
      </c>
      <c r="L29" s="200" t="s">
        <v>467</v>
      </c>
      <c r="M29" s="200" t="s">
        <v>468</v>
      </c>
      <c r="N29" s="200" t="s">
        <v>395</v>
      </c>
      <c r="O29" s="200" t="s">
        <v>469</v>
      </c>
      <c r="P29" s="200" t="s">
        <v>470</v>
      </c>
      <c r="Q29" s="200" t="s">
        <v>363</v>
      </c>
      <c r="R29" s="200" t="s">
        <v>364</v>
      </c>
      <c r="S29" s="200" t="s">
        <v>350</v>
      </c>
      <c r="T29" s="200" t="s">
        <v>471</v>
      </c>
      <c r="U29" s="203">
        <v>240</v>
      </c>
      <c r="V29" s="204" t="s">
        <v>343</v>
      </c>
      <c r="W29" s="205">
        <v>5362500</v>
      </c>
      <c r="X29" s="205" t="s">
        <v>352</v>
      </c>
      <c r="Y29" s="205">
        <v>22343.75</v>
      </c>
      <c r="Z29" s="206" t="s">
        <v>343</v>
      </c>
      <c r="AA29" s="207" t="s">
        <v>343</v>
      </c>
      <c r="AB29" s="207" t="s">
        <v>343</v>
      </c>
      <c r="AC29" s="207" t="s">
        <v>343</v>
      </c>
      <c r="AD29" s="208">
        <v>0.125</v>
      </c>
      <c r="AE29" s="209" t="s">
        <v>343</v>
      </c>
      <c r="AF29" s="204" t="s">
        <v>343</v>
      </c>
      <c r="AG29" s="204" t="s">
        <v>343</v>
      </c>
      <c r="AH29" s="210" t="s">
        <v>343</v>
      </c>
      <c r="AI29" s="210" t="s">
        <v>343</v>
      </c>
      <c r="AJ29" s="210" t="s">
        <v>343</v>
      </c>
      <c r="AK29" s="211" t="s">
        <v>472</v>
      </c>
      <c r="AL29" s="205">
        <v>13.33278</v>
      </c>
      <c r="AM29" s="205">
        <v>0.79232789999999997</v>
      </c>
      <c r="AN29" s="205">
        <v>8.7291629999999998</v>
      </c>
    </row>
    <row r="30" spans="1:40" x14ac:dyDescent="0.2">
      <c r="A30" s="199">
        <v>607</v>
      </c>
      <c r="B30" s="200" t="s">
        <v>473</v>
      </c>
      <c r="C30" s="200" t="s">
        <v>474</v>
      </c>
      <c r="D30" s="200" t="s">
        <v>342</v>
      </c>
      <c r="E30" s="201">
        <v>41518</v>
      </c>
      <c r="F30" s="202">
        <v>2.0027397260273974</v>
      </c>
      <c r="G30" s="201" t="s">
        <v>343</v>
      </c>
      <c r="H30" s="202" t="s">
        <v>343</v>
      </c>
      <c r="I30" s="202" t="e">
        <f t="shared" si="0"/>
        <v>#VALUE!</v>
      </c>
      <c r="J30" s="200" t="s">
        <v>38</v>
      </c>
      <c r="K30" s="200" t="s">
        <v>38</v>
      </c>
      <c r="L30" s="200" t="s">
        <v>475</v>
      </c>
      <c r="M30" s="200" t="s">
        <v>468</v>
      </c>
      <c r="N30" s="200" t="s">
        <v>395</v>
      </c>
      <c r="O30" s="200" t="s">
        <v>343</v>
      </c>
      <c r="P30" s="200" t="s">
        <v>343</v>
      </c>
      <c r="Q30" s="200" t="s">
        <v>343</v>
      </c>
      <c r="R30" s="200" t="s">
        <v>343</v>
      </c>
      <c r="S30" s="200" t="s">
        <v>343</v>
      </c>
      <c r="T30" s="200" t="s">
        <v>343</v>
      </c>
      <c r="U30" s="203">
        <v>80</v>
      </c>
      <c r="V30" s="204" t="s">
        <v>343</v>
      </c>
      <c r="W30" s="205">
        <v>1125404.3481531632</v>
      </c>
      <c r="X30" s="205" t="s">
        <v>366</v>
      </c>
      <c r="Y30" s="205">
        <v>14067.554351914539</v>
      </c>
      <c r="Z30" s="206" t="s">
        <v>343</v>
      </c>
      <c r="AA30" s="207" t="s">
        <v>343</v>
      </c>
      <c r="AB30" s="207" t="s">
        <v>343</v>
      </c>
      <c r="AC30" s="207" t="s">
        <v>343</v>
      </c>
      <c r="AD30" s="208" t="s">
        <v>343</v>
      </c>
      <c r="AE30" s="209" t="s">
        <v>343</v>
      </c>
      <c r="AF30" s="204" t="s">
        <v>343</v>
      </c>
      <c r="AG30" s="204" t="s">
        <v>343</v>
      </c>
      <c r="AH30" s="210" t="s">
        <v>343</v>
      </c>
      <c r="AI30" s="210" t="s">
        <v>343</v>
      </c>
      <c r="AJ30" s="210" t="s">
        <v>343</v>
      </c>
      <c r="AK30" s="211" t="s">
        <v>472</v>
      </c>
      <c r="AL30" s="205" t="s">
        <v>343</v>
      </c>
      <c r="AM30" s="205" t="s">
        <v>343</v>
      </c>
      <c r="AN30" s="205" t="s">
        <v>343</v>
      </c>
    </row>
    <row r="31" spans="1:40" x14ac:dyDescent="0.2">
      <c r="A31" s="199">
        <v>604</v>
      </c>
      <c r="B31" s="200" t="s">
        <v>476</v>
      </c>
      <c r="C31" s="200" t="s">
        <v>474</v>
      </c>
      <c r="D31" s="200" t="s">
        <v>342</v>
      </c>
      <c r="E31" s="201">
        <v>37533</v>
      </c>
      <c r="F31" s="202">
        <v>12.917808219178083</v>
      </c>
      <c r="G31" s="201" t="s">
        <v>343</v>
      </c>
      <c r="H31" s="202" t="s">
        <v>343</v>
      </c>
      <c r="I31" s="202" t="e">
        <f>INT(H31)+1</f>
        <v>#VALUE!</v>
      </c>
      <c r="J31" s="200" t="s">
        <v>38</v>
      </c>
      <c r="K31" s="200" t="s">
        <v>38</v>
      </c>
      <c r="L31" s="200" t="s">
        <v>475</v>
      </c>
      <c r="M31" s="200" t="s">
        <v>468</v>
      </c>
      <c r="N31" s="200" t="s">
        <v>395</v>
      </c>
      <c r="O31" s="200" t="s">
        <v>343</v>
      </c>
      <c r="P31" s="200" t="s">
        <v>343</v>
      </c>
      <c r="Q31" s="200" t="s">
        <v>343</v>
      </c>
      <c r="R31" s="200" t="s">
        <v>343</v>
      </c>
      <c r="S31" s="200" t="s">
        <v>343</v>
      </c>
      <c r="T31" s="200" t="s">
        <v>343</v>
      </c>
      <c r="U31" s="203">
        <v>40</v>
      </c>
      <c r="V31" s="204" t="s">
        <v>343</v>
      </c>
      <c r="W31" s="205">
        <v>562702.17407658161</v>
      </c>
      <c r="X31" s="205" t="s">
        <v>366</v>
      </c>
      <c r="Y31" s="205">
        <v>14067.554351914539</v>
      </c>
      <c r="Z31" s="206" t="s">
        <v>343</v>
      </c>
      <c r="AA31" s="207" t="s">
        <v>343</v>
      </c>
      <c r="AB31" s="207" t="s">
        <v>343</v>
      </c>
      <c r="AC31" s="207" t="s">
        <v>343</v>
      </c>
      <c r="AD31" s="208" t="s">
        <v>343</v>
      </c>
      <c r="AE31" s="209" t="s">
        <v>343</v>
      </c>
      <c r="AF31" s="204" t="s">
        <v>343</v>
      </c>
      <c r="AG31" s="204" t="s">
        <v>343</v>
      </c>
      <c r="AH31" s="210" t="s">
        <v>343</v>
      </c>
      <c r="AI31" s="210" t="s">
        <v>343</v>
      </c>
      <c r="AJ31" s="210" t="s">
        <v>343</v>
      </c>
      <c r="AK31" s="211" t="s">
        <v>472</v>
      </c>
      <c r="AL31" s="205" t="s">
        <v>343</v>
      </c>
      <c r="AM31" s="205" t="s">
        <v>343</v>
      </c>
      <c r="AN31" s="205" t="s">
        <v>343</v>
      </c>
    </row>
    <row r="32" spans="1:40" x14ac:dyDescent="0.2">
      <c r="A32" s="199">
        <v>600</v>
      </c>
      <c r="B32" s="200" t="s">
        <v>477</v>
      </c>
      <c r="C32" s="200" t="s">
        <v>474</v>
      </c>
      <c r="D32" s="200" t="s">
        <v>342</v>
      </c>
      <c r="E32" s="201" t="s">
        <v>343</v>
      </c>
      <c r="F32" s="202" t="s">
        <v>343</v>
      </c>
      <c r="G32" s="201" t="s">
        <v>343</v>
      </c>
      <c r="H32" s="202" t="s">
        <v>343</v>
      </c>
      <c r="I32" s="202" t="e">
        <f t="shared" si="0"/>
        <v>#VALUE!</v>
      </c>
      <c r="J32" s="200" t="s">
        <v>38</v>
      </c>
      <c r="K32" s="200" t="s">
        <v>38</v>
      </c>
      <c r="L32" s="200" t="s">
        <v>475</v>
      </c>
      <c r="M32" s="200" t="s">
        <v>468</v>
      </c>
      <c r="N32" s="200" t="s">
        <v>395</v>
      </c>
      <c r="O32" s="200" t="s">
        <v>343</v>
      </c>
      <c r="P32" s="200" t="s">
        <v>343</v>
      </c>
      <c r="Q32" s="200" t="s">
        <v>343</v>
      </c>
      <c r="R32" s="200" t="s">
        <v>343</v>
      </c>
      <c r="S32" s="200" t="s">
        <v>343</v>
      </c>
      <c r="T32" s="200" t="s">
        <v>343</v>
      </c>
      <c r="U32" s="203">
        <v>20</v>
      </c>
      <c r="V32" s="204" t="s">
        <v>343</v>
      </c>
      <c r="W32" s="205">
        <v>281351.0870382908</v>
      </c>
      <c r="X32" s="205" t="s">
        <v>366</v>
      </c>
      <c r="Y32" s="205">
        <v>14067.554351914539</v>
      </c>
      <c r="Z32" s="206" t="s">
        <v>343</v>
      </c>
      <c r="AA32" s="207" t="s">
        <v>343</v>
      </c>
      <c r="AB32" s="207" t="s">
        <v>343</v>
      </c>
      <c r="AC32" s="207" t="s">
        <v>343</v>
      </c>
      <c r="AD32" s="208" t="s">
        <v>343</v>
      </c>
      <c r="AE32" s="209" t="s">
        <v>343</v>
      </c>
      <c r="AF32" s="204" t="s">
        <v>343</v>
      </c>
      <c r="AG32" s="204" t="s">
        <v>343</v>
      </c>
      <c r="AH32" s="210" t="s">
        <v>343</v>
      </c>
      <c r="AI32" s="210" t="s">
        <v>343</v>
      </c>
      <c r="AJ32" s="210" t="s">
        <v>343</v>
      </c>
      <c r="AK32" s="211" t="s">
        <v>472</v>
      </c>
      <c r="AL32" s="205" t="s">
        <v>343</v>
      </c>
      <c r="AM32" s="205" t="s">
        <v>343</v>
      </c>
      <c r="AN32" s="205" t="s">
        <v>343</v>
      </c>
    </row>
    <row r="33" spans="1:40" x14ac:dyDescent="0.2">
      <c r="A33" s="199">
        <v>602</v>
      </c>
      <c r="B33" s="200" t="s">
        <v>478</v>
      </c>
      <c r="C33" s="200" t="s">
        <v>474</v>
      </c>
      <c r="D33" s="200" t="s">
        <v>342</v>
      </c>
      <c r="E33" s="201">
        <v>31656</v>
      </c>
      <c r="F33" s="202">
        <v>29.021917808219179</v>
      </c>
      <c r="G33" s="201" t="s">
        <v>343</v>
      </c>
      <c r="H33" s="202" t="s">
        <v>343</v>
      </c>
      <c r="I33" s="202" t="e">
        <f t="shared" si="0"/>
        <v>#VALUE!</v>
      </c>
      <c r="J33" s="200" t="s">
        <v>38</v>
      </c>
      <c r="K33" s="200" t="s">
        <v>38</v>
      </c>
      <c r="L33" s="200" t="s">
        <v>475</v>
      </c>
      <c r="M33" s="200" t="s">
        <v>468</v>
      </c>
      <c r="N33" s="200" t="s">
        <v>395</v>
      </c>
      <c r="O33" s="200" t="s">
        <v>343</v>
      </c>
      <c r="P33" s="200" t="s">
        <v>343</v>
      </c>
      <c r="Q33" s="200" t="s">
        <v>343</v>
      </c>
      <c r="R33" s="200" t="s">
        <v>343</v>
      </c>
      <c r="S33" s="200" t="s">
        <v>343</v>
      </c>
      <c r="T33" s="200" t="s">
        <v>343</v>
      </c>
      <c r="U33" s="203">
        <v>20</v>
      </c>
      <c r="V33" s="204" t="s">
        <v>343</v>
      </c>
      <c r="W33" s="205">
        <v>281351.0870382908</v>
      </c>
      <c r="X33" s="205" t="s">
        <v>366</v>
      </c>
      <c r="Y33" s="205">
        <v>14067.554351914539</v>
      </c>
      <c r="Z33" s="206" t="s">
        <v>343</v>
      </c>
      <c r="AA33" s="207" t="s">
        <v>343</v>
      </c>
      <c r="AB33" s="207" t="s">
        <v>343</v>
      </c>
      <c r="AC33" s="207" t="s">
        <v>343</v>
      </c>
      <c r="AD33" s="208" t="s">
        <v>343</v>
      </c>
      <c r="AE33" s="209" t="s">
        <v>343</v>
      </c>
      <c r="AF33" s="204" t="s">
        <v>343</v>
      </c>
      <c r="AG33" s="204" t="s">
        <v>343</v>
      </c>
      <c r="AH33" s="210" t="s">
        <v>343</v>
      </c>
      <c r="AI33" s="210" t="s">
        <v>343</v>
      </c>
      <c r="AJ33" s="210" t="s">
        <v>343</v>
      </c>
      <c r="AK33" s="211" t="s">
        <v>472</v>
      </c>
      <c r="AL33" s="205" t="s">
        <v>343</v>
      </c>
      <c r="AM33" s="205" t="s">
        <v>343</v>
      </c>
      <c r="AN33" s="205" t="s">
        <v>343</v>
      </c>
    </row>
    <row r="34" spans="1:40" x14ac:dyDescent="0.2">
      <c r="A34" s="199">
        <v>680</v>
      </c>
      <c r="B34" s="200" t="s">
        <v>479</v>
      </c>
      <c r="C34" s="200" t="s">
        <v>385</v>
      </c>
      <c r="D34" s="200" t="s">
        <v>342</v>
      </c>
      <c r="E34" s="201">
        <v>40210</v>
      </c>
      <c r="F34" s="202">
        <v>5.5863013698630137</v>
      </c>
      <c r="G34" s="201">
        <v>47515</v>
      </c>
      <c r="H34" s="202">
        <v>14.010958904109589</v>
      </c>
      <c r="I34" s="202">
        <f t="shared" si="0"/>
        <v>15</v>
      </c>
      <c r="J34" s="200" t="s">
        <v>38</v>
      </c>
      <c r="K34" s="200" t="s">
        <v>466</v>
      </c>
      <c r="L34" s="200" t="s">
        <v>467</v>
      </c>
      <c r="M34" s="200" t="s">
        <v>468</v>
      </c>
      <c r="N34" s="200" t="s">
        <v>395</v>
      </c>
      <c r="O34" s="200" t="s">
        <v>469</v>
      </c>
      <c r="P34" s="200" t="s">
        <v>470</v>
      </c>
      <c r="Q34" s="200" t="s">
        <v>363</v>
      </c>
      <c r="R34" s="200" t="s">
        <v>364</v>
      </c>
      <c r="S34" s="200" t="s">
        <v>350</v>
      </c>
      <c r="T34" s="200" t="s">
        <v>471</v>
      </c>
      <c r="U34" s="203">
        <v>160</v>
      </c>
      <c r="V34" s="204">
        <v>40101</v>
      </c>
      <c r="W34" s="205">
        <v>3000000</v>
      </c>
      <c r="X34" s="205" t="s">
        <v>404</v>
      </c>
      <c r="Y34" s="205">
        <v>18750</v>
      </c>
      <c r="Z34" s="206" t="s">
        <v>343</v>
      </c>
      <c r="AA34" s="207" t="s">
        <v>343</v>
      </c>
      <c r="AB34" s="207" t="s">
        <v>343</v>
      </c>
      <c r="AC34" s="207" t="s">
        <v>343</v>
      </c>
      <c r="AD34" s="208">
        <v>0.125</v>
      </c>
      <c r="AE34" s="209" t="s">
        <v>343</v>
      </c>
      <c r="AF34" s="204" t="s">
        <v>343</v>
      </c>
      <c r="AG34" s="204" t="s">
        <v>343</v>
      </c>
      <c r="AH34" s="210" t="s">
        <v>343</v>
      </c>
      <c r="AI34" s="210">
        <v>1</v>
      </c>
      <c r="AJ34" s="210" t="s">
        <v>343</v>
      </c>
      <c r="AK34" s="211" t="s">
        <v>472</v>
      </c>
      <c r="AL34" s="205">
        <v>13.33278</v>
      </c>
      <c r="AM34" s="205">
        <v>0.79232789999999997</v>
      </c>
      <c r="AN34" s="205">
        <v>8.7291629999999998</v>
      </c>
    </row>
    <row r="35" spans="1:40" x14ac:dyDescent="0.2">
      <c r="A35" s="199">
        <v>669</v>
      </c>
      <c r="B35" s="200" t="s">
        <v>480</v>
      </c>
      <c r="C35" s="200" t="s">
        <v>388</v>
      </c>
      <c r="D35" s="200" t="s">
        <v>342</v>
      </c>
      <c r="E35" s="201">
        <v>39203</v>
      </c>
      <c r="F35" s="202">
        <v>8.3369863013698637</v>
      </c>
      <c r="G35" s="201">
        <v>46508</v>
      </c>
      <c r="H35" s="202">
        <v>11.254794520547945</v>
      </c>
      <c r="I35" s="202">
        <f t="shared" si="0"/>
        <v>12</v>
      </c>
      <c r="J35" s="200" t="s">
        <v>38</v>
      </c>
      <c r="K35" s="200" t="s">
        <v>466</v>
      </c>
      <c r="L35" s="200" t="s">
        <v>467</v>
      </c>
      <c r="M35" s="200" t="s">
        <v>468</v>
      </c>
      <c r="N35" s="200" t="s">
        <v>395</v>
      </c>
      <c r="O35" s="200" t="s">
        <v>469</v>
      </c>
      <c r="P35" s="200" t="s">
        <v>470</v>
      </c>
      <c r="Q35" s="200" t="s">
        <v>363</v>
      </c>
      <c r="R35" s="200" t="s">
        <v>364</v>
      </c>
      <c r="S35" s="200" t="s">
        <v>350</v>
      </c>
      <c r="T35" s="200" t="s">
        <v>471</v>
      </c>
      <c r="U35" s="203">
        <v>320</v>
      </c>
      <c r="V35" s="204">
        <v>38972</v>
      </c>
      <c r="W35" s="205">
        <v>8300000</v>
      </c>
      <c r="X35" s="205" t="s">
        <v>404</v>
      </c>
      <c r="Y35" s="205">
        <v>25937.5</v>
      </c>
      <c r="Z35" s="206">
        <v>1</v>
      </c>
      <c r="AA35" s="207">
        <v>32000</v>
      </c>
      <c r="AB35" s="207">
        <v>100</v>
      </c>
      <c r="AC35" s="207">
        <v>3.8554216867469878E-3</v>
      </c>
      <c r="AD35" s="208">
        <v>0.125</v>
      </c>
      <c r="AE35" s="209" t="s">
        <v>343</v>
      </c>
      <c r="AF35" s="204" t="s">
        <v>343</v>
      </c>
      <c r="AG35" s="204" t="s">
        <v>343</v>
      </c>
      <c r="AH35" s="210" t="s">
        <v>343</v>
      </c>
      <c r="AI35" s="210">
        <v>1</v>
      </c>
      <c r="AJ35" s="210" t="s">
        <v>343</v>
      </c>
      <c r="AK35" s="211" t="s">
        <v>472</v>
      </c>
      <c r="AL35" s="205">
        <v>13.33278</v>
      </c>
      <c r="AM35" s="205">
        <v>0.79232789999999997</v>
      </c>
      <c r="AN35" s="205">
        <v>8.7291629999999998</v>
      </c>
    </row>
    <row r="36" spans="1:40" x14ac:dyDescent="0.2">
      <c r="A36" s="199">
        <v>678</v>
      </c>
      <c r="B36" s="200" t="s">
        <v>481</v>
      </c>
      <c r="C36" s="200" t="s">
        <v>385</v>
      </c>
      <c r="D36" s="200" t="s">
        <v>342</v>
      </c>
      <c r="E36" s="201">
        <v>38869</v>
      </c>
      <c r="F36" s="202">
        <v>9.2547945205479447</v>
      </c>
      <c r="G36" s="201">
        <v>46174</v>
      </c>
      <c r="H36" s="202">
        <v>10.336986301369864</v>
      </c>
      <c r="I36" s="202">
        <f t="shared" si="0"/>
        <v>11</v>
      </c>
      <c r="J36" s="200" t="s">
        <v>38</v>
      </c>
      <c r="K36" s="200" t="s">
        <v>466</v>
      </c>
      <c r="L36" s="200" t="s">
        <v>482</v>
      </c>
      <c r="M36" s="200" t="s">
        <v>468</v>
      </c>
      <c r="N36" s="200" t="s">
        <v>395</v>
      </c>
      <c r="O36" s="200" t="s">
        <v>483</v>
      </c>
      <c r="P36" s="200" t="s">
        <v>484</v>
      </c>
      <c r="Q36" s="200" t="s">
        <v>363</v>
      </c>
      <c r="R36" s="200" t="s">
        <v>364</v>
      </c>
      <c r="S36" s="200" t="s">
        <v>350</v>
      </c>
      <c r="T36" s="200" t="s">
        <v>485</v>
      </c>
      <c r="U36" s="203">
        <v>5333.56</v>
      </c>
      <c r="V36" s="204">
        <v>38778</v>
      </c>
      <c r="W36" s="205">
        <v>89000000</v>
      </c>
      <c r="X36" s="205" t="s">
        <v>404</v>
      </c>
      <c r="Y36" s="205">
        <v>16686.790811390514</v>
      </c>
      <c r="Z36" s="206">
        <v>1</v>
      </c>
      <c r="AA36" s="207">
        <v>533400</v>
      </c>
      <c r="AB36" s="207">
        <v>100.0082496493899</v>
      </c>
      <c r="AC36" s="207">
        <v>5.9932584269662918E-3</v>
      </c>
      <c r="AD36" s="208">
        <v>0.125</v>
      </c>
      <c r="AE36" s="209">
        <v>2.1999999999999999E-2</v>
      </c>
      <c r="AF36" s="204">
        <v>41671</v>
      </c>
      <c r="AG36" s="204" t="s">
        <v>343</v>
      </c>
      <c r="AH36" s="210" t="s">
        <v>343</v>
      </c>
      <c r="AI36" s="210">
        <v>2</v>
      </c>
      <c r="AJ36" s="210">
        <v>1</v>
      </c>
      <c r="AK36" s="211" t="s">
        <v>472</v>
      </c>
      <c r="AL36" s="205">
        <v>13.23335</v>
      </c>
      <c r="AM36" s="205">
        <v>0.93923679999999998</v>
      </c>
      <c r="AN36" s="205">
        <v>10.039260000000001</v>
      </c>
    </row>
    <row r="37" spans="1:40" x14ac:dyDescent="0.2">
      <c r="A37" s="199">
        <v>679</v>
      </c>
      <c r="B37" s="200" t="s">
        <v>486</v>
      </c>
      <c r="C37" s="200" t="s">
        <v>385</v>
      </c>
      <c r="D37" s="200" t="s">
        <v>342</v>
      </c>
      <c r="E37" s="201">
        <v>37742</v>
      </c>
      <c r="F37" s="202">
        <v>12.33972602739726</v>
      </c>
      <c r="G37" s="201">
        <v>45047</v>
      </c>
      <c r="H37" s="202">
        <v>7.2520547945205482</v>
      </c>
      <c r="I37" s="202">
        <f t="shared" si="0"/>
        <v>8</v>
      </c>
      <c r="J37" s="200" t="s">
        <v>38</v>
      </c>
      <c r="K37" s="200" t="s">
        <v>466</v>
      </c>
      <c r="L37" s="200" t="s">
        <v>487</v>
      </c>
      <c r="M37" s="200" t="s">
        <v>468</v>
      </c>
      <c r="N37" s="200" t="s">
        <v>395</v>
      </c>
      <c r="O37" s="200" t="s">
        <v>488</v>
      </c>
      <c r="P37" s="200" t="s">
        <v>489</v>
      </c>
      <c r="Q37" s="200" t="s">
        <v>363</v>
      </c>
      <c r="R37" s="200" t="s">
        <v>364</v>
      </c>
      <c r="S37" s="200" t="s">
        <v>350</v>
      </c>
      <c r="T37" s="200" t="s">
        <v>490</v>
      </c>
      <c r="U37" s="203">
        <v>40</v>
      </c>
      <c r="V37" s="204">
        <v>37600</v>
      </c>
      <c r="W37" s="205">
        <v>300000</v>
      </c>
      <c r="X37" s="205" t="s">
        <v>404</v>
      </c>
      <c r="Y37" s="205">
        <v>7500</v>
      </c>
      <c r="Z37" s="206">
        <v>1</v>
      </c>
      <c r="AA37" s="207">
        <v>4000</v>
      </c>
      <c r="AB37" s="207">
        <v>100</v>
      </c>
      <c r="AC37" s="207">
        <v>1.3333333333333334E-2</v>
      </c>
      <c r="AD37" s="208">
        <v>0.125</v>
      </c>
      <c r="AE37" s="209" t="s">
        <v>343</v>
      </c>
      <c r="AF37" s="204">
        <v>37561</v>
      </c>
      <c r="AG37" s="204" t="s">
        <v>343</v>
      </c>
      <c r="AH37" s="210" t="s">
        <v>343</v>
      </c>
      <c r="AI37" s="210">
        <v>1</v>
      </c>
      <c r="AJ37" s="210">
        <v>1</v>
      </c>
      <c r="AK37" s="211" t="s">
        <v>472</v>
      </c>
      <c r="AL37" s="205">
        <v>12.334820000000001</v>
      </c>
      <c r="AM37" s="205">
        <v>0.64906629999999998</v>
      </c>
      <c r="AN37" s="205">
        <v>11.59309</v>
      </c>
    </row>
    <row r="38" spans="1:40" x14ac:dyDescent="0.2">
      <c r="A38" s="199">
        <v>677</v>
      </c>
      <c r="B38" s="200" t="s">
        <v>491</v>
      </c>
      <c r="C38" s="200" t="s">
        <v>385</v>
      </c>
      <c r="D38" s="200" t="s">
        <v>342</v>
      </c>
      <c r="E38" s="201">
        <v>37408</v>
      </c>
      <c r="F38" s="202">
        <v>13.257534246575343</v>
      </c>
      <c r="G38" s="201">
        <v>44713</v>
      </c>
      <c r="H38" s="202">
        <v>6.3342465753424655</v>
      </c>
      <c r="I38" s="202">
        <f t="shared" si="0"/>
        <v>7</v>
      </c>
      <c r="J38" s="200" t="s">
        <v>38</v>
      </c>
      <c r="K38" s="200" t="s">
        <v>466</v>
      </c>
      <c r="L38" s="200" t="s">
        <v>482</v>
      </c>
      <c r="M38" s="200" t="s">
        <v>468</v>
      </c>
      <c r="N38" s="200" t="s">
        <v>395</v>
      </c>
      <c r="O38" s="200" t="s">
        <v>483</v>
      </c>
      <c r="P38" s="200" t="s">
        <v>484</v>
      </c>
      <c r="Q38" s="200" t="s">
        <v>363</v>
      </c>
      <c r="R38" s="200" t="s">
        <v>364</v>
      </c>
      <c r="S38" s="200" t="s">
        <v>350</v>
      </c>
      <c r="T38" s="200" t="s">
        <v>485</v>
      </c>
      <c r="U38" s="203">
        <v>502.8</v>
      </c>
      <c r="V38" s="204">
        <v>37299</v>
      </c>
      <c r="W38" s="205">
        <v>7000000</v>
      </c>
      <c r="X38" s="205" t="s">
        <v>404</v>
      </c>
      <c r="Y38" s="205">
        <v>13922.036595067621</v>
      </c>
      <c r="Z38" s="206">
        <v>1</v>
      </c>
      <c r="AA38" s="207">
        <v>50280</v>
      </c>
      <c r="AB38" s="207">
        <v>100</v>
      </c>
      <c r="AC38" s="207">
        <v>7.1828571428571427E-3</v>
      </c>
      <c r="AD38" s="208">
        <v>0.125</v>
      </c>
      <c r="AE38" s="209">
        <v>2.4E-2</v>
      </c>
      <c r="AF38" s="204">
        <v>37500</v>
      </c>
      <c r="AG38" s="204" t="s">
        <v>343</v>
      </c>
      <c r="AH38" s="210" t="s">
        <v>343</v>
      </c>
      <c r="AI38" s="210">
        <v>1</v>
      </c>
      <c r="AJ38" s="210">
        <v>1</v>
      </c>
      <c r="AK38" s="211" t="s">
        <v>472</v>
      </c>
      <c r="AL38" s="205">
        <v>13.23335</v>
      </c>
      <c r="AM38" s="205">
        <v>0.93923679999999998</v>
      </c>
      <c r="AN38" s="205">
        <v>10.039260000000001</v>
      </c>
    </row>
    <row r="39" spans="1:40" x14ac:dyDescent="0.2">
      <c r="A39" s="199">
        <v>676</v>
      </c>
      <c r="B39" s="200" t="s">
        <v>492</v>
      </c>
      <c r="C39" s="200" t="s">
        <v>385</v>
      </c>
      <c r="D39" s="200" t="s">
        <v>342</v>
      </c>
      <c r="E39" s="201">
        <v>36161</v>
      </c>
      <c r="F39" s="202">
        <v>16.67945205479452</v>
      </c>
      <c r="G39" s="201">
        <v>43466</v>
      </c>
      <c r="H39" s="202">
        <v>2.9178082191780823</v>
      </c>
      <c r="I39" s="202">
        <f t="shared" si="0"/>
        <v>3</v>
      </c>
      <c r="J39" s="200" t="s">
        <v>38</v>
      </c>
      <c r="K39" s="200" t="s">
        <v>466</v>
      </c>
      <c r="L39" s="200" t="s">
        <v>482</v>
      </c>
      <c r="M39" s="200" t="s">
        <v>468</v>
      </c>
      <c r="N39" s="200" t="s">
        <v>395</v>
      </c>
      <c r="O39" s="200" t="s">
        <v>493</v>
      </c>
      <c r="P39" s="200" t="s">
        <v>494</v>
      </c>
      <c r="Q39" s="200" t="s">
        <v>363</v>
      </c>
      <c r="R39" s="200" t="s">
        <v>349</v>
      </c>
      <c r="S39" s="200" t="s">
        <v>350</v>
      </c>
      <c r="T39" s="200" t="s">
        <v>495</v>
      </c>
      <c r="U39" s="203">
        <v>360</v>
      </c>
      <c r="V39" s="204">
        <v>36068</v>
      </c>
      <c r="W39" s="205">
        <v>6210000</v>
      </c>
      <c r="X39" s="205" t="s">
        <v>404</v>
      </c>
      <c r="Y39" s="205">
        <v>17250</v>
      </c>
      <c r="Z39" s="206">
        <v>1</v>
      </c>
      <c r="AA39" s="207">
        <v>36000</v>
      </c>
      <c r="AB39" s="207">
        <v>100</v>
      </c>
      <c r="AC39" s="207">
        <v>5.7971014492753624E-3</v>
      </c>
      <c r="AD39" s="208">
        <v>0.125</v>
      </c>
      <c r="AE39" s="209">
        <v>2.1999999999999999E-2</v>
      </c>
      <c r="AF39" s="204">
        <v>36342</v>
      </c>
      <c r="AG39" s="204" t="s">
        <v>343</v>
      </c>
      <c r="AH39" s="210" t="s">
        <v>343</v>
      </c>
      <c r="AI39" s="210">
        <v>1</v>
      </c>
      <c r="AJ39" s="210">
        <v>1</v>
      </c>
      <c r="AK39" s="211" t="s">
        <v>472</v>
      </c>
      <c r="AL39" s="205">
        <v>14.00445</v>
      </c>
      <c r="AM39" s="205">
        <v>0.78391359999999999</v>
      </c>
      <c r="AN39" s="205">
        <v>7.5219129999999996</v>
      </c>
    </row>
    <row r="40" spans="1:40" x14ac:dyDescent="0.2">
      <c r="A40" s="199">
        <v>674</v>
      </c>
      <c r="B40" s="200" t="s">
        <v>496</v>
      </c>
      <c r="C40" s="200" t="s">
        <v>385</v>
      </c>
      <c r="D40" s="200" t="s">
        <v>342</v>
      </c>
      <c r="E40" s="201">
        <v>35612</v>
      </c>
      <c r="F40" s="202">
        <v>18.175342465753424</v>
      </c>
      <c r="G40" s="201">
        <v>42917</v>
      </c>
      <c r="H40" s="202">
        <v>1.4164383561643836</v>
      </c>
      <c r="I40" s="202">
        <f t="shared" si="0"/>
        <v>2</v>
      </c>
      <c r="J40" s="200" t="s">
        <v>38</v>
      </c>
      <c r="K40" s="200" t="s">
        <v>466</v>
      </c>
      <c r="L40" s="200" t="s">
        <v>482</v>
      </c>
      <c r="M40" s="200" t="s">
        <v>468</v>
      </c>
      <c r="N40" s="200" t="s">
        <v>395</v>
      </c>
      <c r="O40" s="200" t="s">
        <v>483</v>
      </c>
      <c r="P40" s="200" t="s">
        <v>484</v>
      </c>
      <c r="Q40" s="200" t="s">
        <v>363</v>
      </c>
      <c r="R40" s="200" t="s">
        <v>364</v>
      </c>
      <c r="S40" s="200" t="s">
        <v>350</v>
      </c>
      <c r="T40" s="200" t="s">
        <v>485</v>
      </c>
      <c r="U40" s="203">
        <v>398.79</v>
      </c>
      <c r="V40" s="204">
        <v>35515</v>
      </c>
      <c r="W40" s="205">
        <v>5610000</v>
      </c>
      <c r="X40" s="205" t="s">
        <v>404</v>
      </c>
      <c r="Y40" s="205">
        <v>14067.554351914541</v>
      </c>
      <c r="Z40" s="206">
        <v>1</v>
      </c>
      <c r="AA40" s="207">
        <v>39879</v>
      </c>
      <c r="AB40" s="207">
        <v>100</v>
      </c>
      <c r="AC40" s="207">
        <v>7.1085561497326206E-3</v>
      </c>
      <c r="AD40" s="208">
        <v>0.125</v>
      </c>
      <c r="AE40" s="209">
        <v>2.1999999999999999E-2</v>
      </c>
      <c r="AF40" s="204">
        <v>35704</v>
      </c>
      <c r="AG40" s="204" t="s">
        <v>343</v>
      </c>
      <c r="AH40" s="210" t="s">
        <v>343</v>
      </c>
      <c r="AI40" s="210">
        <v>2</v>
      </c>
      <c r="AJ40" s="210">
        <v>1</v>
      </c>
      <c r="AK40" s="211" t="s">
        <v>472</v>
      </c>
      <c r="AL40" s="205">
        <v>13.23335</v>
      </c>
      <c r="AM40" s="205">
        <v>0.93923679999999998</v>
      </c>
      <c r="AN40" s="205">
        <v>10.039260000000001</v>
      </c>
    </row>
    <row r="41" spans="1:40" x14ac:dyDescent="0.2">
      <c r="A41" s="199">
        <v>672</v>
      </c>
      <c r="B41" s="200" t="s">
        <v>497</v>
      </c>
      <c r="C41" s="200" t="s">
        <v>385</v>
      </c>
      <c r="D41" s="200" t="s">
        <v>342</v>
      </c>
      <c r="E41" s="201">
        <v>35612</v>
      </c>
      <c r="F41" s="202">
        <v>18.175342465753424</v>
      </c>
      <c r="G41" s="201">
        <v>42917</v>
      </c>
      <c r="H41" s="202">
        <v>1.4164383561643836</v>
      </c>
      <c r="I41" s="202">
        <f t="shared" si="0"/>
        <v>2</v>
      </c>
      <c r="J41" s="200" t="s">
        <v>38</v>
      </c>
      <c r="K41" s="200" t="s">
        <v>466</v>
      </c>
      <c r="L41" s="200" t="s">
        <v>482</v>
      </c>
      <c r="M41" s="200" t="s">
        <v>468</v>
      </c>
      <c r="N41" s="200" t="s">
        <v>395</v>
      </c>
      <c r="O41" s="200" t="s">
        <v>483</v>
      </c>
      <c r="P41" s="200" t="s">
        <v>484</v>
      </c>
      <c r="Q41" s="200" t="s">
        <v>363</v>
      </c>
      <c r="R41" s="200" t="s">
        <v>364</v>
      </c>
      <c r="S41" s="200" t="s">
        <v>350</v>
      </c>
      <c r="T41" s="200" t="s">
        <v>485</v>
      </c>
      <c r="U41" s="203">
        <v>79.47</v>
      </c>
      <c r="V41" s="204">
        <v>35515</v>
      </c>
      <c r="W41" s="205">
        <v>2000000</v>
      </c>
      <c r="X41" s="205" t="s">
        <v>404</v>
      </c>
      <c r="Y41" s="205">
        <v>25166.729583490625</v>
      </c>
      <c r="Z41" s="206">
        <v>1</v>
      </c>
      <c r="AA41" s="207">
        <v>7947</v>
      </c>
      <c r="AB41" s="207">
        <v>100</v>
      </c>
      <c r="AC41" s="207">
        <v>3.9734999999999996E-3</v>
      </c>
      <c r="AD41" s="208">
        <v>0.125</v>
      </c>
      <c r="AE41" s="209">
        <v>2.1999999999999999E-2</v>
      </c>
      <c r="AF41" s="204">
        <v>35704</v>
      </c>
      <c r="AG41" s="204" t="s">
        <v>343</v>
      </c>
      <c r="AH41" s="210" t="s">
        <v>343</v>
      </c>
      <c r="AI41" s="210">
        <v>2</v>
      </c>
      <c r="AJ41" s="210">
        <v>1</v>
      </c>
      <c r="AK41" s="211" t="s">
        <v>472</v>
      </c>
      <c r="AL41" s="205">
        <v>13.23335</v>
      </c>
      <c r="AM41" s="205">
        <v>0.93923679999999998</v>
      </c>
      <c r="AN41" s="205">
        <v>10.039260000000001</v>
      </c>
    </row>
    <row r="42" spans="1:40" x14ac:dyDescent="0.2">
      <c r="A42" s="199">
        <v>673</v>
      </c>
      <c r="B42" s="200" t="s">
        <v>498</v>
      </c>
      <c r="C42" s="200" t="s">
        <v>385</v>
      </c>
      <c r="D42" s="200" t="s">
        <v>342</v>
      </c>
      <c r="E42" s="201">
        <v>35612</v>
      </c>
      <c r="F42" s="202">
        <v>18.175342465753424</v>
      </c>
      <c r="G42" s="201">
        <v>42917</v>
      </c>
      <c r="H42" s="202">
        <v>1.4164383561643836</v>
      </c>
      <c r="I42" s="202">
        <f t="shared" si="0"/>
        <v>2</v>
      </c>
      <c r="J42" s="200" t="s">
        <v>38</v>
      </c>
      <c r="K42" s="200" t="s">
        <v>466</v>
      </c>
      <c r="L42" s="200" t="s">
        <v>487</v>
      </c>
      <c r="M42" s="200" t="s">
        <v>468</v>
      </c>
      <c r="N42" s="200" t="s">
        <v>395</v>
      </c>
      <c r="O42" s="200" t="s">
        <v>488</v>
      </c>
      <c r="P42" s="200" t="s">
        <v>489</v>
      </c>
      <c r="Q42" s="200" t="s">
        <v>363</v>
      </c>
      <c r="R42" s="200" t="s">
        <v>364</v>
      </c>
      <c r="S42" s="200" t="s">
        <v>350</v>
      </c>
      <c r="T42" s="200" t="s">
        <v>490</v>
      </c>
      <c r="U42" s="203">
        <v>158.75</v>
      </c>
      <c r="V42" s="204">
        <v>35515</v>
      </c>
      <c r="W42" s="205">
        <v>1750000</v>
      </c>
      <c r="X42" s="205" t="s">
        <v>404</v>
      </c>
      <c r="Y42" s="205">
        <v>11023.622047244095</v>
      </c>
      <c r="Z42" s="206">
        <v>1</v>
      </c>
      <c r="AA42" s="207">
        <v>15875</v>
      </c>
      <c r="AB42" s="207">
        <v>100</v>
      </c>
      <c r="AC42" s="207">
        <v>9.0714285714285706E-3</v>
      </c>
      <c r="AD42" s="208">
        <v>0.125</v>
      </c>
      <c r="AE42" s="209">
        <v>2.5999999999999999E-2</v>
      </c>
      <c r="AF42" s="204">
        <v>35968</v>
      </c>
      <c r="AG42" s="204" t="s">
        <v>343</v>
      </c>
      <c r="AH42" s="210" t="s">
        <v>343</v>
      </c>
      <c r="AI42" s="210">
        <v>1</v>
      </c>
      <c r="AJ42" s="210">
        <v>1</v>
      </c>
      <c r="AK42" s="211" t="s">
        <v>472</v>
      </c>
      <c r="AL42" s="205">
        <v>12.334820000000001</v>
      </c>
      <c r="AM42" s="205">
        <v>0.64906629999999998</v>
      </c>
      <c r="AN42" s="205">
        <v>11.59309</v>
      </c>
    </row>
    <row r="43" spans="1:40" x14ac:dyDescent="0.2">
      <c r="A43" s="199">
        <v>671</v>
      </c>
      <c r="B43" s="200" t="s">
        <v>499</v>
      </c>
      <c r="C43" s="200" t="s">
        <v>385</v>
      </c>
      <c r="D43" s="200" t="s">
        <v>342</v>
      </c>
      <c r="E43" s="201">
        <v>34700</v>
      </c>
      <c r="F43" s="202">
        <v>20.682191780821917</v>
      </c>
      <c r="G43" s="201">
        <v>45658</v>
      </c>
      <c r="H43" s="202">
        <v>8.9232876712328775</v>
      </c>
      <c r="I43" s="202">
        <f t="shared" si="0"/>
        <v>9</v>
      </c>
      <c r="J43" s="200" t="s">
        <v>38</v>
      </c>
      <c r="K43" s="200" t="s">
        <v>466</v>
      </c>
      <c r="L43" s="200" t="s">
        <v>482</v>
      </c>
      <c r="M43" s="200" t="s">
        <v>468</v>
      </c>
      <c r="N43" s="200" t="s">
        <v>395</v>
      </c>
      <c r="O43" s="200" t="s">
        <v>483</v>
      </c>
      <c r="P43" s="200" t="s">
        <v>484</v>
      </c>
      <c r="Q43" s="200" t="s">
        <v>363</v>
      </c>
      <c r="R43" s="200" t="s">
        <v>364</v>
      </c>
      <c r="S43" s="200" t="s">
        <v>350</v>
      </c>
      <c r="T43" s="200" t="s">
        <v>485</v>
      </c>
      <c r="U43" s="203">
        <v>792.9</v>
      </c>
      <c r="V43" s="204">
        <v>34415</v>
      </c>
      <c r="W43" s="205">
        <v>9100000</v>
      </c>
      <c r="X43" s="205" t="s">
        <v>404</v>
      </c>
      <c r="Y43" s="205">
        <v>11476.857106823056</v>
      </c>
      <c r="Z43" s="206">
        <v>1</v>
      </c>
      <c r="AA43" s="207">
        <v>79300</v>
      </c>
      <c r="AB43" s="207">
        <v>100.01261193088662</v>
      </c>
      <c r="AC43" s="207">
        <v>8.7142857142857143E-3</v>
      </c>
      <c r="AD43" s="208">
        <v>0.125</v>
      </c>
      <c r="AE43" s="209">
        <v>2.1999999999999999E-2</v>
      </c>
      <c r="AF43" s="204">
        <v>35370</v>
      </c>
      <c r="AG43" s="204" t="s">
        <v>343</v>
      </c>
      <c r="AH43" s="210" t="s">
        <v>343</v>
      </c>
      <c r="AI43" s="210">
        <v>2</v>
      </c>
      <c r="AJ43" s="210">
        <v>1</v>
      </c>
      <c r="AK43" s="211" t="s">
        <v>472</v>
      </c>
      <c r="AL43" s="205">
        <v>13.23335</v>
      </c>
      <c r="AM43" s="205">
        <v>0.93923679999999998</v>
      </c>
      <c r="AN43" s="205">
        <v>10.039260000000001</v>
      </c>
    </row>
    <row r="44" spans="1:40" x14ac:dyDescent="0.2">
      <c r="A44" s="199">
        <v>629</v>
      </c>
      <c r="B44" s="200" t="s">
        <v>500</v>
      </c>
      <c r="C44" s="200" t="s">
        <v>410</v>
      </c>
      <c r="D44" s="200" t="s">
        <v>342</v>
      </c>
      <c r="E44" s="201">
        <v>23712</v>
      </c>
      <c r="F44" s="202">
        <v>50.783561643835618</v>
      </c>
      <c r="G44" s="201">
        <v>45627</v>
      </c>
      <c r="H44" s="202">
        <v>8.8410958904109584</v>
      </c>
      <c r="I44" s="202">
        <f t="shared" si="0"/>
        <v>9</v>
      </c>
      <c r="J44" s="200" t="s">
        <v>38</v>
      </c>
      <c r="K44" s="200" t="s">
        <v>466</v>
      </c>
      <c r="L44" s="200" t="s">
        <v>501</v>
      </c>
      <c r="M44" s="200" t="s">
        <v>468</v>
      </c>
      <c r="N44" s="200" t="s">
        <v>395</v>
      </c>
      <c r="O44" s="200" t="s">
        <v>502</v>
      </c>
      <c r="P44" s="200" t="s">
        <v>503</v>
      </c>
      <c r="Q44" s="200" t="s">
        <v>363</v>
      </c>
      <c r="R44" s="200" t="s">
        <v>343</v>
      </c>
      <c r="S44" s="200" t="s">
        <v>350</v>
      </c>
      <c r="T44" s="200" t="s">
        <v>504</v>
      </c>
      <c r="U44" s="203">
        <v>160</v>
      </c>
      <c r="V44" s="204">
        <v>23580</v>
      </c>
      <c r="W44" s="205">
        <v>2250808.6963063264</v>
      </c>
      <c r="X44" s="205" t="s">
        <v>366</v>
      </c>
      <c r="Y44" s="205">
        <v>14067.554351914539</v>
      </c>
      <c r="Z44" s="206">
        <v>1</v>
      </c>
      <c r="AA44" s="207">
        <v>248</v>
      </c>
      <c r="AB44" s="207">
        <v>1.55</v>
      </c>
      <c r="AC44" s="207">
        <v>1.1018262032085562E-4</v>
      </c>
      <c r="AD44" s="208">
        <v>0.125</v>
      </c>
      <c r="AE44" s="209" t="s">
        <v>343</v>
      </c>
      <c r="AF44" s="204" t="s">
        <v>343</v>
      </c>
      <c r="AG44" s="204" t="s">
        <v>343</v>
      </c>
      <c r="AH44" s="210" t="s">
        <v>343</v>
      </c>
      <c r="AI44" s="210" t="s">
        <v>343</v>
      </c>
      <c r="AJ44" s="210" t="s">
        <v>343</v>
      </c>
      <c r="AK44" s="211" t="s">
        <v>472</v>
      </c>
      <c r="AL44" s="205" t="s">
        <v>343</v>
      </c>
      <c r="AM44" s="205" t="s">
        <v>343</v>
      </c>
      <c r="AN44" s="205" t="s">
        <v>343</v>
      </c>
    </row>
    <row r="45" spans="1:40" x14ac:dyDescent="0.2">
      <c r="A45" s="199">
        <v>627</v>
      </c>
      <c r="B45" s="200" t="s">
        <v>505</v>
      </c>
      <c r="C45" s="200" t="s">
        <v>410</v>
      </c>
      <c r="D45" s="200" t="s">
        <v>342</v>
      </c>
      <c r="E45" s="201">
        <v>22647</v>
      </c>
      <c r="F45" s="202">
        <v>53.704109589041096</v>
      </c>
      <c r="G45" s="201">
        <v>44562</v>
      </c>
      <c r="H45" s="202">
        <v>5.9205479452054792</v>
      </c>
      <c r="I45" s="202">
        <f t="shared" si="0"/>
        <v>6</v>
      </c>
      <c r="J45" s="200" t="s">
        <v>38</v>
      </c>
      <c r="K45" s="200" t="s">
        <v>466</v>
      </c>
      <c r="L45" s="200" t="s">
        <v>467</v>
      </c>
      <c r="M45" s="200" t="s">
        <v>468</v>
      </c>
      <c r="N45" s="200" t="s">
        <v>395</v>
      </c>
      <c r="O45" s="200" t="s">
        <v>469</v>
      </c>
      <c r="P45" s="200" t="s">
        <v>470</v>
      </c>
      <c r="Q45" s="200" t="s">
        <v>363</v>
      </c>
      <c r="R45" s="200" t="s">
        <v>364</v>
      </c>
      <c r="S45" s="200" t="s">
        <v>350</v>
      </c>
      <c r="T45" s="200" t="s">
        <v>471</v>
      </c>
      <c r="U45" s="203">
        <v>840.09</v>
      </c>
      <c r="V45" s="204">
        <v>22546</v>
      </c>
      <c r="W45" s="205">
        <v>18770760.9375</v>
      </c>
      <c r="X45" s="205" t="s">
        <v>352</v>
      </c>
      <c r="Y45" s="205">
        <v>22343.75</v>
      </c>
      <c r="Z45" s="206">
        <v>1</v>
      </c>
      <c r="AA45" s="207">
        <v>840.09</v>
      </c>
      <c r="AB45" s="207">
        <v>1</v>
      </c>
      <c r="AC45" s="207">
        <v>4.4755244755244759E-5</v>
      </c>
      <c r="AD45" s="208">
        <v>0.125</v>
      </c>
      <c r="AE45" s="209" t="s">
        <v>343</v>
      </c>
      <c r="AF45" s="204" t="s">
        <v>343</v>
      </c>
      <c r="AG45" s="204" t="s">
        <v>343</v>
      </c>
      <c r="AH45" s="210" t="s">
        <v>343</v>
      </c>
      <c r="AI45" s="210" t="s">
        <v>343</v>
      </c>
      <c r="AJ45" s="210" t="s">
        <v>343</v>
      </c>
      <c r="AK45" s="211" t="s">
        <v>472</v>
      </c>
      <c r="AL45" s="205">
        <v>13.33278</v>
      </c>
      <c r="AM45" s="205">
        <v>0.79232789999999997</v>
      </c>
      <c r="AN45" s="205">
        <v>8.7291629999999998</v>
      </c>
    </row>
    <row r="46" spans="1:40" x14ac:dyDescent="0.2">
      <c r="A46" s="199">
        <v>625</v>
      </c>
      <c r="B46" s="200" t="s">
        <v>506</v>
      </c>
      <c r="C46" s="200" t="s">
        <v>410</v>
      </c>
      <c r="D46" s="200" t="s">
        <v>342</v>
      </c>
      <c r="E46" s="201">
        <v>22494</v>
      </c>
      <c r="F46" s="202">
        <v>54.123287671232873</v>
      </c>
      <c r="G46" s="201">
        <v>44409</v>
      </c>
      <c r="H46" s="202">
        <v>5.5013698630136982</v>
      </c>
      <c r="I46" s="202">
        <f t="shared" si="0"/>
        <v>6</v>
      </c>
      <c r="J46" s="200" t="s">
        <v>38</v>
      </c>
      <c r="K46" s="200" t="s">
        <v>466</v>
      </c>
      <c r="L46" s="200" t="s">
        <v>482</v>
      </c>
      <c r="M46" s="200" t="s">
        <v>468</v>
      </c>
      <c r="N46" s="200" t="s">
        <v>395</v>
      </c>
      <c r="O46" s="200" t="s">
        <v>493</v>
      </c>
      <c r="P46" s="200" t="s">
        <v>494</v>
      </c>
      <c r="Q46" s="200" t="s">
        <v>363</v>
      </c>
      <c r="R46" s="200" t="s">
        <v>349</v>
      </c>
      <c r="S46" s="200" t="s">
        <v>350</v>
      </c>
      <c r="T46" s="200" t="s">
        <v>495</v>
      </c>
      <c r="U46" s="203">
        <v>1800</v>
      </c>
      <c r="V46" s="204">
        <v>22447</v>
      </c>
      <c r="W46" s="205">
        <v>25321597.833446175</v>
      </c>
      <c r="X46" s="205" t="s">
        <v>366</v>
      </c>
      <c r="Y46" s="205">
        <v>14067.554351914541</v>
      </c>
      <c r="Z46" s="206">
        <v>1</v>
      </c>
      <c r="AA46" s="207">
        <v>3600</v>
      </c>
      <c r="AB46" s="207">
        <v>2</v>
      </c>
      <c r="AC46" s="207">
        <v>1.421711229946524E-4</v>
      </c>
      <c r="AD46" s="208">
        <v>0.125</v>
      </c>
      <c r="AE46" s="209">
        <v>2.1999999999999999E-2</v>
      </c>
      <c r="AF46" s="204">
        <v>36342</v>
      </c>
      <c r="AG46" s="204" t="s">
        <v>343</v>
      </c>
      <c r="AH46" s="210" t="s">
        <v>343</v>
      </c>
      <c r="AI46" s="210">
        <v>4</v>
      </c>
      <c r="AJ46" s="210">
        <v>3</v>
      </c>
      <c r="AK46" s="211" t="s">
        <v>472</v>
      </c>
      <c r="AL46" s="205">
        <v>14.00445</v>
      </c>
      <c r="AM46" s="205">
        <v>0.78391359999999999</v>
      </c>
      <c r="AN46" s="205">
        <v>7.5219129999999996</v>
      </c>
    </row>
    <row r="47" spans="1:40" x14ac:dyDescent="0.2">
      <c r="A47" s="199">
        <v>486</v>
      </c>
      <c r="B47" s="200" t="s">
        <v>507</v>
      </c>
      <c r="C47" s="200" t="s">
        <v>385</v>
      </c>
      <c r="D47" s="200" t="s">
        <v>342</v>
      </c>
      <c r="E47" s="201">
        <v>20880</v>
      </c>
      <c r="F47" s="202">
        <v>58.536986301369865</v>
      </c>
      <c r="G47" s="201">
        <v>42795</v>
      </c>
      <c r="H47" s="202">
        <v>1.0876712328767124</v>
      </c>
      <c r="I47" s="202">
        <f t="shared" si="0"/>
        <v>2</v>
      </c>
      <c r="J47" s="200" t="s">
        <v>38</v>
      </c>
      <c r="K47" s="200" t="s">
        <v>38</v>
      </c>
      <c r="L47" s="200" t="s">
        <v>508</v>
      </c>
      <c r="M47" s="200" t="s">
        <v>468</v>
      </c>
      <c r="N47" s="200" t="s">
        <v>395</v>
      </c>
      <c r="O47" s="200" t="s">
        <v>509</v>
      </c>
      <c r="P47" s="200" t="s">
        <v>510</v>
      </c>
      <c r="Q47" s="200" t="s">
        <v>363</v>
      </c>
      <c r="R47" s="200" t="s">
        <v>364</v>
      </c>
      <c r="S47" s="200" t="s">
        <v>350</v>
      </c>
      <c r="T47" s="200" t="s">
        <v>511</v>
      </c>
      <c r="U47" s="203">
        <v>440</v>
      </c>
      <c r="V47" s="204">
        <v>20856</v>
      </c>
      <c r="W47" s="205">
        <v>6189723.9148423979</v>
      </c>
      <c r="X47" s="205" t="s">
        <v>366</v>
      </c>
      <c r="Y47" s="205">
        <v>14067.554351914541</v>
      </c>
      <c r="Z47" s="206">
        <v>1</v>
      </c>
      <c r="AA47" s="207">
        <v>440</v>
      </c>
      <c r="AB47" s="207">
        <v>1</v>
      </c>
      <c r="AC47" s="207">
        <v>7.1085561497326202E-5</v>
      </c>
      <c r="AD47" s="208">
        <v>0.125</v>
      </c>
      <c r="AE47" s="209">
        <v>2.1999999999999999E-2</v>
      </c>
      <c r="AF47" s="204">
        <v>41244</v>
      </c>
      <c r="AG47" s="204">
        <v>42705</v>
      </c>
      <c r="AH47" s="210">
        <v>4</v>
      </c>
      <c r="AI47" s="210">
        <v>5</v>
      </c>
      <c r="AJ47" s="210">
        <v>4</v>
      </c>
      <c r="AK47" s="211" t="s">
        <v>472</v>
      </c>
      <c r="AL47" s="205">
        <v>12.92821</v>
      </c>
      <c r="AM47" s="205">
        <v>0.50454719999999997</v>
      </c>
      <c r="AN47" s="205">
        <v>9.5726420000000001</v>
      </c>
    </row>
    <row r="48" spans="1:40" x14ac:dyDescent="0.2">
      <c r="A48" s="199">
        <v>351</v>
      </c>
      <c r="B48" s="200" t="s">
        <v>512</v>
      </c>
      <c r="C48" s="200" t="s">
        <v>341</v>
      </c>
      <c r="D48" s="200" t="s">
        <v>342</v>
      </c>
      <c r="E48" s="201">
        <v>30519</v>
      </c>
      <c r="F48" s="202">
        <v>32.128767123287673</v>
      </c>
      <c r="G48" s="201" t="s">
        <v>343</v>
      </c>
      <c r="H48" s="202" t="s">
        <v>343</v>
      </c>
      <c r="I48" s="202" t="e">
        <f t="shared" si="0"/>
        <v>#VALUE!</v>
      </c>
      <c r="J48" s="200" t="s">
        <v>32</v>
      </c>
      <c r="K48" s="200" t="s">
        <v>32</v>
      </c>
      <c r="L48" s="200" t="s">
        <v>355</v>
      </c>
      <c r="M48" s="200" t="s">
        <v>513</v>
      </c>
      <c r="N48" s="200" t="s">
        <v>345</v>
      </c>
      <c r="O48" s="200" t="s">
        <v>356</v>
      </c>
      <c r="P48" s="200" t="s">
        <v>357</v>
      </c>
      <c r="Q48" s="200" t="s">
        <v>348</v>
      </c>
      <c r="R48" s="200" t="s">
        <v>349</v>
      </c>
      <c r="S48" s="200" t="s">
        <v>350</v>
      </c>
      <c r="T48" s="200" t="s">
        <v>358</v>
      </c>
      <c r="U48" s="203">
        <v>8426.7000000000007</v>
      </c>
      <c r="V48" s="204" t="s">
        <v>343</v>
      </c>
      <c r="W48" s="205">
        <v>252146537.42008123</v>
      </c>
      <c r="X48" s="205" t="s">
        <v>352</v>
      </c>
      <c r="Y48" s="205">
        <v>29922.334652958005</v>
      </c>
      <c r="Z48" s="206" t="s">
        <v>343</v>
      </c>
      <c r="AA48" s="207" t="s">
        <v>343</v>
      </c>
      <c r="AB48" s="207" t="s">
        <v>343</v>
      </c>
      <c r="AC48" s="207" t="s">
        <v>343</v>
      </c>
      <c r="AD48" s="208">
        <v>0.08</v>
      </c>
      <c r="AE48" s="209" t="s">
        <v>343</v>
      </c>
      <c r="AF48" s="204" t="s">
        <v>343</v>
      </c>
      <c r="AG48" s="204" t="s">
        <v>343</v>
      </c>
      <c r="AH48" s="210" t="s">
        <v>343</v>
      </c>
      <c r="AI48" s="210" t="s">
        <v>343</v>
      </c>
      <c r="AJ48" s="210" t="s">
        <v>343</v>
      </c>
      <c r="AK48" s="211" t="s">
        <v>453</v>
      </c>
      <c r="AL48" s="205">
        <v>22.455870000000001</v>
      </c>
      <c r="AM48" s="205">
        <v>0.48734250000000001</v>
      </c>
      <c r="AN48" s="205">
        <v>9.5001090000000001</v>
      </c>
    </row>
    <row r="49" spans="1:40" x14ac:dyDescent="0.2">
      <c r="A49" s="199">
        <v>1797</v>
      </c>
      <c r="B49" s="200" t="s">
        <v>514</v>
      </c>
      <c r="C49" s="200" t="s">
        <v>354</v>
      </c>
      <c r="D49" s="200" t="s">
        <v>342</v>
      </c>
      <c r="E49" s="201">
        <v>27851</v>
      </c>
      <c r="F49" s="202">
        <v>39.441095890410956</v>
      </c>
      <c r="G49" s="201">
        <v>42461</v>
      </c>
      <c r="H49" s="202">
        <v>0.16438356164383561</v>
      </c>
      <c r="I49" s="202">
        <f t="shared" si="0"/>
        <v>1</v>
      </c>
      <c r="J49" s="200" t="s">
        <v>40</v>
      </c>
      <c r="K49" s="200" t="s">
        <v>40</v>
      </c>
      <c r="L49" s="200" t="s">
        <v>515</v>
      </c>
      <c r="M49" s="200" t="s">
        <v>513</v>
      </c>
      <c r="N49" s="200" t="s">
        <v>345</v>
      </c>
      <c r="O49" s="200" t="s">
        <v>516</v>
      </c>
      <c r="P49" s="200" t="s">
        <v>517</v>
      </c>
      <c r="Q49" s="200" t="s">
        <v>363</v>
      </c>
      <c r="R49" s="200" t="s">
        <v>364</v>
      </c>
      <c r="S49" s="200" t="s">
        <v>350</v>
      </c>
      <c r="T49" s="200" t="s">
        <v>518</v>
      </c>
      <c r="U49" s="203">
        <v>14982.11</v>
      </c>
      <c r="V49" s="204" t="s">
        <v>343</v>
      </c>
      <c r="W49" s="205">
        <v>119856880</v>
      </c>
      <c r="X49" s="205" t="s">
        <v>366</v>
      </c>
      <c r="Y49" s="205">
        <v>8000</v>
      </c>
      <c r="Z49" s="206" t="s">
        <v>343</v>
      </c>
      <c r="AA49" s="207" t="s">
        <v>343</v>
      </c>
      <c r="AB49" s="207" t="s">
        <v>343</v>
      </c>
      <c r="AC49" s="207" t="s">
        <v>343</v>
      </c>
      <c r="AD49" s="208">
        <v>0.125</v>
      </c>
      <c r="AE49" s="209" t="s">
        <v>343</v>
      </c>
      <c r="AF49" s="204" t="s">
        <v>343</v>
      </c>
      <c r="AG49" s="204" t="s">
        <v>343</v>
      </c>
      <c r="AH49" s="210" t="s">
        <v>343</v>
      </c>
      <c r="AI49" s="210" t="s">
        <v>343</v>
      </c>
      <c r="AJ49" s="210" t="s">
        <v>343</v>
      </c>
      <c r="AK49" s="211" t="s">
        <v>419</v>
      </c>
      <c r="AL49" s="205">
        <v>18.987210000000001</v>
      </c>
      <c r="AM49" s="205">
        <v>0.44233060000000002</v>
      </c>
      <c r="AN49" s="205">
        <v>9.4822120000000005</v>
      </c>
    </row>
    <row r="50" spans="1:40" x14ac:dyDescent="0.2">
      <c r="A50" s="199">
        <v>354</v>
      </c>
      <c r="B50" s="200" t="s">
        <v>519</v>
      </c>
      <c r="C50" s="200" t="s">
        <v>341</v>
      </c>
      <c r="D50" s="200" t="s">
        <v>342</v>
      </c>
      <c r="E50" s="201">
        <v>34090</v>
      </c>
      <c r="F50" s="202">
        <v>22.345205479452055</v>
      </c>
      <c r="G50" s="201" t="s">
        <v>343</v>
      </c>
      <c r="H50" s="202" t="s">
        <v>343</v>
      </c>
      <c r="I50" s="202" t="e">
        <f t="shared" si="0"/>
        <v>#VALUE!</v>
      </c>
      <c r="J50" s="200" t="s">
        <v>32</v>
      </c>
      <c r="K50" s="200" t="s">
        <v>32</v>
      </c>
      <c r="L50" s="200" t="s">
        <v>360</v>
      </c>
      <c r="M50" s="200" t="s">
        <v>513</v>
      </c>
      <c r="N50" s="200" t="s">
        <v>345</v>
      </c>
      <c r="O50" s="200" t="s">
        <v>361</v>
      </c>
      <c r="P50" s="200" t="s">
        <v>362</v>
      </c>
      <c r="Q50" s="200" t="s">
        <v>363</v>
      </c>
      <c r="R50" s="200" t="s">
        <v>364</v>
      </c>
      <c r="S50" s="200" t="s">
        <v>350</v>
      </c>
      <c r="T50" s="200" t="s">
        <v>365</v>
      </c>
      <c r="U50" s="203">
        <v>5952.97</v>
      </c>
      <c r="V50" s="204" t="s">
        <v>343</v>
      </c>
      <c r="W50" s="205">
        <v>47623760</v>
      </c>
      <c r="X50" s="205" t="s">
        <v>366</v>
      </c>
      <c r="Y50" s="205">
        <v>8000</v>
      </c>
      <c r="Z50" s="206" t="s">
        <v>343</v>
      </c>
      <c r="AA50" s="207" t="s">
        <v>343</v>
      </c>
      <c r="AB50" s="207" t="s">
        <v>343</v>
      </c>
      <c r="AC50" s="207" t="s">
        <v>343</v>
      </c>
      <c r="AD50" s="208">
        <v>0.125</v>
      </c>
      <c r="AE50" s="209" t="s">
        <v>343</v>
      </c>
      <c r="AF50" s="204" t="s">
        <v>343</v>
      </c>
      <c r="AG50" s="204" t="s">
        <v>343</v>
      </c>
      <c r="AH50" s="210" t="s">
        <v>343</v>
      </c>
      <c r="AI50" s="210">
        <v>1</v>
      </c>
      <c r="AJ50" s="210" t="s">
        <v>343</v>
      </c>
      <c r="AK50" s="211" t="s">
        <v>453</v>
      </c>
      <c r="AL50" s="205">
        <v>19.463229999999999</v>
      </c>
      <c r="AM50" s="205">
        <v>0.42814079999999999</v>
      </c>
      <c r="AN50" s="205">
        <v>8.2735710000000005</v>
      </c>
    </row>
    <row r="51" spans="1:40" x14ac:dyDescent="0.2">
      <c r="A51" s="199">
        <v>1868</v>
      </c>
      <c r="B51" s="200" t="s">
        <v>520</v>
      </c>
      <c r="C51" s="200" t="s">
        <v>354</v>
      </c>
      <c r="D51" s="200" t="s">
        <v>342</v>
      </c>
      <c r="E51" s="201">
        <v>24838</v>
      </c>
      <c r="F51" s="202">
        <v>47.698630136986303</v>
      </c>
      <c r="G51" s="201">
        <v>43101</v>
      </c>
      <c r="H51" s="202">
        <v>1.9178082191780821</v>
      </c>
      <c r="I51" s="202">
        <f t="shared" si="0"/>
        <v>2</v>
      </c>
      <c r="J51" s="200" t="s">
        <v>40</v>
      </c>
      <c r="K51" s="200" t="s">
        <v>40</v>
      </c>
      <c r="L51" s="200" t="s">
        <v>515</v>
      </c>
      <c r="M51" s="200" t="s">
        <v>513</v>
      </c>
      <c r="N51" s="200" t="s">
        <v>345</v>
      </c>
      <c r="O51" s="200" t="s">
        <v>521</v>
      </c>
      <c r="P51" s="200" t="s">
        <v>522</v>
      </c>
      <c r="Q51" s="200" t="s">
        <v>363</v>
      </c>
      <c r="R51" s="200" t="s">
        <v>364</v>
      </c>
      <c r="S51" s="200" t="s">
        <v>350</v>
      </c>
      <c r="T51" s="200" t="s">
        <v>523</v>
      </c>
      <c r="U51" s="203">
        <v>4275.68</v>
      </c>
      <c r="V51" s="204" t="s">
        <v>343</v>
      </c>
      <c r="W51" s="205">
        <v>34205440</v>
      </c>
      <c r="X51" s="205" t="s">
        <v>366</v>
      </c>
      <c r="Y51" s="205">
        <v>7999.9999999999991</v>
      </c>
      <c r="Z51" s="206" t="s">
        <v>343</v>
      </c>
      <c r="AA51" s="207" t="s">
        <v>343</v>
      </c>
      <c r="AB51" s="207" t="s">
        <v>343</v>
      </c>
      <c r="AC51" s="207" t="s">
        <v>343</v>
      </c>
      <c r="AD51" s="208">
        <v>0.125</v>
      </c>
      <c r="AE51" s="209" t="s">
        <v>343</v>
      </c>
      <c r="AF51" s="204" t="s">
        <v>343</v>
      </c>
      <c r="AG51" s="204" t="s">
        <v>343</v>
      </c>
      <c r="AH51" s="210" t="s">
        <v>343</v>
      </c>
      <c r="AI51" s="210" t="s">
        <v>343</v>
      </c>
      <c r="AJ51" s="210" t="s">
        <v>343</v>
      </c>
      <c r="AK51" s="211" t="s">
        <v>453</v>
      </c>
      <c r="AL51" s="205">
        <v>18.40213</v>
      </c>
      <c r="AM51" s="205">
        <v>0.59174139999999997</v>
      </c>
      <c r="AN51" s="205">
        <v>12.04397</v>
      </c>
    </row>
    <row r="52" spans="1:40" x14ac:dyDescent="0.2">
      <c r="A52" s="199">
        <v>1789</v>
      </c>
      <c r="B52" s="200" t="s">
        <v>524</v>
      </c>
      <c r="C52" s="200" t="s">
        <v>354</v>
      </c>
      <c r="D52" s="200" t="s">
        <v>342</v>
      </c>
      <c r="E52" s="201">
        <v>25477</v>
      </c>
      <c r="F52" s="202">
        <v>45.947945205479449</v>
      </c>
      <c r="G52" s="201">
        <v>43739</v>
      </c>
      <c r="H52" s="202">
        <v>3.6684931506849314</v>
      </c>
      <c r="I52" s="202">
        <f t="shared" si="0"/>
        <v>4</v>
      </c>
      <c r="J52" s="200" t="s">
        <v>40</v>
      </c>
      <c r="K52" s="200" t="s">
        <v>40</v>
      </c>
      <c r="L52" s="200" t="s">
        <v>515</v>
      </c>
      <c r="M52" s="200" t="s">
        <v>513</v>
      </c>
      <c r="N52" s="200" t="s">
        <v>345</v>
      </c>
      <c r="O52" s="200" t="s">
        <v>521</v>
      </c>
      <c r="P52" s="200" t="s">
        <v>522</v>
      </c>
      <c r="Q52" s="200" t="s">
        <v>363</v>
      </c>
      <c r="R52" s="200" t="s">
        <v>364</v>
      </c>
      <c r="S52" s="200" t="s">
        <v>350</v>
      </c>
      <c r="T52" s="200" t="s">
        <v>523</v>
      </c>
      <c r="U52" s="203">
        <v>3440</v>
      </c>
      <c r="V52" s="204" t="s">
        <v>343</v>
      </c>
      <c r="W52" s="205">
        <v>27520000</v>
      </c>
      <c r="X52" s="205" t="s">
        <v>366</v>
      </c>
      <c r="Y52" s="205">
        <v>8000</v>
      </c>
      <c r="Z52" s="206" t="s">
        <v>343</v>
      </c>
      <c r="AA52" s="207" t="s">
        <v>343</v>
      </c>
      <c r="AB52" s="207" t="s">
        <v>343</v>
      </c>
      <c r="AC52" s="207" t="s">
        <v>343</v>
      </c>
      <c r="AD52" s="208">
        <v>0.125</v>
      </c>
      <c r="AE52" s="209" t="s">
        <v>343</v>
      </c>
      <c r="AF52" s="204" t="s">
        <v>343</v>
      </c>
      <c r="AG52" s="204" t="s">
        <v>343</v>
      </c>
      <c r="AH52" s="210" t="s">
        <v>343</v>
      </c>
      <c r="AI52" s="210" t="s">
        <v>343</v>
      </c>
      <c r="AJ52" s="210" t="s">
        <v>343</v>
      </c>
      <c r="AK52" s="211" t="s">
        <v>453</v>
      </c>
      <c r="AL52" s="205">
        <v>18.40213</v>
      </c>
      <c r="AM52" s="205">
        <v>0.59174139999999997</v>
      </c>
      <c r="AN52" s="205">
        <v>12.04397</v>
      </c>
    </row>
    <row r="53" spans="1:40" x14ac:dyDescent="0.2">
      <c r="A53" s="199">
        <v>303</v>
      </c>
      <c r="B53" s="200" t="s">
        <v>525</v>
      </c>
      <c r="C53" s="200" t="s">
        <v>354</v>
      </c>
      <c r="D53" s="200" t="s">
        <v>342</v>
      </c>
      <c r="E53" s="201">
        <v>23863</v>
      </c>
      <c r="F53" s="202">
        <v>50.364383561643834</v>
      </c>
      <c r="G53" s="201">
        <v>45778</v>
      </c>
      <c r="H53" s="202">
        <v>9.2547945205479447</v>
      </c>
      <c r="I53" s="202">
        <f t="shared" si="0"/>
        <v>10</v>
      </c>
      <c r="J53" s="200" t="s">
        <v>32</v>
      </c>
      <c r="K53" s="200" t="s">
        <v>32</v>
      </c>
      <c r="L53" s="200" t="s">
        <v>355</v>
      </c>
      <c r="M53" s="200" t="s">
        <v>513</v>
      </c>
      <c r="N53" s="200" t="s">
        <v>345</v>
      </c>
      <c r="O53" s="200" t="s">
        <v>343</v>
      </c>
      <c r="P53" s="200" t="s">
        <v>343</v>
      </c>
      <c r="Q53" s="200" t="s">
        <v>343</v>
      </c>
      <c r="R53" s="200" t="s">
        <v>343</v>
      </c>
      <c r="S53" s="200" t="s">
        <v>343</v>
      </c>
      <c r="T53" s="200" t="s">
        <v>343</v>
      </c>
      <c r="U53" s="203">
        <v>2539.0300000000002</v>
      </c>
      <c r="V53" s="204" t="s">
        <v>343</v>
      </c>
      <c r="W53" s="205">
        <v>20312240</v>
      </c>
      <c r="X53" s="205" t="s">
        <v>366</v>
      </c>
      <c r="Y53" s="205">
        <v>7999.9999999999991</v>
      </c>
      <c r="Z53" s="206" t="s">
        <v>343</v>
      </c>
      <c r="AA53" s="207">
        <v>3500</v>
      </c>
      <c r="AB53" s="207">
        <v>1.3784791829950807</v>
      </c>
      <c r="AC53" s="207">
        <v>1.723098978743851E-4</v>
      </c>
      <c r="AD53" s="208" t="s">
        <v>343</v>
      </c>
      <c r="AE53" s="209" t="s">
        <v>343</v>
      </c>
      <c r="AF53" s="204" t="s">
        <v>343</v>
      </c>
      <c r="AG53" s="204" t="s">
        <v>343</v>
      </c>
      <c r="AH53" s="210" t="s">
        <v>343</v>
      </c>
      <c r="AI53" s="210" t="s">
        <v>343</v>
      </c>
      <c r="AJ53" s="210" t="s">
        <v>343</v>
      </c>
      <c r="AK53" s="211" t="s">
        <v>453</v>
      </c>
      <c r="AL53" s="205" t="s">
        <v>343</v>
      </c>
      <c r="AM53" s="205" t="s">
        <v>343</v>
      </c>
      <c r="AN53" s="205" t="s">
        <v>343</v>
      </c>
    </row>
    <row r="54" spans="1:40" x14ac:dyDescent="0.2">
      <c r="A54" s="199">
        <v>304</v>
      </c>
      <c r="B54" s="200" t="s">
        <v>526</v>
      </c>
      <c r="C54" s="200" t="s">
        <v>354</v>
      </c>
      <c r="D54" s="200" t="s">
        <v>342</v>
      </c>
      <c r="E54" s="201">
        <v>23863</v>
      </c>
      <c r="F54" s="202">
        <v>50.364383561643834</v>
      </c>
      <c r="G54" s="201">
        <v>45778</v>
      </c>
      <c r="H54" s="202">
        <v>9.2547945205479447</v>
      </c>
      <c r="I54" s="202">
        <f t="shared" si="0"/>
        <v>10</v>
      </c>
      <c r="J54" s="200" t="s">
        <v>32</v>
      </c>
      <c r="K54" s="200" t="s">
        <v>32</v>
      </c>
      <c r="L54" s="200" t="s">
        <v>355</v>
      </c>
      <c r="M54" s="200" t="s">
        <v>513</v>
      </c>
      <c r="N54" s="200" t="s">
        <v>345</v>
      </c>
      <c r="O54" s="200" t="s">
        <v>343</v>
      </c>
      <c r="P54" s="200" t="s">
        <v>343</v>
      </c>
      <c r="Q54" s="200" t="s">
        <v>343</v>
      </c>
      <c r="R54" s="200" t="s">
        <v>343</v>
      </c>
      <c r="S54" s="200" t="s">
        <v>343</v>
      </c>
      <c r="T54" s="200" t="s">
        <v>343</v>
      </c>
      <c r="U54" s="203">
        <v>2323.44</v>
      </c>
      <c r="V54" s="204" t="s">
        <v>343</v>
      </c>
      <c r="W54" s="205">
        <v>18587520</v>
      </c>
      <c r="X54" s="205" t="s">
        <v>366</v>
      </c>
      <c r="Y54" s="205">
        <v>8000</v>
      </c>
      <c r="Z54" s="206" t="s">
        <v>343</v>
      </c>
      <c r="AA54" s="207" t="s">
        <v>343</v>
      </c>
      <c r="AB54" s="207" t="s">
        <v>343</v>
      </c>
      <c r="AC54" s="207" t="s">
        <v>343</v>
      </c>
      <c r="AD54" s="208" t="s">
        <v>343</v>
      </c>
      <c r="AE54" s="209" t="s">
        <v>343</v>
      </c>
      <c r="AF54" s="204" t="s">
        <v>343</v>
      </c>
      <c r="AG54" s="204" t="s">
        <v>343</v>
      </c>
      <c r="AH54" s="210" t="s">
        <v>343</v>
      </c>
      <c r="AI54" s="210" t="s">
        <v>343</v>
      </c>
      <c r="AJ54" s="210" t="s">
        <v>343</v>
      </c>
      <c r="AK54" s="211" t="s">
        <v>453</v>
      </c>
      <c r="AL54" s="205" t="s">
        <v>343</v>
      </c>
      <c r="AM54" s="205" t="s">
        <v>343</v>
      </c>
      <c r="AN54" s="205" t="s">
        <v>343</v>
      </c>
    </row>
    <row r="55" spans="1:40" x14ac:dyDescent="0.2">
      <c r="A55" s="199">
        <v>169</v>
      </c>
      <c r="B55" s="200" t="s">
        <v>527</v>
      </c>
      <c r="C55" s="200" t="s">
        <v>383</v>
      </c>
      <c r="D55" s="200" t="s">
        <v>342</v>
      </c>
      <c r="E55" s="201">
        <v>23193</v>
      </c>
      <c r="F55" s="202">
        <v>52.2</v>
      </c>
      <c r="G55" s="201">
        <v>45108</v>
      </c>
      <c r="H55" s="202">
        <v>7.419178082191781</v>
      </c>
      <c r="I55" s="202">
        <f t="shared" si="0"/>
        <v>8</v>
      </c>
      <c r="J55" s="200" t="s">
        <v>32</v>
      </c>
      <c r="K55" s="200" t="s">
        <v>32</v>
      </c>
      <c r="L55" s="200" t="s">
        <v>355</v>
      </c>
      <c r="M55" s="200" t="s">
        <v>513</v>
      </c>
      <c r="N55" s="200" t="s">
        <v>345</v>
      </c>
      <c r="O55" s="200" t="s">
        <v>390</v>
      </c>
      <c r="P55" s="200" t="s">
        <v>391</v>
      </c>
      <c r="Q55" s="200" t="s">
        <v>348</v>
      </c>
      <c r="R55" s="200" t="s">
        <v>343</v>
      </c>
      <c r="S55" s="200" t="s">
        <v>379</v>
      </c>
      <c r="T55" s="200" t="s">
        <v>392</v>
      </c>
      <c r="U55" s="203">
        <v>2120</v>
      </c>
      <c r="V55" s="204" t="s">
        <v>343</v>
      </c>
      <c r="W55" s="205">
        <v>16960000</v>
      </c>
      <c r="X55" s="205" t="s">
        <v>366</v>
      </c>
      <c r="Y55" s="205">
        <v>8000</v>
      </c>
      <c r="Z55" s="206" t="s">
        <v>343</v>
      </c>
      <c r="AA55" s="207" t="s">
        <v>343</v>
      </c>
      <c r="AB55" s="207" t="s">
        <v>343</v>
      </c>
      <c r="AC55" s="207" t="s">
        <v>343</v>
      </c>
      <c r="AD55" s="208">
        <v>0.08</v>
      </c>
      <c r="AE55" s="209" t="s">
        <v>343</v>
      </c>
      <c r="AF55" s="204" t="s">
        <v>343</v>
      </c>
      <c r="AG55" s="204" t="s">
        <v>343</v>
      </c>
      <c r="AH55" s="210" t="s">
        <v>343</v>
      </c>
      <c r="AI55" s="210" t="s">
        <v>343</v>
      </c>
      <c r="AJ55" s="210" t="s">
        <v>343</v>
      </c>
      <c r="AK55" s="211" t="s">
        <v>453</v>
      </c>
      <c r="AL55" s="205" t="s">
        <v>343</v>
      </c>
      <c r="AM55" s="205" t="s">
        <v>343</v>
      </c>
      <c r="AN55" s="205" t="s">
        <v>343</v>
      </c>
    </row>
    <row r="56" spans="1:40" x14ac:dyDescent="0.2">
      <c r="A56" s="199">
        <v>202</v>
      </c>
      <c r="B56" s="200" t="s">
        <v>528</v>
      </c>
      <c r="C56" s="200" t="s">
        <v>388</v>
      </c>
      <c r="D56" s="200" t="s">
        <v>342</v>
      </c>
      <c r="E56" s="201">
        <v>28795</v>
      </c>
      <c r="F56" s="202">
        <v>36.860273972602741</v>
      </c>
      <c r="G56" s="201">
        <v>43405</v>
      </c>
      <c r="H56" s="202">
        <v>2.7506849315068491</v>
      </c>
      <c r="I56" s="202">
        <f t="shared" si="0"/>
        <v>3</v>
      </c>
      <c r="J56" s="200" t="s">
        <v>32</v>
      </c>
      <c r="K56" s="200" t="s">
        <v>32</v>
      </c>
      <c r="L56" s="200" t="s">
        <v>355</v>
      </c>
      <c r="M56" s="200" t="s">
        <v>513</v>
      </c>
      <c r="N56" s="200" t="s">
        <v>345</v>
      </c>
      <c r="O56" s="200" t="s">
        <v>356</v>
      </c>
      <c r="P56" s="200" t="s">
        <v>357</v>
      </c>
      <c r="Q56" s="200" t="s">
        <v>348</v>
      </c>
      <c r="R56" s="200" t="s">
        <v>349</v>
      </c>
      <c r="S56" s="200" t="s">
        <v>350</v>
      </c>
      <c r="T56" s="200" t="s">
        <v>358</v>
      </c>
      <c r="U56" s="203">
        <v>527.69000000000005</v>
      </c>
      <c r="V56" s="204" t="s">
        <v>343</v>
      </c>
      <c r="W56" s="205">
        <v>15789716.773019411</v>
      </c>
      <c r="X56" s="205" t="s">
        <v>352</v>
      </c>
      <c r="Y56" s="205">
        <v>29922.334652958005</v>
      </c>
      <c r="Z56" s="206" t="s">
        <v>343</v>
      </c>
      <c r="AA56" s="207">
        <v>1275000</v>
      </c>
      <c r="AB56" s="207">
        <v>2416.191324451856</v>
      </c>
      <c r="AC56" s="207">
        <v>8.0748756822456053E-2</v>
      </c>
      <c r="AD56" s="208">
        <v>0.08</v>
      </c>
      <c r="AE56" s="209" t="s">
        <v>343</v>
      </c>
      <c r="AF56" s="204" t="s">
        <v>343</v>
      </c>
      <c r="AG56" s="204" t="s">
        <v>343</v>
      </c>
      <c r="AH56" s="210" t="s">
        <v>343</v>
      </c>
      <c r="AI56" s="210" t="s">
        <v>343</v>
      </c>
      <c r="AJ56" s="210" t="s">
        <v>343</v>
      </c>
      <c r="AK56" s="211" t="s">
        <v>453</v>
      </c>
      <c r="AL56" s="205">
        <v>22.455870000000001</v>
      </c>
      <c r="AM56" s="205">
        <v>0.48734250000000001</v>
      </c>
      <c r="AN56" s="205">
        <v>9.5001090000000001</v>
      </c>
    </row>
    <row r="57" spans="1:40" x14ac:dyDescent="0.2">
      <c r="A57" s="199">
        <v>1790</v>
      </c>
      <c r="B57" s="200" t="s">
        <v>529</v>
      </c>
      <c r="C57" s="200" t="s">
        <v>354</v>
      </c>
      <c r="D57" s="200" t="s">
        <v>342</v>
      </c>
      <c r="E57" s="201">
        <v>25477</v>
      </c>
      <c r="F57" s="202">
        <v>45.947945205479449</v>
      </c>
      <c r="G57" s="201">
        <v>43739</v>
      </c>
      <c r="H57" s="202">
        <v>3.6684931506849314</v>
      </c>
      <c r="I57" s="202">
        <f t="shared" si="0"/>
        <v>4</v>
      </c>
      <c r="J57" s="200" t="s">
        <v>40</v>
      </c>
      <c r="K57" s="200" t="s">
        <v>40</v>
      </c>
      <c r="L57" s="200" t="s">
        <v>515</v>
      </c>
      <c r="M57" s="200" t="s">
        <v>513</v>
      </c>
      <c r="N57" s="200" t="s">
        <v>345</v>
      </c>
      <c r="O57" s="200" t="s">
        <v>530</v>
      </c>
      <c r="P57" s="200" t="s">
        <v>531</v>
      </c>
      <c r="Q57" s="200" t="s">
        <v>348</v>
      </c>
      <c r="R57" s="200" t="s">
        <v>364</v>
      </c>
      <c r="S57" s="200" t="s">
        <v>350</v>
      </c>
      <c r="T57" s="200" t="s">
        <v>532</v>
      </c>
      <c r="U57" s="203">
        <v>1440</v>
      </c>
      <c r="V57" s="204" t="s">
        <v>343</v>
      </c>
      <c r="W57" s="205">
        <v>11520000</v>
      </c>
      <c r="X57" s="205" t="s">
        <v>366</v>
      </c>
      <c r="Y57" s="205">
        <v>8000</v>
      </c>
      <c r="Z57" s="206" t="s">
        <v>343</v>
      </c>
      <c r="AA57" s="207" t="s">
        <v>343</v>
      </c>
      <c r="AB57" s="207" t="s">
        <v>343</v>
      </c>
      <c r="AC57" s="207" t="s">
        <v>343</v>
      </c>
      <c r="AD57" s="208">
        <v>0.08</v>
      </c>
      <c r="AE57" s="209" t="s">
        <v>343</v>
      </c>
      <c r="AF57" s="204" t="s">
        <v>343</v>
      </c>
      <c r="AG57" s="204" t="s">
        <v>343</v>
      </c>
      <c r="AH57" s="210" t="s">
        <v>343</v>
      </c>
      <c r="AI57" s="210" t="s">
        <v>343</v>
      </c>
      <c r="AJ57" s="210" t="s">
        <v>343</v>
      </c>
      <c r="AK57" s="211" t="s">
        <v>453</v>
      </c>
      <c r="AL57" s="205">
        <v>18.753080000000001</v>
      </c>
      <c r="AM57" s="205">
        <v>0.60549989999999998</v>
      </c>
      <c r="AN57" s="205">
        <v>11.91433</v>
      </c>
    </row>
    <row r="58" spans="1:40" x14ac:dyDescent="0.2">
      <c r="A58" s="199">
        <v>141</v>
      </c>
      <c r="B58" s="200" t="s">
        <v>533</v>
      </c>
      <c r="C58" s="200" t="s">
        <v>383</v>
      </c>
      <c r="D58" s="200" t="s">
        <v>342</v>
      </c>
      <c r="E58" s="201">
        <v>29768</v>
      </c>
      <c r="F58" s="202">
        <v>34.186301369863017</v>
      </c>
      <c r="G58" s="201">
        <v>46204</v>
      </c>
      <c r="H58" s="202">
        <v>10.421917808219177</v>
      </c>
      <c r="I58" s="202">
        <f t="shared" si="0"/>
        <v>11</v>
      </c>
      <c r="J58" s="200" t="s">
        <v>32</v>
      </c>
      <c r="K58" s="200" t="s">
        <v>32</v>
      </c>
      <c r="L58" s="200" t="s">
        <v>360</v>
      </c>
      <c r="M58" s="200" t="s">
        <v>513</v>
      </c>
      <c r="N58" s="200" t="s">
        <v>345</v>
      </c>
      <c r="O58" s="200" t="s">
        <v>397</v>
      </c>
      <c r="P58" s="200" t="s">
        <v>398</v>
      </c>
      <c r="Q58" s="200" t="s">
        <v>348</v>
      </c>
      <c r="R58" s="200" t="s">
        <v>343</v>
      </c>
      <c r="S58" s="200" t="s">
        <v>379</v>
      </c>
      <c r="T58" s="200" t="s">
        <v>399</v>
      </c>
      <c r="U58" s="203">
        <v>681.55</v>
      </c>
      <c r="V58" s="204" t="s">
        <v>343</v>
      </c>
      <c r="W58" s="205">
        <v>5452400</v>
      </c>
      <c r="X58" s="205" t="s">
        <v>366</v>
      </c>
      <c r="Y58" s="205">
        <v>8000.0000000000009</v>
      </c>
      <c r="Z58" s="206" t="s">
        <v>343</v>
      </c>
      <c r="AA58" s="207" t="s">
        <v>343</v>
      </c>
      <c r="AB58" s="207" t="s">
        <v>343</v>
      </c>
      <c r="AC58" s="207" t="s">
        <v>343</v>
      </c>
      <c r="AD58" s="208">
        <v>0.08</v>
      </c>
      <c r="AE58" s="209" t="s">
        <v>343</v>
      </c>
      <c r="AF58" s="204" t="s">
        <v>343</v>
      </c>
      <c r="AG58" s="204" t="s">
        <v>343</v>
      </c>
      <c r="AH58" s="210" t="s">
        <v>343</v>
      </c>
      <c r="AI58" s="210" t="s">
        <v>343</v>
      </c>
      <c r="AJ58" s="210" t="s">
        <v>343</v>
      </c>
      <c r="AK58" s="211" t="s">
        <v>453</v>
      </c>
      <c r="AL58" s="205" t="s">
        <v>343</v>
      </c>
      <c r="AM58" s="205" t="s">
        <v>343</v>
      </c>
      <c r="AN58" s="205" t="s">
        <v>343</v>
      </c>
    </row>
    <row r="59" spans="1:40" x14ac:dyDescent="0.2">
      <c r="A59" s="199">
        <v>1820</v>
      </c>
      <c r="B59" s="200" t="s">
        <v>534</v>
      </c>
      <c r="C59" s="200" t="s">
        <v>354</v>
      </c>
      <c r="D59" s="200" t="s">
        <v>342</v>
      </c>
      <c r="E59" s="201">
        <v>30407</v>
      </c>
      <c r="F59" s="202">
        <v>32.438356164383563</v>
      </c>
      <c r="G59" s="201">
        <v>45017</v>
      </c>
      <c r="H59" s="202">
        <v>7.1671232876712327</v>
      </c>
      <c r="I59" s="202">
        <f t="shared" si="0"/>
        <v>8</v>
      </c>
      <c r="J59" s="200" t="s">
        <v>40</v>
      </c>
      <c r="K59" s="200" t="s">
        <v>40</v>
      </c>
      <c r="L59" s="200" t="s">
        <v>515</v>
      </c>
      <c r="M59" s="200" t="s">
        <v>513</v>
      </c>
      <c r="N59" s="200" t="s">
        <v>345</v>
      </c>
      <c r="O59" s="200" t="s">
        <v>516</v>
      </c>
      <c r="P59" s="200" t="s">
        <v>517</v>
      </c>
      <c r="Q59" s="200" t="s">
        <v>363</v>
      </c>
      <c r="R59" s="200" t="s">
        <v>364</v>
      </c>
      <c r="S59" s="200" t="s">
        <v>350</v>
      </c>
      <c r="T59" s="200" t="s">
        <v>518</v>
      </c>
      <c r="U59" s="203">
        <v>610.97</v>
      </c>
      <c r="V59" s="204" t="s">
        <v>343</v>
      </c>
      <c r="W59" s="205">
        <v>4887760</v>
      </c>
      <c r="X59" s="205" t="s">
        <v>366</v>
      </c>
      <c r="Y59" s="205">
        <v>8000</v>
      </c>
      <c r="Z59" s="206" t="s">
        <v>343</v>
      </c>
      <c r="AA59" s="207" t="s">
        <v>343</v>
      </c>
      <c r="AB59" s="207" t="s">
        <v>343</v>
      </c>
      <c r="AC59" s="207" t="s">
        <v>343</v>
      </c>
      <c r="AD59" s="208">
        <v>0.125</v>
      </c>
      <c r="AE59" s="209" t="s">
        <v>343</v>
      </c>
      <c r="AF59" s="204" t="s">
        <v>343</v>
      </c>
      <c r="AG59" s="204" t="s">
        <v>343</v>
      </c>
      <c r="AH59" s="210" t="s">
        <v>343</v>
      </c>
      <c r="AI59" s="210" t="s">
        <v>343</v>
      </c>
      <c r="AJ59" s="210" t="s">
        <v>343</v>
      </c>
      <c r="AK59" s="211" t="s">
        <v>453</v>
      </c>
      <c r="AL59" s="205">
        <v>18.987210000000001</v>
      </c>
      <c r="AM59" s="205">
        <v>0.44233060000000002</v>
      </c>
      <c r="AN59" s="205">
        <v>9.4822120000000005</v>
      </c>
    </row>
    <row r="60" spans="1:40" x14ac:dyDescent="0.2">
      <c r="A60" s="199">
        <v>178</v>
      </c>
      <c r="B60" s="200" t="s">
        <v>535</v>
      </c>
      <c r="C60" s="200" t="s">
        <v>383</v>
      </c>
      <c r="D60" s="200" t="s">
        <v>342</v>
      </c>
      <c r="E60" s="201">
        <v>24108</v>
      </c>
      <c r="F60" s="202">
        <v>49.701369863013696</v>
      </c>
      <c r="G60" s="201">
        <v>44197</v>
      </c>
      <c r="H60" s="202">
        <v>4.9205479452054792</v>
      </c>
      <c r="I60" s="202">
        <f t="shared" si="0"/>
        <v>5</v>
      </c>
      <c r="J60" s="200" t="s">
        <v>32</v>
      </c>
      <c r="K60" s="200" t="s">
        <v>32</v>
      </c>
      <c r="L60" s="200" t="s">
        <v>360</v>
      </c>
      <c r="M60" s="200" t="s">
        <v>513</v>
      </c>
      <c r="N60" s="200" t="s">
        <v>345</v>
      </c>
      <c r="O60" s="200" t="s">
        <v>397</v>
      </c>
      <c r="P60" s="200" t="s">
        <v>398</v>
      </c>
      <c r="Q60" s="200" t="s">
        <v>348</v>
      </c>
      <c r="R60" s="200" t="s">
        <v>343</v>
      </c>
      <c r="S60" s="200" t="s">
        <v>379</v>
      </c>
      <c r="T60" s="200" t="s">
        <v>399</v>
      </c>
      <c r="U60" s="203">
        <v>366.51</v>
      </c>
      <c r="V60" s="204" t="s">
        <v>343</v>
      </c>
      <c r="W60" s="205">
        <v>2932080</v>
      </c>
      <c r="X60" s="205" t="s">
        <v>366</v>
      </c>
      <c r="Y60" s="205">
        <v>8000</v>
      </c>
      <c r="Z60" s="206" t="s">
        <v>343</v>
      </c>
      <c r="AA60" s="207" t="s">
        <v>343</v>
      </c>
      <c r="AB60" s="207" t="s">
        <v>343</v>
      </c>
      <c r="AC60" s="207" t="s">
        <v>343</v>
      </c>
      <c r="AD60" s="208">
        <v>0.08</v>
      </c>
      <c r="AE60" s="209" t="s">
        <v>343</v>
      </c>
      <c r="AF60" s="204" t="s">
        <v>343</v>
      </c>
      <c r="AG60" s="204" t="s">
        <v>343</v>
      </c>
      <c r="AH60" s="210" t="s">
        <v>343</v>
      </c>
      <c r="AI60" s="210" t="s">
        <v>343</v>
      </c>
      <c r="AJ60" s="210" t="s">
        <v>343</v>
      </c>
      <c r="AK60" s="211" t="s">
        <v>453</v>
      </c>
      <c r="AL60" s="205" t="s">
        <v>343</v>
      </c>
      <c r="AM60" s="205" t="s">
        <v>343</v>
      </c>
      <c r="AN60" s="205" t="s">
        <v>343</v>
      </c>
    </row>
    <row r="61" spans="1:40" x14ac:dyDescent="0.2">
      <c r="A61" s="199">
        <v>251</v>
      </c>
      <c r="B61" s="200" t="s">
        <v>536</v>
      </c>
      <c r="C61" s="200" t="s">
        <v>385</v>
      </c>
      <c r="D61" s="200" t="s">
        <v>342</v>
      </c>
      <c r="E61" s="201">
        <v>41153</v>
      </c>
      <c r="F61" s="202">
        <v>3.0027397260273974</v>
      </c>
      <c r="G61" s="201">
        <v>48488</v>
      </c>
      <c r="H61" s="202">
        <v>16.67945205479452</v>
      </c>
      <c r="I61" s="202">
        <f t="shared" si="0"/>
        <v>17</v>
      </c>
      <c r="J61" s="200" t="s">
        <v>32</v>
      </c>
      <c r="K61" s="200" t="s">
        <v>32</v>
      </c>
      <c r="L61" s="200" t="s">
        <v>355</v>
      </c>
      <c r="M61" s="200" t="s">
        <v>513</v>
      </c>
      <c r="N61" s="200" t="s">
        <v>345</v>
      </c>
      <c r="O61" s="200" t="s">
        <v>390</v>
      </c>
      <c r="P61" s="200" t="s">
        <v>391</v>
      </c>
      <c r="Q61" s="200" t="s">
        <v>348</v>
      </c>
      <c r="R61" s="200" t="s">
        <v>343</v>
      </c>
      <c r="S61" s="200" t="s">
        <v>379</v>
      </c>
      <c r="T61" s="200" t="s">
        <v>392</v>
      </c>
      <c r="U61" s="203">
        <v>400</v>
      </c>
      <c r="V61" s="204">
        <v>41143</v>
      </c>
      <c r="W61" s="205">
        <v>3200000</v>
      </c>
      <c r="X61" s="205" t="s">
        <v>404</v>
      </c>
      <c r="Y61" s="205">
        <v>8000</v>
      </c>
      <c r="Z61" s="206">
        <v>1</v>
      </c>
      <c r="AA61" s="207">
        <v>800000</v>
      </c>
      <c r="AB61" s="207">
        <v>2000</v>
      </c>
      <c r="AC61" s="207">
        <v>0.25</v>
      </c>
      <c r="AD61" s="208">
        <v>0.08</v>
      </c>
      <c r="AE61" s="209" t="s">
        <v>343</v>
      </c>
      <c r="AF61" s="204" t="s">
        <v>343</v>
      </c>
      <c r="AG61" s="204" t="s">
        <v>343</v>
      </c>
      <c r="AH61" s="210" t="s">
        <v>343</v>
      </c>
      <c r="AI61" s="210" t="s">
        <v>343</v>
      </c>
      <c r="AJ61" s="210" t="s">
        <v>343</v>
      </c>
      <c r="AK61" s="211" t="s">
        <v>419</v>
      </c>
      <c r="AL61" s="205" t="s">
        <v>343</v>
      </c>
      <c r="AM61" s="205" t="s">
        <v>343</v>
      </c>
      <c r="AN61" s="205" t="s">
        <v>343</v>
      </c>
    </row>
    <row r="62" spans="1:40" x14ac:dyDescent="0.2">
      <c r="A62" s="199">
        <v>249</v>
      </c>
      <c r="B62" s="200" t="s">
        <v>537</v>
      </c>
      <c r="C62" s="200" t="s">
        <v>385</v>
      </c>
      <c r="D62" s="200" t="s">
        <v>342</v>
      </c>
      <c r="E62" s="201">
        <v>39873</v>
      </c>
      <c r="F62" s="202">
        <v>6.5013698630136982</v>
      </c>
      <c r="G62" s="201">
        <v>47178</v>
      </c>
      <c r="H62" s="202">
        <v>13.095890410958905</v>
      </c>
      <c r="I62" s="202">
        <f t="shared" si="0"/>
        <v>14</v>
      </c>
      <c r="J62" s="200" t="s">
        <v>32</v>
      </c>
      <c r="K62" s="200" t="s">
        <v>32</v>
      </c>
      <c r="L62" s="200" t="s">
        <v>355</v>
      </c>
      <c r="M62" s="200" t="s">
        <v>513</v>
      </c>
      <c r="N62" s="200" t="s">
        <v>345</v>
      </c>
      <c r="O62" s="200" t="s">
        <v>356</v>
      </c>
      <c r="P62" s="200" t="s">
        <v>357</v>
      </c>
      <c r="Q62" s="200" t="s">
        <v>348</v>
      </c>
      <c r="R62" s="200" t="s">
        <v>349</v>
      </c>
      <c r="S62" s="200" t="s">
        <v>350</v>
      </c>
      <c r="T62" s="200" t="s">
        <v>358</v>
      </c>
      <c r="U62" s="203">
        <v>300</v>
      </c>
      <c r="V62" s="204">
        <v>39827</v>
      </c>
      <c r="W62" s="205">
        <v>1407636</v>
      </c>
      <c r="X62" s="205" t="s">
        <v>404</v>
      </c>
      <c r="Y62" s="205">
        <v>4692.12</v>
      </c>
      <c r="Z62" s="206">
        <v>1</v>
      </c>
      <c r="AA62" s="207">
        <v>350000</v>
      </c>
      <c r="AB62" s="207">
        <v>1166.6666666666667</v>
      </c>
      <c r="AC62" s="207">
        <v>0.24864382553444214</v>
      </c>
      <c r="AD62" s="208">
        <v>0.08</v>
      </c>
      <c r="AE62" s="209" t="s">
        <v>343</v>
      </c>
      <c r="AF62" s="204" t="s">
        <v>343</v>
      </c>
      <c r="AG62" s="204" t="s">
        <v>343</v>
      </c>
      <c r="AH62" s="210" t="s">
        <v>343</v>
      </c>
      <c r="AI62" s="210" t="s">
        <v>343</v>
      </c>
      <c r="AJ62" s="210" t="s">
        <v>343</v>
      </c>
      <c r="AK62" s="211" t="s">
        <v>419</v>
      </c>
      <c r="AL62" s="205">
        <v>22.455870000000001</v>
      </c>
      <c r="AM62" s="205">
        <v>0.48734250000000001</v>
      </c>
      <c r="AN62" s="205">
        <v>9.5001090000000001</v>
      </c>
    </row>
    <row r="63" spans="1:40" x14ac:dyDescent="0.2">
      <c r="A63" s="199">
        <v>1754</v>
      </c>
      <c r="B63" s="200" t="s">
        <v>538</v>
      </c>
      <c r="C63" s="200" t="s">
        <v>385</v>
      </c>
      <c r="D63" s="200" t="s">
        <v>342</v>
      </c>
      <c r="E63" s="201">
        <v>39295</v>
      </c>
      <c r="F63" s="202">
        <v>8.0904109589041102</v>
      </c>
      <c r="G63" s="201">
        <v>46600</v>
      </c>
      <c r="H63" s="202">
        <v>11.504109589041096</v>
      </c>
      <c r="I63" s="202">
        <f t="shared" si="0"/>
        <v>12</v>
      </c>
      <c r="J63" s="200" t="s">
        <v>40</v>
      </c>
      <c r="K63" s="200" t="s">
        <v>40</v>
      </c>
      <c r="L63" s="200" t="s">
        <v>515</v>
      </c>
      <c r="M63" s="200" t="s">
        <v>513</v>
      </c>
      <c r="N63" s="200" t="s">
        <v>345</v>
      </c>
      <c r="O63" s="200" t="s">
        <v>516</v>
      </c>
      <c r="P63" s="200" t="s">
        <v>517</v>
      </c>
      <c r="Q63" s="200" t="s">
        <v>363</v>
      </c>
      <c r="R63" s="200" t="s">
        <v>364</v>
      </c>
      <c r="S63" s="200" t="s">
        <v>350</v>
      </c>
      <c r="T63" s="200" t="s">
        <v>518</v>
      </c>
      <c r="U63" s="203">
        <v>1399.48</v>
      </c>
      <c r="V63" s="204">
        <v>39238</v>
      </c>
      <c r="W63" s="205">
        <v>11195840</v>
      </c>
      <c r="X63" s="205" t="s">
        <v>366</v>
      </c>
      <c r="Y63" s="205">
        <v>8000</v>
      </c>
      <c r="Z63" s="206">
        <v>1</v>
      </c>
      <c r="AA63" s="207">
        <v>2426620</v>
      </c>
      <c r="AB63" s="207">
        <v>1733.9440363563608</v>
      </c>
      <c r="AC63" s="207">
        <v>0.21674300454454512</v>
      </c>
      <c r="AD63" s="208">
        <v>0.125</v>
      </c>
      <c r="AE63" s="209" t="s">
        <v>343</v>
      </c>
      <c r="AF63" s="204" t="s">
        <v>343</v>
      </c>
      <c r="AG63" s="204" t="s">
        <v>343</v>
      </c>
      <c r="AH63" s="210" t="s">
        <v>343</v>
      </c>
      <c r="AI63" s="210" t="s">
        <v>343</v>
      </c>
      <c r="AJ63" s="210" t="s">
        <v>343</v>
      </c>
      <c r="AK63" s="211" t="s">
        <v>419</v>
      </c>
      <c r="AL63" s="205">
        <v>18.987210000000001</v>
      </c>
      <c r="AM63" s="205">
        <v>0.44233060000000002</v>
      </c>
      <c r="AN63" s="205">
        <v>9.4822120000000005</v>
      </c>
    </row>
    <row r="64" spans="1:40" x14ac:dyDescent="0.2">
      <c r="A64" s="199">
        <v>243</v>
      </c>
      <c r="B64" s="200" t="s">
        <v>539</v>
      </c>
      <c r="C64" s="200" t="s">
        <v>385</v>
      </c>
      <c r="D64" s="200" t="s">
        <v>540</v>
      </c>
      <c r="E64" s="201">
        <v>39083</v>
      </c>
      <c r="F64" s="202">
        <v>7.9890410958904106</v>
      </c>
      <c r="G64" s="201" t="s">
        <v>343</v>
      </c>
      <c r="H64" s="202" t="s">
        <v>343</v>
      </c>
      <c r="I64" s="202" t="e">
        <f t="shared" si="0"/>
        <v>#VALUE!</v>
      </c>
      <c r="J64" s="200" t="s">
        <v>32</v>
      </c>
      <c r="K64" s="200" t="s">
        <v>32</v>
      </c>
      <c r="L64" s="200" t="s">
        <v>355</v>
      </c>
      <c r="M64" s="200" t="s">
        <v>513</v>
      </c>
      <c r="N64" s="200" t="s">
        <v>345</v>
      </c>
      <c r="O64" s="200" t="s">
        <v>356</v>
      </c>
      <c r="P64" s="200" t="s">
        <v>357</v>
      </c>
      <c r="Q64" s="200" t="s">
        <v>348</v>
      </c>
      <c r="R64" s="200" t="s">
        <v>349</v>
      </c>
      <c r="S64" s="200" t="s">
        <v>350</v>
      </c>
      <c r="T64" s="200" t="s">
        <v>358</v>
      </c>
      <c r="U64" s="203">
        <v>200.36</v>
      </c>
      <c r="V64" s="204">
        <v>39002</v>
      </c>
      <c r="W64" s="205">
        <v>2100000</v>
      </c>
      <c r="X64" s="205" t="s">
        <v>404</v>
      </c>
      <c r="Y64" s="205">
        <v>10481.133958874027</v>
      </c>
      <c r="Z64" s="206">
        <v>1</v>
      </c>
      <c r="AA64" s="207">
        <v>525000</v>
      </c>
      <c r="AB64" s="207">
        <v>2620.2834897185066</v>
      </c>
      <c r="AC64" s="207">
        <v>0.25</v>
      </c>
      <c r="AD64" s="208">
        <v>0.08</v>
      </c>
      <c r="AE64" s="209" t="s">
        <v>343</v>
      </c>
      <c r="AF64" s="204" t="s">
        <v>343</v>
      </c>
      <c r="AG64" s="204" t="s">
        <v>343</v>
      </c>
      <c r="AH64" s="210" t="s">
        <v>343</v>
      </c>
      <c r="AI64" s="210" t="s">
        <v>343</v>
      </c>
      <c r="AJ64" s="210" t="s">
        <v>343</v>
      </c>
      <c r="AK64" s="211" t="s">
        <v>419</v>
      </c>
      <c r="AL64" s="205">
        <v>22.455870000000001</v>
      </c>
      <c r="AM64" s="205">
        <v>0.48734250000000001</v>
      </c>
      <c r="AN64" s="205">
        <v>9.5001090000000001</v>
      </c>
    </row>
    <row r="65" spans="1:40" x14ac:dyDescent="0.2">
      <c r="A65" s="199">
        <v>1751</v>
      </c>
      <c r="B65" s="200" t="s">
        <v>541</v>
      </c>
      <c r="C65" s="200" t="s">
        <v>385</v>
      </c>
      <c r="D65" s="200" t="s">
        <v>342</v>
      </c>
      <c r="E65" s="201">
        <v>38412</v>
      </c>
      <c r="F65" s="202">
        <v>10.504109589041096</v>
      </c>
      <c r="G65" s="201">
        <v>45717</v>
      </c>
      <c r="H65" s="202">
        <v>9.0931506849315067</v>
      </c>
      <c r="I65" s="202">
        <f t="shared" si="0"/>
        <v>10</v>
      </c>
      <c r="J65" s="200" t="s">
        <v>40</v>
      </c>
      <c r="K65" s="200" t="s">
        <v>40</v>
      </c>
      <c r="L65" s="200" t="s">
        <v>515</v>
      </c>
      <c r="M65" s="200" t="s">
        <v>513</v>
      </c>
      <c r="N65" s="200" t="s">
        <v>345</v>
      </c>
      <c r="O65" s="200" t="s">
        <v>530</v>
      </c>
      <c r="P65" s="200" t="s">
        <v>531</v>
      </c>
      <c r="Q65" s="200" t="s">
        <v>348</v>
      </c>
      <c r="R65" s="200" t="s">
        <v>364</v>
      </c>
      <c r="S65" s="200" t="s">
        <v>350</v>
      </c>
      <c r="T65" s="200" t="s">
        <v>532</v>
      </c>
      <c r="U65" s="203">
        <v>2562.54</v>
      </c>
      <c r="V65" s="204">
        <v>38371</v>
      </c>
      <c r="W65" s="205">
        <v>20500320</v>
      </c>
      <c r="X65" s="205" t="s">
        <v>366</v>
      </c>
      <c r="Y65" s="205">
        <v>8000</v>
      </c>
      <c r="Z65" s="206">
        <v>1</v>
      </c>
      <c r="AA65" s="207">
        <v>6953860.75</v>
      </c>
      <c r="AB65" s="207">
        <v>2713.659396536249</v>
      </c>
      <c r="AC65" s="207">
        <v>0.33920742456703112</v>
      </c>
      <c r="AD65" s="208">
        <v>0.08</v>
      </c>
      <c r="AE65" s="209" t="s">
        <v>343</v>
      </c>
      <c r="AF65" s="204" t="s">
        <v>343</v>
      </c>
      <c r="AG65" s="204" t="s">
        <v>343</v>
      </c>
      <c r="AH65" s="210" t="s">
        <v>343</v>
      </c>
      <c r="AI65" s="210" t="s">
        <v>343</v>
      </c>
      <c r="AJ65" s="210" t="s">
        <v>343</v>
      </c>
      <c r="AK65" s="211" t="s">
        <v>453</v>
      </c>
      <c r="AL65" s="205">
        <v>18.753080000000001</v>
      </c>
      <c r="AM65" s="205">
        <v>0.60549989999999998</v>
      </c>
      <c r="AN65" s="205">
        <v>11.91433</v>
      </c>
    </row>
    <row r="66" spans="1:40" x14ac:dyDescent="0.2">
      <c r="A66" s="199">
        <v>229</v>
      </c>
      <c r="B66" s="200" t="s">
        <v>542</v>
      </c>
      <c r="C66" s="200" t="s">
        <v>385</v>
      </c>
      <c r="D66" s="200" t="s">
        <v>342</v>
      </c>
      <c r="E66" s="201">
        <v>35096</v>
      </c>
      <c r="F66" s="202">
        <v>19.594520547945205</v>
      </c>
      <c r="G66" s="201">
        <v>42401</v>
      </c>
      <c r="H66" s="202">
        <v>0</v>
      </c>
      <c r="I66" s="202">
        <f t="shared" si="0"/>
        <v>1</v>
      </c>
      <c r="J66" s="200" t="s">
        <v>32</v>
      </c>
      <c r="K66" s="200" t="s">
        <v>32</v>
      </c>
      <c r="L66" s="200" t="s">
        <v>355</v>
      </c>
      <c r="M66" s="200" t="s">
        <v>513</v>
      </c>
      <c r="N66" s="200" t="s">
        <v>345</v>
      </c>
      <c r="O66" s="200" t="s">
        <v>356</v>
      </c>
      <c r="P66" s="200" t="s">
        <v>357</v>
      </c>
      <c r="Q66" s="200" t="s">
        <v>348</v>
      </c>
      <c r="R66" s="200" t="s">
        <v>349</v>
      </c>
      <c r="S66" s="200" t="s">
        <v>350</v>
      </c>
      <c r="T66" s="200" t="s">
        <v>358</v>
      </c>
      <c r="U66" s="203">
        <v>320</v>
      </c>
      <c r="V66" s="204">
        <v>34873</v>
      </c>
      <c r="W66" s="205">
        <v>23870000</v>
      </c>
      <c r="X66" s="205" t="s">
        <v>404</v>
      </c>
      <c r="Y66" s="205">
        <v>74593.75</v>
      </c>
      <c r="Z66" s="206">
        <v>1</v>
      </c>
      <c r="AA66" s="207">
        <v>4057900</v>
      </c>
      <c r="AB66" s="207">
        <v>12680.9375</v>
      </c>
      <c r="AC66" s="207">
        <v>0.17</v>
      </c>
      <c r="AD66" s="208">
        <v>0.08</v>
      </c>
      <c r="AE66" s="209" t="s">
        <v>343</v>
      </c>
      <c r="AF66" s="204" t="s">
        <v>343</v>
      </c>
      <c r="AG66" s="204" t="s">
        <v>343</v>
      </c>
      <c r="AH66" s="210" t="s">
        <v>343</v>
      </c>
      <c r="AI66" s="210" t="s">
        <v>343</v>
      </c>
      <c r="AJ66" s="210" t="s">
        <v>343</v>
      </c>
      <c r="AK66" s="211" t="s">
        <v>453</v>
      </c>
      <c r="AL66" s="205">
        <v>22.455870000000001</v>
      </c>
      <c r="AM66" s="205">
        <v>0.48734250000000001</v>
      </c>
      <c r="AN66" s="205">
        <v>9.5001090000000001</v>
      </c>
    </row>
    <row r="67" spans="1:40" x14ac:dyDescent="0.2">
      <c r="A67" s="199">
        <v>1714</v>
      </c>
      <c r="B67" s="200" t="s">
        <v>543</v>
      </c>
      <c r="C67" s="200" t="s">
        <v>388</v>
      </c>
      <c r="D67" s="200" t="s">
        <v>342</v>
      </c>
      <c r="E67" s="201">
        <v>33298</v>
      </c>
      <c r="F67" s="202">
        <v>24.515068493150686</v>
      </c>
      <c r="G67" s="201">
        <v>44256</v>
      </c>
      <c r="H67" s="202">
        <v>5.0904109589041093</v>
      </c>
      <c r="I67" s="202">
        <f t="shared" ref="I67:I130" si="1">INT(H67)+1</f>
        <v>6</v>
      </c>
      <c r="J67" s="200" t="s">
        <v>40</v>
      </c>
      <c r="K67" s="200" t="s">
        <v>40</v>
      </c>
      <c r="L67" s="200" t="s">
        <v>515</v>
      </c>
      <c r="M67" s="200" t="s">
        <v>513</v>
      </c>
      <c r="N67" s="200" t="s">
        <v>345</v>
      </c>
      <c r="O67" s="200" t="s">
        <v>544</v>
      </c>
      <c r="P67" s="200" t="s">
        <v>545</v>
      </c>
      <c r="Q67" s="200" t="s">
        <v>348</v>
      </c>
      <c r="R67" s="200" t="s">
        <v>343</v>
      </c>
      <c r="S67" s="200" t="s">
        <v>379</v>
      </c>
      <c r="T67" s="200" t="s">
        <v>546</v>
      </c>
      <c r="U67" s="203">
        <v>81.05</v>
      </c>
      <c r="V67" s="204">
        <v>33136</v>
      </c>
      <c r="W67" s="205">
        <v>648400</v>
      </c>
      <c r="X67" s="205" t="s">
        <v>366</v>
      </c>
      <c r="Y67" s="205">
        <v>8000</v>
      </c>
      <c r="Z67" s="206">
        <v>1</v>
      </c>
      <c r="AA67" s="207">
        <v>28976.35</v>
      </c>
      <c r="AB67" s="207">
        <v>357.51202961135101</v>
      </c>
      <c r="AC67" s="207">
        <v>4.4689003701418872E-2</v>
      </c>
      <c r="AD67" s="208">
        <v>0.08</v>
      </c>
      <c r="AE67" s="209" t="s">
        <v>343</v>
      </c>
      <c r="AF67" s="204" t="s">
        <v>343</v>
      </c>
      <c r="AG67" s="204" t="s">
        <v>343</v>
      </c>
      <c r="AH67" s="210" t="s">
        <v>343</v>
      </c>
      <c r="AI67" s="210" t="s">
        <v>343</v>
      </c>
      <c r="AJ67" s="210" t="s">
        <v>343</v>
      </c>
      <c r="AK67" s="211" t="s">
        <v>453</v>
      </c>
      <c r="AL67" s="205" t="s">
        <v>343</v>
      </c>
      <c r="AM67" s="205" t="s">
        <v>343</v>
      </c>
      <c r="AN67" s="205" t="s">
        <v>343</v>
      </c>
    </row>
    <row r="68" spans="1:40" x14ac:dyDescent="0.2">
      <c r="A68" s="199">
        <v>170</v>
      </c>
      <c r="B68" s="200" t="s">
        <v>547</v>
      </c>
      <c r="C68" s="200" t="s">
        <v>383</v>
      </c>
      <c r="D68" s="200" t="s">
        <v>342</v>
      </c>
      <c r="E68" s="201">
        <v>23498</v>
      </c>
      <c r="F68" s="202">
        <v>51.364383561643834</v>
      </c>
      <c r="G68" s="201">
        <v>45413</v>
      </c>
      <c r="H68" s="202">
        <v>8.2547945205479447</v>
      </c>
      <c r="I68" s="202">
        <f t="shared" si="1"/>
        <v>9</v>
      </c>
      <c r="J68" s="200" t="s">
        <v>32</v>
      </c>
      <c r="K68" s="200" t="s">
        <v>32</v>
      </c>
      <c r="L68" s="200" t="s">
        <v>355</v>
      </c>
      <c r="M68" s="200" t="s">
        <v>513</v>
      </c>
      <c r="N68" s="200" t="s">
        <v>345</v>
      </c>
      <c r="O68" s="200" t="s">
        <v>343</v>
      </c>
      <c r="P68" s="200" t="s">
        <v>343</v>
      </c>
      <c r="Q68" s="200" t="s">
        <v>343</v>
      </c>
      <c r="R68" s="200" t="s">
        <v>343</v>
      </c>
      <c r="S68" s="200" t="s">
        <v>343</v>
      </c>
      <c r="T68" s="200" t="s">
        <v>343</v>
      </c>
      <c r="U68" s="203">
        <v>1480</v>
      </c>
      <c r="V68" s="204">
        <v>23452</v>
      </c>
      <c r="W68" s="205">
        <v>11840000</v>
      </c>
      <c r="X68" s="205" t="s">
        <v>366</v>
      </c>
      <c r="Y68" s="205">
        <v>8000</v>
      </c>
      <c r="Z68" s="206" t="s">
        <v>343</v>
      </c>
      <c r="AA68" s="207">
        <v>16280</v>
      </c>
      <c r="AB68" s="207">
        <v>11</v>
      </c>
      <c r="AC68" s="207">
        <v>1.3749999999999999E-3</v>
      </c>
      <c r="AD68" s="208" t="s">
        <v>343</v>
      </c>
      <c r="AE68" s="209" t="s">
        <v>343</v>
      </c>
      <c r="AF68" s="204" t="s">
        <v>343</v>
      </c>
      <c r="AG68" s="204" t="s">
        <v>343</v>
      </c>
      <c r="AH68" s="210" t="s">
        <v>343</v>
      </c>
      <c r="AI68" s="210" t="s">
        <v>343</v>
      </c>
      <c r="AJ68" s="210" t="s">
        <v>343</v>
      </c>
      <c r="AK68" s="211" t="s">
        <v>419</v>
      </c>
      <c r="AL68" s="205" t="s">
        <v>343</v>
      </c>
      <c r="AM68" s="205" t="s">
        <v>343</v>
      </c>
      <c r="AN68" s="205" t="s">
        <v>343</v>
      </c>
    </row>
    <row r="69" spans="1:40" x14ac:dyDescent="0.2">
      <c r="A69" s="199">
        <v>1861</v>
      </c>
      <c r="B69" s="200" t="s">
        <v>548</v>
      </c>
      <c r="C69" s="200" t="s">
        <v>354</v>
      </c>
      <c r="D69" s="200" t="s">
        <v>342</v>
      </c>
      <c r="E69" s="201">
        <v>23071</v>
      </c>
      <c r="F69" s="202">
        <v>52.534246575342465</v>
      </c>
      <c r="G69" s="201">
        <v>44986</v>
      </c>
      <c r="H69" s="202">
        <v>7.0904109589041093</v>
      </c>
      <c r="I69" s="202">
        <f t="shared" si="1"/>
        <v>8</v>
      </c>
      <c r="J69" s="200" t="s">
        <v>40</v>
      </c>
      <c r="K69" s="200" t="s">
        <v>40</v>
      </c>
      <c r="L69" s="200" t="s">
        <v>549</v>
      </c>
      <c r="M69" s="200" t="s">
        <v>550</v>
      </c>
      <c r="N69" s="200" t="s">
        <v>345</v>
      </c>
      <c r="O69" s="200" t="s">
        <v>551</v>
      </c>
      <c r="P69" s="200" t="s">
        <v>552</v>
      </c>
      <c r="Q69" s="200" t="s">
        <v>363</v>
      </c>
      <c r="R69" s="200" t="s">
        <v>349</v>
      </c>
      <c r="S69" s="200" t="s">
        <v>350</v>
      </c>
      <c r="T69" s="200" t="s">
        <v>553</v>
      </c>
      <c r="U69" s="203">
        <v>1920.82</v>
      </c>
      <c r="V69" s="204" t="s">
        <v>343</v>
      </c>
      <c r="W69" s="205">
        <v>13393483.605876068</v>
      </c>
      <c r="X69" s="205" t="s">
        <v>554</v>
      </c>
      <c r="Y69" s="205">
        <v>6972.7947469706005</v>
      </c>
      <c r="Z69" s="206" t="s">
        <v>343</v>
      </c>
      <c r="AA69" s="207" t="s">
        <v>343</v>
      </c>
      <c r="AB69" s="207" t="s">
        <v>343</v>
      </c>
      <c r="AC69" s="207" t="s">
        <v>343</v>
      </c>
      <c r="AD69" s="208">
        <v>0.125</v>
      </c>
      <c r="AE69" s="209">
        <v>0.11</v>
      </c>
      <c r="AF69" s="204">
        <v>33081</v>
      </c>
      <c r="AG69" s="204" t="s">
        <v>343</v>
      </c>
      <c r="AH69" s="210" t="s">
        <v>343</v>
      </c>
      <c r="AI69" s="210">
        <v>2</v>
      </c>
      <c r="AJ69" s="210">
        <v>2</v>
      </c>
      <c r="AK69" s="211" t="s">
        <v>453</v>
      </c>
      <c r="AL69" s="205">
        <v>19.725010000000001</v>
      </c>
      <c r="AM69" s="205">
        <v>0.84022649999999999</v>
      </c>
      <c r="AN69" s="205">
        <v>5.0923949999999998</v>
      </c>
    </row>
    <row r="70" spans="1:40" x14ac:dyDescent="0.2">
      <c r="A70" s="199">
        <v>1857</v>
      </c>
      <c r="B70" s="200" t="s">
        <v>555</v>
      </c>
      <c r="C70" s="200" t="s">
        <v>354</v>
      </c>
      <c r="D70" s="200" t="s">
        <v>342</v>
      </c>
      <c r="E70" s="201">
        <v>22737</v>
      </c>
      <c r="F70" s="202">
        <v>53.452054794520549</v>
      </c>
      <c r="G70" s="201">
        <v>44652</v>
      </c>
      <c r="H70" s="202">
        <v>6.1671232876712327</v>
      </c>
      <c r="I70" s="202">
        <f t="shared" si="1"/>
        <v>7</v>
      </c>
      <c r="J70" s="200" t="s">
        <v>40</v>
      </c>
      <c r="K70" s="200" t="s">
        <v>40</v>
      </c>
      <c r="L70" s="200" t="s">
        <v>549</v>
      </c>
      <c r="M70" s="200" t="s">
        <v>550</v>
      </c>
      <c r="N70" s="200" t="s">
        <v>345</v>
      </c>
      <c r="O70" s="200" t="s">
        <v>551</v>
      </c>
      <c r="P70" s="200" t="s">
        <v>552</v>
      </c>
      <c r="Q70" s="200" t="s">
        <v>363</v>
      </c>
      <c r="R70" s="200" t="s">
        <v>349</v>
      </c>
      <c r="S70" s="200" t="s">
        <v>350</v>
      </c>
      <c r="T70" s="200" t="s">
        <v>553</v>
      </c>
      <c r="U70" s="203">
        <v>960.25</v>
      </c>
      <c r="V70" s="204" t="s">
        <v>343</v>
      </c>
      <c r="W70" s="205">
        <v>6695626.1557785189</v>
      </c>
      <c r="X70" s="205" t="s">
        <v>554</v>
      </c>
      <c r="Y70" s="205">
        <v>6972.7947469706005</v>
      </c>
      <c r="Z70" s="206" t="s">
        <v>343</v>
      </c>
      <c r="AA70" s="207" t="s">
        <v>343</v>
      </c>
      <c r="AB70" s="207" t="s">
        <v>343</v>
      </c>
      <c r="AC70" s="207" t="s">
        <v>343</v>
      </c>
      <c r="AD70" s="208">
        <v>0.125</v>
      </c>
      <c r="AE70" s="209" t="s">
        <v>343</v>
      </c>
      <c r="AF70" s="204" t="s">
        <v>343</v>
      </c>
      <c r="AG70" s="204" t="s">
        <v>343</v>
      </c>
      <c r="AH70" s="210" t="s">
        <v>343</v>
      </c>
      <c r="AI70" s="210" t="s">
        <v>343</v>
      </c>
      <c r="AJ70" s="210" t="s">
        <v>343</v>
      </c>
      <c r="AK70" s="211" t="s">
        <v>419</v>
      </c>
      <c r="AL70" s="205">
        <v>19.725010000000001</v>
      </c>
      <c r="AM70" s="205">
        <v>0.84022649999999999</v>
      </c>
      <c r="AN70" s="205">
        <v>5.0923949999999998</v>
      </c>
    </row>
    <row r="71" spans="1:40" x14ac:dyDescent="0.2">
      <c r="A71" s="199">
        <v>1859</v>
      </c>
      <c r="B71" s="200" t="s">
        <v>556</v>
      </c>
      <c r="C71" s="200" t="s">
        <v>354</v>
      </c>
      <c r="D71" s="200" t="s">
        <v>342</v>
      </c>
      <c r="E71" s="201">
        <v>23043</v>
      </c>
      <c r="F71" s="202">
        <v>52.61917808219178</v>
      </c>
      <c r="G71" s="201">
        <v>44958</v>
      </c>
      <c r="H71" s="202">
        <v>7.0054794520547947</v>
      </c>
      <c r="I71" s="202">
        <f t="shared" si="1"/>
        <v>8</v>
      </c>
      <c r="J71" s="200" t="s">
        <v>40</v>
      </c>
      <c r="K71" s="200" t="s">
        <v>40</v>
      </c>
      <c r="L71" s="200" t="s">
        <v>549</v>
      </c>
      <c r="M71" s="200" t="s">
        <v>550</v>
      </c>
      <c r="N71" s="200" t="s">
        <v>345</v>
      </c>
      <c r="O71" s="200" t="s">
        <v>551</v>
      </c>
      <c r="P71" s="200" t="s">
        <v>552</v>
      </c>
      <c r="Q71" s="200" t="s">
        <v>363</v>
      </c>
      <c r="R71" s="200" t="s">
        <v>349</v>
      </c>
      <c r="S71" s="200" t="s">
        <v>350</v>
      </c>
      <c r="T71" s="200" t="s">
        <v>553</v>
      </c>
      <c r="U71" s="203">
        <v>745.38</v>
      </c>
      <c r="V71" s="204" t="s">
        <v>343</v>
      </c>
      <c r="W71" s="205">
        <v>5197381.7484969459</v>
      </c>
      <c r="X71" s="205" t="s">
        <v>554</v>
      </c>
      <c r="Y71" s="205">
        <v>6972.7947469706005</v>
      </c>
      <c r="Z71" s="206" t="s">
        <v>343</v>
      </c>
      <c r="AA71" s="207" t="s">
        <v>343</v>
      </c>
      <c r="AB71" s="207" t="s">
        <v>343</v>
      </c>
      <c r="AC71" s="207" t="s">
        <v>343</v>
      </c>
      <c r="AD71" s="208">
        <v>0.125</v>
      </c>
      <c r="AE71" s="209" t="s">
        <v>343</v>
      </c>
      <c r="AF71" s="204" t="s">
        <v>343</v>
      </c>
      <c r="AG71" s="204" t="s">
        <v>343</v>
      </c>
      <c r="AH71" s="210" t="s">
        <v>343</v>
      </c>
      <c r="AI71" s="210" t="s">
        <v>343</v>
      </c>
      <c r="AJ71" s="210" t="s">
        <v>343</v>
      </c>
      <c r="AK71" s="211" t="s">
        <v>419</v>
      </c>
      <c r="AL71" s="205">
        <v>19.725010000000001</v>
      </c>
      <c r="AM71" s="205">
        <v>0.84022649999999999</v>
      </c>
      <c r="AN71" s="205">
        <v>5.0923949999999998</v>
      </c>
    </row>
    <row r="72" spans="1:40" x14ac:dyDescent="0.2">
      <c r="A72" s="199">
        <v>1711</v>
      </c>
      <c r="B72" s="200" t="s">
        <v>557</v>
      </c>
      <c r="C72" s="200" t="s">
        <v>388</v>
      </c>
      <c r="D72" s="200" t="s">
        <v>342</v>
      </c>
      <c r="E72" s="201">
        <v>31229</v>
      </c>
      <c r="F72" s="202">
        <v>30.183561643835617</v>
      </c>
      <c r="G72" s="201">
        <v>45839</v>
      </c>
      <c r="H72" s="202">
        <v>9.4219178082191775</v>
      </c>
      <c r="I72" s="202">
        <f t="shared" si="1"/>
        <v>10</v>
      </c>
      <c r="J72" s="200" t="s">
        <v>40</v>
      </c>
      <c r="K72" s="200" t="s">
        <v>40</v>
      </c>
      <c r="L72" s="200" t="s">
        <v>549</v>
      </c>
      <c r="M72" s="200" t="s">
        <v>550</v>
      </c>
      <c r="N72" s="200" t="s">
        <v>345</v>
      </c>
      <c r="O72" s="200" t="s">
        <v>551</v>
      </c>
      <c r="P72" s="200" t="s">
        <v>552</v>
      </c>
      <c r="Q72" s="200" t="s">
        <v>363</v>
      </c>
      <c r="R72" s="200" t="s">
        <v>349</v>
      </c>
      <c r="S72" s="200" t="s">
        <v>350</v>
      </c>
      <c r="T72" s="200" t="s">
        <v>553</v>
      </c>
      <c r="U72" s="203">
        <v>164.81</v>
      </c>
      <c r="V72" s="204">
        <v>31167</v>
      </c>
      <c r="W72" s="205">
        <v>1149186.3022482246</v>
      </c>
      <c r="X72" s="205" t="s">
        <v>554</v>
      </c>
      <c r="Y72" s="205">
        <v>6972.7947469706005</v>
      </c>
      <c r="Z72" s="206">
        <v>2</v>
      </c>
      <c r="AA72" s="207">
        <v>149977.1</v>
      </c>
      <c r="AB72" s="207">
        <v>910</v>
      </c>
      <c r="AC72" s="207">
        <v>0.13050721167367771</v>
      </c>
      <c r="AD72" s="208">
        <v>0.125</v>
      </c>
      <c r="AE72" s="209" t="s">
        <v>343</v>
      </c>
      <c r="AF72" s="204" t="s">
        <v>343</v>
      </c>
      <c r="AG72" s="204" t="s">
        <v>343</v>
      </c>
      <c r="AH72" s="210" t="s">
        <v>343</v>
      </c>
      <c r="AI72" s="210" t="s">
        <v>343</v>
      </c>
      <c r="AJ72" s="210" t="s">
        <v>343</v>
      </c>
      <c r="AK72" s="211" t="s">
        <v>419</v>
      </c>
      <c r="AL72" s="205">
        <v>19.725010000000001</v>
      </c>
      <c r="AM72" s="205">
        <v>0.84022649999999999</v>
      </c>
      <c r="AN72" s="205">
        <v>5.0923949999999998</v>
      </c>
    </row>
    <row r="73" spans="1:40" x14ac:dyDescent="0.2">
      <c r="A73" s="199">
        <v>1506</v>
      </c>
      <c r="B73" s="200" t="s">
        <v>558</v>
      </c>
      <c r="C73" s="200" t="s">
        <v>410</v>
      </c>
      <c r="D73" s="200" t="s">
        <v>342</v>
      </c>
      <c r="E73" s="201">
        <v>23559</v>
      </c>
      <c r="F73" s="202">
        <v>51.197260273972603</v>
      </c>
      <c r="G73" s="201">
        <v>45474</v>
      </c>
      <c r="H73" s="202">
        <v>8.4219178082191775</v>
      </c>
      <c r="I73" s="202">
        <f t="shared" si="1"/>
        <v>9</v>
      </c>
      <c r="J73" s="200" t="s">
        <v>40</v>
      </c>
      <c r="K73" s="200" t="s">
        <v>40</v>
      </c>
      <c r="L73" s="200" t="s">
        <v>549</v>
      </c>
      <c r="M73" s="200" t="s">
        <v>550</v>
      </c>
      <c r="N73" s="200" t="s">
        <v>345</v>
      </c>
      <c r="O73" s="200" t="s">
        <v>551</v>
      </c>
      <c r="P73" s="200" t="s">
        <v>552</v>
      </c>
      <c r="Q73" s="200" t="s">
        <v>363</v>
      </c>
      <c r="R73" s="200" t="s">
        <v>349</v>
      </c>
      <c r="S73" s="200" t="s">
        <v>350</v>
      </c>
      <c r="T73" s="200" t="s">
        <v>553</v>
      </c>
      <c r="U73" s="203">
        <v>518.51</v>
      </c>
      <c r="V73" s="204">
        <v>23496</v>
      </c>
      <c r="W73" s="205">
        <v>3615463.8042517258</v>
      </c>
      <c r="X73" s="205" t="s">
        <v>554</v>
      </c>
      <c r="Y73" s="205">
        <v>6972.7947469706005</v>
      </c>
      <c r="Z73" s="206">
        <v>1</v>
      </c>
      <c r="AA73" s="207" t="s">
        <v>343</v>
      </c>
      <c r="AB73" s="207" t="s">
        <v>343</v>
      </c>
      <c r="AC73" s="207" t="s">
        <v>343</v>
      </c>
      <c r="AD73" s="208">
        <v>0.125</v>
      </c>
      <c r="AE73" s="209" t="s">
        <v>343</v>
      </c>
      <c r="AF73" s="204" t="s">
        <v>343</v>
      </c>
      <c r="AG73" s="204" t="s">
        <v>343</v>
      </c>
      <c r="AH73" s="210" t="s">
        <v>343</v>
      </c>
      <c r="AI73" s="210" t="s">
        <v>343</v>
      </c>
      <c r="AJ73" s="210" t="s">
        <v>343</v>
      </c>
      <c r="AK73" s="211" t="s">
        <v>419</v>
      </c>
      <c r="AL73" s="205">
        <v>19.725010000000001</v>
      </c>
      <c r="AM73" s="205">
        <v>0.84022649999999999</v>
      </c>
      <c r="AN73" s="205">
        <v>5.0923949999999998</v>
      </c>
    </row>
    <row r="74" spans="1:40" x14ac:dyDescent="0.2">
      <c r="A74" s="199">
        <v>1494</v>
      </c>
      <c r="B74" s="200" t="s">
        <v>559</v>
      </c>
      <c r="C74" s="200" t="s">
        <v>410</v>
      </c>
      <c r="D74" s="200" t="s">
        <v>342</v>
      </c>
      <c r="E74" s="201">
        <v>21552</v>
      </c>
      <c r="F74" s="202">
        <v>56.704109589041096</v>
      </c>
      <c r="G74" s="201">
        <v>43467</v>
      </c>
      <c r="H74" s="202">
        <v>2.9205479452054797</v>
      </c>
      <c r="I74" s="202">
        <f t="shared" si="1"/>
        <v>3</v>
      </c>
      <c r="J74" s="200" t="s">
        <v>40</v>
      </c>
      <c r="K74" s="200" t="s">
        <v>40</v>
      </c>
      <c r="L74" s="200" t="s">
        <v>549</v>
      </c>
      <c r="M74" s="200" t="s">
        <v>550</v>
      </c>
      <c r="N74" s="200" t="s">
        <v>345</v>
      </c>
      <c r="O74" s="200" t="s">
        <v>551</v>
      </c>
      <c r="P74" s="200" t="s">
        <v>552</v>
      </c>
      <c r="Q74" s="200" t="s">
        <v>363</v>
      </c>
      <c r="R74" s="200" t="s">
        <v>349</v>
      </c>
      <c r="S74" s="200" t="s">
        <v>350</v>
      </c>
      <c r="T74" s="200" t="s">
        <v>553</v>
      </c>
      <c r="U74" s="203">
        <v>1246.98</v>
      </c>
      <c r="V74" s="204">
        <v>21523</v>
      </c>
      <c r="W74" s="205">
        <v>8694935.5935773998</v>
      </c>
      <c r="X74" s="205" t="s">
        <v>554</v>
      </c>
      <c r="Y74" s="205">
        <v>6972.7947469706005</v>
      </c>
      <c r="Z74" s="206">
        <v>55</v>
      </c>
      <c r="AA74" s="207">
        <v>51126.18</v>
      </c>
      <c r="AB74" s="207">
        <v>41</v>
      </c>
      <c r="AC74" s="207">
        <v>5.8799952512316317E-3</v>
      </c>
      <c r="AD74" s="208">
        <v>0.125</v>
      </c>
      <c r="AE74" s="209" t="s">
        <v>343</v>
      </c>
      <c r="AF74" s="204" t="s">
        <v>343</v>
      </c>
      <c r="AG74" s="204" t="s">
        <v>343</v>
      </c>
      <c r="AH74" s="210" t="s">
        <v>343</v>
      </c>
      <c r="AI74" s="210" t="s">
        <v>343</v>
      </c>
      <c r="AJ74" s="210" t="s">
        <v>343</v>
      </c>
      <c r="AK74" s="211" t="s">
        <v>343</v>
      </c>
      <c r="AL74" s="205">
        <v>19.725010000000001</v>
      </c>
      <c r="AM74" s="205">
        <v>0.84022649999999999</v>
      </c>
      <c r="AN74" s="205">
        <v>5.0923949999999998</v>
      </c>
    </row>
    <row r="75" spans="1:40" x14ac:dyDescent="0.2">
      <c r="A75" s="199">
        <v>1495</v>
      </c>
      <c r="B75" s="200" t="s">
        <v>560</v>
      </c>
      <c r="C75" s="200" t="s">
        <v>410</v>
      </c>
      <c r="D75" s="200" t="s">
        <v>342</v>
      </c>
      <c r="E75" s="201">
        <v>21552</v>
      </c>
      <c r="F75" s="202">
        <v>56.704109589041096</v>
      </c>
      <c r="G75" s="201">
        <v>43467</v>
      </c>
      <c r="H75" s="202">
        <v>2.9205479452054797</v>
      </c>
      <c r="I75" s="202">
        <f t="shared" si="1"/>
        <v>3</v>
      </c>
      <c r="J75" s="200" t="s">
        <v>40</v>
      </c>
      <c r="K75" s="200" t="s">
        <v>40</v>
      </c>
      <c r="L75" s="200" t="s">
        <v>549</v>
      </c>
      <c r="M75" s="200" t="s">
        <v>550</v>
      </c>
      <c r="N75" s="200" t="s">
        <v>345</v>
      </c>
      <c r="O75" s="200" t="s">
        <v>551</v>
      </c>
      <c r="P75" s="200" t="s">
        <v>552</v>
      </c>
      <c r="Q75" s="200" t="s">
        <v>363</v>
      </c>
      <c r="R75" s="200" t="s">
        <v>349</v>
      </c>
      <c r="S75" s="200" t="s">
        <v>350</v>
      </c>
      <c r="T75" s="200" t="s">
        <v>553</v>
      </c>
      <c r="U75" s="203">
        <v>719.78</v>
      </c>
      <c r="V75" s="204">
        <v>21523</v>
      </c>
      <c r="W75" s="205">
        <v>5018878.2029744983</v>
      </c>
      <c r="X75" s="205" t="s">
        <v>554</v>
      </c>
      <c r="Y75" s="205">
        <v>6972.7947469705996</v>
      </c>
      <c r="Z75" s="206">
        <v>36</v>
      </c>
      <c r="AA75" s="207">
        <v>71978</v>
      </c>
      <c r="AB75" s="207">
        <v>100</v>
      </c>
      <c r="AC75" s="207">
        <v>1.4341451832272275E-2</v>
      </c>
      <c r="AD75" s="208">
        <v>0.125</v>
      </c>
      <c r="AE75" s="209" t="s">
        <v>343</v>
      </c>
      <c r="AF75" s="204" t="s">
        <v>343</v>
      </c>
      <c r="AG75" s="204" t="s">
        <v>343</v>
      </c>
      <c r="AH75" s="210" t="s">
        <v>343</v>
      </c>
      <c r="AI75" s="210" t="s">
        <v>343</v>
      </c>
      <c r="AJ75" s="210" t="s">
        <v>343</v>
      </c>
      <c r="AK75" s="211" t="s">
        <v>419</v>
      </c>
      <c r="AL75" s="205">
        <v>19.725010000000001</v>
      </c>
      <c r="AM75" s="205">
        <v>0.84022649999999999</v>
      </c>
      <c r="AN75" s="205">
        <v>5.0923949999999998</v>
      </c>
    </row>
    <row r="76" spans="1:40" x14ac:dyDescent="0.2">
      <c r="A76" s="199">
        <v>1492</v>
      </c>
      <c r="B76" s="200" t="s">
        <v>561</v>
      </c>
      <c r="C76" s="200" t="s">
        <v>410</v>
      </c>
      <c r="D76" s="200" t="s">
        <v>342</v>
      </c>
      <c r="E76" s="201">
        <v>21245</v>
      </c>
      <c r="F76" s="202">
        <v>57.536986301369865</v>
      </c>
      <c r="G76" s="201">
        <v>43160</v>
      </c>
      <c r="H76" s="202">
        <v>2.0876712328767124</v>
      </c>
      <c r="I76" s="202">
        <f t="shared" si="1"/>
        <v>3</v>
      </c>
      <c r="J76" s="200" t="s">
        <v>40</v>
      </c>
      <c r="K76" s="200" t="s">
        <v>40</v>
      </c>
      <c r="L76" s="200" t="s">
        <v>549</v>
      </c>
      <c r="M76" s="200" t="s">
        <v>550</v>
      </c>
      <c r="N76" s="200" t="s">
        <v>345</v>
      </c>
      <c r="O76" s="200" t="s">
        <v>551</v>
      </c>
      <c r="P76" s="200" t="s">
        <v>552</v>
      </c>
      <c r="Q76" s="200" t="s">
        <v>363</v>
      </c>
      <c r="R76" s="200" t="s">
        <v>349</v>
      </c>
      <c r="S76" s="200" t="s">
        <v>350</v>
      </c>
      <c r="T76" s="200" t="s">
        <v>553</v>
      </c>
      <c r="U76" s="203">
        <v>2402.9499999999998</v>
      </c>
      <c r="V76" s="204">
        <v>21223</v>
      </c>
      <c r="W76" s="205">
        <v>16755277.137233004</v>
      </c>
      <c r="X76" s="205" t="s">
        <v>554</v>
      </c>
      <c r="Y76" s="205">
        <v>6972.7947469706005</v>
      </c>
      <c r="Z76" s="206">
        <v>1</v>
      </c>
      <c r="AA76" s="207">
        <v>2401</v>
      </c>
      <c r="AB76" s="207">
        <v>0.99918849747185756</v>
      </c>
      <c r="AC76" s="207">
        <v>1.432981370785315E-4</v>
      </c>
      <c r="AD76" s="208">
        <v>0.125</v>
      </c>
      <c r="AE76" s="209" t="s">
        <v>343</v>
      </c>
      <c r="AF76" s="204" t="s">
        <v>343</v>
      </c>
      <c r="AG76" s="204" t="s">
        <v>343</v>
      </c>
      <c r="AH76" s="210" t="s">
        <v>343</v>
      </c>
      <c r="AI76" s="210" t="s">
        <v>343</v>
      </c>
      <c r="AJ76" s="210" t="s">
        <v>343</v>
      </c>
      <c r="AK76" s="211" t="s">
        <v>453</v>
      </c>
      <c r="AL76" s="205">
        <v>19.725010000000001</v>
      </c>
      <c r="AM76" s="205">
        <v>0.84022649999999999</v>
      </c>
      <c r="AN76" s="205">
        <v>5.0923949999999998</v>
      </c>
    </row>
    <row r="77" spans="1:40" x14ac:dyDescent="0.2">
      <c r="A77" s="199">
        <v>1854</v>
      </c>
      <c r="B77" s="200" t="s">
        <v>562</v>
      </c>
      <c r="C77" s="200" t="s">
        <v>354</v>
      </c>
      <c r="D77" s="200" t="s">
        <v>342</v>
      </c>
      <c r="E77" s="201">
        <v>22586</v>
      </c>
      <c r="F77" s="202">
        <v>53.871232876712327</v>
      </c>
      <c r="G77" s="201">
        <v>44501</v>
      </c>
      <c r="H77" s="202">
        <v>5.7534246575342465</v>
      </c>
      <c r="I77" s="202">
        <f t="shared" si="1"/>
        <v>6</v>
      </c>
      <c r="J77" s="200" t="s">
        <v>40</v>
      </c>
      <c r="K77" s="200" t="s">
        <v>40</v>
      </c>
      <c r="L77" s="200" t="s">
        <v>563</v>
      </c>
      <c r="M77" s="200" t="s">
        <v>564</v>
      </c>
      <c r="N77" s="200" t="s">
        <v>345</v>
      </c>
      <c r="O77" s="200" t="s">
        <v>343</v>
      </c>
      <c r="P77" s="200" t="s">
        <v>343</v>
      </c>
      <c r="Q77" s="200" t="s">
        <v>343</v>
      </c>
      <c r="R77" s="200" t="s">
        <v>343</v>
      </c>
      <c r="S77" s="200" t="s">
        <v>343</v>
      </c>
      <c r="T77" s="200" t="s">
        <v>343</v>
      </c>
      <c r="U77" s="203">
        <v>1263.72</v>
      </c>
      <c r="V77" s="204" t="s">
        <v>343</v>
      </c>
      <c r="W77" s="205">
        <v>3127228.0706529138</v>
      </c>
      <c r="X77" s="205" t="s">
        <v>366</v>
      </c>
      <c r="Y77" s="205">
        <v>2474.6210162479929</v>
      </c>
      <c r="Z77" s="206" t="s">
        <v>343</v>
      </c>
      <c r="AA77" s="207" t="s">
        <v>343</v>
      </c>
      <c r="AB77" s="207" t="s">
        <v>343</v>
      </c>
      <c r="AC77" s="207" t="s">
        <v>343</v>
      </c>
      <c r="AD77" s="208" t="s">
        <v>343</v>
      </c>
      <c r="AE77" s="209" t="s">
        <v>343</v>
      </c>
      <c r="AF77" s="204" t="s">
        <v>343</v>
      </c>
      <c r="AG77" s="204" t="s">
        <v>343</v>
      </c>
      <c r="AH77" s="210" t="s">
        <v>343</v>
      </c>
      <c r="AI77" s="210">
        <v>1</v>
      </c>
      <c r="AJ77" s="210" t="s">
        <v>343</v>
      </c>
      <c r="AK77" s="211" t="s">
        <v>453</v>
      </c>
      <c r="AL77" s="205" t="s">
        <v>343</v>
      </c>
      <c r="AM77" s="205" t="s">
        <v>343</v>
      </c>
      <c r="AN77" s="205" t="s">
        <v>343</v>
      </c>
    </row>
    <row r="78" spans="1:40" x14ac:dyDescent="0.2">
      <c r="A78" s="199">
        <v>1855</v>
      </c>
      <c r="B78" s="200" t="s">
        <v>565</v>
      </c>
      <c r="C78" s="200" t="s">
        <v>354</v>
      </c>
      <c r="D78" s="200" t="s">
        <v>342</v>
      </c>
      <c r="E78" s="201">
        <v>22586</v>
      </c>
      <c r="F78" s="202">
        <v>53.871232876712327</v>
      </c>
      <c r="G78" s="201">
        <v>44501</v>
      </c>
      <c r="H78" s="202">
        <v>5.7534246575342465</v>
      </c>
      <c r="I78" s="202">
        <f t="shared" si="1"/>
        <v>6</v>
      </c>
      <c r="J78" s="200" t="s">
        <v>40</v>
      </c>
      <c r="K78" s="200" t="s">
        <v>40</v>
      </c>
      <c r="L78" s="200" t="s">
        <v>563</v>
      </c>
      <c r="M78" s="200" t="s">
        <v>564</v>
      </c>
      <c r="N78" s="200" t="s">
        <v>345</v>
      </c>
      <c r="O78" s="200" t="s">
        <v>343</v>
      </c>
      <c r="P78" s="200" t="s">
        <v>343</v>
      </c>
      <c r="Q78" s="200" t="s">
        <v>343</v>
      </c>
      <c r="R78" s="200" t="s">
        <v>343</v>
      </c>
      <c r="S78" s="200" t="s">
        <v>343</v>
      </c>
      <c r="T78" s="200" t="s">
        <v>343</v>
      </c>
      <c r="U78" s="203">
        <v>640</v>
      </c>
      <c r="V78" s="204" t="s">
        <v>343</v>
      </c>
      <c r="W78" s="205">
        <v>1583757.4503987154</v>
      </c>
      <c r="X78" s="205" t="s">
        <v>366</v>
      </c>
      <c r="Y78" s="205">
        <v>2474.6210162479929</v>
      </c>
      <c r="Z78" s="206" t="s">
        <v>343</v>
      </c>
      <c r="AA78" s="207" t="s">
        <v>343</v>
      </c>
      <c r="AB78" s="207" t="s">
        <v>343</v>
      </c>
      <c r="AC78" s="207" t="s">
        <v>343</v>
      </c>
      <c r="AD78" s="208" t="s">
        <v>343</v>
      </c>
      <c r="AE78" s="209">
        <v>5.6000000000000001E-2</v>
      </c>
      <c r="AF78" s="204">
        <v>34624</v>
      </c>
      <c r="AG78" s="204" t="s">
        <v>343</v>
      </c>
      <c r="AH78" s="210" t="s">
        <v>343</v>
      </c>
      <c r="AI78" s="210">
        <v>2</v>
      </c>
      <c r="AJ78" s="210">
        <v>1</v>
      </c>
      <c r="AK78" s="211" t="s">
        <v>453</v>
      </c>
      <c r="AL78" s="205" t="s">
        <v>343</v>
      </c>
      <c r="AM78" s="205" t="s">
        <v>343</v>
      </c>
      <c r="AN78" s="205" t="s">
        <v>343</v>
      </c>
    </row>
    <row r="79" spans="1:40" x14ac:dyDescent="0.2">
      <c r="A79" s="199">
        <v>1863</v>
      </c>
      <c r="B79" s="200" t="s">
        <v>566</v>
      </c>
      <c r="C79" s="200" t="s">
        <v>354</v>
      </c>
      <c r="D79" s="200" t="s">
        <v>342</v>
      </c>
      <c r="E79" s="201">
        <v>23377</v>
      </c>
      <c r="F79" s="202">
        <v>51.701369863013696</v>
      </c>
      <c r="G79" s="201">
        <v>45292</v>
      </c>
      <c r="H79" s="202">
        <v>7.9205479452054792</v>
      </c>
      <c r="I79" s="202">
        <f t="shared" si="1"/>
        <v>8</v>
      </c>
      <c r="J79" s="200" t="s">
        <v>40</v>
      </c>
      <c r="K79" s="200" t="s">
        <v>40</v>
      </c>
      <c r="L79" s="200" t="s">
        <v>563</v>
      </c>
      <c r="M79" s="200" t="s">
        <v>564</v>
      </c>
      <c r="N79" s="200" t="s">
        <v>345</v>
      </c>
      <c r="O79" s="200" t="s">
        <v>343</v>
      </c>
      <c r="P79" s="200" t="s">
        <v>343</v>
      </c>
      <c r="Q79" s="200" t="s">
        <v>343</v>
      </c>
      <c r="R79" s="200" t="s">
        <v>343</v>
      </c>
      <c r="S79" s="200" t="s">
        <v>343</v>
      </c>
      <c r="T79" s="200" t="s">
        <v>343</v>
      </c>
      <c r="U79" s="203">
        <v>640</v>
      </c>
      <c r="V79" s="204" t="s">
        <v>343</v>
      </c>
      <c r="W79" s="205">
        <v>1583757.4503987154</v>
      </c>
      <c r="X79" s="205" t="s">
        <v>366</v>
      </c>
      <c r="Y79" s="205">
        <v>2474.6210162479929</v>
      </c>
      <c r="Z79" s="206" t="s">
        <v>343</v>
      </c>
      <c r="AA79" s="207" t="s">
        <v>343</v>
      </c>
      <c r="AB79" s="207" t="s">
        <v>343</v>
      </c>
      <c r="AC79" s="207" t="s">
        <v>343</v>
      </c>
      <c r="AD79" s="208" t="s">
        <v>343</v>
      </c>
      <c r="AE79" s="209">
        <v>5.6000000000000001E-2</v>
      </c>
      <c r="AF79" s="204">
        <v>34624</v>
      </c>
      <c r="AG79" s="204" t="s">
        <v>343</v>
      </c>
      <c r="AH79" s="210" t="s">
        <v>343</v>
      </c>
      <c r="AI79" s="210">
        <v>2</v>
      </c>
      <c r="AJ79" s="210">
        <v>1</v>
      </c>
      <c r="AK79" s="211" t="s">
        <v>453</v>
      </c>
      <c r="AL79" s="205" t="s">
        <v>343</v>
      </c>
      <c r="AM79" s="205" t="s">
        <v>343</v>
      </c>
      <c r="AN79" s="205" t="s">
        <v>343</v>
      </c>
    </row>
    <row r="80" spans="1:40" x14ac:dyDescent="0.2">
      <c r="A80" s="199">
        <v>1442</v>
      </c>
      <c r="B80" s="200" t="s">
        <v>567</v>
      </c>
      <c r="C80" s="200" t="s">
        <v>410</v>
      </c>
      <c r="D80" s="200" t="s">
        <v>342</v>
      </c>
      <c r="E80" s="201">
        <v>9048</v>
      </c>
      <c r="F80" s="202">
        <v>90.958904109589042</v>
      </c>
      <c r="G80" s="201">
        <v>45573</v>
      </c>
      <c r="H80" s="202">
        <v>8.6931506849315063</v>
      </c>
      <c r="I80" s="202">
        <f t="shared" si="1"/>
        <v>9</v>
      </c>
      <c r="J80" s="200" t="s">
        <v>40</v>
      </c>
      <c r="K80" s="200" t="s">
        <v>40</v>
      </c>
      <c r="L80" s="200" t="s">
        <v>563</v>
      </c>
      <c r="M80" s="200" t="s">
        <v>564</v>
      </c>
      <c r="N80" s="200" t="s">
        <v>345</v>
      </c>
      <c r="O80" s="200" t="s">
        <v>343</v>
      </c>
      <c r="P80" s="200" t="s">
        <v>343</v>
      </c>
      <c r="Q80" s="200" t="s">
        <v>343</v>
      </c>
      <c r="R80" s="200" t="s">
        <v>343</v>
      </c>
      <c r="S80" s="200" t="s">
        <v>343</v>
      </c>
      <c r="T80" s="200" t="s">
        <v>343</v>
      </c>
      <c r="U80" s="203">
        <v>397.75</v>
      </c>
      <c r="V80" s="204" t="s">
        <v>343</v>
      </c>
      <c r="W80" s="205">
        <v>984280.50921263918</v>
      </c>
      <c r="X80" s="205" t="s">
        <v>366</v>
      </c>
      <c r="Y80" s="205">
        <v>2474.6210162479929</v>
      </c>
      <c r="Z80" s="206" t="s">
        <v>343</v>
      </c>
      <c r="AA80" s="207" t="s">
        <v>343</v>
      </c>
      <c r="AB80" s="207" t="s">
        <v>343</v>
      </c>
      <c r="AC80" s="207" t="s">
        <v>343</v>
      </c>
      <c r="AD80" s="208" t="s">
        <v>343</v>
      </c>
      <c r="AE80" s="209" t="s">
        <v>343</v>
      </c>
      <c r="AF80" s="204" t="s">
        <v>343</v>
      </c>
      <c r="AG80" s="204" t="s">
        <v>343</v>
      </c>
      <c r="AH80" s="210" t="s">
        <v>343</v>
      </c>
      <c r="AI80" s="210">
        <v>1</v>
      </c>
      <c r="AJ80" s="210" t="s">
        <v>343</v>
      </c>
      <c r="AK80" s="211" t="s">
        <v>453</v>
      </c>
      <c r="AL80" s="205" t="s">
        <v>343</v>
      </c>
      <c r="AM80" s="205" t="s">
        <v>343</v>
      </c>
      <c r="AN80" s="205" t="s">
        <v>343</v>
      </c>
    </row>
    <row r="81" spans="1:40" x14ac:dyDescent="0.2">
      <c r="A81" s="199">
        <v>1734</v>
      </c>
      <c r="B81" s="200" t="s">
        <v>568</v>
      </c>
      <c r="C81" s="200" t="s">
        <v>385</v>
      </c>
      <c r="D81" s="200" t="s">
        <v>342</v>
      </c>
      <c r="E81" s="201">
        <v>36495</v>
      </c>
      <c r="F81" s="202">
        <v>15.758904109589041</v>
      </c>
      <c r="G81" s="201">
        <v>43800</v>
      </c>
      <c r="H81" s="202">
        <v>3.8356164383561642</v>
      </c>
      <c r="I81" s="202">
        <f t="shared" si="1"/>
        <v>4</v>
      </c>
      <c r="J81" s="200" t="s">
        <v>40</v>
      </c>
      <c r="K81" s="200" t="s">
        <v>40</v>
      </c>
      <c r="L81" s="200" t="s">
        <v>563</v>
      </c>
      <c r="M81" s="200" t="s">
        <v>564</v>
      </c>
      <c r="N81" s="200" t="s">
        <v>345</v>
      </c>
      <c r="O81" s="200" t="s">
        <v>569</v>
      </c>
      <c r="P81" s="200" t="s">
        <v>570</v>
      </c>
      <c r="Q81" s="200" t="s">
        <v>363</v>
      </c>
      <c r="R81" s="200" t="s">
        <v>343</v>
      </c>
      <c r="S81" s="200" t="s">
        <v>379</v>
      </c>
      <c r="T81" s="200" t="s">
        <v>571</v>
      </c>
      <c r="U81" s="203">
        <v>5225.5649999999996</v>
      </c>
      <c r="V81" s="204">
        <v>36432</v>
      </c>
      <c r="W81" s="205">
        <v>12931292.970769942</v>
      </c>
      <c r="X81" s="205" t="s">
        <v>366</v>
      </c>
      <c r="Y81" s="205">
        <v>2474.6210162479929</v>
      </c>
      <c r="Z81" s="206">
        <v>1</v>
      </c>
      <c r="AA81" s="207">
        <v>1957456</v>
      </c>
      <c r="AB81" s="207">
        <v>374.59222112824165</v>
      </c>
      <c r="AC81" s="207">
        <v>0.15137357141506719</v>
      </c>
      <c r="AD81" s="208">
        <v>0.125</v>
      </c>
      <c r="AE81" s="209" t="s">
        <v>343</v>
      </c>
      <c r="AF81" s="204" t="s">
        <v>343</v>
      </c>
      <c r="AG81" s="204" t="s">
        <v>343</v>
      </c>
      <c r="AH81" s="210" t="s">
        <v>343</v>
      </c>
      <c r="AI81" s="210" t="s">
        <v>343</v>
      </c>
      <c r="AJ81" s="210" t="s">
        <v>343</v>
      </c>
      <c r="AK81" s="211" t="s">
        <v>419</v>
      </c>
      <c r="AL81" s="205" t="s">
        <v>343</v>
      </c>
      <c r="AM81" s="205" t="s">
        <v>343</v>
      </c>
      <c r="AN81" s="205" t="s">
        <v>343</v>
      </c>
    </row>
    <row r="82" spans="1:40" x14ac:dyDescent="0.2">
      <c r="A82" s="199">
        <v>1710</v>
      </c>
      <c r="B82" s="200" t="s">
        <v>572</v>
      </c>
      <c r="C82" s="200" t="s">
        <v>388</v>
      </c>
      <c r="D82" s="200" t="s">
        <v>342</v>
      </c>
      <c r="E82" s="201">
        <v>31472</v>
      </c>
      <c r="F82" s="202">
        <v>29.517808219178082</v>
      </c>
      <c r="G82" s="201">
        <v>42430</v>
      </c>
      <c r="H82" s="202">
        <v>8.4931506849315067E-2</v>
      </c>
      <c r="I82" s="202">
        <f t="shared" si="1"/>
        <v>1</v>
      </c>
      <c r="J82" s="200" t="s">
        <v>40</v>
      </c>
      <c r="K82" s="200" t="s">
        <v>40</v>
      </c>
      <c r="L82" s="200" t="s">
        <v>563</v>
      </c>
      <c r="M82" s="200" t="s">
        <v>564</v>
      </c>
      <c r="N82" s="200" t="s">
        <v>345</v>
      </c>
      <c r="O82" s="200" t="s">
        <v>343</v>
      </c>
      <c r="P82" s="200" t="s">
        <v>343</v>
      </c>
      <c r="Q82" s="200" t="s">
        <v>343</v>
      </c>
      <c r="R82" s="200" t="s">
        <v>343</v>
      </c>
      <c r="S82" s="200" t="s">
        <v>343</v>
      </c>
      <c r="T82" s="200" t="s">
        <v>343</v>
      </c>
      <c r="U82" s="203">
        <v>3013.86</v>
      </c>
      <c r="V82" s="204">
        <v>31236</v>
      </c>
      <c r="W82" s="205">
        <v>7458161.2960291766</v>
      </c>
      <c r="X82" s="205" t="s">
        <v>366</v>
      </c>
      <c r="Y82" s="205">
        <v>2474.6210162479929</v>
      </c>
      <c r="Z82" s="206">
        <v>1</v>
      </c>
      <c r="AA82" s="207">
        <v>1431360</v>
      </c>
      <c r="AB82" s="207">
        <v>474.92584260715495</v>
      </c>
      <c r="AC82" s="207">
        <v>0.19191861682611705</v>
      </c>
      <c r="AD82" s="208" t="s">
        <v>343</v>
      </c>
      <c r="AE82" s="209">
        <v>0.08</v>
      </c>
      <c r="AF82" s="204">
        <v>34789</v>
      </c>
      <c r="AG82" s="204">
        <v>38432</v>
      </c>
      <c r="AH82" s="210">
        <v>10</v>
      </c>
      <c r="AI82" s="210">
        <v>1</v>
      </c>
      <c r="AJ82" s="210">
        <v>1</v>
      </c>
      <c r="AK82" s="211" t="s">
        <v>453</v>
      </c>
      <c r="AL82" s="205" t="s">
        <v>343</v>
      </c>
      <c r="AM82" s="205" t="s">
        <v>343</v>
      </c>
      <c r="AN82" s="205" t="s">
        <v>343</v>
      </c>
    </row>
    <row r="83" spans="1:40" x14ac:dyDescent="0.2">
      <c r="A83" s="199">
        <v>1696</v>
      </c>
      <c r="B83" s="200" t="s">
        <v>573</v>
      </c>
      <c r="C83" s="200" t="s">
        <v>383</v>
      </c>
      <c r="D83" s="200" t="s">
        <v>342</v>
      </c>
      <c r="E83" s="201">
        <v>29830</v>
      </c>
      <c r="F83" s="202">
        <v>34.024657534246572</v>
      </c>
      <c r="G83" s="201">
        <v>44440</v>
      </c>
      <c r="H83" s="202">
        <v>5.5863013698630137</v>
      </c>
      <c r="I83" s="202">
        <f t="shared" si="1"/>
        <v>6</v>
      </c>
      <c r="J83" s="200" t="s">
        <v>40</v>
      </c>
      <c r="K83" s="200" t="s">
        <v>40</v>
      </c>
      <c r="L83" s="200" t="s">
        <v>563</v>
      </c>
      <c r="M83" s="200" t="s">
        <v>564</v>
      </c>
      <c r="N83" s="200" t="s">
        <v>345</v>
      </c>
      <c r="O83" s="200" t="s">
        <v>343</v>
      </c>
      <c r="P83" s="200" t="s">
        <v>343</v>
      </c>
      <c r="Q83" s="200" t="s">
        <v>343</v>
      </c>
      <c r="R83" s="200" t="s">
        <v>343</v>
      </c>
      <c r="S83" s="200" t="s">
        <v>343</v>
      </c>
      <c r="T83" s="200" t="s">
        <v>343</v>
      </c>
      <c r="U83" s="203">
        <v>4442.66</v>
      </c>
      <c r="V83" s="204">
        <v>29600</v>
      </c>
      <c r="W83" s="205">
        <v>10993899.804044308</v>
      </c>
      <c r="X83" s="205" t="s">
        <v>366</v>
      </c>
      <c r="Y83" s="205">
        <v>2474.6210162479929</v>
      </c>
      <c r="Z83" s="206">
        <v>1</v>
      </c>
      <c r="AA83" s="207">
        <v>231036</v>
      </c>
      <c r="AB83" s="207">
        <v>52.003979597808524</v>
      </c>
      <c r="AC83" s="207">
        <v>2.1014926833789149E-2</v>
      </c>
      <c r="AD83" s="208" t="s">
        <v>343</v>
      </c>
      <c r="AE83" s="209">
        <v>0.08</v>
      </c>
      <c r="AF83" s="204">
        <v>34789</v>
      </c>
      <c r="AG83" s="204">
        <v>38432</v>
      </c>
      <c r="AH83" s="210">
        <v>10</v>
      </c>
      <c r="AI83" s="210">
        <v>1</v>
      </c>
      <c r="AJ83" s="210">
        <v>1</v>
      </c>
      <c r="AK83" s="211" t="s">
        <v>453</v>
      </c>
      <c r="AL83" s="205" t="s">
        <v>343</v>
      </c>
      <c r="AM83" s="205" t="s">
        <v>343</v>
      </c>
      <c r="AN83" s="205" t="s">
        <v>343</v>
      </c>
    </row>
    <row r="84" spans="1:40" x14ac:dyDescent="0.2">
      <c r="A84" s="199">
        <v>1718</v>
      </c>
      <c r="B84" s="200" t="s">
        <v>574</v>
      </c>
      <c r="C84" s="200" t="s">
        <v>385</v>
      </c>
      <c r="D84" s="200" t="s">
        <v>342</v>
      </c>
      <c r="E84" s="201">
        <v>29495</v>
      </c>
      <c r="F84" s="202">
        <v>34.939726027397263</v>
      </c>
      <c r="G84" s="201">
        <v>44105</v>
      </c>
      <c r="H84" s="202">
        <v>4.6712328767123283</v>
      </c>
      <c r="I84" s="202">
        <f t="shared" si="1"/>
        <v>5</v>
      </c>
      <c r="J84" s="200" t="s">
        <v>40</v>
      </c>
      <c r="K84" s="200" t="s">
        <v>40</v>
      </c>
      <c r="L84" s="200" t="s">
        <v>563</v>
      </c>
      <c r="M84" s="200" t="s">
        <v>564</v>
      </c>
      <c r="N84" s="200" t="s">
        <v>345</v>
      </c>
      <c r="O84" s="200" t="s">
        <v>343</v>
      </c>
      <c r="P84" s="200" t="s">
        <v>343</v>
      </c>
      <c r="Q84" s="200" t="s">
        <v>343</v>
      </c>
      <c r="R84" s="200" t="s">
        <v>343</v>
      </c>
      <c r="S84" s="200" t="s">
        <v>343</v>
      </c>
      <c r="T84" s="200" t="s">
        <v>343</v>
      </c>
      <c r="U84" s="203">
        <v>640</v>
      </c>
      <c r="V84" s="204">
        <v>29292</v>
      </c>
      <c r="W84" s="205">
        <v>1583757.4503987154</v>
      </c>
      <c r="X84" s="205" t="s">
        <v>366</v>
      </c>
      <c r="Y84" s="205">
        <v>2474.6210162479929</v>
      </c>
      <c r="Z84" s="206">
        <v>1</v>
      </c>
      <c r="AA84" s="207">
        <v>32000</v>
      </c>
      <c r="AB84" s="207">
        <v>50</v>
      </c>
      <c r="AC84" s="207">
        <v>2.0205114105031619E-2</v>
      </c>
      <c r="AD84" s="208" t="s">
        <v>343</v>
      </c>
      <c r="AE84" s="209">
        <v>0.08</v>
      </c>
      <c r="AF84" s="204">
        <v>34789</v>
      </c>
      <c r="AG84" s="204">
        <v>38432</v>
      </c>
      <c r="AH84" s="210">
        <v>10</v>
      </c>
      <c r="AI84" s="210">
        <v>1</v>
      </c>
      <c r="AJ84" s="210">
        <v>1</v>
      </c>
      <c r="AK84" s="211" t="s">
        <v>453</v>
      </c>
      <c r="AL84" s="205" t="s">
        <v>343</v>
      </c>
      <c r="AM84" s="205" t="s">
        <v>343</v>
      </c>
      <c r="AN84" s="205" t="s">
        <v>343</v>
      </c>
    </row>
    <row r="85" spans="1:40" x14ac:dyDescent="0.2">
      <c r="A85" s="199">
        <v>1716</v>
      </c>
      <c r="B85" s="200" t="s">
        <v>575</v>
      </c>
      <c r="C85" s="200" t="s">
        <v>385</v>
      </c>
      <c r="D85" s="200" t="s">
        <v>342</v>
      </c>
      <c r="E85" s="201">
        <v>29434</v>
      </c>
      <c r="F85" s="202">
        <v>35.109589041095887</v>
      </c>
      <c r="G85" s="201">
        <v>44044</v>
      </c>
      <c r="H85" s="202">
        <v>4.5013698630136982</v>
      </c>
      <c r="I85" s="202">
        <f t="shared" si="1"/>
        <v>5</v>
      </c>
      <c r="J85" s="200" t="s">
        <v>40</v>
      </c>
      <c r="K85" s="200" t="s">
        <v>40</v>
      </c>
      <c r="L85" s="200" t="s">
        <v>563</v>
      </c>
      <c r="M85" s="200" t="s">
        <v>564</v>
      </c>
      <c r="N85" s="200" t="s">
        <v>345</v>
      </c>
      <c r="O85" s="200" t="s">
        <v>343</v>
      </c>
      <c r="P85" s="200" t="s">
        <v>343</v>
      </c>
      <c r="Q85" s="200" t="s">
        <v>343</v>
      </c>
      <c r="R85" s="200" t="s">
        <v>343</v>
      </c>
      <c r="S85" s="200" t="s">
        <v>343</v>
      </c>
      <c r="T85" s="200" t="s">
        <v>343</v>
      </c>
      <c r="U85" s="203">
        <v>734.86</v>
      </c>
      <c r="V85" s="204">
        <v>28941</v>
      </c>
      <c r="W85" s="205">
        <v>1818500</v>
      </c>
      <c r="X85" s="205" t="s">
        <v>576</v>
      </c>
      <c r="Y85" s="205">
        <v>2474.6210162479929</v>
      </c>
      <c r="Z85" s="206">
        <v>1</v>
      </c>
      <c r="AA85" s="207">
        <v>18375</v>
      </c>
      <c r="AB85" s="207">
        <v>25.004762811964184</v>
      </c>
      <c r="AC85" s="207">
        <v>1.0104481715699753E-2</v>
      </c>
      <c r="AD85" s="208" t="s">
        <v>343</v>
      </c>
      <c r="AE85" s="209" t="s">
        <v>343</v>
      </c>
      <c r="AF85" s="204" t="s">
        <v>343</v>
      </c>
      <c r="AG85" s="204" t="s">
        <v>343</v>
      </c>
      <c r="AH85" s="210" t="s">
        <v>343</v>
      </c>
      <c r="AI85" s="210" t="s">
        <v>343</v>
      </c>
      <c r="AJ85" s="210" t="s">
        <v>343</v>
      </c>
      <c r="AK85" s="211" t="s">
        <v>453</v>
      </c>
      <c r="AL85" s="205" t="s">
        <v>343</v>
      </c>
      <c r="AM85" s="205" t="s">
        <v>343</v>
      </c>
      <c r="AN85" s="205" t="s">
        <v>343</v>
      </c>
    </row>
    <row r="86" spans="1:40" s="225" customFormat="1" x14ac:dyDescent="0.2">
      <c r="A86" s="212">
        <v>587</v>
      </c>
      <c r="B86" s="213" t="s">
        <v>577</v>
      </c>
      <c r="C86" s="213" t="s">
        <v>578</v>
      </c>
      <c r="D86" s="213" t="s">
        <v>540</v>
      </c>
      <c r="E86" s="214">
        <v>31321</v>
      </c>
      <c r="F86" s="215">
        <v>27.63013698630137</v>
      </c>
      <c r="G86" s="214">
        <v>42278</v>
      </c>
      <c r="H86" s="215" t="s">
        <v>343</v>
      </c>
      <c r="I86" s="215" t="e">
        <f t="shared" si="1"/>
        <v>#VALUE!</v>
      </c>
      <c r="J86" s="213" t="s">
        <v>38</v>
      </c>
      <c r="K86" s="213" t="s">
        <v>38</v>
      </c>
      <c r="L86" s="213" t="s">
        <v>394</v>
      </c>
      <c r="M86" s="213" t="s">
        <v>579</v>
      </c>
      <c r="N86" s="213" t="s">
        <v>395</v>
      </c>
      <c r="O86" s="213" t="s">
        <v>580</v>
      </c>
      <c r="P86" s="213" t="s">
        <v>581</v>
      </c>
      <c r="Q86" s="213" t="s">
        <v>363</v>
      </c>
      <c r="R86" s="213" t="s">
        <v>343</v>
      </c>
      <c r="S86" s="213" t="s">
        <v>379</v>
      </c>
      <c r="T86" s="213" t="s">
        <v>582</v>
      </c>
      <c r="U86" s="216">
        <v>9444.92</v>
      </c>
      <c r="V86" s="217" t="s">
        <v>343</v>
      </c>
      <c r="W86" s="218">
        <v>1143861631.1352611</v>
      </c>
      <c r="X86" s="218" t="s">
        <v>366</v>
      </c>
      <c r="Y86" s="218">
        <v>121108.66276636129</v>
      </c>
      <c r="Z86" s="219" t="s">
        <v>343</v>
      </c>
      <c r="AA86" s="220" t="s">
        <v>343</v>
      </c>
      <c r="AB86" s="220" t="s">
        <v>343</v>
      </c>
      <c r="AC86" s="220" t="s">
        <v>343</v>
      </c>
      <c r="AD86" s="221">
        <v>0.125</v>
      </c>
      <c r="AE86" s="222" t="s">
        <v>343</v>
      </c>
      <c r="AF86" s="217" t="s">
        <v>343</v>
      </c>
      <c r="AG86" s="217" t="s">
        <v>343</v>
      </c>
      <c r="AH86" s="223" t="s">
        <v>343</v>
      </c>
      <c r="AI86" s="223" t="s">
        <v>343</v>
      </c>
      <c r="AJ86" s="223" t="s">
        <v>343</v>
      </c>
      <c r="AK86" s="224" t="s">
        <v>453</v>
      </c>
      <c r="AL86" s="218" t="s">
        <v>343</v>
      </c>
      <c r="AM86" s="218" t="s">
        <v>343</v>
      </c>
      <c r="AN86" s="218" t="s">
        <v>343</v>
      </c>
    </row>
    <row r="87" spans="1:40" s="225" customFormat="1" x14ac:dyDescent="0.2">
      <c r="A87" s="212">
        <v>1708</v>
      </c>
      <c r="B87" s="213" t="s">
        <v>583</v>
      </c>
      <c r="C87" s="213" t="s">
        <v>383</v>
      </c>
      <c r="D87" s="213" t="s">
        <v>342</v>
      </c>
      <c r="E87" s="214">
        <v>24442</v>
      </c>
      <c r="F87" s="215">
        <v>48.783561643835618</v>
      </c>
      <c r="G87" s="214">
        <v>42705</v>
      </c>
      <c r="H87" s="215">
        <v>0.83561643835616439</v>
      </c>
      <c r="I87" s="215">
        <f t="shared" si="1"/>
        <v>1</v>
      </c>
      <c r="J87" s="213" t="s">
        <v>40</v>
      </c>
      <c r="K87" s="213" t="s">
        <v>40</v>
      </c>
      <c r="L87" s="213" t="s">
        <v>584</v>
      </c>
      <c r="M87" s="213" t="s">
        <v>579</v>
      </c>
      <c r="N87" s="213" t="s">
        <v>395</v>
      </c>
      <c r="O87" s="213" t="s">
        <v>585</v>
      </c>
      <c r="P87" s="213" t="s">
        <v>586</v>
      </c>
      <c r="Q87" s="213" t="s">
        <v>363</v>
      </c>
      <c r="R87" s="213" t="s">
        <v>349</v>
      </c>
      <c r="S87" s="213" t="s">
        <v>350</v>
      </c>
      <c r="T87" s="213" t="s">
        <v>587</v>
      </c>
      <c r="U87" s="216">
        <v>430.13400000000001</v>
      </c>
      <c r="V87" s="217" t="s">
        <v>343</v>
      </c>
      <c r="W87" s="218">
        <v>357088785.27083325</v>
      </c>
      <c r="X87" s="218" t="s">
        <v>352</v>
      </c>
      <c r="Y87" s="218">
        <v>830180.32815548929</v>
      </c>
      <c r="Z87" s="219" t="s">
        <v>343</v>
      </c>
      <c r="AA87" s="220" t="s">
        <v>343</v>
      </c>
      <c r="AB87" s="220" t="s">
        <v>343</v>
      </c>
      <c r="AC87" s="220" t="s">
        <v>343</v>
      </c>
      <c r="AD87" s="221">
        <v>0.125</v>
      </c>
      <c r="AE87" s="222" t="s">
        <v>343</v>
      </c>
      <c r="AF87" s="217" t="s">
        <v>343</v>
      </c>
      <c r="AG87" s="217" t="s">
        <v>343</v>
      </c>
      <c r="AH87" s="223" t="s">
        <v>343</v>
      </c>
      <c r="AI87" s="223" t="s">
        <v>343</v>
      </c>
      <c r="AJ87" s="223" t="s">
        <v>343</v>
      </c>
      <c r="AK87" s="224" t="s">
        <v>453</v>
      </c>
      <c r="AL87" s="218">
        <v>17.502680000000002</v>
      </c>
      <c r="AM87" s="218">
        <v>0.2110997</v>
      </c>
      <c r="AN87" s="218">
        <v>4.5937409999999996</v>
      </c>
    </row>
    <row r="88" spans="1:40" s="225" customFormat="1" x14ac:dyDescent="0.2">
      <c r="A88" s="212">
        <v>597</v>
      </c>
      <c r="B88" s="213" t="s">
        <v>588</v>
      </c>
      <c r="C88" s="213" t="s">
        <v>589</v>
      </c>
      <c r="D88" s="213" t="s">
        <v>342</v>
      </c>
      <c r="E88" s="214" t="s">
        <v>343</v>
      </c>
      <c r="F88" s="215" t="s">
        <v>343</v>
      </c>
      <c r="G88" s="214" t="s">
        <v>343</v>
      </c>
      <c r="H88" s="215" t="s">
        <v>343</v>
      </c>
      <c r="I88" s="215" t="e">
        <f t="shared" si="1"/>
        <v>#VALUE!</v>
      </c>
      <c r="J88" s="213" t="s">
        <v>38</v>
      </c>
      <c r="K88" s="213" t="s">
        <v>38</v>
      </c>
      <c r="L88" s="213" t="s">
        <v>394</v>
      </c>
      <c r="M88" s="213" t="s">
        <v>579</v>
      </c>
      <c r="N88" s="213" t="s">
        <v>395</v>
      </c>
      <c r="O88" s="213" t="s">
        <v>343</v>
      </c>
      <c r="P88" s="213" t="s">
        <v>343</v>
      </c>
      <c r="Q88" s="213" t="s">
        <v>343</v>
      </c>
      <c r="R88" s="213" t="s">
        <v>343</v>
      </c>
      <c r="S88" s="213" t="s">
        <v>343</v>
      </c>
      <c r="T88" s="213" t="s">
        <v>343</v>
      </c>
      <c r="U88" s="216">
        <v>2557.4</v>
      </c>
      <c r="V88" s="217" t="s">
        <v>343</v>
      </c>
      <c r="W88" s="218">
        <v>309723294.15869236</v>
      </c>
      <c r="X88" s="218" t="s">
        <v>366</v>
      </c>
      <c r="Y88" s="218">
        <v>121108.66276636129</v>
      </c>
      <c r="Z88" s="219" t="s">
        <v>343</v>
      </c>
      <c r="AA88" s="220" t="s">
        <v>343</v>
      </c>
      <c r="AB88" s="220" t="s">
        <v>343</v>
      </c>
      <c r="AC88" s="220" t="s">
        <v>343</v>
      </c>
      <c r="AD88" s="221" t="s">
        <v>343</v>
      </c>
      <c r="AE88" s="222" t="s">
        <v>343</v>
      </c>
      <c r="AF88" s="217" t="s">
        <v>343</v>
      </c>
      <c r="AG88" s="217" t="s">
        <v>343</v>
      </c>
      <c r="AH88" s="223" t="s">
        <v>343</v>
      </c>
      <c r="AI88" s="223" t="s">
        <v>343</v>
      </c>
      <c r="AJ88" s="223" t="s">
        <v>343</v>
      </c>
      <c r="AK88" s="224" t="s">
        <v>453</v>
      </c>
      <c r="AL88" s="218" t="s">
        <v>343</v>
      </c>
      <c r="AM88" s="218" t="s">
        <v>343</v>
      </c>
      <c r="AN88" s="218" t="s">
        <v>343</v>
      </c>
    </row>
    <row r="89" spans="1:40" s="225" customFormat="1" x14ac:dyDescent="0.2">
      <c r="A89" s="212">
        <v>598</v>
      </c>
      <c r="B89" s="213" t="s">
        <v>590</v>
      </c>
      <c r="C89" s="213" t="s">
        <v>589</v>
      </c>
      <c r="D89" s="213" t="s">
        <v>342</v>
      </c>
      <c r="E89" s="214" t="s">
        <v>343</v>
      </c>
      <c r="F89" s="215" t="s">
        <v>343</v>
      </c>
      <c r="G89" s="214" t="s">
        <v>343</v>
      </c>
      <c r="H89" s="215" t="s">
        <v>343</v>
      </c>
      <c r="I89" s="215" t="e">
        <f t="shared" si="1"/>
        <v>#VALUE!</v>
      </c>
      <c r="J89" s="213" t="s">
        <v>38</v>
      </c>
      <c r="K89" s="213" t="s">
        <v>38</v>
      </c>
      <c r="L89" s="213" t="s">
        <v>591</v>
      </c>
      <c r="M89" s="213" t="s">
        <v>579</v>
      </c>
      <c r="N89" s="213" t="s">
        <v>395</v>
      </c>
      <c r="O89" s="213" t="s">
        <v>343</v>
      </c>
      <c r="P89" s="213" t="s">
        <v>343</v>
      </c>
      <c r="Q89" s="213" t="s">
        <v>343</v>
      </c>
      <c r="R89" s="213" t="s">
        <v>343</v>
      </c>
      <c r="S89" s="213" t="s">
        <v>343</v>
      </c>
      <c r="T89" s="213" t="s">
        <v>343</v>
      </c>
      <c r="U89" s="216">
        <v>2557.4</v>
      </c>
      <c r="V89" s="217" t="s">
        <v>343</v>
      </c>
      <c r="W89" s="218">
        <v>309723294.15869236</v>
      </c>
      <c r="X89" s="218" t="s">
        <v>366</v>
      </c>
      <c r="Y89" s="218">
        <v>121108.66276636129</v>
      </c>
      <c r="Z89" s="219" t="s">
        <v>343</v>
      </c>
      <c r="AA89" s="220" t="s">
        <v>343</v>
      </c>
      <c r="AB89" s="220" t="s">
        <v>343</v>
      </c>
      <c r="AC89" s="220" t="s">
        <v>343</v>
      </c>
      <c r="AD89" s="221" t="s">
        <v>343</v>
      </c>
      <c r="AE89" s="222" t="s">
        <v>343</v>
      </c>
      <c r="AF89" s="217" t="s">
        <v>343</v>
      </c>
      <c r="AG89" s="217" t="s">
        <v>343</v>
      </c>
      <c r="AH89" s="223" t="s">
        <v>343</v>
      </c>
      <c r="AI89" s="223" t="s">
        <v>343</v>
      </c>
      <c r="AJ89" s="223" t="s">
        <v>343</v>
      </c>
      <c r="AK89" s="224" t="s">
        <v>453</v>
      </c>
      <c r="AL89" s="218" t="s">
        <v>343</v>
      </c>
      <c r="AM89" s="218" t="s">
        <v>343</v>
      </c>
      <c r="AN89" s="218" t="s">
        <v>343</v>
      </c>
    </row>
    <row r="90" spans="1:40" s="225" customFormat="1" x14ac:dyDescent="0.2">
      <c r="A90" s="212">
        <v>1468</v>
      </c>
      <c r="B90" s="213" t="s">
        <v>592</v>
      </c>
      <c r="C90" s="213" t="s">
        <v>410</v>
      </c>
      <c r="D90" s="213" t="s">
        <v>342</v>
      </c>
      <c r="E90" s="214">
        <v>24442</v>
      </c>
      <c r="F90" s="215">
        <v>48.783561643835618</v>
      </c>
      <c r="G90" s="214">
        <v>42705</v>
      </c>
      <c r="H90" s="215">
        <v>0.83561643835616439</v>
      </c>
      <c r="I90" s="215">
        <f t="shared" si="1"/>
        <v>1</v>
      </c>
      <c r="J90" s="213" t="s">
        <v>40</v>
      </c>
      <c r="K90" s="213" t="s">
        <v>40</v>
      </c>
      <c r="L90" s="213" t="s">
        <v>584</v>
      </c>
      <c r="M90" s="213" t="s">
        <v>579</v>
      </c>
      <c r="N90" s="213" t="s">
        <v>395</v>
      </c>
      <c r="O90" s="213" t="s">
        <v>593</v>
      </c>
      <c r="P90" s="213" t="s">
        <v>594</v>
      </c>
      <c r="Q90" s="213" t="s">
        <v>363</v>
      </c>
      <c r="R90" s="213" t="s">
        <v>349</v>
      </c>
      <c r="S90" s="213" t="s">
        <v>350</v>
      </c>
      <c r="T90" s="213" t="s">
        <v>595</v>
      </c>
      <c r="U90" s="216">
        <v>974.93</v>
      </c>
      <c r="V90" s="217" t="s">
        <v>343</v>
      </c>
      <c r="W90" s="218">
        <v>279742081.52944517</v>
      </c>
      <c r="X90" s="218" t="s">
        <v>352</v>
      </c>
      <c r="Y90" s="218">
        <v>286935.55591626599</v>
      </c>
      <c r="Z90" s="219" t="s">
        <v>343</v>
      </c>
      <c r="AA90" s="220" t="s">
        <v>343</v>
      </c>
      <c r="AB90" s="220" t="s">
        <v>343</v>
      </c>
      <c r="AC90" s="220" t="s">
        <v>343</v>
      </c>
      <c r="AD90" s="221">
        <v>0.125</v>
      </c>
      <c r="AE90" s="222" t="s">
        <v>343</v>
      </c>
      <c r="AF90" s="217" t="s">
        <v>343</v>
      </c>
      <c r="AG90" s="217" t="s">
        <v>343</v>
      </c>
      <c r="AH90" s="223" t="s">
        <v>343</v>
      </c>
      <c r="AI90" s="223" t="s">
        <v>343</v>
      </c>
      <c r="AJ90" s="223" t="s">
        <v>343</v>
      </c>
      <c r="AK90" s="224" t="s">
        <v>453</v>
      </c>
      <c r="AL90" s="218">
        <v>17.762419999999999</v>
      </c>
      <c r="AM90" s="218">
        <v>0.29186519999999999</v>
      </c>
      <c r="AN90" s="218">
        <v>5.2375389999999999</v>
      </c>
    </row>
    <row r="91" spans="1:40" s="225" customFormat="1" x14ac:dyDescent="0.2">
      <c r="A91" s="212">
        <v>480</v>
      </c>
      <c r="B91" s="213" t="s">
        <v>596</v>
      </c>
      <c r="C91" s="213" t="s">
        <v>385</v>
      </c>
      <c r="D91" s="213" t="s">
        <v>342</v>
      </c>
      <c r="E91" s="214">
        <v>23437</v>
      </c>
      <c r="F91" s="215">
        <v>51.531506849315072</v>
      </c>
      <c r="G91" s="214">
        <v>41699</v>
      </c>
      <c r="H91" s="215" t="s">
        <v>343</v>
      </c>
      <c r="I91" s="215" t="e">
        <f t="shared" si="1"/>
        <v>#VALUE!</v>
      </c>
      <c r="J91" s="213" t="s">
        <v>38</v>
      </c>
      <c r="K91" s="213" t="s">
        <v>38</v>
      </c>
      <c r="L91" s="213" t="s">
        <v>591</v>
      </c>
      <c r="M91" s="213" t="s">
        <v>579</v>
      </c>
      <c r="N91" s="213" t="s">
        <v>395</v>
      </c>
      <c r="O91" s="213" t="s">
        <v>597</v>
      </c>
      <c r="P91" s="213" t="s">
        <v>598</v>
      </c>
      <c r="Q91" s="213" t="s">
        <v>363</v>
      </c>
      <c r="R91" s="213" t="s">
        <v>349</v>
      </c>
      <c r="S91" s="213" t="s">
        <v>350</v>
      </c>
      <c r="T91" s="213" t="s">
        <v>599</v>
      </c>
      <c r="U91" s="216">
        <v>2270.1799999999998</v>
      </c>
      <c r="V91" s="217" t="s">
        <v>343</v>
      </c>
      <c r="W91" s="218">
        <v>274938464.03893805</v>
      </c>
      <c r="X91" s="218" t="s">
        <v>366</v>
      </c>
      <c r="Y91" s="218">
        <v>121108.66276636129</v>
      </c>
      <c r="Z91" s="219" t="s">
        <v>343</v>
      </c>
      <c r="AA91" s="220" t="s">
        <v>343</v>
      </c>
      <c r="AB91" s="220" t="s">
        <v>343</v>
      </c>
      <c r="AC91" s="220" t="s">
        <v>343</v>
      </c>
      <c r="AD91" s="221">
        <v>0.125</v>
      </c>
      <c r="AE91" s="222" t="s">
        <v>343</v>
      </c>
      <c r="AF91" s="217" t="s">
        <v>343</v>
      </c>
      <c r="AG91" s="217" t="s">
        <v>343</v>
      </c>
      <c r="AH91" s="223" t="s">
        <v>343</v>
      </c>
      <c r="AI91" s="223" t="s">
        <v>343</v>
      </c>
      <c r="AJ91" s="223" t="s">
        <v>343</v>
      </c>
      <c r="AK91" s="224" t="s">
        <v>453</v>
      </c>
      <c r="AL91" s="218">
        <v>18.894100000000002</v>
      </c>
      <c r="AM91" s="218">
        <v>0.40641329999999998</v>
      </c>
      <c r="AN91" s="218">
        <v>4.5701070000000001</v>
      </c>
    </row>
    <row r="92" spans="1:40" s="225" customFormat="1" x14ac:dyDescent="0.2">
      <c r="A92" s="212">
        <v>1866</v>
      </c>
      <c r="B92" s="213" t="s">
        <v>600</v>
      </c>
      <c r="C92" s="213" t="s">
        <v>354</v>
      </c>
      <c r="D92" s="213" t="s">
        <v>342</v>
      </c>
      <c r="E92" s="214">
        <v>24807</v>
      </c>
      <c r="F92" s="215">
        <v>47.780821917808218</v>
      </c>
      <c r="G92" s="214">
        <v>43070</v>
      </c>
      <c r="H92" s="215">
        <v>1.8356164383561644</v>
      </c>
      <c r="I92" s="215">
        <f t="shared" si="1"/>
        <v>2</v>
      </c>
      <c r="J92" s="213" t="s">
        <v>40</v>
      </c>
      <c r="K92" s="213" t="s">
        <v>40</v>
      </c>
      <c r="L92" s="213" t="s">
        <v>584</v>
      </c>
      <c r="M92" s="213" t="s">
        <v>579</v>
      </c>
      <c r="N92" s="213" t="s">
        <v>395</v>
      </c>
      <c r="O92" s="213" t="s">
        <v>601</v>
      </c>
      <c r="P92" s="213" t="s">
        <v>602</v>
      </c>
      <c r="Q92" s="213" t="s">
        <v>363</v>
      </c>
      <c r="R92" s="213" t="s">
        <v>349</v>
      </c>
      <c r="S92" s="213" t="s">
        <v>350</v>
      </c>
      <c r="T92" s="213" t="s">
        <v>603</v>
      </c>
      <c r="U92" s="216">
        <v>2242.98</v>
      </c>
      <c r="V92" s="217" t="s">
        <v>343</v>
      </c>
      <c r="W92" s="218">
        <v>271644308.41169304</v>
      </c>
      <c r="X92" s="218" t="s">
        <v>366</v>
      </c>
      <c r="Y92" s="218">
        <v>121108.66276636129</v>
      </c>
      <c r="Z92" s="219" t="s">
        <v>343</v>
      </c>
      <c r="AA92" s="220" t="s">
        <v>343</v>
      </c>
      <c r="AB92" s="220" t="s">
        <v>343</v>
      </c>
      <c r="AC92" s="220" t="s">
        <v>343</v>
      </c>
      <c r="AD92" s="221">
        <v>0.125</v>
      </c>
      <c r="AE92" s="222" t="s">
        <v>343</v>
      </c>
      <c r="AF92" s="217" t="s">
        <v>343</v>
      </c>
      <c r="AG92" s="217" t="s">
        <v>343</v>
      </c>
      <c r="AH92" s="223" t="s">
        <v>343</v>
      </c>
      <c r="AI92" s="223">
        <v>1</v>
      </c>
      <c r="AJ92" s="223" t="s">
        <v>343</v>
      </c>
      <c r="AK92" s="224" t="s">
        <v>453</v>
      </c>
      <c r="AL92" s="218">
        <v>16.07131</v>
      </c>
      <c r="AM92" s="218">
        <v>0.31866689999999998</v>
      </c>
      <c r="AN92" s="218">
        <v>4.953856</v>
      </c>
    </row>
    <row r="93" spans="1:40" s="225" customFormat="1" x14ac:dyDescent="0.2">
      <c r="A93" s="212">
        <v>478</v>
      </c>
      <c r="B93" s="213" t="s">
        <v>604</v>
      </c>
      <c r="C93" s="213" t="s">
        <v>385</v>
      </c>
      <c r="D93" s="213" t="s">
        <v>342</v>
      </c>
      <c r="E93" s="214">
        <v>23285</v>
      </c>
      <c r="F93" s="215">
        <v>51.950684931506849</v>
      </c>
      <c r="G93" s="214">
        <v>45200</v>
      </c>
      <c r="H93" s="215">
        <v>7.6712328767123283</v>
      </c>
      <c r="I93" s="215">
        <f t="shared" si="1"/>
        <v>8</v>
      </c>
      <c r="J93" s="213" t="s">
        <v>38</v>
      </c>
      <c r="K93" s="213" t="s">
        <v>38</v>
      </c>
      <c r="L93" s="213" t="s">
        <v>591</v>
      </c>
      <c r="M93" s="213" t="s">
        <v>579</v>
      </c>
      <c r="N93" s="213" t="s">
        <v>395</v>
      </c>
      <c r="O93" s="213" t="s">
        <v>597</v>
      </c>
      <c r="P93" s="213" t="s">
        <v>598</v>
      </c>
      <c r="Q93" s="213" t="s">
        <v>363</v>
      </c>
      <c r="R93" s="213" t="s">
        <v>349</v>
      </c>
      <c r="S93" s="213" t="s">
        <v>350</v>
      </c>
      <c r="T93" s="213" t="s">
        <v>599</v>
      </c>
      <c r="U93" s="216">
        <v>1837.81</v>
      </c>
      <c r="V93" s="217" t="s">
        <v>343</v>
      </c>
      <c r="W93" s="218">
        <v>222574711.51864642</v>
      </c>
      <c r="X93" s="218" t="s">
        <v>366</v>
      </c>
      <c r="Y93" s="218">
        <v>121108.66276636127</v>
      </c>
      <c r="Z93" s="219" t="s">
        <v>343</v>
      </c>
      <c r="AA93" s="220" t="s">
        <v>343</v>
      </c>
      <c r="AB93" s="220" t="s">
        <v>343</v>
      </c>
      <c r="AC93" s="220" t="s">
        <v>343</v>
      </c>
      <c r="AD93" s="221">
        <v>0.125</v>
      </c>
      <c r="AE93" s="222" t="s">
        <v>343</v>
      </c>
      <c r="AF93" s="217" t="s">
        <v>343</v>
      </c>
      <c r="AG93" s="217" t="s">
        <v>343</v>
      </c>
      <c r="AH93" s="223" t="s">
        <v>343</v>
      </c>
      <c r="AI93" s="223" t="s">
        <v>343</v>
      </c>
      <c r="AJ93" s="223" t="s">
        <v>343</v>
      </c>
      <c r="AK93" s="224" t="s">
        <v>453</v>
      </c>
      <c r="AL93" s="218">
        <v>18.894100000000002</v>
      </c>
      <c r="AM93" s="218">
        <v>0.40641329999999998</v>
      </c>
      <c r="AN93" s="218">
        <v>4.5701070000000001</v>
      </c>
    </row>
    <row r="94" spans="1:40" s="225" customFormat="1" x14ac:dyDescent="0.2">
      <c r="A94" s="212">
        <v>1880</v>
      </c>
      <c r="B94" s="213" t="s">
        <v>605</v>
      </c>
      <c r="C94" s="213" t="s">
        <v>578</v>
      </c>
      <c r="D94" s="213" t="s">
        <v>342</v>
      </c>
      <c r="E94" s="214">
        <v>23924</v>
      </c>
      <c r="F94" s="215">
        <v>50.197260273972603</v>
      </c>
      <c r="G94" s="214">
        <v>45839</v>
      </c>
      <c r="H94" s="215">
        <v>9.4219178082191775</v>
      </c>
      <c r="I94" s="215">
        <f t="shared" si="1"/>
        <v>10</v>
      </c>
      <c r="J94" s="213" t="s">
        <v>40</v>
      </c>
      <c r="K94" s="213" t="s">
        <v>40</v>
      </c>
      <c r="L94" s="213" t="s">
        <v>584</v>
      </c>
      <c r="M94" s="213" t="s">
        <v>579</v>
      </c>
      <c r="N94" s="213" t="s">
        <v>395</v>
      </c>
      <c r="O94" s="213" t="s">
        <v>593</v>
      </c>
      <c r="P94" s="213" t="s">
        <v>594</v>
      </c>
      <c r="Q94" s="213" t="s">
        <v>363</v>
      </c>
      <c r="R94" s="213" t="s">
        <v>349</v>
      </c>
      <c r="S94" s="213" t="s">
        <v>350</v>
      </c>
      <c r="T94" s="213" t="s">
        <v>595</v>
      </c>
      <c r="U94" s="216">
        <v>719.54</v>
      </c>
      <c r="V94" s="217" t="s">
        <v>343</v>
      </c>
      <c r="W94" s="218">
        <v>206461609.90399003</v>
      </c>
      <c r="X94" s="218" t="s">
        <v>352</v>
      </c>
      <c r="Y94" s="218">
        <v>286935.55591626599</v>
      </c>
      <c r="Z94" s="219" t="s">
        <v>343</v>
      </c>
      <c r="AA94" s="220" t="s">
        <v>343</v>
      </c>
      <c r="AB94" s="220" t="s">
        <v>343</v>
      </c>
      <c r="AC94" s="220" t="s">
        <v>343</v>
      </c>
      <c r="AD94" s="221">
        <v>0.125</v>
      </c>
      <c r="AE94" s="222" t="s">
        <v>343</v>
      </c>
      <c r="AF94" s="217" t="s">
        <v>343</v>
      </c>
      <c r="AG94" s="217" t="s">
        <v>343</v>
      </c>
      <c r="AH94" s="223" t="s">
        <v>343</v>
      </c>
      <c r="AI94" s="223" t="s">
        <v>343</v>
      </c>
      <c r="AJ94" s="223" t="s">
        <v>343</v>
      </c>
      <c r="AK94" s="224" t="s">
        <v>453</v>
      </c>
      <c r="AL94" s="218">
        <v>17.762419999999999</v>
      </c>
      <c r="AM94" s="218">
        <v>0.29186519999999999</v>
      </c>
      <c r="AN94" s="218">
        <v>5.2375389999999999</v>
      </c>
    </row>
    <row r="95" spans="1:40" s="225" customFormat="1" x14ac:dyDescent="0.2">
      <c r="A95" s="212">
        <v>1876</v>
      </c>
      <c r="B95" s="213" t="s">
        <v>606</v>
      </c>
      <c r="C95" s="213" t="s">
        <v>578</v>
      </c>
      <c r="D95" s="213" t="s">
        <v>342</v>
      </c>
      <c r="E95" s="214">
        <v>30225</v>
      </c>
      <c r="F95" s="215">
        <v>32.939726027397263</v>
      </c>
      <c r="G95" s="214">
        <v>44835</v>
      </c>
      <c r="H95" s="215">
        <v>6.6712328767123283</v>
      </c>
      <c r="I95" s="215">
        <f t="shared" si="1"/>
        <v>7</v>
      </c>
      <c r="J95" s="213" t="s">
        <v>40</v>
      </c>
      <c r="K95" s="213" t="s">
        <v>40</v>
      </c>
      <c r="L95" s="213" t="s">
        <v>584</v>
      </c>
      <c r="M95" s="213" t="s">
        <v>579</v>
      </c>
      <c r="N95" s="213" t="s">
        <v>395</v>
      </c>
      <c r="O95" s="213" t="s">
        <v>607</v>
      </c>
      <c r="P95" s="213" t="s">
        <v>608</v>
      </c>
      <c r="Q95" s="213" t="s">
        <v>363</v>
      </c>
      <c r="R95" s="213" t="s">
        <v>349</v>
      </c>
      <c r="S95" s="213" t="s">
        <v>350</v>
      </c>
      <c r="T95" s="213" t="s">
        <v>609</v>
      </c>
      <c r="U95" s="216">
        <v>1465.95</v>
      </c>
      <c r="V95" s="217" t="s">
        <v>343</v>
      </c>
      <c r="W95" s="218">
        <v>177539244.18234733</v>
      </c>
      <c r="X95" s="218" t="s">
        <v>366</v>
      </c>
      <c r="Y95" s="218">
        <v>121108.66276636129</v>
      </c>
      <c r="Z95" s="219" t="s">
        <v>343</v>
      </c>
      <c r="AA95" s="220" t="s">
        <v>343</v>
      </c>
      <c r="AB95" s="220" t="s">
        <v>343</v>
      </c>
      <c r="AC95" s="220" t="s">
        <v>343</v>
      </c>
      <c r="AD95" s="221">
        <v>0.125</v>
      </c>
      <c r="AE95" s="222" t="s">
        <v>343</v>
      </c>
      <c r="AF95" s="217" t="s">
        <v>343</v>
      </c>
      <c r="AG95" s="217" t="s">
        <v>343</v>
      </c>
      <c r="AH95" s="223" t="s">
        <v>343</v>
      </c>
      <c r="AI95" s="223" t="s">
        <v>343</v>
      </c>
      <c r="AJ95" s="223" t="s">
        <v>343</v>
      </c>
      <c r="AK95" s="224" t="s">
        <v>453</v>
      </c>
      <c r="AL95" s="218">
        <v>17.210840000000001</v>
      </c>
      <c r="AM95" s="218">
        <v>0.23282140000000001</v>
      </c>
      <c r="AN95" s="218">
        <v>4.3286559999999996</v>
      </c>
    </row>
    <row r="96" spans="1:40" s="225" customFormat="1" x14ac:dyDescent="0.2">
      <c r="A96" s="212">
        <v>1867</v>
      </c>
      <c r="B96" s="213" t="s">
        <v>610</v>
      </c>
      <c r="C96" s="213" t="s">
        <v>354</v>
      </c>
      <c r="D96" s="213" t="s">
        <v>342</v>
      </c>
      <c r="E96" s="214">
        <v>25569</v>
      </c>
      <c r="F96" s="215">
        <v>45.698630136986303</v>
      </c>
      <c r="G96" s="214">
        <v>43831</v>
      </c>
      <c r="H96" s="215">
        <v>3.9178082191780823</v>
      </c>
      <c r="I96" s="215">
        <f t="shared" si="1"/>
        <v>4</v>
      </c>
      <c r="J96" s="213" t="s">
        <v>40</v>
      </c>
      <c r="K96" s="213" t="s">
        <v>40</v>
      </c>
      <c r="L96" s="213" t="s">
        <v>584</v>
      </c>
      <c r="M96" s="213" t="s">
        <v>579</v>
      </c>
      <c r="N96" s="213" t="s">
        <v>395</v>
      </c>
      <c r="O96" s="213" t="s">
        <v>601</v>
      </c>
      <c r="P96" s="213" t="s">
        <v>602</v>
      </c>
      <c r="Q96" s="213" t="s">
        <v>363</v>
      </c>
      <c r="R96" s="213" t="s">
        <v>349</v>
      </c>
      <c r="S96" s="213" t="s">
        <v>350</v>
      </c>
      <c r="T96" s="213" t="s">
        <v>603</v>
      </c>
      <c r="U96" s="216">
        <v>1300.42</v>
      </c>
      <c r="V96" s="217" t="s">
        <v>343</v>
      </c>
      <c r="W96" s="218">
        <v>157492127.23463157</v>
      </c>
      <c r="X96" s="218" t="s">
        <v>366</v>
      </c>
      <c r="Y96" s="218">
        <v>121108.6627663613</v>
      </c>
      <c r="Z96" s="219" t="s">
        <v>343</v>
      </c>
      <c r="AA96" s="220" t="s">
        <v>343</v>
      </c>
      <c r="AB96" s="220" t="s">
        <v>343</v>
      </c>
      <c r="AC96" s="220" t="s">
        <v>343</v>
      </c>
      <c r="AD96" s="221">
        <v>0.125</v>
      </c>
      <c r="AE96" s="222" t="s">
        <v>343</v>
      </c>
      <c r="AF96" s="217" t="s">
        <v>343</v>
      </c>
      <c r="AG96" s="217" t="s">
        <v>343</v>
      </c>
      <c r="AH96" s="223" t="s">
        <v>343</v>
      </c>
      <c r="AI96" s="223" t="s">
        <v>343</v>
      </c>
      <c r="AJ96" s="223" t="s">
        <v>343</v>
      </c>
      <c r="AK96" s="224" t="s">
        <v>453</v>
      </c>
      <c r="AL96" s="218">
        <v>16.07131</v>
      </c>
      <c r="AM96" s="218">
        <v>0.31866689999999998</v>
      </c>
      <c r="AN96" s="218">
        <v>4.953856</v>
      </c>
    </row>
    <row r="97" spans="1:40" s="225" customFormat="1" x14ac:dyDescent="0.2">
      <c r="A97" s="212">
        <v>585</v>
      </c>
      <c r="B97" s="213" t="s">
        <v>611</v>
      </c>
      <c r="C97" s="213" t="s">
        <v>354</v>
      </c>
      <c r="D97" s="213" t="s">
        <v>342</v>
      </c>
      <c r="E97" s="214">
        <v>8526</v>
      </c>
      <c r="F97" s="215">
        <v>92.38356164383562</v>
      </c>
      <c r="G97" s="214">
        <v>45051</v>
      </c>
      <c r="H97" s="215">
        <v>7.2630136986301368</v>
      </c>
      <c r="I97" s="215">
        <f t="shared" si="1"/>
        <v>8</v>
      </c>
      <c r="J97" s="213" t="s">
        <v>38</v>
      </c>
      <c r="K97" s="213" t="s">
        <v>38</v>
      </c>
      <c r="L97" s="213" t="s">
        <v>394</v>
      </c>
      <c r="M97" s="213" t="s">
        <v>579</v>
      </c>
      <c r="N97" s="213" t="s">
        <v>395</v>
      </c>
      <c r="O97" s="213" t="s">
        <v>343</v>
      </c>
      <c r="P97" s="213" t="s">
        <v>343</v>
      </c>
      <c r="Q97" s="213" t="s">
        <v>343</v>
      </c>
      <c r="R97" s="213" t="s">
        <v>343</v>
      </c>
      <c r="S97" s="213" t="s">
        <v>343</v>
      </c>
      <c r="T97" s="213" t="s">
        <v>343</v>
      </c>
      <c r="U97" s="216">
        <v>1272.1500000000001</v>
      </c>
      <c r="V97" s="217" t="s">
        <v>343</v>
      </c>
      <c r="W97" s="218">
        <v>154068385.33822653</v>
      </c>
      <c r="X97" s="218" t="s">
        <v>366</v>
      </c>
      <c r="Y97" s="218">
        <v>121108.66276636129</v>
      </c>
      <c r="Z97" s="219" t="s">
        <v>343</v>
      </c>
      <c r="AA97" s="220" t="s">
        <v>343</v>
      </c>
      <c r="AB97" s="220" t="s">
        <v>343</v>
      </c>
      <c r="AC97" s="220" t="s">
        <v>343</v>
      </c>
      <c r="AD97" s="221" t="s">
        <v>343</v>
      </c>
      <c r="AE97" s="222" t="s">
        <v>343</v>
      </c>
      <c r="AF97" s="217" t="s">
        <v>343</v>
      </c>
      <c r="AG97" s="217" t="s">
        <v>343</v>
      </c>
      <c r="AH97" s="223" t="s">
        <v>343</v>
      </c>
      <c r="AI97" s="223" t="s">
        <v>343</v>
      </c>
      <c r="AJ97" s="223" t="s">
        <v>343</v>
      </c>
      <c r="AK97" s="224" t="s">
        <v>453</v>
      </c>
      <c r="AL97" s="218" t="s">
        <v>343</v>
      </c>
      <c r="AM97" s="218" t="s">
        <v>343</v>
      </c>
      <c r="AN97" s="218" t="s">
        <v>343</v>
      </c>
    </row>
    <row r="98" spans="1:40" s="225" customFormat="1" x14ac:dyDescent="0.2">
      <c r="A98" s="212">
        <v>1878</v>
      </c>
      <c r="B98" s="213" t="s">
        <v>612</v>
      </c>
      <c r="C98" s="213" t="s">
        <v>578</v>
      </c>
      <c r="D98" s="213" t="s">
        <v>342</v>
      </c>
      <c r="E98" s="214">
        <v>24807</v>
      </c>
      <c r="F98" s="215">
        <v>47.780821917808218</v>
      </c>
      <c r="G98" s="214">
        <v>43070</v>
      </c>
      <c r="H98" s="215">
        <v>1.8356164383561644</v>
      </c>
      <c r="I98" s="215">
        <f t="shared" si="1"/>
        <v>2</v>
      </c>
      <c r="J98" s="213" t="s">
        <v>40</v>
      </c>
      <c r="K98" s="213" t="s">
        <v>40</v>
      </c>
      <c r="L98" s="213" t="s">
        <v>584</v>
      </c>
      <c r="M98" s="213" t="s">
        <v>579</v>
      </c>
      <c r="N98" s="213" t="s">
        <v>395</v>
      </c>
      <c r="O98" s="213" t="s">
        <v>613</v>
      </c>
      <c r="P98" s="213" t="s">
        <v>614</v>
      </c>
      <c r="Q98" s="213" t="s">
        <v>363</v>
      </c>
      <c r="R98" s="213" t="s">
        <v>349</v>
      </c>
      <c r="S98" s="213" t="s">
        <v>350</v>
      </c>
      <c r="T98" s="213" t="s">
        <v>615</v>
      </c>
      <c r="U98" s="216">
        <v>926</v>
      </c>
      <c r="V98" s="217" t="s">
        <v>343</v>
      </c>
      <c r="W98" s="218">
        <v>116412743.87669274</v>
      </c>
      <c r="X98" s="218" t="s">
        <v>352</v>
      </c>
      <c r="Y98" s="218">
        <v>125715.70613033774</v>
      </c>
      <c r="Z98" s="219" t="s">
        <v>343</v>
      </c>
      <c r="AA98" s="220" t="s">
        <v>343</v>
      </c>
      <c r="AB98" s="220" t="s">
        <v>343</v>
      </c>
      <c r="AC98" s="220" t="s">
        <v>343</v>
      </c>
      <c r="AD98" s="221">
        <v>0.125</v>
      </c>
      <c r="AE98" s="222" t="s">
        <v>343</v>
      </c>
      <c r="AF98" s="217" t="s">
        <v>343</v>
      </c>
      <c r="AG98" s="217" t="s">
        <v>343</v>
      </c>
      <c r="AH98" s="223" t="s">
        <v>343</v>
      </c>
      <c r="AI98" s="223" t="s">
        <v>343</v>
      </c>
      <c r="AJ98" s="223" t="s">
        <v>343</v>
      </c>
      <c r="AK98" s="224" t="s">
        <v>453</v>
      </c>
      <c r="AL98" s="218">
        <v>16.623419999999999</v>
      </c>
      <c r="AM98" s="218">
        <v>0.34905229999999998</v>
      </c>
      <c r="AN98" s="218">
        <v>5.2822899999999997</v>
      </c>
    </row>
    <row r="99" spans="1:40" s="225" customFormat="1" x14ac:dyDescent="0.2">
      <c r="A99" s="212">
        <v>1877</v>
      </c>
      <c r="B99" s="213" t="s">
        <v>616</v>
      </c>
      <c r="C99" s="213" t="s">
        <v>578</v>
      </c>
      <c r="D99" s="213" t="s">
        <v>342</v>
      </c>
      <c r="E99" s="214">
        <v>24807</v>
      </c>
      <c r="F99" s="215">
        <v>47.780821917808218</v>
      </c>
      <c r="G99" s="214">
        <v>43070</v>
      </c>
      <c r="H99" s="215">
        <v>1.8356164383561644</v>
      </c>
      <c r="I99" s="215">
        <f t="shared" si="1"/>
        <v>2</v>
      </c>
      <c r="J99" s="213" t="s">
        <v>40</v>
      </c>
      <c r="K99" s="213" t="s">
        <v>40</v>
      </c>
      <c r="L99" s="213" t="s">
        <v>584</v>
      </c>
      <c r="M99" s="213" t="s">
        <v>579</v>
      </c>
      <c r="N99" s="213" t="s">
        <v>395</v>
      </c>
      <c r="O99" s="213" t="s">
        <v>613</v>
      </c>
      <c r="P99" s="213" t="s">
        <v>614</v>
      </c>
      <c r="Q99" s="213" t="s">
        <v>363</v>
      </c>
      <c r="R99" s="213" t="s">
        <v>349</v>
      </c>
      <c r="S99" s="213" t="s">
        <v>350</v>
      </c>
      <c r="T99" s="213" t="s">
        <v>615</v>
      </c>
      <c r="U99" s="216">
        <v>914.52200000000005</v>
      </c>
      <c r="V99" s="217" t="s">
        <v>343</v>
      </c>
      <c r="W99" s="218">
        <v>114969779.00172873</v>
      </c>
      <c r="X99" s="218" t="s">
        <v>352</v>
      </c>
      <c r="Y99" s="218">
        <v>125715.70613033773</v>
      </c>
      <c r="Z99" s="219" t="s">
        <v>343</v>
      </c>
      <c r="AA99" s="220" t="s">
        <v>343</v>
      </c>
      <c r="AB99" s="220" t="s">
        <v>343</v>
      </c>
      <c r="AC99" s="220" t="s">
        <v>343</v>
      </c>
      <c r="AD99" s="221">
        <v>0.125</v>
      </c>
      <c r="AE99" s="222" t="s">
        <v>343</v>
      </c>
      <c r="AF99" s="217" t="s">
        <v>343</v>
      </c>
      <c r="AG99" s="217" t="s">
        <v>343</v>
      </c>
      <c r="AH99" s="223" t="s">
        <v>343</v>
      </c>
      <c r="AI99" s="223" t="s">
        <v>343</v>
      </c>
      <c r="AJ99" s="223" t="s">
        <v>343</v>
      </c>
      <c r="AK99" s="224" t="s">
        <v>453</v>
      </c>
      <c r="AL99" s="218">
        <v>16.623419999999999</v>
      </c>
      <c r="AM99" s="218">
        <v>0.34905229999999998</v>
      </c>
      <c r="AN99" s="218">
        <v>5.2822899999999997</v>
      </c>
    </row>
    <row r="100" spans="1:40" s="225" customFormat="1" x14ac:dyDescent="0.2">
      <c r="A100" s="212">
        <v>1484</v>
      </c>
      <c r="B100" s="213" t="s">
        <v>617</v>
      </c>
      <c r="C100" s="213" t="s">
        <v>410</v>
      </c>
      <c r="D100" s="213" t="s">
        <v>342</v>
      </c>
      <c r="E100" s="214">
        <v>24442</v>
      </c>
      <c r="F100" s="215">
        <v>48.783561643835618</v>
      </c>
      <c r="G100" s="214">
        <v>42705</v>
      </c>
      <c r="H100" s="215">
        <v>0.83561643835616439</v>
      </c>
      <c r="I100" s="215">
        <f t="shared" si="1"/>
        <v>1</v>
      </c>
      <c r="J100" s="213" t="s">
        <v>40</v>
      </c>
      <c r="K100" s="213" t="s">
        <v>40</v>
      </c>
      <c r="L100" s="213" t="s">
        <v>618</v>
      </c>
      <c r="M100" s="213" t="s">
        <v>579</v>
      </c>
      <c r="N100" s="213" t="s">
        <v>395</v>
      </c>
      <c r="O100" s="213" t="s">
        <v>585</v>
      </c>
      <c r="P100" s="213" t="s">
        <v>586</v>
      </c>
      <c r="Q100" s="213" t="s">
        <v>363</v>
      </c>
      <c r="R100" s="213" t="s">
        <v>349</v>
      </c>
      <c r="S100" s="213" t="s">
        <v>350</v>
      </c>
      <c r="T100" s="213" t="s">
        <v>587</v>
      </c>
      <c r="U100" s="216">
        <v>121.59</v>
      </c>
      <c r="V100" s="217" t="s">
        <v>343</v>
      </c>
      <c r="W100" s="218">
        <v>100941626.10042594</v>
      </c>
      <c r="X100" s="218" t="s">
        <v>352</v>
      </c>
      <c r="Y100" s="218">
        <v>830180.32815548929</v>
      </c>
      <c r="Z100" s="219" t="s">
        <v>343</v>
      </c>
      <c r="AA100" s="220" t="s">
        <v>343</v>
      </c>
      <c r="AB100" s="220" t="s">
        <v>343</v>
      </c>
      <c r="AC100" s="220" t="s">
        <v>343</v>
      </c>
      <c r="AD100" s="221">
        <v>0.125</v>
      </c>
      <c r="AE100" s="222" t="s">
        <v>343</v>
      </c>
      <c r="AF100" s="217" t="s">
        <v>343</v>
      </c>
      <c r="AG100" s="217" t="s">
        <v>343</v>
      </c>
      <c r="AH100" s="223" t="s">
        <v>343</v>
      </c>
      <c r="AI100" s="223" t="s">
        <v>343</v>
      </c>
      <c r="AJ100" s="223" t="s">
        <v>343</v>
      </c>
      <c r="AK100" s="224" t="s">
        <v>453</v>
      </c>
      <c r="AL100" s="218">
        <v>17.502680000000002</v>
      </c>
      <c r="AM100" s="218">
        <v>0.2110997</v>
      </c>
      <c r="AN100" s="218">
        <v>4.5937409999999996</v>
      </c>
    </row>
    <row r="101" spans="1:40" s="225" customFormat="1" x14ac:dyDescent="0.2">
      <c r="A101" s="212">
        <v>1467</v>
      </c>
      <c r="B101" s="213" t="s">
        <v>619</v>
      </c>
      <c r="C101" s="213" t="s">
        <v>410</v>
      </c>
      <c r="D101" s="213" t="s">
        <v>342</v>
      </c>
      <c r="E101" s="214">
        <v>24442</v>
      </c>
      <c r="F101" s="215">
        <v>48.783561643835618</v>
      </c>
      <c r="G101" s="214">
        <v>42705</v>
      </c>
      <c r="H101" s="215">
        <v>0.83561643835616439</v>
      </c>
      <c r="I101" s="215">
        <f t="shared" si="1"/>
        <v>1</v>
      </c>
      <c r="J101" s="213" t="s">
        <v>40</v>
      </c>
      <c r="K101" s="213" t="s">
        <v>40</v>
      </c>
      <c r="L101" s="213" t="s">
        <v>584</v>
      </c>
      <c r="M101" s="213" t="s">
        <v>579</v>
      </c>
      <c r="N101" s="213" t="s">
        <v>395</v>
      </c>
      <c r="O101" s="213" t="s">
        <v>585</v>
      </c>
      <c r="P101" s="213" t="s">
        <v>586</v>
      </c>
      <c r="Q101" s="213" t="s">
        <v>363</v>
      </c>
      <c r="R101" s="213" t="s">
        <v>349</v>
      </c>
      <c r="S101" s="213" t="s">
        <v>350</v>
      </c>
      <c r="T101" s="213" t="s">
        <v>587</v>
      </c>
      <c r="U101" s="216">
        <v>110.11199999999999</v>
      </c>
      <c r="V101" s="217" t="s">
        <v>343</v>
      </c>
      <c r="W101" s="218">
        <v>91412816.293857232</v>
      </c>
      <c r="X101" s="218" t="s">
        <v>352</v>
      </c>
      <c r="Y101" s="218">
        <v>830180.32815548929</v>
      </c>
      <c r="Z101" s="219" t="s">
        <v>343</v>
      </c>
      <c r="AA101" s="220" t="s">
        <v>343</v>
      </c>
      <c r="AB101" s="220" t="s">
        <v>343</v>
      </c>
      <c r="AC101" s="220" t="s">
        <v>343</v>
      </c>
      <c r="AD101" s="221">
        <v>0.125</v>
      </c>
      <c r="AE101" s="222" t="s">
        <v>343</v>
      </c>
      <c r="AF101" s="217" t="s">
        <v>343</v>
      </c>
      <c r="AG101" s="217" t="s">
        <v>343</v>
      </c>
      <c r="AH101" s="223" t="s">
        <v>343</v>
      </c>
      <c r="AI101" s="223" t="s">
        <v>343</v>
      </c>
      <c r="AJ101" s="223" t="s">
        <v>343</v>
      </c>
      <c r="AK101" s="224" t="s">
        <v>453</v>
      </c>
      <c r="AL101" s="218">
        <v>17.502680000000002</v>
      </c>
      <c r="AM101" s="218">
        <v>0.2110997</v>
      </c>
      <c r="AN101" s="218">
        <v>4.5937409999999996</v>
      </c>
    </row>
    <row r="102" spans="1:40" s="225" customFormat="1" x14ac:dyDescent="0.2">
      <c r="A102" s="212">
        <v>474</v>
      </c>
      <c r="B102" s="213" t="s">
        <v>620</v>
      </c>
      <c r="C102" s="213" t="s">
        <v>385</v>
      </c>
      <c r="D102" s="213" t="s">
        <v>342</v>
      </c>
      <c r="E102" s="214">
        <v>24351</v>
      </c>
      <c r="F102" s="215">
        <v>49.035616438356165</v>
      </c>
      <c r="G102" s="214">
        <v>42614</v>
      </c>
      <c r="H102" s="215">
        <v>0.58356164383561648</v>
      </c>
      <c r="I102" s="215">
        <f t="shared" si="1"/>
        <v>1</v>
      </c>
      <c r="J102" s="213" t="s">
        <v>38</v>
      </c>
      <c r="K102" s="213" t="s">
        <v>38</v>
      </c>
      <c r="L102" s="213" t="s">
        <v>394</v>
      </c>
      <c r="M102" s="213" t="s">
        <v>579</v>
      </c>
      <c r="N102" s="213" t="s">
        <v>395</v>
      </c>
      <c r="O102" s="213" t="s">
        <v>406</v>
      </c>
      <c r="P102" s="213" t="s">
        <v>407</v>
      </c>
      <c r="Q102" s="213" t="s">
        <v>363</v>
      </c>
      <c r="R102" s="213" t="s">
        <v>349</v>
      </c>
      <c r="S102" s="213" t="s">
        <v>350</v>
      </c>
      <c r="T102" s="213" t="s">
        <v>408</v>
      </c>
      <c r="U102" s="216">
        <v>3521.8</v>
      </c>
      <c r="V102" s="217" t="s">
        <v>343</v>
      </c>
      <c r="W102" s="218">
        <v>88316942.284837991</v>
      </c>
      <c r="X102" s="218" t="s">
        <v>352</v>
      </c>
      <c r="Y102" s="218">
        <v>25077.216845033217</v>
      </c>
      <c r="Z102" s="219" t="s">
        <v>343</v>
      </c>
      <c r="AA102" s="220" t="s">
        <v>343</v>
      </c>
      <c r="AB102" s="220" t="s">
        <v>343</v>
      </c>
      <c r="AC102" s="220" t="s">
        <v>343</v>
      </c>
      <c r="AD102" s="221">
        <v>0.125</v>
      </c>
      <c r="AE102" s="222" t="s">
        <v>343</v>
      </c>
      <c r="AF102" s="217" t="s">
        <v>343</v>
      </c>
      <c r="AG102" s="217" t="s">
        <v>343</v>
      </c>
      <c r="AH102" s="223" t="s">
        <v>343</v>
      </c>
      <c r="AI102" s="223" t="s">
        <v>343</v>
      </c>
      <c r="AJ102" s="223" t="s">
        <v>343</v>
      </c>
      <c r="AK102" s="224" t="s">
        <v>453</v>
      </c>
      <c r="AL102" s="218">
        <v>17.011299999999999</v>
      </c>
      <c r="AM102" s="218">
        <v>0.68872049999999996</v>
      </c>
      <c r="AN102" s="218">
        <v>9.1360460000000003</v>
      </c>
    </row>
    <row r="103" spans="1:40" s="225" customFormat="1" x14ac:dyDescent="0.2">
      <c r="A103" s="212">
        <v>1865</v>
      </c>
      <c r="B103" s="213" t="s">
        <v>621</v>
      </c>
      <c r="C103" s="213" t="s">
        <v>354</v>
      </c>
      <c r="D103" s="213" t="s">
        <v>342</v>
      </c>
      <c r="E103" s="214">
        <v>24807</v>
      </c>
      <c r="F103" s="215">
        <v>47.780821917808218</v>
      </c>
      <c r="G103" s="214">
        <v>43070</v>
      </c>
      <c r="H103" s="215">
        <v>1.8356164383561644</v>
      </c>
      <c r="I103" s="215">
        <f t="shared" si="1"/>
        <v>2</v>
      </c>
      <c r="J103" s="213" t="s">
        <v>40</v>
      </c>
      <c r="K103" s="213" t="s">
        <v>40</v>
      </c>
      <c r="L103" s="213" t="s">
        <v>584</v>
      </c>
      <c r="M103" s="213" t="s">
        <v>579</v>
      </c>
      <c r="N103" s="213" t="s">
        <v>395</v>
      </c>
      <c r="O103" s="213" t="s">
        <v>601</v>
      </c>
      <c r="P103" s="213" t="s">
        <v>602</v>
      </c>
      <c r="Q103" s="213" t="s">
        <v>363</v>
      </c>
      <c r="R103" s="213" t="s">
        <v>349</v>
      </c>
      <c r="S103" s="213" t="s">
        <v>350</v>
      </c>
      <c r="T103" s="213" t="s">
        <v>603</v>
      </c>
      <c r="U103" s="216">
        <v>689.79</v>
      </c>
      <c r="V103" s="217" t="s">
        <v>343</v>
      </c>
      <c r="W103" s="218">
        <v>83539544.489608347</v>
      </c>
      <c r="X103" s="218" t="s">
        <v>366</v>
      </c>
      <c r="Y103" s="218">
        <v>121108.66276636129</v>
      </c>
      <c r="Z103" s="219" t="s">
        <v>343</v>
      </c>
      <c r="AA103" s="220" t="s">
        <v>343</v>
      </c>
      <c r="AB103" s="220" t="s">
        <v>343</v>
      </c>
      <c r="AC103" s="220" t="s">
        <v>343</v>
      </c>
      <c r="AD103" s="221">
        <v>0.125</v>
      </c>
      <c r="AE103" s="222" t="s">
        <v>343</v>
      </c>
      <c r="AF103" s="217" t="s">
        <v>343</v>
      </c>
      <c r="AG103" s="217" t="s">
        <v>343</v>
      </c>
      <c r="AH103" s="223" t="s">
        <v>343</v>
      </c>
      <c r="AI103" s="223" t="s">
        <v>343</v>
      </c>
      <c r="AJ103" s="223" t="s">
        <v>343</v>
      </c>
      <c r="AK103" s="224" t="s">
        <v>453</v>
      </c>
      <c r="AL103" s="218">
        <v>16.07131</v>
      </c>
      <c r="AM103" s="218">
        <v>0.31866689999999998</v>
      </c>
      <c r="AN103" s="218">
        <v>4.953856</v>
      </c>
    </row>
    <row r="104" spans="1:40" s="225" customFormat="1" x14ac:dyDescent="0.2">
      <c r="A104" s="212">
        <v>1864</v>
      </c>
      <c r="B104" s="213" t="s">
        <v>622</v>
      </c>
      <c r="C104" s="213" t="s">
        <v>354</v>
      </c>
      <c r="D104" s="213" t="s">
        <v>342</v>
      </c>
      <c r="E104" s="214">
        <v>24807</v>
      </c>
      <c r="F104" s="215">
        <v>47.780821917808218</v>
      </c>
      <c r="G104" s="214">
        <v>43070</v>
      </c>
      <c r="H104" s="215">
        <v>1.8356164383561644</v>
      </c>
      <c r="I104" s="215">
        <f t="shared" si="1"/>
        <v>2</v>
      </c>
      <c r="J104" s="213" t="s">
        <v>40</v>
      </c>
      <c r="K104" s="213" t="s">
        <v>40</v>
      </c>
      <c r="L104" s="213" t="s">
        <v>584</v>
      </c>
      <c r="M104" s="213" t="s">
        <v>579</v>
      </c>
      <c r="N104" s="213" t="s">
        <v>395</v>
      </c>
      <c r="O104" s="213" t="s">
        <v>601</v>
      </c>
      <c r="P104" s="213" t="s">
        <v>602</v>
      </c>
      <c r="Q104" s="213" t="s">
        <v>363</v>
      </c>
      <c r="R104" s="213" t="s">
        <v>349</v>
      </c>
      <c r="S104" s="213" t="s">
        <v>350</v>
      </c>
      <c r="T104" s="213" t="s">
        <v>603</v>
      </c>
      <c r="U104" s="216">
        <v>653.76</v>
      </c>
      <c r="V104" s="217" t="s">
        <v>343</v>
      </c>
      <c r="W104" s="218">
        <v>79175999.37013635</v>
      </c>
      <c r="X104" s="218" t="s">
        <v>366</v>
      </c>
      <c r="Y104" s="218">
        <v>121108.66276636127</v>
      </c>
      <c r="Z104" s="219" t="s">
        <v>343</v>
      </c>
      <c r="AA104" s="220" t="s">
        <v>343</v>
      </c>
      <c r="AB104" s="220" t="s">
        <v>343</v>
      </c>
      <c r="AC104" s="220" t="s">
        <v>343</v>
      </c>
      <c r="AD104" s="221">
        <v>0.125</v>
      </c>
      <c r="AE104" s="222" t="s">
        <v>343</v>
      </c>
      <c r="AF104" s="217" t="s">
        <v>343</v>
      </c>
      <c r="AG104" s="217" t="s">
        <v>343</v>
      </c>
      <c r="AH104" s="223" t="s">
        <v>343</v>
      </c>
      <c r="AI104" s="223" t="s">
        <v>343</v>
      </c>
      <c r="AJ104" s="223" t="s">
        <v>343</v>
      </c>
      <c r="AK104" s="224" t="s">
        <v>453</v>
      </c>
      <c r="AL104" s="218">
        <v>16.07131</v>
      </c>
      <c r="AM104" s="218">
        <v>0.31866689999999998</v>
      </c>
      <c r="AN104" s="218">
        <v>4.953856</v>
      </c>
    </row>
    <row r="105" spans="1:40" s="225" customFormat="1" x14ac:dyDescent="0.2">
      <c r="A105" s="212">
        <v>1881</v>
      </c>
      <c r="B105" s="213" t="s">
        <v>623</v>
      </c>
      <c r="C105" s="213" t="s">
        <v>578</v>
      </c>
      <c r="D105" s="213" t="s">
        <v>342</v>
      </c>
      <c r="E105" s="214">
        <v>25569</v>
      </c>
      <c r="F105" s="215">
        <v>45.698630136986303</v>
      </c>
      <c r="G105" s="214">
        <v>43831</v>
      </c>
      <c r="H105" s="215">
        <v>3.9178082191780823</v>
      </c>
      <c r="I105" s="215">
        <f t="shared" si="1"/>
        <v>4</v>
      </c>
      <c r="J105" s="213" t="s">
        <v>40</v>
      </c>
      <c r="K105" s="213" t="s">
        <v>40</v>
      </c>
      <c r="L105" s="213" t="s">
        <v>584</v>
      </c>
      <c r="M105" s="213" t="s">
        <v>579</v>
      </c>
      <c r="N105" s="213" t="s">
        <v>395</v>
      </c>
      <c r="O105" s="213" t="s">
        <v>624</v>
      </c>
      <c r="P105" s="213" t="s">
        <v>625</v>
      </c>
      <c r="Q105" s="213" t="s">
        <v>363</v>
      </c>
      <c r="R105" s="213" t="s">
        <v>349</v>
      </c>
      <c r="S105" s="213" t="s">
        <v>350</v>
      </c>
      <c r="T105" s="213" t="s">
        <v>626</v>
      </c>
      <c r="U105" s="216">
        <v>599.17200000000003</v>
      </c>
      <c r="V105" s="217" t="s">
        <v>343</v>
      </c>
      <c r="W105" s="218">
        <v>72564919.68704623</v>
      </c>
      <c r="X105" s="218" t="s">
        <v>366</v>
      </c>
      <c r="Y105" s="218">
        <v>121108.66276636129</v>
      </c>
      <c r="Z105" s="219" t="s">
        <v>343</v>
      </c>
      <c r="AA105" s="220" t="s">
        <v>343</v>
      </c>
      <c r="AB105" s="220" t="s">
        <v>343</v>
      </c>
      <c r="AC105" s="220" t="s">
        <v>343</v>
      </c>
      <c r="AD105" s="221">
        <v>0.125</v>
      </c>
      <c r="AE105" s="222" t="s">
        <v>343</v>
      </c>
      <c r="AF105" s="217" t="s">
        <v>343</v>
      </c>
      <c r="AG105" s="217" t="s">
        <v>343</v>
      </c>
      <c r="AH105" s="223" t="s">
        <v>343</v>
      </c>
      <c r="AI105" s="223" t="s">
        <v>343</v>
      </c>
      <c r="AJ105" s="223" t="s">
        <v>343</v>
      </c>
      <c r="AK105" s="224" t="s">
        <v>453</v>
      </c>
      <c r="AL105" s="218">
        <v>16.79149</v>
      </c>
      <c r="AM105" s="218">
        <v>0.29931010000000002</v>
      </c>
      <c r="AN105" s="218">
        <v>4.7577420000000004</v>
      </c>
    </row>
    <row r="106" spans="1:40" s="225" customFormat="1" x14ac:dyDescent="0.2">
      <c r="A106" s="212">
        <v>484</v>
      </c>
      <c r="B106" s="213" t="s">
        <v>627</v>
      </c>
      <c r="C106" s="213" t="s">
        <v>385</v>
      </c>
      <c r="D106" s="213" t="s">
        <v>342</v>
      </c>
      <c r="E106" s="214">
        <v>23285</v>
      </c>
      <c r="F106" s="215">
        <v>51.950684931506849</v>
      </c>
      <c r="G106" s="214">
        <v>45200</v>
      </c>
      <c r="H106" s="215">
        <v>7.6712328767123283</v>
      </c>
      <c r="I106" s="215">
        <f t="shared" si="1"/>
        <v>8</v>
      </c>
      <c r="J106" s="213" t="s">
        <v>38</v>
      </c>
      <c r="K106" s="213" t="s">
        <v>38</v>
      </c>
      <c r="L106" s="213" t="s">
        <v>591</v>
      </c>
      <c r="M106" s="213" t="s">
        <v>579</v>
      </c>
      <c r="N106" s="213" t="s">
        <v>395</v>
      </c>
      <c r="O106" s="213" t="s">
        <v>597</v>
      </c>
      <c r="P106" s="213" t="s">
        <v>598</v>
      </c>
      <c r="Q106" s="213" t="s">
        <v>363</v>
      </c>
      <c r="R106" s="213" t="s">
        <v>349</v>
      </c>
      <c r="S106" s="213" t="s">
        <v>350</v>
      </c>
      <c r="T106" s="213" t="s">
        <v>599</v>
      </c>
      <c r="U106" s="216">
        <v>530.57000000000005</v>
      </c>
      <c r="V106" s="217" t="s">
        <v>343</v>
      </c>
      <c r="W106" s="218">
        <v>64256623.203948312</v>
      </c>
      <c r="X106" s="218" t="s">
        <v>366</v>
      </c>
      <c r="Y106" s="218">
        <v>121108.66276636129</v>
      </c>
      <c r="Z106" s="219" t="s">
        <v>343</v>
      </c>
      <c r="AA106" s="220" t="s">
        <v>343</v>
      </c>
      <c r="AB106" s="220" t="s">
        <v>343</v>
      </c>
      <c r="AC106" s="220" t="s">
        <v>343</v>
      </c>
      <c r="AD106" s="221">
        <v>0.125</v>
      </c>
      <c r="AE106" s="222" t="s">
        <v>343</v>
      </c>
      <c r="AF106" s="217" t="s">
        <v>343</v>
      </c>
      <c r="AG106" s="217" t="s">
        <v>343</v>
      </c>
      <c r="AH106" s="223" t="s">
        <v>343</v>
      </c>
      <c r="AI106" s="223" t="s">
        <v>343</v>
      </c>
      <c r="AJ106" s="223" t="s">
        <v>343</v>
      </c>
      <c r="AK106" s="224" t="s">
        <v>453</v>
      </c>
      <c r="AL106" s="218">
        <v>18.894100000000002</v>
      </c>
      <c r="AM106" s="218">
        <v>0.40641329999999998</v>
      </c>
      <c r="AN106" s="218">
        <v>4.5701070000000001</v>
      </c>
    </row>
    <row r="107" spans="1:40" s="225" customFormat="1" x14ac:dyDescent="0.2">
      <c r="A107" s="212">
        <v>1478</v>
      </c>
      <c r="B107" s="213" t="s">
        <v>628</v>
      </c>
      <c r="C107" s="213" t="s">
        <v>410</v>
      </c>
      <c r="D107" s="213" t="s">
        <v>342</v>
      </c>
      <c r="E107" s="214">
        <v>24807</v>
      </c>
      <c r="F107" s="215">
        <v>47.780821917808218</v>
      </c>
      <c r="G107" s="214">
        <v>43070</v>
      </c>
      <c r="H107" s="215">
        <v>1.8356164383561644</v>
      </c>
      <c r="I107" s="215">
        <f t="shared" si="1"/>
        <v>2</v>
      </c>
      <c r="J107" s="213" t="s">
        <v>40</v>
      </c>
      <c r="K107" s="213" t="s">
        <v>40</v>
      </c>
      <c r="L107" s="213" t="s">
        <v>584</v>
      </c>
      <c r="M107" s="213" t="s">
        <v>579</v>
      </c>
      <c r="N107" s="213" t="s">
        <v>395</v>
      </c>
      <c r="O107" s="213" t="s">
        <v>624</v>
      </c>
      <c r="P107" s="213" t="s">
        <v>625</v>
      </c>
      <c r="Q107" s="213" t="s">
        <v>363</v>
      </c>
      <c r="R107" s="213" t="s">
        <v>349</v>
      </c>
      <c r="S107" s="213" t="s">
        <v>350</v>
      </c>
      <c r="T107" s="213" t="s">
        <v>626</v>
      </c>
      <c r="U107" s="216">
        <v>474.13</v>
      </c>
      <c r="V107" s="217" t="s">
        <v>343</v>
      </c>
      <c r="W107" s="218">
        <v>57421250.277414881</v>
      </c>
      <c r="X107" s="218" t="s">
        <v>366</v>
      </c>
      <c r="Y107" s="218">
        <v>121108.66276636129</v>
      </c>
      <c r="Z107" s="219" t="s">
        <v>343</v>
      </c>
      <c r="AA107" s="220" t="s">
        <v>343</v>
      </c>
      <c r="AB107" s="220" t="s">
        <v>343</v>
      </c>
      <c r="AC107" s="220" t="s">
        <v>343</v>
      </c>
      <c r="AD107" s="221">
        <v>0.125</v>
      </c>
      <c r="AE107" s="222" t="s">
        <v>343</v>
      </c>
      <c r="AF107" s="217" t="s">
        <v>343</v>
      </c>
      <c r="AG107" s="217" t="s">
        <v>343</v>
      </c>
      <c r="AH107" s="223" t="s">
        <v>343</v>
      </c>
      <c r="AI107" s="223" t="s">
        <v>343</v>
      </c>
      <c r="AJ107" s="223" t="s">
        <v>343</v>
      </c>
      <c r="AK107" s="224" t="s">
        <v>453</v>
      </c>
      <c r="AL107" s="218">
        <v>16.79149</v>
      </c>
      <c r="AM107" s="218">
        <v>0.29931010000000002</v>
      </c>
      <c r="AN107" s="218">
        <v>4.7577420000000004</v>
      </c>
    </row>
    <row r="108" spans="1:40" s="225" customFormat="1" x14ac:dyDescent="0.2">
      <c r="A108" s="212">
        <v>481</v>
      </c>
      <c r="B108" s="213" t="s">
        <v>629</v>
      </c>
      <c r="C108" s="213" t="s">
        <v>385</v>
      </c>
      <c r="D108" s="213" t="s">
        <v>342</v>
      </c>
      <c r="E108" s="214">
        <v>24320</v>
      </c>
      <c r="F108" s="215">
        <v>49.12054794520548</v>
      </c>
      <c r="G108" s="214">
        <v>46235</v>
      </c>
      <c r="H108" s="215">
        <v>10.504109589041096</v>
      </c>
      <c r="I108" s="215">
        <f t="shared" si="1"/>
        <v>11</v>
      </c>
      <c r="J108" s="213" t="s">
        <v>38</v>
      </c>
      <c r="K108" s="213" t="s">
        <v>38</v>
      </c>
      <c r="L108" s="213" t="s">
        <v>591</v>
      </c>
      <c r="M108" s="213" t="s">
        <v>579</v>
      </c>
      <c r="N108" s="213" t="s">
        <v>395</v>
      </c>
      <c r="O108" s="213" t="s">
        <v>597</v>
      </c>
      <c r="P108" s="213" t="s">
        <v>598</v>
      </c>
      <c r="Q108" s="213" t="s">
        <v>363</v>
      </c>
      <c r="R108" s="213" t="s">
        <v>349</v>
      </c>
      <c r="S108" s="213" t="s">
        <v>350</v>
      </c>
      <c r="T108" s="213" t="s">
        <v>599</v>
      </c>
      <c r="U108" s="216">
        <v>473.78</v>
      </c>
      <c r="V108" s="217" t="s">
        <v>343</v>
      </c>
      <c r="W108" s="218">
        <v>57378862.245446645</v>
      </c>
      <c r="X108" s="218" t="s">
        <v>366</v>
      </c>
      <c r="Y108" s="218">
        <v>121108.66276636127</v>
      </c>
      <c r="Z108" s="219" t="s">
        <v>343</v>
      </c>
      <c r="AA108" s="220" t="s">
        <v>343</v>
      </c>
      <c r="AB108" s="220" t="s">
        <v>343</v>
      </c>
      <c r="AC108" s="220" t="s">
        <v>343</v>
      </c>
      <c r="AD108" s="221">
        <v>0.125</v>
      </c>
      <c r="AE108" s="222" t="s">
        <v>343</v>
      </c>
      <c r="AF108" s="217" t="s">
        <v>343</v>
      </c>
      <c r="AG108" s="217" t="s">
        <v>343</v>
      </c>
      <c r="AH108" s="223" t="s">
        <v>343</v>
      </c>
      <c r="AI108" s="223" t="s">
        <v>343</v>
      </c>
      <c r="AJ108" s="223" t="s">
        <v>343</v>
      </c>
      <c r="AK108" s="224" t="s">
        <v>453</v>
      </c>
      <c r="AL108" s="218">
        <v>18.894100000000002</v>
      </c>
      <c r="AM108" s="218">
        <v>0.40641329999999998</v>
      </c>
      <c r="AN108" s="218">
        <v>4.5701070000000001</v>
      </c>
    </row>
    <row r="109" spans="1:40" s="225" customFormat="1" x14ac:dyDescent="0.2">
      <c r="A109" s="212">
        <v>1738</v>
      </c>
      <c r="B109" s="213" t="s">
        <v>630</v>
      </c>
      <c r="C109" s="213" t="s">
        <v>385</v>
      </c>
      <c r="D109" s="213" t="s">
        <v>342</v>
      </c>
      <c r="E109" s="214">
        <v>36161</v>
      </c>
      <c r="F109" s="215">
        <v>16.67945205479452</v>
      </c>
      <c r="G109" s="214">
        <v>43466</v>
      </c>
      <c r="H109" s="215">
        <v>2.9178082191780823</v>
      </c>
      <c r="I109" s="215">
        <f t="shared" si="1"/>
        <v>3</v>
      </c>
      <c r="J109" s="213" t="s">
        <v>40</v>
      </c>
      <c r="K109" s="213" t="s">
        <v>40</v>
      </c>
      <c r="L109" s="213" t="s">
        <v>584</v>
      </c>
      <c r="M109" s="213" t="s">
        <v>579</v>
      </c>
      <c r="N109" s="213" t="s">
        <v>395</v>
      </c>
      <c r="O109" s="213" t="s">
        <v>593</v>
      </c>
      <c r="P109" s="213" t="s">
        <v>594</v>
      </c>
      <c r="Q109" s="213" t="s">
        <v>363</v>
      </c>
      <c r="R109" s="213" t="s">
        <v>349</v>
      </c>
      <c r="S109" s="213" t="s">
        <v>350</v>
      </c>
      <c r="T109" s="213" t="s">
        <v>595</v>
      </c>
      <c r="U109" s="216">
        <v>182.29499999999999</v>
      </c>
      <c r="V109" s="217" t="s">
        <v>343</v>
      </c>
      <c r="W109" s="218">
        <v>52306917.165755704</v>
      </c>
      <c r="X109" s="218" t="s">
        <v>352</v>
      </c>
      <c r="Y109" s="218">
        <v>286935.55591626599</v>
      </c>
      <c r="Z109" s="219" t="s">
        <v>343</v>
      </c>
      <c r="AA109" s="220" t="s">
        <v>343</v>
      </c>
      <c r="AB109" s="220" t="s">
        <v>343</v>
      </c>
      <c r="AC109" s="220" t="s">
        <v>343</v>
      </c>
      <c r="AD109" s="221">
        <v>0.125</v>
      </c>
      <c r="AE109" s="222" t="s">
        <v>343</v>
      </c>
      <c r="AF109" s="217" t="s">
        <v>343</v>
      </c>
      <c r="AG109" s="217" t="s">
        <v>343</v>
      </c>
      <c r="AH109" s="223" t="s">
        <v>343</v>
      </c>
      <c r="AI109" s="223" t="s">
        <v>343</v>
      </c>
      <c r="AJ109" s="223" t="s">
        <v>343</v>
      </c>
      <c r="AK109" s="224" t="s">
        <v>453</v>
      </c>
      <c r="AL109" s="218">
        <v>17.762419999999999</v>
      </c>
      <c r="AM109" s="218">
        <v>0.29186519999999999</v>
      </c>
      <c r="AN109" s="218">
        <v>5.2375389999999999</v>
      </c>
    </row>
    <row r="110" spans="1:40" s="225" customFormat="1" x14ac:dyDescent="0.2">
      <c r="A110" s="212">
        <v>482</v>
      </c>
      <c r="B110" s="213" t="s">
        <v>631</v>
      </c>
      <c r="C110" s="213" t="s">
        <v>385</v>
      </c>
      <c r="D110" s="213" t="s">
        <v>342</v>
      </c>
      <c r="E110" s="214">
        <v>29768</v>
      </c>
      <c r="F110" s="215">
        <v>34.186301369863017</v>
      </c>
      <c r="G110" s="214">
        <v>44805</v>
      </c>
      <c r="H110" s="215">
        <v>6.5863013698630137</v>
      </c>
      <c r="I110" s="215">
        <f t="shared" si="1"/>
        <v>7</v>
      </c>
      <c r="J110" s="213" t="s">
        <v>38</v>
      </c>
      <c r="K110" s="213" t="s">
        <v>38</v>
      </c>
      <c r="L110" s="213" t="s">
        <v>591</v>
      </c>
      <c r="M110" s="213" t="s">
        <v>579</v>
      </c>
      <c r="N110" s="213" t="s">
        <v>395</v>
      </c>
      <c r="O110" s="213" t="s">
        <v>597</v>
      </c>
      <c r="P110" s="213" t="s">
        <v>598</v>
      </c>
      <c r="Q110" s="213" t="s">
        <v>363</v>
      </c>
      <c r="R110" s="213" t="s">
        <v>349</v>
      </c>
      <c r="S110" s="213" t="s">
        <v>350</v>
      </c>
      <c r="T110" s="213" t="s">
        <v>599</v>
      </c>
      <c r="U110" s="216">
        <v>390</v>
      </c>
      <c r="V110" s="217" t="s">
        <v>343</v>
      </c>
      <c r="W110" s="218">
        <v>47232378.478880905</v>
      </c>
      <c r="X110" s="218" t="s">
        <v>366</v>
      </c>
      <c r="Y110" s="218">
        <v>121108.66276636129</v>
      </c>
      <c r="Z110" s="219" t="s">
        <v>343</v>
      </c>
      <c r="AA110" s="220" t="s">
        <v>343</v>
      </c>
      <c r="AB110" s="220" t="s">
        <v>343</v>
      </c>
      <c r="AC110" s="220" t="s">
        <v>343</v>
      </c>
      <c r="AD110" s="221">
        <v>0.125</v>
      </c>
      <c r="AE110" s="222" t="s">
        <v>343</v>
      </c>
      <c r="AF110" s="217" t="s">
        <v>343</v>
      </c>
      <c r="AG110" s="217" t="s">
        <v>343</v>
      </c>
      <c r="AH110" s="223" t="s">
        <v>343</v>
      </c>
      <c r="AI110" s="223" t="s">
        <v>343</v>
      </c>
      <c r="AJ110" s="223" t="s">
        <v>343</v>
      </c>
      <c r="AK110" s="224" t="s">
        <v>453</v>
      </c>
      <c r="AL110" s="218">
        <v>18.894100000000002</v>
      </c>
      <c r="AM110" s="218">
        <v>0.40641329999999998</v>
      </c>
      <c r="AN110" s="218">
        <v>4.5701070000000001</v>
      </c>
    </row>
    <row r="111" spans="1:40" s="225" customFormat="1" x14ac:dyDescent="0.2">
      <c r="A111" s="212">
        <v>1739</v>
      </c>
      <c r="B111" s="213" t="s">
        <v>632</v>
      </c>
      <c r="C111" s="213" t="s">
        <v>385</v>
      </c>
      <c r="D111" s="213" t="s">
        <v>342</v>
      </c>
      <c r="E111" s="214">
        <v>36161</v>
      </c>
      <c r="F111" s="215">
        <v>16.67945205479452</v>
      </c>
      <c r="G111" s="214">
        <v>43466</v>
      </c>
      <c r="H111" s="215">
        <v>2.9178082191780823</v>
      </c>
      <c r="I111" s="215">
        <f t="shared" si="1"/>
        <v>3</v>
      </c>
      <c r="J111" s="213" t="s">
        <v>40</v>
      </c>
      <c r="K111" s="213" t="s">
        <v>40</v>
      </c>
      <c r="L111" s="213" t="s">
        <v>584</v>
      </c>
      <c r="M111" s="213" t="s">
        <v>579</v>
      </c>
      <c r="N111" s="213" t="s">
        <v>395</v>
      </c>
      <c r="O111" s="213" t="s">
        <v>593</v>
      </c>
      <c r="P111" s="213" t="s">
        <v>594</v>
      </c>
      <c r="Q111" s="213" t="s">
        <v>363</v>
      </c>
      <c r="R111" s="213" t="s">
        <v>349</v>
      </c>
      <c r="S111" s="213" t="s">
        <v>350</v>
      </c>
      <c r="T111" s="213" t="s">
        <v>595</v>
      </c>
      <c r="U111" s="216">
        <v>157.06</v>
      </c>
      <c r="V111" s="217" t="s">
        <v>343</v>
      </c>
      <c r="W111" s="218">
        <v>45066098.412208736</v>
      </c>
      <c r="X111" s="218" t="s">
        <v>352</v>
      </c>
      <c r="Y111" s="218">
        <v>286935.55591626599</v>
      </c>
      <c r="Z111" s="219" t="s">
        <v>343</v>
      </c>
      <c r="AA111" s="220" t="s">
        <v>343</v>
      </c>
      <c r="AB111" s="220" t="s">
        <v>343</v>
      </c>
      <c r="AC111" s="220" t="s">
        <v>343</v>
      </c>
      <c r="AD111" s="221">
        <v>0.125</v>
      </c>
      <c r="AE111" s="222" t="s">
        <v>343</v>
      </c>
      <c r="AF111" s="217" t="s">
        <v>343</v>
      </c>
      <c r="AG111" s="217" t="s">
        <v>343</v>
      </c>
      <c r="AH111" s="223" t="s">
        <v>343</v>
      </c>
      <c r="AI111" s="223" t="s">
        <v>343</v>
      </c>
      <c r="AJ111" s="223" t="s">
        <v>343</v>
      </c>
      <c r="AK111" s="224" t="s">
        <v>453</v>
      </c>
      <c r="AL111" s="218">
        <v>17.762419999999999</v>
      </c>
      <c r="AM111" s="218">
        <v>0.29186519999999999</v>
      </c>
      <c r="AN111" s="218">
        <v>5.2375389999999999</v>
      </c>
    </row>
    <row r="112" spans="1:40" s="225" customFormat="1" x14ac:dyDescent="0.2">
      <c r="A112" s="212">
        <v>1776</v>
      </c>
      <c r="B112" s="213" t="s">
        <v>633</v>
      </c>
      <c r="C112" s="213" t="s">
        <v>385</v>
      </c>
      <c r="D112" s="213" t="s">
        <v>342</v>
      </c>
      <c r="E112" s="214">
        <v>36861</v>
      </c>
      <c r="F112" s="215">
        <v>14.758904109589041</v>
      </c>
      <c r="G112" s="214">
        <v>44166</v>
      </c>
      <c r="H112" s="215">
        <v>4.838356164383562</v>
      </c>
      <c r="I112" s="215">
        <f t="shared" si="1"/>
        <v>5</v>
      </c>
      <c r="J112" s="213" t="s">
        <v>40</v>
      </c>
      <c r="K112" s="213" t="s">
        <v>40</v>
      </c>
      <c r="L112" s="213" t="s">
        <v>584</v>
      </c>
      <c r="M112" s="213" t="s">
        <v>579</v>
      </c>
      <c r="N112" s="213" t="s">
        <v>395</v>
      </c>
      <c r="O112" s="213" t="s">
        <v>585</v>
      </c>
      <c r="P112" s="213" t="s">
        <v>586</v>
      </c>
      <c r="Q112" s="213" t="s">
        <v>363</v>
      </c>
      <c r="R112" s="213" t="s">
        <v>349</v>
      </c>
      <c r="S112" s="213" t="s">
        <v>350</v>
      </c>
      <c r="T112" s="213" t="s">
        <v>587</v>
      </c>
      <c r="U112" s="216">
        <v>41.15</v>
      </c>
      <c r="V112" s="217" t="s">
        <v>343</v>
      </c>
      <c r="W112" s="218">
        <v>34161920.503598385</v>
      </c>
      <c r="X112" s="218" t="s">
        <v>352</v>
      </c>
      <c r="Y112" s="218">
        <v>830180.32815548929</v>
      </c>
      <c r="Z112" s="219" t="s">
        <v>343</v>
      </c>
      <c r="AA112" s="220" t="s">
        <v>343</v>
      </c>
      <c r="AB112" s="220" t="s">
        <v>343</v>
      </c>
      <c r="AC112" s="220" t="s">
        <v>343</v>
      </c>
      <c r="AD112" s="221">
        <v>0.125</v>
      </c>
      <c r="AE112" s="222" t="s">
        <v>343</v>
      </c>
      <c r="AF112" s="217" t="s">
        <v>343</v>
      </c>
      <c r="AG112" s="217" t="s">
        <v>343</v>
      </c>
      <c r="AH112" s="223" t="s">
        <v>343</v>
      </c>
      <c r="AI112" s="223" t="s">
        <v>343</v>
      </c>
      <c r="AJ112" s="223" t="s">
        <v>343</v>
      </c>
      <c r="AK112" s="224" t="s">
        <v>453</v>
      </c>
      <c r="AL112" s="218">
        <v>17.502680000000002</v>
      </c>
      <c r="AM112" s="218">
        <v>0.2110997</v>
      </c>
      <c r="AN112" s="218">
        <v>4.5937409999999996</v>
      </c>
    </row>
    <row r="113" spans="1:40" s="225" customFormat="1" x14ac:dyDescent="0.2">
      <c r="A113" s="212">
        <v>477</v>
      </c>
      <c r="B113" s="213" t="s">
        <v>634</v>
      </c>
      <c r="C113" s="213" t="s">
        <v>385</v>
      </c>
      <c r="D113" s="213" t="s">
        <v>342</v>
      </c>
      <c r="E113" s="214">
        <v>24351</v>
      </c>
      <c r="F113" s="215">
        <v>49.035616438356165</v>
      </c>
      <c r="G113" s="214">
        <v>42614</v>
      </c>
      <c r="H113" s="215">
        <v>0.58356164383561648</v>
      </c>
      <c r="I113" s="215">
        <f t="shared" si="1"/>
        <v>1</v>
      </c>
      <c r="J113" s="213" t="s">
        <v>38</v>
      </c>
      <c r="K113" s="213" t="s">
        <v>38</v>
      </c>
      <c r="L113" s="213" t="s">
        <v>394</v>
      </c>
      <c r="M113" s="213" t="s">
        <v>579</v>
      </c>
      <c r="N113" s="213" t="s">
        <v>395</v>
      </c>
      <c r="O113" s="213" t="s">
        <v>406</v>
      </c>
      <c r="P113" s="213" t="s">
        <v>407</v>
      </c>
      <c r="Q113" s="213" t="s">
        <v>363</v>
      </c>
      <c r="R113" s="213" t="s">
        <v>349</v>
      </c>
      <c r="S113" s="213" t="s">
        <v>350</v>
      </c>
      <c r="T113" s="213" t="s">
        <v>408</v>
      </c>
      <c r="U113" s="216">
        <v>1225.6199999999999</v>
      </c>
      <c r="V113" s="217" t="s">
        <v>343</v>
      </c>
      <c r="W113" s="218">
        <v>30735138.50960961</v>
      </c>
      <c r="X113" s="218" t="s">
        <v>352</v>
      </c>
      <c r="Y113" s="218">
        <v>25077.216845033217</v>
      </c>
      <c r="Z113" s="219" t="s">
        <v>343</v>
      </c>
      <c r="AA113" s="220" t="s">
        <v>343</v>
      </c>
      <c r="AB113" s="220" t="s">
        <v>343</v>
      </c>
      <c r="AC113" s="220" t="s">
        <v>343</v>
      </c>
      <c r="AD113" s="221">
        <v>0.125</v>
      </c>
      <c r="AE113" s="222" t="s">
        <v>343</v>
      </c>
      <c r="AF113" s="217" t="s">
        <v>343</v>
      </c>
      <c r="AG113" s="217" t="s">
        <v>343</v>
      </c>
      <c r="AH113" s="223" t="s">
        <v>343</v>
      </c>
      <c r="AI113" s="223" t="s">
        <v>343</v>
      </c>
      <c r="AJ113" s="223" t="s">
        <v>343</v>
      </c>
      <c r="AK113" s="224" t="s">
        <v>453</v>
      </c>
      <c r="AL113" s="218">
        <v>17.011299999999999</v>
      </c>
      <c r="AM113" s="218">
        <v>0.68872049999999996</v>
      </c>
      <c r="AN113" s="218">
        <v>9.1360460000000003</v>
      </c>
    </row>
    <row r="114" spans="1:40" s="225" customFormat="1" x14ac:dyDescent="0.2">
      <c r="A114" s="212">
        <v>572</v>
      </c>
      <c r="B114" s="213" t="s">
        <v>635</v>
      </c>
      <c r="C114" s="213" t="s">
        <v>388</v>
      </c>
      <c r="D114" s="213" t="s">
        <v>342</v>
      </c>
      <c r="E114" s="214">
        <v>29768</v>
      </c>
      <c r="F114" s="215">
        <v>34.186301369863017</v>
      </c>
      <c r="G114" s="214">
        <v>44378</v>
      </c>
      <c r="H114" s="215">
        <v>5.419178082191781</v>
      </c>
      <c r="I114" s="215">
        <f t="shared" si="1"/>
        <v>6</v>
      </c>
      <c r="J114" s="213" t="s">
        <v>38</v>
      </c>
      <c r="K114" s="213" t="s">
        <v>38</v>
      </c>
      <c r="L114" s="213" t="s">
        <v>591</v>
      </c>
      <c r="M114" s="213" t="s">
        <v>579</v>
      </c>
      <c r="N114" s="213" t="s">
        <v>395</v>
      </c>
      <c r="O114" s="213" t="s">
        <v>597</v>
      </c>
      <c r="P114" s="213" t="s">
        <v>598</v>
      </c>
      <c r="Q114" s="213" t="s">
        <v>363</v>
      </c>
      <c r="R114" s="213" t="s">
        <v>349</v>
      </c>
      <c r="S114" s="213" t="s">
        <v>350</v>
      </c>
      <c r="T114" s="213" t="s">
        <v>599</v>
      </c>
      <c r="U114" s="216">
        <v>210</v>
      </c>
      <c r="V114" s="217" t="s">
        <v>343</v>
      </c>
      <c r="W114" s="218">
        <v>25432819.180935871</v>
      </c>
      <c r="X114" s="218" t="s">
        <v>366</v>
      </c>
      <c r="Y114" s="218">
        <v>121108.66276636129</v>
      </c>
      <c r="Z114" s="219" t="s">
        <v>343</v>
      </c>
      <c r="AA114" s="220" t="s">
        <v>343</v>
      </c>
      <c r="AB114" s="220" t="s">
        <v>343</v>
      </c>
      <c r="AC114" s="220" t="s">
        <v>343</v>
      </c>
      <c r="AD114" s="221">
        <v>0.125</v>
      </c>
      <c r="AE114" s="222" t="s">
        <v>343</v>
      </c>
      <c r="AF114" s="217" t="s">
        <v>343</v>
      </c>
      <c r="AG114" s="217" t="s">
        <v>343</v>
      </c>
      <c r="AH114" s="223" t="s">
        <v>343</v>
      </c>
      <c r="AI114" s="223" t="s">
        <v>343</v>
      </c>
      <c r="AJ114" s="223" t="s">
        <v>343</v>
      </c>
      <c r="AK114" s="224" t="s">
        <v>453</v>
      </c>
      <c r="AL114" s="218">
        <v>18.894100000000002</v>
      </c>
      <c r="AM114" s="218">
        <v>0.40641329999999998</v>
      </c>
      <c r="AN114" s="218">
        <v>4.5701070000000001</v>
      </c>
    </row>
    <row r="115" spans="1:40" s="225" customFormat="1" x14ac:dyDescent="0.2">
      <c r="A115" s="212">
        <v>1477</v>
      </c>
      <c r="B115" s="213" t="s">
        <v>636</v>
      </c>
      <c r="C115" s="213" t="s">
        <v>410</v>
      </c>
      <c r="D115" s="213" t="s">
        <v>342</v>
      </c>
      <c r="E115" s="214">
        <v>24442</v>
      </c>
      <c r="F115" s="215">
        <v>48.783561643835618</v>
      </c>
      <c r="G115" s="214">
        <v>42705</v>
      </c>
      <c r="H115" s="215">
        <v>0.83561643835616439</v>
      </c>
      <c r="I115" s="215">
        <f t="shared" si="1"/>
        <v>1</v>
      </c>
      <c r="J115" s="213" t="s">
        <v>40</v>
      </c>
      <c r="K115" s="213" t="s">
        <v>40</v>
      </c>
      <c r="L115" s="213" t="s">
        <v>584</v>
      </c>
      <c r="M115" s="213" t="s">
        <v>579</v>
      </c>
      <c r="N115" s="213" t="s">
        <v>395</v>
      </c>
      <c r="O115" s="213" t="s">
        <v>585</v>
      </c>
      <c r="P115" s="213" t="s">
        <v>586</v>
      </c>
      <c r="Q115" s="213" t="s">
        <v>363</v>
      </c>
      <c r="R115" s="213" t="s">
        <v>349</v>
      </c>
      <c r="S115" s="213" t="s">
        <v>350</v>
      </c>
      <c r="T115" s="213" t="s">
        <v>587</v>
      </c>
      <c r="U115" s="216">
        <v>29.87</v>
      </c>
      <c r="V115" s="217" t="s">
        <v>343</v>
      </c>
      <c r="W115" s="218">
        <v>24797486.402004465</v>
      </c>
      <c r="X115" s="218" t="s">
        <v>352</v>
      </c>
      <c r="Y115" s="218">
        <v>830180.32815548929</v>
      </c>
      <c r="Z115" s="219" t="s">
        <v>343</v>
      </c>
      <c r="AA115" s="220" t="s">
        <v>343</v>
      </c>
      <c r="AB115" s="220" t="s">
        <v>343</v>
      </c>
      <c r="AC115" s="220" t="s">
        <v>343</v>
      </c>
      <c r="AD115" s="221">
        <v>0.125</v>
      </c>
      <c r="AE115" s="222" t="s">
        <v>343</v>
      </c>
      <c r="AF115" s="217" t="s">
        <v>343</v>
      </c>
      <c r="AG115" s="217" t="s">
        <v>343</v>
      </c>
      <c r="AH115" s="223" t="s">
        <v>343</v>
      </c>
      <c r="AI115" s="223" t="s">
        <v>343</v>
      </c>
      <c r="AJ115" s="223" t="s">
        <v>343</v>
      </c>
      <c r="AK115" s="224" t="s">
        <v>453</v>
      </c>
      <c r="AL115" s="218">
        <v>17.502680000000002</v>
      </c>
      <c r="AM115" s="218">
        <v>0.2110997</v>
      </c>
      <c r="AN115" s="218">
        <v>4.5937409999999996</v>
      </c>
    </row>
    <row r="116" spans="1:40" s="225" customFormat="1" x14ac:dyDescent="0.2">
      <c r="A116" s="212">
        <v>579</v>
      </c>
      <c r="B116" s="213" t="s">
        <v>637</v>
      </c>
      <c r="C116" s="213" t="s">
        <v>354</v>
      </c>
      <c r="D116" s="213" t="s">
        <v>342</v>
      </c>
      <c r="E116" s="214">
        <v>8526</v>
      </c>
      <c r="F116" s="215">
        <v>92.38356164383562</v>
      </c>
      <c r="G116" s="214">
        <v>45051</v>
      </c>
      <c r="H116" s="215">
        <v>7.2630136986301368</v>
      </c>
      <c r="I116" s="215">
        <f t="shared" si="1"/>
        <v>8</v>
      </c>
      <c r="J116" s="213" t="s">
        <v>38</v>
      </c>
      <c r="K116" s="213" t="s">
        <v>38</v>
      </c>
      <c r="L116" s="213" t="s">
        <v>394</v>
      </c>
      <c r="M116" s="213" t="s">
        <v>579</v>
      </c>
      <c r="N116" s="213" t="s">
        <v>395</v>
      </c>
      <c r="O116" s="213" t="s">
        <v>343</v>
      </c>
      <c r="P116" s="213" t="s">
        <v>343</v>
      </c>
      <c r="Q116" s="213" t="s">
        <v>343</v>
      </c>
      <c r="R116" s="213" t="s">
        <v>343</v>
      </c>
      <c r="S116" s="213" t="s">
        <v>343</v>
      </c>
      <c r="T116" s="213" t="s">
        <v>343</v>
      </c>
      <c r="U116" s="216">
        <v>174.2</v>
      </c>
      <c r="V116" s="217" t="s">
        <v>343</v>
      </c>
      <c r="W116" s="218">
        <v>21097129.053900134</v>
      </c>
      <c r="X116" s="218" t="s">
        <v>366</v>
      </c>
      <c r="Y116" s="218">
        <v>121108.66276636127</v>
      </c>
      <c r="Z116" s="219" t="s">
        <v>343</v>
      </c>
      <c r="AA116" s="220" t="s">
        <v>343</v>
      </c>
      <c r="AB116" s="220" t="s">
        <v>343</v>
      </c>
      <c r="AC116" s="220" t="s">
        <v>343</v>
      </c>
      <c r="AD116" s="221" t="s">
        <v>343</v>
      </c>
      <c r="AE116" s="222" t="s">
        <v>343</v>
      </c>
      <c r="AF116" s="217" t="s">
        <v>343</v>
      </c>
      <c r="AG116" s="217" t="s">
        <v>343</v>
      </c>
      <c r="AH116" s="223" t="s">
        <v>343</v>
      </c>
      <c r="AI116" s="223" t="s">
        <v>343</v>
      </c>
      <c r="AJ116" s="223" t="s">
        <v>343</v>
      </c>
      <c r="AK116" s="224" t="s">
        <v>453</v>
      </c>
      <c r="AL116" s="218" t="s">
        <v>343</v>
      </c>
      <c r="AM116" s="218" t="s">
        <v>343</v>
      </c>
      <c r="AN116" s="218" t="s">
        <v>343</v>
      </c>
    </row>
    <row r="117" spans="1:40" s="225" customFormat="1" x14ac:dyDescent="0.2">
      <c r="A117" s="212">
        <v>566</v>
      </c>
      <c r="B117" s="213" t="s">
        <v>638</v>
      </c>
      <c r="C117" s="213" t="s">
        <v>383</v>
      </c>
      <c r="D117" s="213" t="s">
        <v>342</v>
      </c>
      <c r="E117" s="214">
        <v>30164</v>
      </c>
      <c r="F117" s="215">
        <v>33.109589041095887</v>
      </c>
      <c r="G117" s="214">
        <v>44774</v>
      </c>
      <c r="H117" s="215">
        <v>6.5013698630136982</v>
      </c>
      <c r="I117" s="215">
        <f t="shared" si="1"/>
        <v>7</v>
      </c>
      <c r="J117" s="213" t="s">
        <v>38</v>
      </c>
      <c r="K117" s="213" t="s">
        <v>38</v>
      </c>
      <c r="L117" s="213" t="s">
        <v>394</v>
      </c>
      <c r="M117" s="213" t="s">
        <v>579</v>
      </c>
      <c r="N117" s="213" t="s">
        <v>395</v>
      </c>
      <c r="O117" s="213" t="s">
        <v>406</v>
      </c>
      <c r="P117" s="213" t="s">
        <v>407</v>
      </c>
      <c r="Q117" s="213" t="s">
        <v>363</v>
      </c>
      <c r="R117" s="213" t="s">
        <v>349</v>
      </c>
      <c r="S117" s="213" t="s">
        <v>350</v>
      </c>
      <c r="T117" s="213" t="s">
        <v>408</v>
      </c>
      <c r="U117" s="216">
        <v>610</v>
      </c>
      <c r="V117" s="217" t="s">
        <v>343</v>
      </c>
      <c r="W117" s="218">
        <v>15297102.275470262</v>
      </c>
      <c r="X117" s="218" t="s">
        <v>352</v>
      </c>
      <c r="Y117" s="218">
        <v>25077.216845033217</v>
      </c>
      <c r="Z117" s="219" t="s">
        <v>343</v>
      </c>
      <c r="AA117" s="220" t="s">
        <v>343</v>
      </c>
      <c r="AB117" s="220" t="s">
        <v>343</v>
      </c>
      <c r="AC117" s="220" t="s">
        <v>343</v>
      </c>
      <c r="AD117" s="221">
        <v>0.125</v>
      </c>
      <c r="AE117" s="222" t="s">
        <v>343</v>
      </c>
      <c r="AF117" s="217" t="s">
        <v>343</v>
      </c>
      <c r="AG117" s="217" t="s">
        <v>343</v>
      </c>
      <c r="AH117" s="223" t="s">
        <v>343</v>
      </c>
      <c r="AI117" s="223" t="s">
        <v>343</v>
      </c>
      <c r="AJ117" s="223" t="s">
        <v>343</v>
      </c>
      <c r="AK117" s="224" t="s">
        <v>453</v>
      </c>
      <c r="AL117" s="218">
        <v>17.011299999999999</v>
      </c>
      <c r="AM117" s="218">
        <v>0.68872049999999996</v>
      </c>
      <c r="AN117" s="218">
        <v>9.1360460000000003</v>
      </c>
    </row>
    <row r="118" spans="1:40" s="225" customFormat="1" x14ac:dyDescent="0.2">
      <c r="A118" s="212">
        <v>489</v>
      </c>
      <c r="B118" s="213" t="s">
        <v>639</v>
      </c>
      <c r="C118" s="213" t="s">
        <v>385</v>
      </c>
      <c r="D118" s="213" t="s">
        <v>342</v>
      </c>
      <c r="E118" s="214">
        <v>23285</v>
      </c>
      <c r="F118" s="215">
        <v>51.950684931506849</v>
      </c>
      <c r="G118" s="214">
        <v>45200</v>
      </c>
      <c r="H118" s="215">
        <v>7.6712328767123283</v>
      </c>
      <c r="I118" s="215">
        <f t="shared" si="1"/>
        <v>8</v>
      </c>
      <c r="J118" s="213" t="s">
        <v>38</v>
      </c>
      <c r="K118" s="213" t="s">
        <v>38</v>
      </c>
      <c r="L118" s="213" t="s">
        <v>591</v>
      </c>
      <c r="M118" s="213" t="s">
        <v>579</v>
      </c>
      <c r="N118" s="213" t="s">
        <v>395</v>
      </c>
      <c r="O118" s="213" t="s">
        <v>597</v>
      </c>
      <c r="P118" s="213" t="s">
        <v>598</v>
      </c>
      <c r="Q118" s="213" t="s">
        <v>363</v>
      </c>
      <c r="R118" s="213" t="s">
        <v>349</v>
      </c>
      <c r="S118" s="213" t="s">
        <v>350</v>
      </c>
      <c r="T118" s="213" t="s">
        <v>599</v>
      </c>
      <c r="U118" s="216">
        <v>120.73</v>
      </c>
      <c r="V118" s="217" t="s">
        <v>343</v>
      </c>
      <c r="W118" s="218">
        <v>14621448.855782799</v>
      </c>
      <c r="X118" s="218" t="s">
        <v>366</v>
      </c>
      <c r="Y118" s="218">
        <v>121108.66276636129</v>
      </c>
      <c r="Z118" s="219" t="s">
        <v>343</v>
      </c>
      <c r="AA118" s="220" t="s">
        <v>343</v>
      </c>
      <c r="AB118" s="220" t="s">
        <v>343</v>
      </c>
      <c r="AC118" s="220" t="s">
        <v>343</v>
      </c>
      <c r="AD118" s="221">
        <v>0.125</v>
      </c>
      <c r="AE118" s="222" t="s">
        <v>343</v>
      </c>
      <c r="AF118" s="217" t="s">
        <v>343</v>
      </c>
      <c r="AG118" s="217" t="s">
        <v>343</v>
      </c>
      <c r="AH118" s="223" t="s">
        <v>343</v>
      </c>
      <c r="AI118" s="223" t="s">
        <v>343</v>
      </c>
      <c r="AJ118" s="223" t="s">
        <v>343</v>
      </c>
      <c r="AK118" s="224" t="s">
        <v>453</v>
      </c>
      <c r="AL118" s="218">
        <v>18.894100000000002</v>
      </c>
      <c r="AM118" s="218">
        <v>0.40641329999999998</v>
      </c>
      <c r="AN118" s="218">
        <v>4.5701070000000001</v>
      </c>
    </row>
    <row r="119" spans="1:40" s="225" customFormat="1" x14ac:dyDescent="0.2">
      <c r="A119" s="212">
        <v>475</v>
      </c>
      <c r="B119" s="213" t="s">
        <v>640</v>
      </c>
      <c r="C119" s="213" t="s">
        <v>385</v>
      </c>
      <c r="D119" s="213" t="s">
        <v>540</v>
      </c>
      <c r="E119" s="214">
        <v>26024</v>
      </c>
      <c r="F119" s="215">
        <v>42.145205479452052</v>
      </c>
      <c r="G119" s="214">
        <v>44287</v>
      </c>
      <c r="H119" s="215">
        <v>5.1671232876712327</v>
      </c>
      <c r="I119" s="215">
        <f t="shared" si="1"/>
        <v>6</v>
      </c>
      <c r="J119" s="213" t="s">
        <v>38</v>
      </c>
      <c r="K119" s="213" t="s">
        <v>38</v>
      </c>
      <c r="L119" s="213" t="s">
        <v>394</v>
      </c>
      <c r="M119" s="213" t="s">
        <v>579</v>
      </c>
      <c r="N119" s="213" t="s">
        <v>395</v>
      </c>
      <c r="O119" s="213" t="s">
        <v>580</v>
      </c>
      <c r="P119" s="213" t="s">
        <v>581</v>
      </c>
      <c r="Q119" s="213" t="s">
        <v>363</v>
      </c>
      <c r="R119" s="213" t="s">
        <v>343</v>
      </c>
      <c r="S119" s="213" t="s">
        <v>379</v>
      </c>
      <c r="T119" s="213" t="s">
        <v>582</v>
      </c>
      <c r="U119" s="216">
        <v>120</v>
      </c>
      <c r="V119" s="217" t="s">
        <v>343</v>
      </c>
      <c r="W119" s="218">
        <v>14533039.531963354</v>
      </c>
      <c r="X119" s="218" t="s">
        <v>366</v>
      </c>
      <c r="Y119" s="218">
        <v>121108.66276636129</v>
      </c>
      <c r="Z119" s="219" t="s">
        <v>343</v>
      </c>
      <c r="AA119" s="220" t="s">
        <v>343</v>
      </c>
      <c r="AB119" s="220" t="s">
        <v>343</v>
      </c>
      <c r="AC119" s="220" t="s">
        <v>343</v>
      </c>
      <c r="AD119" s="221">
        <v>0.125</v>
      </c>
      <c r="AE119" s="222" t="s">
        <v>343</v>
      </c>
      <c r="AF119" s="217" t="s">
        <v>343</v>
      </c>
      <c r="AG119" s="217" t="s">
        <v>343</v>
      </c>
      <c r="AH119" s="223" t="s">
        <v>343</v>
      </c>
      <c r="AI119" s="223" t="s">
        <v>343</v>
      </c>
      <c r="AJ119" s="223" t="s">
        <v>343</v>
      </c>
      <c r="AK119" s="224" t="s">
        <v>453</v>
      </c>
      <c r="AL119" s="218" t="s">
        <v>343</v>
      </c>
      <c r="AM119" s="218" t="s">
        <v>343</v>
      </c>
      <c r="AN119" s="218" t="s">
        <v>343</v>
      </c>
    </row>
    <row r="120" spans="1:40" s="225" customFormat="1" x14ac:dyDescent="0.2">
      <c r="A120" s="212">
        <v>565</v>
      </c>
      <c r="B120" s="213" t="s">
        <v>641</v>
      </c>
      <c r="C120" s="213" t="s">
        <v>383</v>
      </c>
      <c r="D120" s="213" t="s">
        <v>342</v>
      </c>
      <c r="E120" s="214">
        <v>30164</v>
      </c>
      <c r="F120" s="215">
        <v>33.109589041095887</v>
      </c>
      <c r="G120" s="214">
        <v>44774</v>
      </c>
      <c r="H120" s="215">
        <v>6.5013698630136982</v>
      </c>
      <c r="I120" s="215">
        <f t="shared" si="1"/>
        <v>7</v>
      </c>
      <c r="J120" s="213" t="s">
        <v>38</v>
      </c>
      <c r="K120" s="213" t="s">
        <v>38</v>
      </c>
      <c r="L120" s="213" t="s">
        <v>394</v>
      </c>
      <c r="M120" s="213" t="s">
        <v>579</v>
      </c>
      <c r="N120" s="213" t="s">
        <v>395</v>
      </c>
      <c r="O120" s="213" t="s">
        <v>406</v>
      </c>
      <c r="P120" s="213" t="s">
        <v>407</v>
      </c>
      <c r="Q120" s="213" t="s">
        <v>363</v>
      </c>
      <c r="R120" s="213" t="s">
        <v>349</v>
      </c>
      <c r="S120" s="213" t="s">
        <v>350</v>
      </c>
      <c r="T120" s="213" t="s">
        <v>408</v>
      </c>
      <c r="U120" s="216">
        <v>452.56</v>
      </c>
      <c r="V120" s="217" t="s">
        <v>343</v>
      </c>
      <c r="W120" s="218">
        <v>11348945.255388234</v>
      </c>
      <c r="X120" s="218" t="s">
        <v>352</v>
      </c>
      <c r="Y120" s="218">
        <v>25077.216845033221</v>
      </c>
      <c r="Z120" s="219" t="s">
        <v>343</v>
      </c>
      <c r="AA120" s="220" t="s">
        <v>343</v>
      </c>
      <c r="AB120" s="220" t="s">
        <v>343</v>
      </c>
      <c r="AC120" s="220" t="s">
        <v>343</v>
      </c>
      <c r="AD120" s="221">
        <v>0.125</v>
      </c>
      <c r="AE120" s="222" t="s">
        <v>343</v>
      </c>
      <c r="AF120" s="217" t="s">
        <v>343</v>
      </c>
      <c r="AG120" s="217" t="s">
        <v>343</v>
      </c>
      <c r="AH120" s="223" t="s">
        <v>343</v>
      </c>
      <c r="AI120" s="223" t="s">
        <v>343</v>
      </c>
      <c r="AJ120" s="223" t="s">
        <v>343</v>
      </c>
      <c r="AK120" s="224" t="s">
        <v>453</v>
      </c>
      <c r="AL120" s="218">
        <v>17.011299999999999</v>
      </c>
      <c r="AM120" s="218">
        <v>0.68872049999999996</v>
      </c>
      <c r="AN120" s="218">
        <v>9.1360460000000003</v>
      </c>
    </row>
    <row r="121" spans="1:40" s="225" customFormat="1" x14ac:dyDescent="0.2">
      <c r="A121" s="212">
        <v>479</v>
      </c>
      <c r="B121" s="213" t="s">
        <v>642</v>
      </c>
      <c r="C121" s="213" t="s">
        <v>385</v>
      </c>
      <c r="D121" s="213" t="s">
        <v>342</v>
      </c>
      <c r="E121" s="214">
        <v>23285</v>
      </c>
      <c r="F121" s="215">
        <v>51.950684931506849</v>
      </c>
      <c r="G121" s="214">
        <v>45200</v>
      </c>
      <c r="H121" s="215">
        <v>7.6712328767123283</v>
      </c>
      <c r="I121" s="215">
        <f t="shared" si="1"/>
        <v>8</v>
      </c>
      <c r="J121" s="213" t="s">
        <v>38</v>
      </c>
      <c r="K121" s="213" t="s">
        <v>38</v>
      </c>
      <c r="L121" s="213" t="s">
        <v>591</v>
      </c>
      <c r="M121" s="213" t="s">
        <v>579</v>
      </c>
      <c r="N121" s="213" t="s">
        <v>395</v>
      </c>
      <c r="O121" s="213" t="s">
        <v>597</v>
      </c>
      <c r="P121" s="213" t="s">
        <v>598</v>
      </c>
      <c r="Q121" s="213" t="s">
        <v>363</v>
      </c>
      <c r="R121" s="213" t="s">
        <v>349</v>
      </c>
      <c r="S121" s="213" t="s">
        <v>350</v>
      </c>
      <c r="T121" s="213" t="s">
        <v>599</v>
      </c>
      <c r="U121" s="216">
        <v>40</v>
      </c>
      <c r="V121" s="217" t="s">
        <v>343</v>
      </c>
      <c r="W121" s="218">
        <v>4844346.5106544513</v>
      </c>
      <c r="X121" s="218" t="s">
        <v>366</v>
      </c>
      <c r="Y121" s="218">
        <v>121108.66276636129</v>
      </c>
      <c r="Z121" s="219" t="s">
        <v>343</v>
      </c>
      <c r="AA121" s="220" t="s">
        <v>343</v>
      </c>
      <c r="AB121" s="220" t="s">
        <v>343</v>
      </c>
      <c r="AC121" s="220" t="s">
        <v>343</v>
      </c>
      <c r="AD121" s="221">
        <v>0.125</v>
      </c>
      <c r="AE121" s="222" t="s">
        <v>343</v>
      </c>
      <c r="AF121" s="217" t="s">
        <v>343</v>
      </c>
      <c r="AG121" s="217" t="s">
        <v>343</v>
      </c>
      <c r="AH121" s="223" t="s">
        <v>343</v>
      </c>
      <c r="AI121" s="223" t="s">
        <v>343</v>
      </c>
      <c r="AJ121" s="223" t="s">
        <v>343</v>
      </c>
      <c r="AK121" s="224" t="s">
        <v>453</v>
      </c>
      <c r="AL121" s="218">
        <v>18.894100000000002</v>
      </c>
      <c r="AM121" s="218">
        <v>0.40641329999999998</v>
      </c>
      <c r="AN121" s="218">
        <v>4.5701070000000001</v>
      </c>
    </row>
    <row r="122" spans="1:40" s="225" customFormat="1" x14ac:dyDescent="0.2">
      <c r="A122" s="212">
        <v>564</v>
      </c>
      <c r="B122" s="213" t="s">
        <v>643</v>
      </c>
      <c r="C122" s="213" t="s">
        <v>383</v>
      </c>
      <c r="D122" s="213" t="s">
        <v>342</v>
      </c>
      <c r="E122" s="214">
        <v>30164</v>
      </c>
      <c r="F122" s="215">
        <v>33.109589041095887</v>
      </c>
      <c r="G122" s="214">
        <v>44774</v>
      </c>
      <c r="H122" s="215">
        <v>6.5013698630136982</v>
      </c>
      <c r="I122" s="215">
        <f t="shared" si="1"/>
        <v>7</v>
      </c>
      <c r="J122" s="213" t="s">
        <v>38</v>
      </c>
      <c r="K122" s="213" t="s">
        <v>38</v>
      </c>
      <c r="L122" s="213" t="s">
        <v>394</v>
      </c>
      <c r="M122" s="213" t="s">
        <v>579</v>
      </c>
      <c r="N122" s="213" t="s">
        <v>395</v>
      </c>
      <c r="O122" s="213" t="s">
        <v>406</v>
      </c>
      <c r="P122" s="213" t="s">
        <v>407</v>
      </c>
      <c r="Q122" s="213" t="s">
        <v>363</v>
      </c>
      <c r="R122" s="213" t="s">
        <v>349</v>
      </c>
      <c r="S122" s="213" t="s">
        <v>350</v>
      </c>
      <c r="T122" s="213" t="s">
        <v>408</v>
      </c>
      <c r="U122" s="216">
        <v>120</v>
      </c>
      <c r="V122" s="217" t="s">
        <v>343</v>
      </c>
      <c r="W122" s="218">
        <v>3009266.021403986</v>
      </c>
      <c r="X122" s="218" t="s">
        <v>352</v>
      </c>
      <c r="Y122" s="218">
        <v>25077.216845033217</v>
      </c>
      <c r="Z122" s="219" t="s">
        <v>343</v>
      </c>
      <c r="AA122" s="220" t="s">
        <v>343</v>
      </c>
      <c r="AB122" s="220" t="s">
        <v>343</v>
      </c>
      <c r="AC122" s="220" t="s">
        <v>343</v>
      </c>
      <c r="AD122" s="221">
        <v>0.125</v>
      </c>
      <c r="AE122" s="222" t="s">
        <v>343</v>
      </c>
      <c r="AF122" s="217" t="s">
        <v>343</v>
      </c>
      <c r="AG122" s="217" t="s">
        <v>343</v>
      </c>
      <c r="AH122" s="223" t="s">
        <v>343</v>
      </c>
      <c r="AI122" s="223" t="s">
        <v>343</v>
      </c>
      <c r="AJ122" s="223" t="s">
        <v>343</v>
      </c>
      <c r="AK122" s="224" t="s">
        <v>453</v>
      </c>
      <c r="AL122" s="218">
        <v>17.011299999999999</v>
      </c>
      <c r="AM122" s="218">
        <v>0.68872049999999996</v>
      </c>
      <c r="AN122" s="218">
        <v>9.1360460000000003</v>
      </c>
    </row>
    <row r="123" spans="1:40" s="225" customFormat="1" x14ac:dyDescent="0.2">
      <c r="A123" s="212">
        <v>1765</v>
      </c>
      <c r="B123" s="213" t="s">
        <v>644</v>
      </c>
      <c r="C123" s="213" t="s">
        <v>385</v>
      </c>
      <c r="D123" s="213" t="s">
        <v>342</v>
      </c>
      <c r="E123" s="214">
        <v>41183</v>
      </c>
      <c r="F123" s="215">
        <v>2.9178082191780823</v>
      </c>
      <c r="G123" s="214">
        <v>48488</v>
      </c>
      <c r="H123" s="215">
        <v>16.67945205479452</v>
      </c>
      <c r="I123" s="215">
        <f t="shared" si="1"/>
        <v>17</v>
      </c>
      <c r="J123" s="213" t="s">
        <v>40</v>
      </c>
      <c r="K123" s="213" t="s">
        <v>40</v>
      </c>
      <c r="L123" s="213" t="s">
        <v>584</v>
      </c>
      <c r="M123" s="213" t="s">
        <v>579</v>
      </c>
      <c r="N123" s="213" t="s">
        <v>395</v>
      </c>
      <c r="O123" s="213" t="s">
        <v>343</v>
      </c>
      <c r="P123" s="213" t="s">
        <v>343</v>
      </c>
      <c r="Q123" s="213" t="s">
        <v>343</v>
      </c>
      <c r="R123" s="213" t="s">
        <v>343</v>
      </c>
      <c r="S123" s="213" t="s">
        <v>343</v>
      </c>
      <c r="T123" s="213" t="s">
        <v>343</v>
      </c>
      <c r="U123" s="216">
        <v>6364.28</v>
      </c>
      <c r="V123" s="217">
        <v>41088</v>
      </c>
      <c r="W123" s="218">
        <v>721154828</v>
      </c>
      <c r="X123" s="218" t="s">
        <v>404</v>
      </c>
      <c r="Y123" s="218">
        <v>113312.86932693094</v>
      </c>
      <c r="Z123" s="219">
        <v>1</v>
      </c>
      <c r="AA123" s="220">
        <v>793270310.79999995</v>
      </c>
      <c r="AB123" s="220">
        <v>124644.15625962403</v>
      </c>
      <c r="AC123" s="220">
        <v>1.0999999999999999</v>
      </c>
      <c r="AD123" s="221" t="s">
        <v>343</v>
      </c>
      <c r="AE123" s="222" t="s">
        <v>343</v>
      </c>
      <c r="AF123" s="217" t="s">
        <v>343</v>
      </c>
      <c r="AG123" s="217" t="s">
        <v>343</v>
      </c>
      <c r="AH123" s="223" t="s">
        <v>343</v>
      </c>
      <c r="AI123" s="223" t="s">
        <v>343</v>
      </c>
      <c r="AJ123" s="223" t="s">
        <v>343</v>
      </c>
      <c r="AK123" s="224" t="s">
        <v>453</v>
      </c>
      <c r="AL123" s="218" t="s">
        <v>343</v>
      </c>
      <c r="AM123" s="218" t="s">
        <v>343</v>
      </c>
      <c r="AN123" s="218" t="s">
        <v>343</v>
      </c>
    </row>
    <row r="124" spans="1:40" s="225" customFormat="1" x14ac:dyDescent="0.2">
      <c r="A124" s="212">
        <v>1768</v>
      </c>
      <c r="B124" s="213" t="s">
        <v>645</v>
      </c>
      <c r="C124" s="213" t="s">
        <v>385</v>
      </c>
      <c r="D124" s="213" t="s">
        <v>342</v>
      </c>
      <c r="E124" s="214">
        <v>41122</v>
      </c>
      <c r="F124" s="215">
        <v>3.0876712328767124</v>
      </c>
      <c r="G124" s="214">
        <v>48427</v>
      </c>
      <c r="H124" s="215">
        <v>16.509589041095889</v>
      </c>
      <c r="I124" s="215">
        <f t="shared" si="1"/>
        <v>17</v>
      </c>
      <c r="J124" s="213" t="s">
        <v>40</v>
      </c>
      <c r="K124" s="213" t="s">
        <v>40</v>
      </c>
      <c r="L124" s="213" t="s">
        <v>584</v>
      </c>
      <c r="M124" s="213" t="s">
        <v>579</v>
      </c>
      <c r="N124" s="213" t="s">
        <v>395</v>
      </c>
      <c r="O124" s="213" t="s">
        <v>343</v>
      </c>
      <c r="P124" s="213" t="s">
        <v>343</v>
      </c>
      <c r="Q124" s="213" t="s">
        <v>343</v>
      </c>
      <c r="R124" s="213" t="s">
        <v>343</v>
      </c>
      <c r="S124" s="213" t="s">
        <v>343</v>
      </c>
      <c r="T124" s="213" t="s">
        <v>343</v>
      </c>
      <c r="U124" s="216">
        <v>3243.03</v>
      </c>
      <c r="V124" s="217">
        <v>40968</v>
      </c>
      <c r="W124" s="218">
        <v>401830508</v>
      </c>
      <c r="X124" s="218" t="s">
        <v>404</v>
      </c>
      <c r="Y124" s="218">
        <v>123905.88677872236</v>
      </c>
      <c r="Z124" s="219">
        <v>1</v>
      </c>
      <c r="AA124" s="220">
        <v>446031863.89999998</v>
      </c>
      <c r="AB124" s="220">
        <v>137535.53433054889</v>
      </c>
      <c r="AC124" s="220">
        <v>1.1100000000497721</v>
      </c>
      <c r="AD124" s="221" t="s">
        <v>343</v>
      </c>
      <c r="AE124" s="222" t="s">
        <v>343</v>
      </c>
      <c r="AF124" s="217" t="s">
        <v>343</v>
      </c>
      <c r="AG124" s="217" t="s">
        <v>343</v>
      </c>
      <c r="AH124" s="223" t="s">
        <v>343</v>
      </c>
      <c r="AI124" s="223" t="s">
        <v>343</v>
      </c>
      <c r="AJ124" s="223" t="s">
        <v>343</v>
      </c>
      <c r="AK124" s="224" t="s">
        <v>453</v>
      </c>
      <c r="AL124" s="218" t="s">
        <v>343</v>
      </c>
      <c r="AM124" s="218" t="s">
        <v>343</v>
      </c>
      <c r="AN124" s="218" t="s">
        <v>343</v>
      </c>
    </row>
    <row r="125" spans="1:40" s="225" customFormat="1" x14ac:dyDescent="0.2">
      <c r="A125" s="212">
        <v>1767</v>
      </c>
      <c r="B125" s="213" t="s">
        <v>646</v>
      </c>
      <c r="C125" s="213" t="s">
        <v>385</v>
      </c>
      <c r="D125" s="213" t="s">
        <v>342</v>
      </c>
      <c r="E125" s="214">
        <v>41030</v>
      </c>
      <c r="F125" s="215">
        <v>3.3315068493150686</v>
      </c>
      <c r="G125" s="214">
        <v>48335</v>
      </c>
      <c r="H125" s="215">
        <v>16.260273972602739</v>
      </c>
      <c r="I125" s="215">
        <f t="shared" si="1"/>
        <v>17</v>
      </c>
      <c r="J125" s="213" t="s">
        <v>40</v>
      </c>
      <c r="K125" s="213" t="s">
        <v>40</v>
      </c>
      <c r="L125" s="213" t="s">
        <v>584</v>
      </c>
      <c r="M125" s="213" t="s">
        <v>579</v>
      </c>
      <c r="N125" s="213" t="s">
        <v>395</v>
      </c>
      <c r="O125" s="213" t="s">
        <v>593</v>
      </c>
      <c r="P125" s="213" t="s">
        <v>594</v>
      </c>
      <c r="Q125" s="213" t="s">
        <v>363</v>
      </c>
      <c r="R125" s="213" t="s">
        <v>349</v>
      </c>
      <c r="S125" s="213" t="s">
        <v>350</v>
      </c>
      <c r="T125" s="213" t="s">
        <v>595</v>
      </c>
      <c r="U125" s="216">
        <v>1976.69</v>
      </c>
      <c r="V125" s="217">
        <v>40891</v>
      </c>
      <c r="W125" s="218">
        <v>222676000</v>
      </c>
      <c r="X125" s="218" t="s">
        <v>404</v>
      </c>
      <c r="Y125" s="218">
        <v>112650.94678477656</v>
      </c>
      <c r="Z125" s="219">
        <v>1</v>
      </c>
      <c r="AA125" s="220">
        <v>300001011.69999999</v>
      </c>
      <c r="AB125" s="220">
        <v>151769.37795000733</v>
      </c>
      <c r="AC125" s="220">
        <v>1.3472534610824696</v>
      </c>
      <c r="AD125" s="221">
        <v>0.125</v>
      </c>
      <c r="AE125" s="222" t="s">
        <v>343</v>
      </c>
      <c r="AF125" s="217" t="s">
        <v>343</v>
      </c>
      <c r="AG125" s="217" t="s">
        <v>343</v>
      </c>
      <c r="AH125" s="223" t="s">
        <v>343</v>
      </c>
      <c r="AI125" s="223" t="s">
        <v>343</v>
      </c>
      <c r="AJ125" s="223" t="s">
        <v>343</v>
      </c>
      <c r="AK125" s="224" t="s">
        <v>453</v>
      </c>
      <c r="AL125" s="218">
        <v>17.762419999999999</v>
      </c>
      <c r="AM125" s="218">
        <v>0.29186519999999999</v>
      </c>
      <c r="AN125" s="218">
        <v>5.2375389999999999</v>
      </c>
    </row>
    <row r="126" spans="1:40" s="225" customFormat="1" x14ac:dyDescent="0.2">
      <c r="A126" s="212">
        <v>1760</v>
      </c>
      <c r="B126" s="213" t="s">
        <v>647</v>
      </c>
      <c r="C126" s="213" t="s">
        <v>385</v>
      </c>
      <c r="D126" s="213" t="s">
        <v>342</v>
      </c>
      <c r="E126" s="214">
        <v>40848</v>
      </c>
      <c r="F126" s="215">
        <v>3.8356164383561642</v>
      </c>
      <c r="G126" s="214">
        <v>48153</v>
      </c>
      <c r="H126" s="215">
        <v>15.758904109589041</v>
      </c>
      <c r="I126" s="215">
        <f t="shared" si="1"/>
        <v>16</v>
      </c>
      <c r="J126" s="213" t="s">
        <v>40</v>
      </c>
      <c r="K126" s="213" t="s">
        <v>40</v>
      </c>
      <c r="L126" s="213" t="s">
        <v>584</v>
      </c>
      <c r="M126" s="213" t="s">
        <v>579</v>
      </c>
      <c r="N126" s="213" t="s">
        <v>395</v>
      </c>
      <c r="O126" s="213" t="s">
        <v>607</v>
      </c>
      <c r="P126" s="213" t="s">
        <v>608</v>
      </c>
      <c r="Q126" s="213" t="s">
        <v>363</v>
      </c>
      <c r="R126" s="213" t="s">
        <v>349</v>
      </c>
      <c r="S126" s="213" t="s">
        <v>350</v>
      </c>
      <c r="T126" s="213" t="s">
        <v>609</v>
      </c>
      <c r="U126" s="216">
        <v>1023.99</v>
      </c>
      <c r="V126" s="217">
        <v>40772</v>
      </c>
      <c r="W126" s="218">
        <v>130196000</v>
      </c>
      <c r="X126" s="218" t="s">
        <v>404</v>
      </c>
      <c r="Y126" s="218">
        <v>127145.77290793855</v>
      </c>
      <c r="Z126" s="219">
        <v>2</v>
      </c>
      <c r="AA126" s="220">
        <v>143417403.80000001</v>
      </c>
      <c r="AB126" s="220">
        <v>140057.42614673972</v>
      </c>
      <c r="AC126" s="220">
        <v>1.10155</v>
      </c>
      <c r="AD126" s="221">
        <v>0.125</v>
      </c>
      <c r="AE126" s="222" t="s">
        <v>343</v>
      </c>
      <c r="AF126" s="217" t="s">
        <v>343</v>
      </c>
      <c r="AG126" s="217" t="s">
        <v>343</v>
      </c>
      <c r="AH126" s="223" t="s">
        <v>343</v>
      </c>
      <c r="AI126" s="223" t="s">
        <v>343</v>
      </c>
      <c r="AJ126" s="223" t="s">
        <v>343</v>
      </c>
      <c r="AK126" s="224" t="s">
        <v>453</v>
      </c>
      <c r="AL126" s="218">
        <v>17.210840000000001</v>
      </c>
      <c r="AM126" s="218">
        <v>0.23282140000000001</v>
      </c>
      <c r="AN126" s="218">
        <v>4.3286559999999996</v>
      </c>
    </row>
    <row r="127" spans="1:40" s="225" customFormat="1" x14ac:dyDescent="0.2">
      <c r="A127" s="212">
        <v>1755</v>
      </c>
      <c r="B127" s="213" t="s">
        <v>648</v>
      </c>
      <c r="C127" s="213" t="s">
        <v>385</v>
      </c>
      <c r="D127" s="213" t="s">
        <v>342</v>
      </c>
      <c r="E127" s="214">
        <v>40848</v>
      </c>
      <c r="F127" s="215">
        <v>3.8356164383561642</v>
      </c>
      <c r="G127" s="214">
        <v>48153</v>
      </c>
      <c r="H127" s="215">
        <v>15.758904109589041</v>
      </c>
      <c r="I127" s="215">
        <f t="shared" si="1"/>
        <v>16</v>
      </c>
      <c r="J127" s="213" t="s">
        <v>40</v>
      </c>
      <c r="K127" s="213" t="s">
        <v>40</v>
      </c>
      <c r="L127" s="213" t="s">
        <v>584</v>
      </c>
      <c r="M127" s="213" t="s">
        <v>579</v>
      </c>
      <c r="N127" s="213" t="s">
        <v>395</v>
      </c>
      <c r="O127" s="213" t="s">
        <v>613</v>
      </c>
      <c r="P127" s="213" t="s">
        <v>614</v>
      </c>
      <c r="Q127" s="213" t="s">
        <v>363</v>
      </c>
      <c r="R127" s="213" t="s">
        <v>349</v>
      </c>
      <c r="S127" s="213" t="s">
        <v>350</v>
      </c>
      <c r="T127" s="213" t="s">
        <v>615</v>
      </c>
      <c r="U127" s="216">
        <v>1671.03</v>
      </c>
      <c r="V127" s="217">
        <v>40737</v>
      </c>
      <c r="W127" s="218">
        <v>221734800</v>
      </c>
      <c r="X127" s="218" t="s">
        <v>404</v>
      </c>
      <c r="Y127" s="218">
        <v>132693.48844724512</v>
      </c>
      <c r="Z127" s="219">
        <v>2</v>
      </c>
      <c r="AA127" s="220">
        <v>210648060</v>
      </c>
      <c r="AB127" s="220">
        <v>126058.81402488286</v>
      </c>
      <c r="AC127" s="220">
        <v>0.95</v>
      </c>
      <c r="AD127" s="221">
        <v>0.125</v>
      </c>
      <c r="AE127" s="222" t="s">
        <v>343</v>
      </c>
      <c r="AF127" s="217" t="s">
        <v>343</v>
      </c>
      <c r="AG127" s="217" t="s">
        <v>343</v>
      </c>
      <c r="AH127" s="223" t="s">
        <v>343</v>
      </c>
      <c r="AI127" s="223" t="s">
        <v>343</v>
      </c>
      <c r="AJ127" s="223" t="s">
        <v>343</v>
      </c>
      <c r="AK127" s="224" t="s">
        <v>453</v>
      </c>
      <c r="AL127" s="218">
        <v>16.623419999999999</v>
      </c>
      <c r="AM127" s="218">
        <v>0.34905229999999998</v>
      </c>
      <c r="AN127" s="218">
        <v>5.2822899999999997</v>
      </c>
    </row>
    <row r="128" spans="1:40" s="225" customFormat="1" x14ac:dyDescent="0.2">
      <c r="A128" s="212">
        <v>1770</v>
      </c>
      <c r="B128" s="213" t="s">
        <v>649</v>
      </c>
      <c r="C128" s="213" t="s">
        <v>385</v>
      </c>
      <c r="D128" s="213" t="s">
        <v>342</v>
      </c>
      <c r="E128" s="214">
        <v>40787</v>
      </c>
      <c r="F128" s="215">
        <v>4.0027397260273974</v>
      </c>
      <c r="G128" s="214">
        <v>48092</v>
      </c>
      <c r="H128" s="215">
        <v>15.591780821917808</v>
      </c>
      <c r="I128" s="215">
        <f t="shared" si="1"/>
        <v>16</v>
      </c>
      <c r="J128" s="213" t="s">
        <v>40</v>
      </c>
      <c r="K128" s="213" t="s">
        <v>40</v>
      </c>
      <c r="L128" s="213" t="s">
        <v>618</v>
      </c>
      <c r="M128" s="213" t="s">
        <v>579</v>
      </c>
      <c r="N128" s="213" t="s">
        <v>395</v>
      </c>
      <c r="O128" s="213" t="s">
        <v>650</v>
      </c>
      <c r="P128" s="213" t="s">
        <v>651</v>
      </c>
      <c r="Q128" s="213" t="s">
        <v>363</v>
      </c>
      <c r="R128" s="213" t="s">
        <v>364</v>
      </c>
      <c r="S128" s="213" t="s">
        <v>350</v>
      </c>
      <c r="T128" s="213" t="s">
        <v>652</v>
      </c>
      <c r="U128" s="216">
        <v>1908.6</v>
      </c>
      <c r="V128" s="217">
        <v>40709</v>
      </c>
      <c r="W128" s="218">
        <v>56356000</v>
      </c>
      <c r="X128" s="218" t="s">
        <v>404</v>
      </c>
      <c r="Y128" s="218">
        <v>29527.402284396943</v>
      </c>
      <c r="Z128" s="219">
        <v>1</v>
      </c>
      <c r="AA128" s="220">
        <v>49311500</v>
      </c>
      <c r="AB128" s="220">
        <v>25836.476998847324</v>
      </c>
      <c r="AC128" s="220">
        <v>0.875</v>
      </c>
      <c r="AD128" s="221">
        <v>0.125</v>
      </c>
      <c r="AE128" s="222" t="s">
        <v>343</v>
      </c>
      <c r="AF128" s="217" t="s">
        <v>343</v>
      </c>
      <c r="AG128" s="217" t="s">
        <v>343</v>
      </c>
      <c r="AH128" s="223" t="s">
        <v>343</v>
      </c>
      <c r="AI128" s="223" t="s">
        <v>343</v>
      </c>
      <c r="AJ128" s="223" t="s">
        <v>343</v>
      </c>
      <c r="AK128" s="224" t="s">
        <v>453</v>
      </c>
      <c r="AL128" s="218">
        <v>17.756309999999999</v>
      </c>
      <c r="AM128" s="218">
        <v>0.2410834</v>
      </c>
      <c r="AN128" s="218">
        <v>5.1851820000000002</v>
      </c>
    </row>
    <row r="129" spans="1:40" s="225" customFormat="1" x14ac:dyDescent="0.2">
      <c r="A129" s="212">
        <v>1756</v>
      </c>
      <c r="B129" s="213" t="s">
        <v>653</v>
      </c>
      <c r="C129" s="213" t="s">
        <v>385</v>
      </c>
      <c r="D129" s="213" t="s">
        <v>342</v>
      </c>
      <c r="E129" s="214">
        <v>40725</v>
      </c>
      <c r="F129" s="215">
        <v>4.1671232876712327</v>
      </c>
      <c r="G129" s="214">
        <v>48030</v>
      </c>
      <c r="H129" s="215">
        <v>15.424657534246576</v>
      </c>
      <c r="I129" s="215">
        <f t="shared" si="1"/>
        <v>16</v>
      </c>
      <c r="J129" s="213" t="s">
        <v>40</v>
      </c>
      <c r="K129" s="213" t="s">
        <v>40</v>
      </c>
      <c r="L129" s="213" t="s">
        <v>584</v>
      </c>
      <c r="M129" s="213" t="s">
        <v>579</v>
      </c>
      <c r="N129" s="213" t="s">
        <v>395</v>
      </c>
      <c r="O129" s="213" t="s">
        <v>650</v>
      </c>
      <c r="P129" s="213" t="s">
        <v>651</v>
      </c>
      <c r="Q129" s="213" t="s">
        <v>363</v>
      </c>
      <c r="R129" s="213" t="s">
        <v>364</v>
      </c>
      <c r="S129" s="213" t="s">
        <v>350</v>
      </c>
      <c r="T129" s="213" t="s">
        <v>652</v>
      </c>
      <c r="U129" s="216">
        <v>2837.63</v>
      </c>
      <c r="V129" s="217">
        <v>40674</v>
      </c>
      <c r="W129" s="218">
        <v>350263000</v>
      </c>
      <c r="X129" s="218" t="s">
        <v>404</v>
      </c>
      <c r="Y129" s="218">
        <v>123435.0496717331</v>
      </c>
      <c r="Z129" s="219">
        <v>1</v>
      </c>
      <c r="AA129" s="220">
        <v>297723228</v>
      </c>
      <c r="AB129" s="220">
        <v>104919.67874599577</v>
      </c>
      <c r="AC129" s="220">
        <v>0.84999908069079522</v>
      </c>
      <c r="AD129" s="221">
        <v>0.125</v>
      </c>
      <c r="AE129" s="222" t="s">
        <v>343</v>
      </c>
      <c r="AF129" s="217" t="s">
        <v>343</v>
      </c>
      <c r="AG129" s="217" t="s">
        <v>343</v>
      </c>
      <c r="AH129" s="223" t="s">
        <v>343</v>
      </c>
      <c r="AI129" s="223" t="s">
        <v>343</v>
      </c>
      <c r="AJ129" s="223" t="s">
        <v>343</v>
      </c>
      <c r="AK129" s="224" t="s">
        <v>453</v>
      </c>
      <c r="AL129" s="218">
        <v>17.756309999999999</v>
      </c>
      <c r="AM129" s="218">
        <v>0.2410834</v>
      </c>
      <c r="AN129" s="218">
        <v>5.1851820000000002</v>
      </c>
    </row>
    <row r="130" spans="1:40" s="225" customFormat="1" x14ac:dyDescent="0.2">
      <c r="A130" s="212">
        <v>1752</v>
      </c>
      <c r="B130" s="213" t="s">
        <v>654</v>
      </c>
      <c r="C130" s="213" t="s">
        <v>385</v>
      </c>
      <c r="D130" s="213" t="s">
        <v>342</v>
      </c>
      <c r="E130" s="214">
        <v>39569</v>
      </c>
      <c r="F130" s="215">
        <v>7.3342465753424655</v>
      </c>
      <c r="G130" s="214">
        <v>46874</v>
      </c>
      <c r="H130" s="215">
        <v>12.257534246575343</v>
      </c>
      <c r="I130" s="215">
        <f t="shared" si="1"/>
        <v>13</v>
      </c>
      <c r="J130" s="213" t="s">
        <v>40</v>
      </c>
      <c r="K130" s="213" t="s">
        <v>40</v>
      </c>
      <c r="L130" s="213" t="s">
        <v>584</v>
      </c>
      <c r="M130" s="213" t="s">
        <v>579</v>
      </c>
      <c r="N130" s="213" t="s">
        <v>395</v>
      </c>
      <c r="O130" s="213" t="s">
        <v>655</v>
      </c>
      <c r="P130" s="213" t="s">
        <v>656</v>
      </c>
      <c r="Q130" s="213" t="s">
        <v>363</v>
      </c>
      <c r="R130" s="213" t="s">
        <v>349</v>
      </c>
      <c r="S130" s="213" t="s">
        <v>350</v>
      </c>
      <c r="T130" s="213" t="s">
        <v>657</v>
      </c>
      <c r="U130" s="216">
        <v>1427.77</v>
      </c>
      <c r="V130" s="217">
        <v>39498</v>
      </c>
      <c r="W130" s="218">
        <v>255000000</v>
      </c>
      <c r="X130" s="218" t="s">
        <v>404</v>
      </c>
      <c r="Y130" s="218">
        <v>178600.19470923187</v>
      </c>
      <c r="Z130" s="219">
        <v>1</v>
      </c>
      <c r="AA130" s="220">
        <v>180540000</v>
      </c>
      <c r="AB130" s="220">
        <v>126448.93785413617</v>
      </c>
      <c r="AC130" s="220">
        <v>0.70799999999999996</v>
      </c>
      <c r="AD130" s="221">
        <v>0.125</v>
      </c>
      <c r="AE130" s="222" t="s">
        <v>343</v>
      </c>
      <c r="AF130" s="217" t="s">
        <v>343</v>
      </c>
      <c r="AG130" s="217" t="s">
        <v>343</v>
      </c>
      <c r="AH130" s="223" t="s">
        <v>343</v>
      </c>
      <c r="AI130" s="223" t="s">
        <v>343</v>
      </c>
      <c r="AJ130" s="223" t="s">
        <v>343</v>
      </c>
      <c r="AK130" s="224" t="s">
        <v>453</v>
      </c>
      <c r="AL130" s="218">
        <v>16.70194</v>
      </c>
      <c r="AM130" s="218">
        <v>0.3809128</v>
      </c>
      <c r="AN130" s="218">
        <v>4.9180390000000003</v>
      </c>
    </row>
    <row r="131" spans="1:40" s="225" customFormat="1" x14ac:dyDescent="0.2">
      <c r="A131" s="212">
        <v>1766</v>
      </c>
      <c r="B131" s="213" t="s">
        <v>658</v>
      </c>
      <c r="C131" s="213" t="s">
        <v>385</v>
      </c>
      <c r="D131" s="213" t="s">
        <v>342</v>
      </c>
      <c r="E131" s="214">
        <v>39661</v>
      </c>
      <c r="F131" s="215">
        <v>7.0904109589041093</v>
      </c>
      <c r="G131" s="214">
        <v>46966</v>
      </c>
      <c r="H131" s="215">
        <v>12.506849315068493</v>
      </c>
      <c r="I131" s="215">
        <f t="shared" ref="I131:I194" si="2">INT(H131)+1</f>
        <v>13</v>
      </c>
      <c r="J131" s="213" t="s">
        <v>40</v>
      </c>
      <c r="K131" s="213" t="s">
        <v>40</v>
      </c>
      <c r="L131" s="213" t="s">
        <v>584</v>
      </c>
      <c r="M131" s="213" t="s">
        <v>579</v>
      </c>
      <c r="N131" s="213" t="s">
        <v>395</v>
      </c>
      <c r="O131" s="213" t="s">
        <v>659</v>
      </c>
      <c r="P131" s="213" t="s">
        <v>660</v>
      </c>
      <c r="Q131" s="213" t="s">
        <v>363</v>
      </c>
      <c r="R131" s="213" t="s">
        <v>364</v>
      </c>
      <c r="S131" s="213" t="s">
        <v>350</v>
      </c>
      <c r="T131" s="213" t="s">
        <v>661</v>
      </c>
      <c r="U131" s="216">
        <v>2900.24</v>
      </c>
      <c r="V131" s="217">
        <v>39414</v>
      </c>
      <c r="W131" s="218">
        <v>288100000</v>
      </c>
      <c r="X131" s="218" t="s">
        <v>404</v>
      </c>
      <c r="Y131" s="218">
        <v>99336.606625658576</v>
      </c>
      <c r="Z131" s="219">
        <v>1</v>
      </c>
      <c r="AA131" s="220">
        <v>250800000</v>
      </c>
      <c r="AB131" s="220">
        <v>86475.602019143247</v>
      </c>
      <c r="AC131" s="220">
        <v>0.87053106560222149</v>
      </c>
      <c r="AD131" s="221">
        <v>0.125</v>
      </c>
      <c r="AE131" s="222" t="s">
        <v>343</v>
      </c>
      <c r="AF131" s="217" t="s">
        <v>343</v>
      </c>
      <c r="AG131" s="217" t="s">
        <v>343</v>
      </c>
      <c r="AH131" s="223" t="s">
        <v>343</v>
      </c>
      <c r="AI131" s="223" t="s">
        <v>343</v>
      </c>
      <c r="AJ131" s="223" t="s">
        <v>343</v>
      </c>
      <c r="AK131" s="224" t="s">
        <v>453</v>
      </c>
      <c r="AL131" s="218">
        <v>16.870889999999999</v>
      </c>
      <c r="AM131" s="218">
        <v>0.29997679999999999</v>
      </c>
      <c r="AN131" s="218">
        <v>5.334327</v>
      </c>
    </row>
    <row r="132" spans="1:40" s="225" customFormat="1" x14ac:dyDescent="0.2">
      <c r="A132" s="212">
        <v>1750</v>
      </c>
      <c r="B132" s="213" t="s">
        <v>662</v>
      </c>
      <c r="C132" s="213" t="s">
        <v>385</v>
      </c>
      <c r="D132" s="213" t="s">
        <v>342</v>
      </c>
      <c r="E132" s="214">
        <v>39934</v>
      </c>
      <c r="F132" s="215">
        <v>6.3342465753424655</v>
      </c>
      <c r="G132" s="214">
        <v>47239</v>
      </c>
      <c r="H132" s="215">
        <v>13.257534246575343</v>
      </c>
      <c r="I132" s="215">
        <f t="shared" si="2"/>
        <v>14</v>
      </c>
      <c r="J132" s="213" t="s">
        <v>40</v>
      </c>
      <c r="K132" s="213" t="s">
        <v>40</v>
      </c>
      <c r="L132" s="213" t="s">
        <v>584</v>
      </c>
      <c r="M132" s="213" t="s">
        <v>579</v>
      </c>
      <c r="N132" s="213" t="s">
        <v>395</v>
      </c>
      <c r="O132" s="213" t="s">
        <v>659</v>
      </c>
      <c r="P132" s="213" t="s">
        <v>660</v>
      </c>
      <c r="Q132" s="213" t="s">
        <v>363</v>
      </c>
      <c r="R132" s="213" t="s">
        <v>364</v>
      </c>
      <c r="S132" s="213" t="s">
        <v>350</v>
      </c>
      <c r="T132" s="213" t="s">
        <v>661</v>
      </c>
      <c r="U132" s="216">
        <v>445.89</v>
      </c>
      <c r="V132" s="217">
        <v>39373</v>
      </c>
      <c r="W132" s="218">
        <v>54657000</v>
      </c>
      <c r="X132" s="218" t="s">
        <v>404</v>
      </c>
      <c r="Y132" s="218">
        <v>122579.55998116128</v>
      </c>
      <c r="Z132" s="219">
        <v>1</v>
      </c>
      <c r="AA132" s="220">
        <v>48098424</v>
      </c>
      <c r="AB132" s="220">
        <v>107870.60485770034</v>
      </c>
      <c r="AC132" s="220">
        <v>0.88000483012239972</v>
      </c>
      <c r="AD132" s="221">
        <v>0.125</v>
      </c>
      <c r="AE132" s="222" t="s">
        <v>343</v>
      </c>
      <c r="AF132" s="217" t="s">
        <v>343</v>
      </c>
      <c r="AG132" s="217" t="s">
        <v>343</v>
      </c>
      <c r="AH132" s="223" t="s">
        <v>343</v>
      </c>
      <c r="AI132" s="223" t="s">
        <v>343</v>
      </c>
      <c r="AJ132" s="223" t="s">
        <v>343</v>
      </c>
      <c r="AK132" s="224" t="s">
        <v>453</v>
      </c>
      <c r="AL132" s="218">
        <v>16.870889999999999</v>
      </c>
      <c r="AM132" s="218">
        <v>0.29997679999999999</v>
      </c>
      <c r="AN132" s="218">
        <v>5.334327</v>
      </c>
    </row>
    <row r="133" spans="1:40" s="225" customFormat="1" x14ac:dyDescent="0.2">
      <c r="A133" s="212">
        <v>576</v>
      </c>
      <c r="B133" s="213" t="s">
        <v>663</v>
      </c>
      <c r="C133" s="213" t="s">
        <v>385</v>
      </c>
      <c r="D133" s="213" t="s">
        <v>342</v>
      </c>
      <c r="E133" s="214">
        <v>39417</v>
      </c>
      <c r="F133" s="215">
        <v>7.7534246575342465</v>
      </c>
      <c r="G133" s="214">
        <v>43070</v>
      </c>
      <c r="H133" s="215">
        <v>1.8356164383561644</v>
      </c>
      <c r="I133" s="215">
        <f t="shared" si="2"/>
        <v>2</v>
      </c>
      <c r="J133" s="213" t="s">
        <v>38</v>
      </c>
      <c r="K133" s="213" t="s">
        <v>38</v>
      </c>
      <c r="L133" s="213" t="s">
        <v>591</v>
      </c>
      <c r="M133" s="213" t="s">
        <v>579</v>
      </c>
      <c r="N133" s="213" t="s">
        <v>395</v>
      </c>
      <c r="O133" s="213" t="s">
        <v>664</v>
      </c>
      <c r="P133" s="213" t="s">
        <v>665</v>
      </c>
      <c r="Q133" s="213" t="s">
        <v>363</v>
      </c>
      <c r="R133" s="213" t="s">
        <v>364</v>
      </c>
      <c r="S133" s="213" t="s">
        <v>350</v>
      </c>
      <c r="T133" s="213" t="s">
        <v>666</v>
      </c>
      <c r="U133" s="216">
        <v>1117.7</v>
      </c>
      <c r="V133" s="217">
        <v>39189</v>
      </c>
      <c r="W133" s="218">
        <v>108600000</v>
      </c>
      <c r="X133" s="218" t="s">
        <v>404</v>
      </c>
      <c r="Y133" s="218">
        <v>97163.818555963138</v>
      </c>
      <c r="Z133" s="219">
        <v>1</v>
      </c>
      <c r="AA133" s="220">
        <v>19902200</v>
      </c>
      <c r="AB133" s="220">
        <v>17806.388118457548</v>
      </c>
      <c r="AC133" s="220">
        <v>0.18326151012891345</v>
      </c>
      <c r="AD133" s="221">
        <v>0.125</v>
      </c>
      <c r="AE133" s="222" t="s">
        <v>343</v>
      </c>
      <c r="AF133" s="217" t="s">
        <v>343</v>
      </c>
      <c r="AG133" s="217" t="s">
        <v>343</v>
      </c>
      <c r="AH133" s="223" t="s">
        <v>343</v>
      </c>
      <c r="AI133" s="223" t="s">
        <v>343</v>
      </c>
      <c r="AJ133" s="223" t="s">
        <v>343</v>
      </c>
      <c r="AK133" s="224" t="s">
        <v>453</v>
      </c>
      <c r="AL133" s="218">
        <v>18.419339999999998</v>
      </c>
      <c r="AM133" s="218">
        <v>0.33046209999999998</v>
      </c>
      <c r="AN133" s="218">
        <v>5.4561719999999996</v>
      </c>
    </row>
    <row r="134" spans="1:40" s="225" customFormat="1" x14ac:dyDescent="0.2">
      <c r="A134" s="212">
        <v>1763</v>
      </c>
      <c r="B134" s="213" t="s">
        <v>667</v>
      </c>
      <c r="C134" s="213" t="s">
        <v>385</v>
      </c>
      <c r="D134" s="213" t="s">
        <v>342</v>
      </c>
      <c r="E134" s="214">
        <v>38473</v>
      </c>
      <c r="F134" s="215">
        <v>10.336986301369864</v>
      </c>
      <c r="G134" s="214">
        <v>45778</v>
      </c>
      <c r="H134" s="215">
        <v>9.2547945205479447</v>
      </c>
      <c r="I134" s="215">
        <f t="shared" si="2"/>
        <v>10</v>
      </c>
      <c r="J134" s="213" t="s">
        <v>40</v>
      </c>
      <c r="K134" s="213" t="s">
        <v>40</v>
      </c>
      <c r="L134" s="213" t="s">
        <v>584</v>
      </c>
      <c r="M134" s="213" t="s">
        <v>579</v>
      </c>
      <c r="N134" s="213" t="s">
        <v>395</v>
      </c>
      <c r="O134" s="213" t="s">
        <v>593</v>
      </c>
      <c r="P134" s="213" t="s">
        <v>594</v>
      </c>
      <c r="Q134" s="213" t="s">
        <v>363</v>
      </c>
      <c r="R134" s="213" t="s">
        <v>349</v>
      </c>
      <c r="S134" s="213" t="s">
        <v>350</v>
      </c>
      <c r="T134" s="213" t="s">
        <v>595</v>
      </c>
      <c r="U134" s="216">
        <v>666.07</v>
      </c>
      <c r="V134" s="217">
        <v>38399</v>
      </c>
      <c r="W134" s="218">
        <v>191119165.72914732</v>
      </c>
      <c r="X134" s="218" t="s">
        <v>352</v>
      </c>
      <c r="Y134" s="218">
        <v>286935.55591626599</v>
      </c>
      <c r="Z134" s="219" t="s">
        <v>343</v>
      </c>
      <c r="AA134" s="220">
        <v>58297510</v>
      </c>
      <c r="AB134" s="220">
        <v>87524.599516567323</v>
      </c>
      <c r="AC134" s="220">
        <v>0.30503225449727428</v>
      </c>
      <c r="AD134" s="221">
        <v>0.125</v>
      </c>
      <c r="AE134" s="222" t="s">
        <v>343</v>
      </c>
      <c r="AF134" s="217" t="s">
        <v>343</v>
      </c>
      <c r="AG134" s="217" t="s">
        <v>343</v>
      </c>
      <c r="AH134" s="223" t="s">
        <v>343</v>
      </c>
      <c r="AI134" s="223" t="s">
        <v>343</v>
      </c>
      <c r="AJ134" s="223" t="s">
        <v>343</v>
      </c>
      <c r="AK134" s="224" t="s">
        <v>453</v>
      </c>
      <c r="AL134" s="218">
        <v>17.762419999999999</v>
      </c>
      <c r="AM134" s="218">
        <v>0.29186519999999999</v>
      </c>
      <c r="AN134" s="218">
        <v>5.2375389999999999</v>
      </c>
    </row>
    <row r="135" spans="1:40" s="225" customFormat="1" x14ac:dyDescent="0.2">
      <c r="A135" s="212">
        <v>1746</v>
      </c>
      <c r="B135" s="213" t="s">
        <v>668</v>
      </c>
      <c r="C135" s="213" t="s">
        <v>385</v>
      </c>
      <c r="D135" s="213" t="s">
        <v>342</v>
      </c>
      <c r="E135" s="214">
        <v>38412</v>
      </c>
      <c r="F135" s="215">
        <v>10.504109589041096</v>
      </c>
      <c r="G135" s="214">
        <v>45717</v>
      </c>
      <c r="H135" s="215">
        <v>9.0931506849315067</v>
      </c>
      <c r="I135" s="215">
        <f t="shared" si="2"/>
        <v>10</v>
      </c>
      <c r="J135" s="213" t="s">
        <v>40</v>
      </c>
      <c r="K135" s="213" t="s">
        <v>40</v>
      </c>
      <c r="L135" s="213" t="s">
        <v>618</v>
      </c>
      <c r="M135" s="213" t="s">
        <v>579</v>
      </c>
      <c r="N135" s="213" t="s">
        <v>395</v>
      </c>
      <c r="O135" s="213" t="s">
        <v>650</v>
      </c>
      <c r="P135" s="213" t="s">
        <v>651</v>
      </c>
      <c r="Q135" s="213" t="s">
        <v>363</v>
      </c>
      <c r="R135" s="213" t="s">
        <v>364</v>
      </c>
      <c r="S135" s="213" t="s">
        <v>350</v>
      </c>
      <c r="T135" s="213" t="s">
        <v>652</v>
      </c>
      <c r="U135" s="216">
        <v>2809.13</v>
      </c>
      <c r="V135" s="217">
        <v>38336</v>
      </c>
      <c r="W135" s="218">
        <v>194961000</v>
      </c>
      <c r="X135" s="218" t="s">
        <v>404</v>
      </c>
      <c r="Y135" s="218">
        <v>69402.626435942802</v>
      </c>
      <c r="Z135" s="219">
        <v>1</v>
      </c>
      <c r="AA135" s="220">
        <v>146311000</v>
      </c>
      <c r="AB135" s="220">
        <v>52084.097211592198</v>
      </c>
      <c r="AC135" s="220">
        <v>0.75046291309543955</v>
      </c>
      <c r="AD135" s="221">
        <v>0.125</v>
      </c>
      <c r="AE135" s="222" t="s">
        <v>343</v>
      </c>
      <c r="AF135" s="217" t="s">
        <v>343</v>
      </c>
      <c r="AG135" s="217" t="s">
        <v>343</v>
      </c>
      <c r="AH135" s="223" t="s">
        <v>343</v>
      </c>
      <c r="AI135" s="223" t="s">
        <v>343</v>
      </c>
      <c r="AJ135" s="223" t="s">
        <v>343</v>
      </c>
      <c r="AK135" s="224" t="s">
        <v>453</v>
      </c>
      <c r="AL135" s="218">
        <v>17.756309999999999</v>
      </c>
      <c r="AM135" s="218">
        <v>0.2410834</v>
      </c>
      <c r="AN135" s="218">
        <v>5.1851820000000002</v>
      </c>
    </row>
    <row r="136" spans="1:40" s="225" customFormat="1" x14ac:dyDescent="0.2">
      <c r="A136" s="212">
        <v>1745</v>
      </c>
      <c r="B136" s="213" t="s">
        <v>669</v>
      </c>
      <c r="C136" s="213" t="s">
        <v>385</v>
      </c>
      <c r="D136" s="213" t="s">
        <v>342</v>
      </c>
      <c r="E136" s="214">
        <v>38353</v>
      </c>
      <c r="F136" s="215">
        <v>10.673972602739726</v>
      </c>
      <c r="G136" s="214">
        <v>45658</v>
      </c>
      <c r="H136" s="215">
        <v>8.9232876712328775</v>
      </c>
      <c r="I136" s="215">
        <f t="shared" si="2"/>
        <v>9</v>
      </c>
      <c r="J136" s="213" t="s">
        <v>40</v>
      </c>
      <c r="K136" s="213" t="s">
        <v>40</v>
      </c>
      <c r="L136" s="213" t="s">
        <v>584</v>
      </c>
      <c r="M136" s="213" t="s">
        <v>579</v>
      </c>
      <c r="N136" s="213" t="s">
        <v>395</v>
      </c>
      <c r="O136" s="213" t="s">
        <v>624</v>
      </c>
      <c r="P136" s="213" t="s">
        <v>625</v>
      </c>
      <c r="Q136" s="213" t="s">
        <v>363</v>
      </c>
      <c r="R136" s="213" t="s">
        <v>349</v>
      </c>
      <c r="S136" s="213" t="s">
        <v>350</v>
      </c>
      <c r="T136" s="213" t="s">
        <v>626</v>
      </c>
      <c r="U136" s="216">
        <v>921.16</v>
      </c>
      <c r="V136" s="217">
        <v>38308</v>
      </c>
      <c r="W136" s="218">
        <v>142698000</v>
      </c>
      <c r="X136" s="218" t="s">
        <v>404</v>
      </c>
      <c r="Y136" s="218">
        <v>154911.19892309696</v>
      </c>
      <c r="Z136" s="219">
        <v>1</v>
      </c>
      <c r="AA136" s="220">
        <v>42770389.170000002</v>
      </c>
      <c r="AB136" s="220">
        <v>46431.009998263064</v>
      </c>
      <c r="AC136" s="220">
        <v>0.29972661964428376</v>
      </c>
      <c r="AD136" s="221">
        <v>0.125</v>
      </c>
      <c r="AE136" s="222" t="s">
        <v>343</v>
      </c>
      <c r="AF136" s="217">
        <v>40603</v>
      </c>
      <c r="AG136" s="217">
        <v>42064</v>
      </c>
      <c r="AH136" s="223">
        <v>4</v>
      </c>
      <c r="AI136" s="223">
        <v>2</v>
      </c>
      <c r="AJ136" s="223">
        <v>1</v>
      </c>
      <c r="AK136" s="224" t="s">
        <v>453</v>
      </c>
      <c r="AL136" s="218">
        <v>16.79149</v>
      </c>
      <c r="AM136" s="218">
        <v>0.29931010000000002</v>
      </c>
      <c r="AN136" s="218">
        <v>4.7577420000000004</v>
      </c>
    </row>
    <row r="137" spans="1:40" s="225" customFormat="1" x14ac:dyDescent="0.2">
      <c r="A137" s="212">
        <v>1744</v>
      </c>
      <c r="B137" s="213" t="s">
        <v>670</v>
      </c>
      <c r="C137" s="213" t="s">
        <v>385</v>
      </c>
      <c r="D137" s="213" t="s">
        <v>342</v>
      </c>
      <c r="E137" s="214">
        <v>38473</v>
      </c>
      <c r="F137" s="215">
        <v>10.336986301369864</v>
      </c>
      <c r="G137" s="214">
        <v>45778</v>
      </c>
      <c r="H137" s="215">
        <v>9.2547945205479447</v>
      </c>
      <c r="I137" s="215">
        <f t="shared" si="2"/>
        <v>10</v>
      </c>
      <c r="J137" s="213" t="s">
        <v>40</v>
      </c>
      <c r="K137" s="213" t="s">
        <v>40</v>
      </c>
      <c r="L137" s="213" t="s">
        <v>584</v>
      </c>
      <c r="M137" s="213" t="s">
        <v>579</v>
      </c>
      <c r="N137" s="213" t="s">
        <v>395</v>
      </c>
      <c r="O137" s="213" t="s">
        <v>671</v>
      </c>
      <c r="P137" s="213" t="s">
        <v>672</v>
      </c>
      <c r="Q137" s="213" t="s">
        <v>363</v>
      </c>
      <c r="R137" s="213" t="s">
        <v>343</v>
      </c>
      <c r="S137" s="213" t="s">
        <v>350</v>
      </c>
      <c r="T137" s="213" t="s">
        <v>673</v>
      </c>
      <c r="U137" s="216">
        <v>2146.44</v>
      </c>
      <c r="V137" s="217">
        <v>38287</v>
      </c>
      <c r="W137" s="218">
        <v>327186000</v>
      </c>
      <c r="X137" s="218" t="s">
        <v>404</v>
      </c>
      <c r="Y137" s="218">
        <v>152431.93380667522</v>
      </c>
      <c r="Z137" s="219">
        <v>2</v>
      </c>
      <c r="AA137" s="220">
        <v>317697610</v>
      </c>
      <c r="AB137" s="220">
        <v>148011.40958983247</v>
      </c>
      <c r="AC137" s="220">
        <v>0.97100001222546195</v>
      </c>
      <c r="AD137" s="221">
        <v>0.125</v>
      </c>
      <c r="AE137" s="222" t="s">
        <v>343</v>
      </c>
      <c r="AF137" s="217" t="s">
        <v>343</v>
      </c>
      <c r="AG137" s="217" t="s">
        <v>343</v>
      </c>
      <c r="AH137" s="223" t="s">
        <v>343</v>
      </c>
      <c r="AI137" s="223" t="s">
        <v>343</v>
      </c>
      <c r="AJ137" s="223" t="s">
        <v>343</v>
      </c>
      <c r="AK137" s="224" t="s">
        <v>453</v>
      </c>
      <c r="AL137" s="218">
        <v>17.228549999999998</v>
      </c>
      <c r="AM137" s="218">
        <v>0.2663547</v>
      </c>
      <c r="AN137" s="218">
        <v>4.7821939999999996</v>
      </c>
    </row>
    <row r="138" spans="1:40" s="225" customFormat="1" x14ac:dyDescent="0.2">
      <c r="A138" s="212">
        <v>1742</v>
      </c>
      <c r="B138" s="213" t="s">
        <v>674</v>
      </c>
      <c r="C138" s="213" t="s">
        <v>385</v>
      </c>
      <c r="D138" s="213" t="s">
        <v>342</v>
      </c>
      <c r="E138" s="214">
        <v>38412</v>
      </c>
      <c r="F138" s="215">
        <v>10.504109589041096</v>
      </c>
      <c r="G138" s="214">
        <v>45717</v>
      </c>
      <c r="H138" s="215">
        <v>9.0931506849315067</v>
      </c>
      <c r="I138" s="215">
        <f t="shared" si="2"/>
        <v>10</v>
      </c>
      <c r="J138" s="213" t="s">
        <v>40</v>
      </c>
      <c r="K138" s="213" t="s">
        <v>40</v>
      </c>
      <c r="L138" s="213" t="s">
        <v>584</v>
      </c>
      <c r="M138" s="213" t="s">
        <v>579</v>
      </c>
      <c r="N138" s="213" t="s">
        <v>395</v>
      </c>
      <c r="O138" s="213" t="s">
        <v>593</v>
      </c>
      <c r="P138" s="213" t="s">
        <v>594</v>
      </c>
      <c r="Q138" s="213" t="s">
        <v>363</v>
      </c>
      <c r="R138" s="213" t="s">
        <v>349</v>
      </c>
      <c r="S138" s="213" t="s">
        <v>350</v>
      </c>
      <c r="T138" s="213" t="s">
        <v>595</v>
      </c>
      <c r="U138" s="216">
        <v>5083.5</v>
      </c>
      <c r="V138" s="217">
        <v>38252</v>
      </c>
      <c r="W138" s="218">
        <v>718719000</v>
      </c>
      <c r="X138" s="218" t="s">
        <v>404</v>
      </c>
      <c r="Y138" s="218">
        <v>141382.7087636471</v>
      </c>
      <c r="Z138" s="219">
        <v>1</v>
      </c>
      <c r="AA138" s="220">
        <v>610939859.29999995</v>
      </c>
      <c r="AB138" s="220">
        <v>120180.94999508212</v>
      </c>
      <c r="AC138" s="220">
        <v>0.85003994509676239</v>
      </c>
      <c r="AD138" s="221">
        <v>0.125</v>
      </c>
      <c r="AE138" s="222" t="s">
        <v>343</v>
      </c>
      <c r="AF138" s="217" t="s">
        <v>343</v>
      </c>
      <c r="AG138" s="217" t="s">
        <v>343</v>
      </c>
      <c r="AH138" s="223" t="s">
        <v>343</v>
      </c>
      <c r="AI138" s="223" t="s">
        <v>343</v>
      </c>
      <c r="AJ138" s="223" t="s">
        <v>343</v>
      </c>
      <c r="AK138" s="224" t="s">
        <v>453</v>
      </c>
      <c r="AL138" s="218">
        <v>17.762419999999999</v>
      </c>
      <c r="AM138" s="218">
        <v>0.29186519999999999</v>
      </c>
      <c r="AN138" s="218">
        <v>5.2375389999999999</v>
      </c>
    </row>
    <row r="139" spans="1:40" s="225" customFormat="1" x14ac:dyDescent="0.2">
      <c r="A139" s="212">
        <v>1741</v>
      </c>
      <c r="B139" s="213" t="s">
        <v>675</v>
      </c>
      <c r="C139" s="213" t="s">
        <v>385</v>
      </c>
      <c r="D139" s="213" t="s">
        <v>342</v>
      </c>
      <c r="E139" s="214">
        <v>38412</v>
      </c>
      <c r="F139" s="215">
        <v>10.504109589041096</v>
      </c>
      <c r="G139" s="214">
        <v>45717</v>
      </c>
      <c r="H139" s="215">
        <v>9.0931506849315067</v>
      </c>
      <c r="I139" s="215">
        <f t="shared" si="2"/>
        <v>10</v>
      </c>
      <c r="J139" s="213" t="s">
        <v>40</v>
      </c>
      <c r="K139" s="213" t="s">
        <v>40</v>
      </c>
      <c r="L139" s="213" t="s">
        <v>584</v>
      </c>
      <c r="M139" s="213" t="s">
        <v>579</v>
      </c>
      <c r="N139" s="213" t="s">
        <v>395</v>
      </c>
      <c r="O139" s="213" t="s">
        <v>585</v>
      </c>
      <c r="P139" s="213" t="s">
        <v>586</v>
      </c>
      <c r="Q139" s="213" t="s">
        <v>363</v>
      </c>
      <c r="R139" s="213" t="s">
        <v>349</v>
      </c>
      <c r="S139" s="213" t="s">
        <v>350</v>
      </c>
      <c r="T139" s="213" t="s">
        <v>587</v>
      </c>
      <c r="U139" s="216">
        <v>2369.38</v>
      </c>
      <c r="V139" s="217">
        <v>38230</v>
      </c>
      <c r="W139" s="218">
        <v>324627000</v>
      </c>
      <c r="X139" s="218" t="s">
        <v>404</v>
      </c>
      <c r="Y139" s="218">
        <v>137009.25980636285</v>
      </c>
      <c r="Z139" s="219">
        <v>1</v>
      </c>
      <c r="AA139" s="220">
        <v>299143785</v>
      </c>
      <c r="AB139" s="220">
        <v>126254.03481079439</v>
      </c>
      <c r="AC139" s="220">
        <v>0.92150001386206326</v>
      </c>
      <c r="AD139" s="221">
        <v>0.125</v>
      </c>
      <c r="AE139" s="222" t="s">
        <v>343</v>
      </c>
      <c r="AF139" s="217" t="s">
        <v>343</v>
      </c>
      <c r="AG139" s="217" t="s">
        <v>343</v>
      </c>
      <c r="AH139" s="223" t="s">
        <v>343</v>
      </c>
      <c r="AI139" s="223" t="s">
        <v>343</v>
      </c>
      <c r="AJ139" s="223" t="s">
        <v>343</v>
      </c>
      <c r="AK139" s="224" t="s">
        <v>453</v>
      </c>
      <c r="AL139" s="218">
        <v>17.502680000000002</v>
      </c>
      <c r="AM139" s="218">
        <v>0.2110997</v>
      </c>
      <c r="AN139" s="218">
        <v>4.5937409999999996</v>
      </c>
    </row>
    <row r="140" spans="1:40" s="225" customFormat="1" x14ac:dyDescent="0.2">
      <c r="A140" s="212">
        <v>1748</v>
      </c>
      <c r="B140" s="213" t="s">
        <v>676</v>
      </c>
      <c r="C140" s="213" t="s">
        <v>385</v>
      </c>
      <c r="D140" s="213" t="s">
        <v>342</v>
      </c>
      <c r="E140" s="214">
        <v>38231</v>
      </c>
      <c r="F140" s="215">
        <v>11.008219178082191</v>
      </c>
      <c r="G140" s="214">
        <v>45536</v>
      </c>
      <c r="H140" s="215">
        <v>8.5890410958904102</v>
      </c>
      <c r="I140" s="215">
        <f t="shared" si="2"/>
        <v>9</v>
      </c>
      <c r="J140" s="213" t="s">
        <v>40</v>
      </c>
      <c r="K140" s="213" t="s">
        <v>40</v>
      </c>
      <c r="L140" s="213" t="s">
        <v>584</v>
      </c>
      <c r="M140" s="213" t="s">
        <v>579</v>
      </c>
      <c r="N140" s="213" t="s">
        <v>395</v>
      </c>
      <c r="O140" s="213" t="s">
        <v>585</v>
      </c>
      <c r="P140" s="213" t="s">
        <v>586</v>
      </c>
      <c r="Q140" s="213" t="s">
        <v>363</v>
      </c>
      <c r="R140" s="213" t="s">
        <v>349</v>
      </c>
      <c r="S140" s="213" t="s">
        <v>350</v>
      </c>
      <c r="T140" s="213" t="s">
        <v>587</v>
      </c>
      <c r="U140" s="216">
        <v>3773.835</v>
      </c>
      <c r="V140" s="217">
        <v>38167</v>
      </c>
      <c r="W140" s="218">
        <v>297469000</v>
      </c>
      <c r="X140" s="218" t="s">
        <v>404</v>
      </c>
      <c r="Y140" s="218">
        <v>78824.060935361515</v>
      </c>
      <c r="Z140" s="219">
        <v>1</v>
      </c>
      <c r="AA140" s="220">
        <v>274117684</v>
      </c>
      <c r="AB140" s="220">
        <v>72636.372284426849</v>
      </c>
      <c r="AC140" s="220">
        <v>0.92150000168084745</v>
      </c>
      <c r="AD140" s="221">
        <v>0.125</v>
      </c>
      <c r="AE140" s="222" t="s">
        <v>343</v>
      </c>
      <c r="AF140" s="217" t="s">
        <v>343</v>
      </c>
      <c r="AG140" s="217" t="s">
        <v>343</v>
      </c>
      <c r="AH140" s="223" t="s">
        <v>343</v>
      </c>
      <c r="AI140" s="223" t="s">
        <v>343</v>
      </c>
      <c r="AJ140" s="223" t="s">
        <v>343</v>
      </c>
      <c r="AK140" s="224" t="s">
        <v>453</v>
      </c>
      <c r="AL140" s="218">
        <v>17.502680000000002</v>
      </c>
      <c r="AM140" s="218">
        <v>0.2110997</v>
      </c>
      <c r="AN140" s="218">
        <v>4.5937409999999996</v>
      </c>
    </row>
    <row r="141" spans="1:40" s="225" customFormat="1" x14ac:dyDescent="0.2">
      <c r="A141" s="212">
        <v>1769</v>
      </c>
      <c r="B141" s="213" t="s">
        <v>677</v>
      </c>
      <c r="C141" s="213" t="s">
        <v>385</v>
      </c>
      <c r="D141" s="213" t="s">
        <v>342</v>
      </c>
      <c r="E141" s="214">
        <v>37377</v>
      </c>
      <c r="F141" s="215">
        <v>13.33972602739726</v>
      </c>
      <c r="G141" s="214" t="s">
        <v>343</v>
      </c>
      <c r="H141" s="215" t="s">
        <v>343</v>
      </c>
      <c r="I141" s="215" t="e">
        <f t="shared" si="2"/>
        <v>#VALUE!</v>
      </c>
      <c r="J141" s="213" t="s">
        <v>40</v>
      </c>
      <c r="K141" s="213" t="s">
        <v>40</v>
      </c>
      <c r="L141" s="213" t="s">
        <v>584</v>
      </c>
      <c r="M141" s="213" t="s">
        <v>579</v>
      </c>
      <c r="N141" s="213" t="s">
        <v>395</v>
      </c>
      <c r="O141" s="213" t="s">
        <v>593</v>
      </c>
      <c r="P141" s="213" t="s">
        <v>594</v>
      </c>
      <c r="Q141" s="213" t="s">
        <v>363</v>
      </c>
      <c r="R141" s="213" t="s">
        <v>349</v>
      </c>
      <c r="S141" s="213" t="s">
        <v>350</v>
      </c>
      <c r="T141" s="213" t="s">
        <v>595</v>
      </c>
      <c r="U141" s="216">
        <v>4613.4250000000002</v>
      </c>
      <c r="V141" s="217">
        <v>37272</v>
      </c>
      <c r="W141" s="218">
        <v>1323755667.0529995</v>
      </c>
      <c r="X141" s="218" t="s">
        <v>352</v>
      </c>
      <c r="Y141" s="218">
        <v>286935.55591626599</v>
      </c>
      <c r="Z141" s="219">
        <v>2</v>
      </c>
      <c r="AA141" s="220">
        <v>379504652</v>
      </c>
      <c r="AB141" s="220">
        <v>82260.934555129861</v>
      </c>
      <c r="AC141" s="220">
        <v>0.28668783933886322</v>
      </c>
      <c r="AD141" s="221">
        <v>0.125</v>
      </c>
      <c r="AE141" s="222" t="s">
        <v>343</v>
      </c>
      <c r="AF141" s="217" t="s">
        <v>343</v>
      </c>
      <c r="AG141" s="217" t="s">
        <v>343</v>
      </c>
      <c r="AH141" s="223" t="s">
        <v>343</v>
      </c>
      <c r="AI141" s="223" t="s">
        <v>343</v>
      </c>
      <c r="AJ141" s="223" t="s">
        <v>343</v>
      </c>
      <c r="AK141" s="224" t="s">
        <v>453</v>
      </c>
      <c r="AL141" s="218">
        <v>17.762419999999999</v>
      </c>
      <c r="AM141" s="218">
        <v>0.29186519999999999</v>
      </c>
      <c r="AN141" s="218">
        <v>5.2375389999999999</v>
      </c>
    </row>
    <row r="142" spans="1:40" s="225" customFormat="1" x14ac:dyDescent="0.2">
      <c r="A142" s="212">
        <v>1737</v>
      </c>
      <c r="B142" s="213" t="s">
        <v>678</v>
      </c>
      <c r="C142" s="213" t="s">
        <v>385</v>
      </c>
      <c r="D142" s="213" t="s">
        <v>342</v>
      </c>
      <c r="E142" s="214">
        <v>37377</v>
      </c>
      <c r="F142" s="215">
        <v>13.33972602739726</v>
      </c>
      <c r="G142" s="214">
        <v>44682</v>
      </c>
      <c r="H142" s="215">
        <v>6.2520547945205482</v>
      </c>
      <c r="I142" s="215">
        <f t="shared" si="2"/>
        <v>7</v>
      </c>
      <c r="J142" s="213" t="s">
        <v>40</v>
      </c>
      <c r="K142" s="213" t="s">
        <v>40</v>
      </c>
      <c r="L142" s="213" t="s">
        <v>584</v>
      </c>
      <c r="M142" s="213" t="s">
        <v>579</v>
      </c>
      <c r="N142" s="213" t="s">
        <v>395</v>
      </c>
      <c r="O142" s="213" t="s">
        <v>593</v>
      </c>
      <c r="P142" s="213" t="s">
        <v>594</v>
      </c>
      <c r="Q142" s="213" t="s">
        <v>363</v>
      </c>
      <c r="R142" s="213" t="s">
        <v>349</v>
      </c>
      <c r="S142" s="213" t="s">
        <v>350</v>
      </c>
      <c r="T142" s="213" t="s">
        <v>595</v>
      </c>
      <c r="U142" s="216">
        <v>409.17</v>
      </c>
      <c r="V142" s="217">
        <v>37272</v>
      </c>
      <c r="W142" s="218">
        <v>537542000</v>
      </c>
      <c r="X142" s="218" t="s">
        <v>404</v>
      </c>
      <c r="Y142" s="218">
        <v>1313737.566292739</v>
      </c>
      <c r="Z142" s="219">
        <v>2</v>
      </c>
      <c r="AA142" s="220">
        <v>379504652</v>
      </c>
      <c r="AB142" s="220">
        <v>927498.72180267365</v>
      </c>
      <c r="AC142" s="220">
        <v>0.70599999999999996</v>
      </c>
      <c r="AD142" s="221">
        <v>0.125</v>
      </c>
      <c r="AE142" s="222" t="s">
        <v>343</v>
      </c>
      <c r="AF142" s="217" t="s">
        <v>343</v>
      </c>
      <c r="AG142" s="217" t="s">
        <v>343</v>
      </c>
      <c r="AH142" s="223" t="s">
        <v>343</v>
      </c>
      <c r="AI142" s="223" t="s">
        <v>343</v>
      </c>
      <c r="AJ142" s="223" t="s">
        <v>343</v>
      </c>
      <c r="AK142" s="224" t="s">
        <v>453</v>
      </c>
      <c r="AL142" s="218">
        <v>17.762419999999999</v>
      </c>
      <c r="AM142" s="218">
        <v>0.29186519999999999</v>
      </c>
      <c r="AN142" s="218">
        <v>5.2375389999999999</v>
      </c>
    </row>
    <row r="143" spans="1:40" s="225" customFormat="1" x14ac:dyDescent="0.2">
      <c r="A143" s="212">
        <v>575</v>
      </c>
      <c r="B143" s="213" t="s">
        <v>679</v>
      </c>
      <c r="C143" s="213" t="s">
        <v>385</v>
      </c>
      <c r="D143" s="213" t="s">
        <v>342</v>
      </c>
      <c r="E143" s="214">
        <v>36982</v>
      </c>
      <c r="F143" s="215">
        <v>14.424657534246576</v>
      </c>
      <c r="G143" s="214">
        <v>44287</v>
      </c>
      <c r="H143" s="215">
        <v>5.1671232876712327</v>
      </c>
      <c r="I143" s="215">
        <f t="shared" si="2"/>
        <v>6</v>
      </c>
      <c r="J143" s="213" t="s">
        <v>38</v>
      </c>
      <c r="K143" s="213" t="s">
        <v>38</v>
      </c>
      <c r="L143" s="213" t="s">
        <v>591</v>
      </c>
      <c r="M143" s="213" t="s">
        <v>579</v>
      </c>
      <c r="N143" s="213" t="s">
        <v>395</v>
      </c>
      <c r="O143" s="213" t="s">
        <v>664</v>
      </c>
      <c r="P143" s="213" t="s">
        <v>665</v>
      </c>
      <c r="Q143" s="213" t="s">
        <v>363</v>
      </c>
      <c r="R143" s="213" t="s">
        <v>364</v>
      </c>
      <c r="S143" s="213" t="s">
        <v>350</v>
      </c>
      <c r="T143" s="213" t="s">
        <v>666</v>
      </c>
      <c r="U143" s="216">
        <v>150</v>
      </c>
      <c r="V143" s="217">
        <v>36857</v>
      </c>
      <c r="W143" s="218">
        <v>15400000</v>
      </c>
      <c r="X143" s="218" t="s">
        <v>404</v>
      </c>
      <c r="Y143" s="218">
        <v>102666.66666666667</v>
      </c>
      <c r="Z143" s="219">
        <v>1</v>
      </c>
      <c r="AA143" s="220">
        <v>1740200</v>
      </c>
      <c r="AB143" s="220">
        <v>11601.333333333334</v>
      </c>
      <c r="AC143" s="220">
        <v>0.113</v>
      </c>
      <c r="AD143" s="221">
        <v>0.125</v>
      </c>
      <c r="AE143" s="222" t="s">
        <v>343</v>
      </c>
      <c r="AF143" s="217" t="s">
        <v>343</v>
      </c>
      <c r="AG143" s="217" t="s">
        <v>343</v>
      </c>
      <c r="AH143" s="223" t="s">
        <v>343</v>
      </c>
      <c r="AI143" s="223" t="s">
        <v>343</v>
      </c>
      <c r="AJ143" s="223" t="s">
        <v>343</v>
      </c>
      <c r="AK143" s="224" t="s">
        <v>453</v>
      </c>
      <c r="AL143" s="218">
        <v>18.419339999999998</v>
      </c>
      <c r="AM143" s="218">
        <v>0.33046209999999998</v>
      </c>
      <c r="AN143" s="218">
        <v>5.4561719999999996</v>
      </c>
    </row>
    <row r="144" spans="1:40" s="225" customFormat="1" x14ac:dyDescent="0.2">
      <c r="A144" s="212">
        <v>1735</v>
      </c>
      <c r="B144" s="213" t="s">
        <v>680</v>
      </c>
      <c r="C144" s="213" t="s">
        <v>385</v>
      </c>
      <c r="D144" s="213" t="s">
        <v>342</v>
      </c>
      <c r="E144" s="214">
        <v>36861</v>
      </c>
      <c r="F144" s="215">
        <v>14.758904109589041</v>
      </c>
      <c r="G144" s="214">
        <v>44166</v>
      </c>
      <c r="H144" s="215">
        <v>4.838356164383562</v>
      </c>
      <c r="I144" s="215">
        <f t="shared" si="2"/>
        <v>5</v>
      </c>
      <c r="J144" s="213" t="s">
        <v>40</v>
      </c>
      <c r="K144" s="213" t="s">
        <v>40</v>
      </c>
      <c r="L144" s="213" t="s">
        <v>584</v>
      </c>
      <c r="M144" s="213" t="s">
        <v>579</v>
      </c>
      <c r="N144" s="213" t="s">
        <v>395</v>
      </c>
      <c r="O144" s="213" t="s">
        <v>650</v>
      </c>
      <c r="P144" s="213" t="s">
        <v>651</v>
      </c>
      <c r="Q144" s="213" t="s">
        <v>363</v>
      </c>
      <c r="R144" s="213" t="s">
        <v>364</v>
      </c>
      <c r="S144" s="213" t="s">
        <v>350</v>
      </c>
      <c r="T144" s="213" t="s">
        <v>652</v>
      </c>
      <c r="U144" s="216">
        <v>795.34</v>
      </c>
      <c r="V144" s="217">
        <v>36776</v>
      </c>
      <c r="W144" s="218">
        <v>275577000</v>
      </c>
      <c r="X144" s="218" t="s">
        <v>404</v>
      </c>
      <c r="Y144" s="218">
        <v>346489.55163829302</v>
      </c>
      <c r="Z144" s="219">
        <v>1</v>
      </c>
      <c r="AA144" s="220">
        <v>91220121</v>
      </c>
      <c r="AB144" s="220">
        <v>114693.23936932631</v>
      </c>
      <c r="AC144" s="220">
        <v>0.33101500125191868</v>
      </c>
      <c r="AD144" s="221">
        <v>0.125</v>
      </c>
      <c r="AE144" s="222" t="s">
        <v>343</v>
      </c>
      <c r="AF144" s="217" t="s">
        <v>343</v>
      </c>
      <c r="AG144" s="217" t="s">
        <v>343</v>
      </c>
      <c r="AH144" s="223" t="s">
        <v>343</v>
      </c>
      <c r="AI144" s="223" t="s">
        <v>343</v>
      </c>
      <c r="AJ144" s="223" t="s">
        <v>343</v>
      </c>
      <c r="AK144" s="224" t="s">
        <v>453</v>
      </c>
      <c r="AL144" s="218">
        <v>17.756309999999999</v>
      </c>
      <c r="AM144" s="218">
        <v>0.2410834</v>
      </c>
      <c r="AN144" s="218">
        <v>5.1851820000000002</v>
      </c>
    </row>
    <row r="145" spans="1:40" s="225" customFormat="1" x14ac:dyDescent="0.2">
      <c r="A145" s="212">
        <v>1771</v>
      </c>
      <c r="B145" s="213" t="s">
        <v>681</v>
      </c>
      <c r="C145" s="213" t="s">
        <v>385</v>
      </c>
      <c r="D145" s="213" t="s">
        <v>342</v>
      </c>
      <c r="E145" s="214">
        <v>36861</v>
      </c>
      <c r="F145" s="215">
        <v>14.758904109589041</v>
      </c>
      <c r="G145" s="214">
        <v>44166</v>
      </c>
      <c r="H145" s="215">
        <v>4.838356164383562</v>
      </c>
      <c r="I145" s="215">
        <f t="shared" si="2"/>
        <v>5</v>
      </c>
      <c r="J145" s="213" t="s">
        <v>40</v>
      </c>
      <c r="K145" s="213" t="s">
        <v>40</v>
      </c>
      <c r="L145" s="213" t="s">
        <v>584</v>
      </c>
      <c r="M145" s="213" t="s">
        <v>579</v>
      </c>
      <c r="N145" s="213" t="s">
        <v>395</v>
      </c>
      <c r="O145" s="213" t="s">
        <v>650</v>
      </c>
      <c r="P145" s="213" t="s">
        <v>651</v>
      </c>
      <c r="Q145" s="213" t="s">
        <v>363</v>
      </c>
      <c r="R145" s="213" t="s">
        <v>364</v>
      </c>
      <c r="S145" s="213" t="s">
        <v>350</v>
      </c>
      <c r="T145" s="213" t="s">
        <v>652</v>
      </c>
      <c r="U145" s="216">
        <v>1982.21</v>
      </c>
      <c r="V145" s="217">
        <v>36776</v>
      </c>
      <c r="W145" s="218">
        <v>264291076.7135469</v>
      </c>
      <c r="X145" s="218" t="s">
        <v>352</v>
      </c>
      <c r="Y145" s="218">
        <v>133331.52224716195</v>
      </c>
      <c r="Z145" s="219">
        <v>1</v>
      </c>
      <c r="AA145" s="220">
        <v>91220120.700000003</v>
      </c>
      <c r="AB145" s="220">
        <v>46019.402939143685</v>
      </c>
      <c r="AC145" s="220">
        <v>0.34515021026937415</v>
      </c>
      <c r="AD145" s="221">
        <v>0.125</v>
      </c>
      <c r="AE145" s="222" t="s">
        <v>343</v>
      </c>
      <c r="AF145" s="217" t="s">
        <v>343</v>
      </c>
      <c r="AG145" s="217" t="s">
        <v>343</v>
      </c>
      <c r="AH145" s="223" t="s">
        <v>343</v>
      </c>
      <c r="AI145" s="223" t="s">
        <v>343</v>
      </c>
      <c r="AJ145" s="223" t="s">
        <v>343</v>
      </c>
      <c r="AK145" s="224" t="s">
        <v>453</v>
      </c>
      <c r="AL145" s="218">
        <v>17.756309999999999</v>
      </c>
      <c r="AM145" s="218">
        <v>0.2410834</v>
      </c>
      <c r="AN145" s="218">
        <v>5.1851820000000002</v>
      </c>
    </row>
    <row r="146" spans="1:40" s="225" customFormat="1" x14ac:dyDescent="0.2">
      <c r="A146" s="212">
        <v>1732</v>
      </c>
      <c r="B146" s="213" t="s">
        <v>682</v>
      </c>
      <c r="C146" s="213" t="s">
        <v>385</v>
      </c>
      <c r="D146" s="213" t="s">
        <v>342</v>
      </c>
      <c r="E146" s="214">
        <v>36161</v>
      </c>
      <c r="F146" s="215">
        <v>16.67945205479452</v>
      </c>
      <c r="G146" s="214">
        <v>43466</v>
      </c>
      <c r="H146" s="215">
        <v>2.9178082191780823</v>
      </c>
      <c r="I146" s="215">
        <f t="shared" si="2"/>
        <v>3</v>
      </c>
      <c r="J146" s="213" t="s">
        <v>40</v>
      </c>
      <c r="K146" s="213" t="s">
        <v>40</v>
      </c>
      <c r="L146" s="213" t="s">
        <v>584</v>
      </c>
      <c r="M146" s="213" t="s">
        <v>579</v>
      </c>
      <c r="N146" s="213" t="s">
        <v>395</v>
      </c>
      <c r="O146" s="213" t="s">
        <v>593</v>
      </c>
      <c r="P146" s="213" t="s">
        <v>594</v>
      </c>
      <c r="Q146" s="213" t="s">
        <v>363</v>
      </c>
      <c r="R146" s="213" t="s">
        <v>349</v>
      </c>
      <c r="S146" s="213" t="s">
        <v>350</v>
      </c>
      <c r="T146" s="213" t="s">
        <v>595</v>
      </c>
      <c r="U146" s="216">
        <v>3206.1480000000001</v>
      </c>
      <c r="V146" s="217">
        <v>36069</v>
      </c>
      <c r="W146" s="218">
        <v>412000000</v>
      </c>
      <c r="X146" s="218" t="s">
        <v>404</v>
      </c>
      <c r="Y146" s="218">
        <v>128503.11339339294</v>
      </c>
      <c r="Z146" s="219">
        <v>2</v>
      </c>
      <c r="AA146" s="220">
        <v>158000009</v>
      </c>
      <c r="AB146" s="220">
        <v>49280.322991951711</v>
      </c>
      <c r="AC146" s="220">
        <v>0.38349516747572815</v>
      </c>
      <c r="AD146" s="221">
        <v>0.125</v>
      </c>
      <c r="AE146" s="222" t="s">
        <v>343</v>
      </c>
      <c r="AF146" s="217" t="s">
        <v>343</v>
      </c>
      <c r="AG146" s="217" t="s">
        <v>343</v>
      </c>
      <c r="AH146" s="223" t="s">
        <v>343</v>
      </c>
      <c r="AI146" s="223" t="s">
        <v>343</v>
      </c>
      <c r="AJ146" s="223" t="s">
        <v>343</v>
      </c>
      <c r="AK146" s="224" t="s">
        <v>453</v>
      </c>
      <c r="AL146" s="218">
        <v>17.762419999999999</v>
      </c>
      <c r="AM146" s="218">
        <v>0.29186519999999999</v>
      </c>
      <c r="AN146" s="218">
        <v>5.2375389999999999</v>
      </c>
    </row>
    <row r="147" spans="1:40" s="225" customFormat="1" x14ac:dyDescent="0.2">
      <c r="A147" s="212">
        <v>1772</v>
      </c>
      <c r="B147" s="213" t="s">
        <v>683</v>
      </c>
      <c r="C147" s="213" t="s">
        <v>385</v>
      </c>
      <c r="D147" s="213" t="s">
        <v>342</v>
      </c>
      <c r="E147" s="214">
        <v>36039</v>
      </c>
      <c r="F147" s="215">
        <v>17.013698630136986</v>
      </c>
      <c r="G147" s="214">
        <v>43344</v>
      </c>
      <c r="H147" s="215">
        <v>2.5835616438356164</v>
      </c>
      <c r="I147" s="215">
        <f t="shared" si="2"/>
        <v>3</v>
      </c>
      <c r="J147" s="213" t="s">
        <v>40</v>
      </c>
      <c r="K147" s="213" t="s">
        <v>40</v>
      </c>
      <c r="L147" s="213" t="s">
        <v>584</v>
      </c>
      <c r="M147" s="213" t="s">
        <v>579</v>
      </c>
      <c r="N147" s="213" t="s">
        <v>395</v>
      </c>
      <c r="O147" s="213" t="s">
        <v>585</v>
      </c>
      <c r="P147" s="213" t="s">
        <v>586</v>
      </c>
      <c r="Q147" s="213" t="s">
        <v>363</v>
      </c>
      <c r="R147" s="213" t="s">
        <v>349</v>
      </c>
      <c r="S147" s="213" t="s">
        <v>350</v>
      </c>
      <c r="T147" s="213" t="s">
        <v>587</v>
      </c>
      <c r="U147" s="216">
        <v>4042.53</v>
      </c>
      <c r="V147" s="217">
        <v>35976</v>
      </c>
      <c r="W147" s="218">
        <v>3356028881.9784102</v>
      </c>
      <c r="X147" s="218" t="s">
        <v>352</v>
      </c>
      <c r="Y147" s="218">
        <v>830180.32815548929</v>
      </c>
      <c r="Z147" s="219">
        <v>1</v>
      </c>
      <c r="AA147" s="220">
        <v>104863228.2</v>
      </c>
      <c r="AB147" s="220">
        <v>25940</v>
      </c>
      <c r="AC147" s="220">
        <v>3.1246223405020923E-2</v>
      </c>
      <c r="AD147" s="221">
        <v>0.125</v>
      </c>
      <c r="AE147" s="222" t="s">
        <v>343</v>
      </c>
      <c r="AF147" s="217" t="s">
        <v>343</v>
      </c>
      <c r="AG147" s="217" t="s">
        <v>343</v>
      </c>
      <c r="AH147" s="223" t="s">
        <v>343</v>
      </c>
      <c r="AI147" s="223" t="s">
        <v>343</v>
      </c>
      <c r="AJ147" s="223" t="s">
        <v>343</v>
      </c>
      <c r="AK147" s="224" t="s">
        <v>453</v>
      </c>
      <c r="AL147" s="218">
        <v>17.502680000000002</v>
      </c>
      <c r="AM147" s="218">
        <v>0.2110997</v>
      </c>
      <c r="AN147" s="218">
        <v>4.5937409999999996</v>
      </c>
    </row>
    <row r="148" spans="1:40" s="225" customFormat="1" x14ac:dyDescent="0.2">
      <c r="A148" s="212">
        <v>1731</v>
      </c>
      <c r="B148" s="213" t="s">
        <v>684</v>
      </c>
      <c r="C148" s="213" t="s">
        <v>385</v>
      </c>
      <c r="D148" s="213" t="s">
        <v>342</v>
      </c>
      <c r="E148" s="214">
        <v>36039</v>
      </c>
      <c r="F148" s="215">
        <v>17.013698630136986</v>
      </c>
      <c r="G148" s="214">
        <v>43344</v>
      </c>
      <c r="H148" s="215">
        <v>2.5835616438356164</v>
      </c>
      <c r="I148" s="215">
        <f t="shared" si="2"/>
        <v>3</v>
      </c>
      <c r="J148" s="213" t="s">
        <v>40</v>
      </c>
      <c r="K148" s="213" t="s">
        <v>40</v>
      </c>
      <c r="L148" s="213" t="s">
        <v>584</v>
      </c>
      <c r="M148" s="213" t="s">
        <v>579</v>
      </c>
      <c r="N148" s="213" t="s">
        <v>395</v>
      </c>
      <c r="O148" s="213" t="s">
        <v>585</v>
      </c>
      <c r="P148" s="213" t="s">
        <v>586</v>
      </c>
      <c r="Q148" s="213" t="s">
        <v>363</v>
      </c>
      <c r="R148" s="213" t="s">
        <v>349</v>
      </c>
      <c r="S148" s="213" t="s">
        <v>350</v>
      </c>
      <c r="T148" s="213" t="s">
        <v>587</v>
      </c>
      <c r="U148" s="216">
        <v>181.69499999999999</v>
      </c>
      <c r="V148" s="217">
        <v>35976</v>
      </c>
      <c r="W148" s="218">
        <v>532000000</v>
      </c>
      <c r="X148" s="218" t="s">
        <v>404</v>
      </c>
      <c r="Y148" s="218">
        <v>2927983.7089628223</v>
      </c>
      <c r="Z148" s="219">
        <v>1</v>
      </c>
      <c r="AA148" s="220">
        <v>109596500</v>
      </c>
      <c r="AB148" s="220">
        <v>603189.41082583449</v>
      </c>
      <c r="AC148" s="220">
        <v>0.20600845864661654</v>
      </c>
      <c r="AD148" s="221">
        <v>0.125</v>
      </c>
      <c r="AE148" s="222" t="s">
        <v>343</v>
      </c>
      <c r="AF148" s="217" t="s">
        <v>343</v>
      </c>
      <c r="AG148" s="217" t="s">
        <v>343</v>
      </c>
      <c r="AH148" s="223" t="s">
        <v>343</v>
      </c>
      <c r="AI148" s="223" t="s">
        <v>343</v>
      </c>
      <c r="AJ148" s="223" t="s">
        <v>343</v>
      </c>
      <c r="AK148" s="224" t="s">
        <v>453</v>
      </c>
      <c r="AL148" s="218">
        <v>17.502680000000002</v>
      </c>
      <c r="AM148" s="218">
        <v>0.2110997</v>
      </c>
      <c r="AN148" s="218">
        <v>4.5937409999999996</v>
      </c>
    </row>
    <row r="149" spans="1:40" s="225" customFormat="1" x14ac:dyDescent="0.2">
      <c r="A149" s="212">
        <v>1727</v>
      </c>
      <c r="B149" s="213" t="s">
        <v>685</v>
      </c>
      <c r="C149" s="213" t="s">
        <v>385</v>
      </c>
      <c r="D149" s="213" t="s">
        <v>342</v>
      </c>
      <c r="E149" s="214">
        <v>35796</v>
      </c>
      <c r="F149" s="215">
        <v>17.67945205479452</v>
      </c>
      <c r="G149" s="214">
        <v>43101</v>
      </c>
      <c r="H149" s="215">
        <v>1.9178082191780821</v>
      </c>
      <c r="I149" s="215">
        <f t="shared" si="2"/>
        <v>2</v>
      </c>
      <c r="J149" s="213" t="s">
        <v>40</v>
      </c>
      <c r="K149" s="213" t="s">
        <v>40</v>
      </c>
      <c r="L149" s="213" t="s">
        <v>584</v>
      </c>
      <c r="M149" s="213" t="s">
        <v>579</v>
      </c>
      <c r="N149" s="213" t="s">
        <v>395</v>
      </c>
      <c r="O149" s="213" t="s">
        <v>593</v>
      </c>
      <c r="P149" s="213" t="s">
        <v>594</v>
      </c>
      <c r="Q149" s="213" t="s">
        <v>363</v>
      </c>
      <c r="R149" s="213" t="s">
        <v>349</v>
      </c>
      <c r="S149" s="213" t="s">
        <v>350</v>
      </c>
      <c r="T149" s="213" t="s">
        <v>595</v>
      </c>
      <c r="U149" s="216">
        <v>1481.93</v>
      </c>
      <c r="V149" s="217">
        <v>35640</v>
      </c>
      <c r="W149" s="218">
        <v>157610000</v>
      </c>
      <c r="X149" s="218" t="s">
        <v>404</v>
      </c>
      <c r="Y149" s="218">
        <v>106354.55115963641</v>
      </c>
      <c r="Z149" s="219">
        <v>1</v>
      </c>
      <c r="AA149" s="220">
        <v>30576340</v>
      </c>
      <c r="AB149" s="220">
        <v>20632.782924969466</v>
      </c>
      <c r="AC149" s="220">
        <v>0.19400000000000001</v>
      </c>
      <c r="AD149" s="221">
        <v>0.125</v>
      </c>
      <c r="AE149" s="222" t="s">
        <v>343</v>
      </c>
      <c r="AF149" s="217" t="s">
        <v>343</v>
      </c>
      <c r="AG149" s="217" t="s">
        <v>343</v>
      </c>
      <c r="AH149" s="223" t="s">
        <v>343</v>
      </c>
      <c r="AI149" s="223" t="s">
        <v>343</v>
      </c>
      <c r="AJ149" s="223" t="s">
        <v>343</v>
      </c>
      <c r="AK149" s="224" t="s">
        <v>453</v>
      </c>
      <c r="AL149" s="218">
        <v>17.762419999999999</v>
      </c>
      <c r="AM149" s="218">
        <v>0.29186519999999999</v>
      </c>
      <c r="AN149" s="218">
        <v>5.2375389999999999</v>
      </c>
    </row>
    <row r="150" spans="1:40" s="225" customFormat="1" x14ac:dyDescent="0.2">
      <c r="A150" s="212">
        <v>1728</v>
      </c>
      <c r="B150" s="213" t="s">
        <v>686</v>
      </c>
      <c r="C150" s="213" t="s">
        <v>385</v>
      </c>
      <c r="D150" s="213" t="s">
        <v>342</v>
      </c>
      <c r="E150" s="214">
        <v>35462</v>
      </c>
      <c r="F150" s="215">
        <v>18.594520547945205</v>
      </c>
      <c r="G150" s="214">
        <v>42767</v>
      </c>
      <c r="H150" s="215">
        <v>1.0027397260273974</v>
      </c>
      <c r="I150" s="215">
        <f t="shared" si="2"/>
        <v>2</v>
      </c>
      <c r="J150" s="213" t="s">
        <v>40</v>
      </c>
      <c r="K150" s="213" t="s">
        <v>40</v>
      </c>
      <c r="L150" s="213" t="s">
        <v>618</v>
      </c>
      <c r="M150" s="213" t="s">
        <v>579</v>
      </c>
      <c r="N150" s="213" t="s">
        <v>395</v>
      </c>
      <c r="O150" s="213" t="s">
        <v>650</v>
      </c>
      <c r="P150" s="213" t="s">
        <v>651</v>
      </c>
      <c r="Q150" s="213" t="s">
        <v>363</v>
      </c>
      <c r="R150" s="213" t="s">
        <v>364</v>
      </c>
      <c r="S150" s="213" t="s">
        <v>350</v>
      </c>
      <c r="T150" s="213" t="s">
        <v>652</v>
      </c>
      <c r="U150" s="216">
        <v>617.20000000000005</v>
      </c>
      <c r="V150" s="217">
        <v>35326</v>
      </c>
      <c r="W150" s="218">
        <v>60364000</v>
      </c>
      <c r="X150" s="218" t="s">
        <v>404</v>
      </c>
      <c r="Y150" s="218">
        <v>97802.981205443939</v>
      </c>
      <c r="Z150" s="219">
        <v>1</v>
      </c>
      <c r="AA150" s="220">
        <v>9042881.1119999997</v>
      </c>
      <c r="AB150" s="220">
        <v>14651.46</v>
      </c>
      <c r="AC150" s="220">
        <v>0.14980586296468093</v>
      </c>
      <c r="AD150" s="221">
        <v>0.125</v>
      </c>
      <c r="AE150" s="222" t="s">
        <v>343</v>
      </c>
      <c r="AF150" s="217" t="s">
        <v>343</v>
      </c>
      <c r="AG150" s="217" t="s">
        <v>343</v>
      </c>
      <c r="AH150" s="223" t="s">
        <v>343</v>
      </c>
      <c r="AI150" s="223" t="s">
        <v>343</v>
      </c>
      <c r="AJ150" s="223" t="s">
        <v>343</v>
      </c>
      <c r="AK150" s="224" t="s">
        <v>453</v>
      </c>
      <c r="AL150" s="218">
        <v>17.756309999999999</v>
      </c>
      <c r="AM150" s="218">
        <v>0.2410834</v>
      </c>
      <c r="AN150" s="218">
        <v>5.1851820000000002</v>
      </c>
    </row>
    <row r="151" spans="1:40" s="225" customFormat="1" x14ac:dyDescent="0.2">
      <c r="A151" s="212">
        <v>573</v>
      </c>
      <c r="B151" s="213" t="s">
        <v>687</v>
      </c>
      <c r="C151" s="213" t="s">
        <v>385</v>
      </c>
      <c r="D151" s="213" t="s">
        <v>342</v>
      </c>
      <c r="E151" s="214">
        <v>36434</v>
      </c>
      <c r="F151" s="215">
        <v>15.926027397260274</v>
      </c>
      <c r="G151" s="214">
        <v>43739</v>
      </c>
      <c r="H151" s="215">
        <v>3.6684931506849314</v>
      </c>
      <c r="I151" s="215">
        <f t="shared" si="2"/>
        <v>4</v>
      </c>
      <c r="J151" s="213" t="s">
        <v>38</v>
      </c>
      <c r="K151" s="213" t="s">
        <v>38</v>
      </c>
      <c r="L151" s="213" t="s">
        <v>394</v>
      </c>
      <c r="M151" s="213" t="s">
        <v>579</v>
      </c>
      <c r="N151" s="213" t="s">
        <v>395</v>
      </c>
      <c r="O151" s="213" t="s">
        <v>406</v>
      </c>
      <c r="P151" s="213" t="s">
        <v>407</v>
      </c>
      <c r="Q151" s="213" t="s">
        <v>363</v>
      </c>
      <c r="R151" s="213" t="s">
        <v>349</v>
      </c>
      <c r="S151" s="213" t="s">
        <v>350</v>
      </c>
      <c r="T151" s="213" t="s">
        <v>408</v>
      </c>
      <c r="U151" s="216">
        <v>1431</v>
      </c>
      <c r="V151" s="217">
        <v>34920</v>
      </c>
      <c r="W151" s="218">
        <v>27600000</v>
      </c>
      <c r="X151" s="218" t="s">
        <v>404</v>
      </c>
      <c r="Y151" s="218">
        <v>19287.21174004193</v>
      </c>
      <c r="Z151" s="219">
        <v>1</v>
      </c>
      <c r="AA151" s="220">
        <v>4416000</v>
      </c>
      <c r="AB151" s="220">
        <v>3085.9538784067086</v>
      </c>
      <c r="AC151" s="220">
        <v>0.16</v>
      </c>
      <c r="AD151" s="221">
        <v>0.125</v>
      </c>
      <c r="AE151" s="222" t="s">
        <v>343</v>
      </c>
      <c r="AF151" s="217" t="s">
        <v>343</v>
      </c>
      <c r="AG151" s="217" t="s">
        <v>343</v>
      </c>
      <c r="AH151" s="223" t="s">
        <v>343</v>
      </c>
      <c r="AI151" s="223" t="s">
        <v>343</v>
      </c>
      <c r="AJ151" s="223" t="s">
        <v>343</v>
      </c>
      <c r="AK151" s="224" t="s">
        <v>453</v>
      </c>
      <c r="AL151" s="218">
        <v>17.011299999999999</v>
      </c>
      <c r="AM151" s="218">
        <v>0.68872049999999996</v>
      </c>
      <c r="AN151" s="218">
        <v>9.1360460000000003</v>
      </c>
    </row>
    <row r="152" spans="1:40" s="225" customFormat="1" x14ac:dyDescent="0.2">
      <c r="A152" s="212">
        <v>1726</v>
      </c>
      <c r="B152" s="213" t="s">
        <v>688</v>
      </c>
      <c r="C152" s="213" t="s">
        <v>385</v>
      </c>
      <c r="D152" s="213" t="s">
        <v>342</v>
      </c>
      <c r="E152" s="214">
        <v>34912</v>
      </c>
      <c r="F152" s="215">
        <v>20.098630136986301</v>
      </c>
      <c r="G152" s="214">
        <v>45870</v>
      </c>
      <c r="H152" s="215">
        <v>9.5041095890410965</v>
      </c>
      <c r="I152" s="215">
        <f t="shared" si="2"/>
        <v>10</v>
      </c>
      <c r="J152" s="213" t="s">
        <v>40</v>
      </c>
      <c r="K152" s="213" t="s">
        <v>40</v>
      </c>
      <c r="L152" s="213" t="s">
        <v>584</v>
      </c>
      <c r="M152" s="213" t="s">
        <v>579</v>
      </c>
      <c r="N152" s="213" t="s">
        <v>395</v>
      </c>
      <c r="O152" s="213" t="s">
        <v>655</v>
      </c>
      <c r="P152" s="213" t="s">
        <v>656</v>
      </c>
      <c r="Q152" s="213" t="s">
        <v>363</v>
      </c>
      <c r="R152" s="213" t="s">
        <v>349</v>
      </c>
      <c r="S152" s="213" t="s">
        <v>350</v>
      </c>
      <c r="T152" s="213" t="s">
        <v>657</v>
      </c>
      <c r="U152" s="216">
        <v>1059.18</v>
      </c>
      <c r="V152" s="217">
        <v>34794</v>
      </c>
      <c r="W152" s="218">
        <v>166400000</v>
      </c>
      <c r="X152" s="218" t="s">
        <v>404</v>
      </c>
      <c r="Y152" s="218">
        <v>157102.6643252327</v>
      </c>
      <c r="Z152" s="219">
        <v>1</v>
      </c>
      <c r="AA152" s="220">
        <v>18470400</v>
      </c>
      <c r="AB152" s="220">
        <v>17438.39574010083</v>
      </c>
      <c r="AC152" s="220">
        <v>0.111</v>
      </c>
      <c r="AD152" s="221">
        <v>0.125</v>
      </c>
      <c r="AE152" s="222" t="s">
        <v>343</v>
      </c>
      <c r="AF152" s="217">
        <v>38626</v>
      </c>
      <c r="AG152" s="217">
        <v>39722</v>
      </c>
      <c r="AH152" s="223">
        <v>3</v>
      </c>
      <c r="AI152" s="223">
        <v>2</v>
      </c>
      <c r="AJ152" s="223">
        <v>1</v>
      </c>
      <c r="AK152" s="224" t="s">
        <v>453</v>
      </c>
      <c r="AL152" s="218">
        <v>16.70194</v>
      </c>
      <c r="AM152" s="218">
        <v>0.3809128</v>
      </c>
      <c r="AN152" s="218">
        <v>4.9180390000000003</v>
      </c>
    </row>
    <row r="153" spans="1:40" s="225" customFormat="1" x14ac:dyDescent="0.2">
      <c r="A153" s="212">
        <v>1724</v>
      </c>
      <c r="B153" s="213" t="s">
        <v>689</v>
      </c>
      <c r="C153" s="213" t="s">
        <v>385</v>
      </c>
      <c r="D153" s="213" t="s">
        <v>342</v>
      </c>
      <c r="E153" s="214">
        <v>33970</v>
      </c>
      <c r="F153" s="215">
        <v>22.682191780821917</v>
      </c>
      <c r="G153" s="214">
        <v>44927</v>
      </c>
      <c r="H153" s="215">
        <v>6.9205479452054792</v>
      </c>
      <c r="I153" s="215">
        <f t="shared" si="2"/>
        <v>7</v>
      </c>
      <c r="J153" s="213" t="s">
        <v>40</v>
      </c>
      <c r="K153" s="213" t="s">
        <v>40</v>
      </c>
      <c r="L153" s="213" t="s">
        <v>584</v>
      </c>
      <c r="M153" s="213" t="s">
        <v>579</v>
      </c>
      <c r="N153" s="213" t="s">
        <v>395</v>
      </c>
      <c r="O153" s="213" t="s">
        <v>613</v>
      </c>
      <c r="P153" s="213" t="s">
        <v>614</v>
      </c>
      <c r="Q153" s="213" t="s">
        <v>363</v>
      </c>
      <c r="R153" s="213" t="s">
        <v>349</v>
      </c>
      <c r="S153" s="213" t="s">
        <v>350</v>
      </c>
      <c r="T153" s="213" t="s">
        <v>615</v>
      </c>
      <c r="U153" s="216">
        <v>463.20499999999998</v>
      </c>
      <c r="V153" s="217">
        <v>33941</v>
      </c>
      <c r="W153" s="218">
        <v>55000000</v>
      </c>
      <c r="X153" s="218" t="s">
        <v>404</v>
      </c>
      <c r="Y153" s="218">
        <v>118737.92381343035</v>
      </c>
      <c r="Z153" s="219">
        <v>1</v>
      </c>
      <c r="AA153" s="220">
        <v>16471727.289999999</v>
      </c>
      <c r="AB153" s="220">
        <v>35560.340000647659</v>
      </c>
      <c r="AC153" s="220">
        <v>0.29948595072727269</v>
      </c>
      <c r="AD153" s="221">
        <v>0.125</v>
      </c>
      <c r="AE153" s="222" t="s">
        <v>343</v>
      </c>
      <c r="AF153" s="217" t="s">
        <v>343</v>
      </c>
      <c r="AG153" s="217" t="s">
        <v>343</v>
      </c>
      <c r="AH153" s="223" t="s">
        <v>343</v>
      </c>
      <c r="AI153" s="223" t="s">
        <v>343</v>
      </c>
      <c r="AJ153" s="223" t="s">
        <v>343</v>
      </c>
      <c r="AK153" s="224" t="s">
        <v>453</v>
      </c>
      <c r="AL153" s="218">
        <v>16.623419999999999</v>
      </c>
      <c r="AM153" s="218">
        <v>0.34905229999999998</v>
      </c>
      <c r="AN153" s="218">
        <v>5.2822899999999997</v>
      </c>
    </row>
    <row r="154" spans="1:40" s="225" customFormat="1" x14ac:dyDescent="0.2">
      <c r="A154" s="212">
        <v>1747</v>
      </c>
      <c r="B154" s="213" t="s">
        <v>690</v>
      </c>
      <c r="C154" s="213" t="s">
        <v>385</v>
      </c>
      <c r="D154" s="213" t="s">
        <v>342</v>
      </c>
      <c r="E154" s="214">
        <v>33878</v>
      </c>
      <c r="F154" s="215">
        <v>22.931506849315067</v>
      </c>
      <c r="G154" s="214">
        <v>44835</v>
      </c>
      <c r="H154" s="215">
        <v>6.6712328767123283</v>
      </c>
      <c r="I154" s="215">
        <f t="shared" si="2"/>
        <v>7</v>
      </c>
      <c r="J154" s="213" t="s">
        <v>40</v>
      </c>
      <c r="K154" s="213" t="s">
        <v>40</v>
      </c>
      <c r="L154" s="213" t="s">
        <v>584</v>
      </c>
      <c r="M154" s="213" t="s">
        <v>579</v>
      </c>
      <c r="N154" s="213" t="s">
        <v>395</v>
      </c>
      <c r="O154" s="213" t="s">
        <v>585</v>
      </c>
      <c r="P154" s="213" t="s">
        <v>586</v>
      </c>
      <c r="Q154" s="213" t="s">
        <v>363</v>
      </c>
      <c r="R154" s="213" t="s">
        <v>349</v>
      </c>
      <c r="S154" s="213" t="s">
        <v>350</v>
      </c>
      <c r="T154" s="213" t="s">
        <v>587</v>
      </c>
      <c r="U154" s="216">
        <v>593.69000000000005</v>
      </c>
      <c r="V154" s="217">
        <v>33875</v>
      </c>
      <c r="W154" s="218">
        <v>492869759.02263248</v>
      </c>
      <c r="X154" s="218" t="s">
        <v>352</v>
      </c>
      <c r="Y154" s="218">
        <v>830180.32815548929</v>
      </c>
      <c r="Z154" s="219">
        <v>1</v>
      </c>
      <c r="AA154" s="220">
        <v>86987765</v>
      </c>
      <c r="AB154" s="220">
        <v>146520.5157573818</v>
      </c>
      <c r="AC154" s="220">
        <v>0.17649239663739552</v>
      </c>
      <c r="AD154" s="221">
        <v>0.125</v>
      </c>
      <c r="AE154" s="222" t="s">
        <v>343</v>
      </c>
      <c r="AF154" s="217" t="s">
        <v>343</v>
      </c>
      <c r="AG154" s="217" t="s">
        <v>343</v>
      </c>
      <c r="AH154" s="223" t="s">
        <v>343</v>
      </c>
      <c r="AI154" s="223" t="s">
        <v>343</v>
      </c>
      <c r="AJ154" s="223" t="s">
        <v>343</v>
      </c>
      <c r="AK154" s="224" t="s">
        <v>453</v>
      </c>
      <c r="AL154" s="218">
        <v>17.502680000000002</v>
      </c>
      <c r="AM154" s="218">
        <v>0.2110997</v>
      </c>
      <c r="AN154" s="218">
        <v>4.5937409999999996</v>
      </c>
    </row>
    <row r="155" spans="1:40" s="225" customFormat="1" x14ac:dyDescent="0.2">
      <c r="A155" s="212">
        <v>1722</v>
      </c>
      <c r="B155" s="213" t="s">
        <v>691</v>
      </c>
      <c r="C155" s="213" t="s">
        <v>385</v>
      </c>
      <c r="D155" s="213" t="s">
        <v>342</v>
      </c>
      <c r="E155" s="214">
        <v>33878</v>
      </c>
      <c r="F155" s="215">
        <v>22.931506849315067</v>
      </c>
      <c r="G155" s="214">
        <v>44835</v>
      </c>
      <c r="H155" s="215">
        <v>6.6712328767123283</v>
      </c>
      <c r="I155" s="215">
        <f t="shared" si="2"/>
        <v>7</v>
      </c>
      <c r="J155" s="213" t="s">
        <v>40</v>
      </c>
      <c r="K155" s="213" t="s">
        <v>40</v>
      </c>
      <c r="L155" s="213" t="s">
        <v>584</v>
      </c>
      <c r="M155" s="213" t="s">
        <v>579</v>
      </c>
      <c r="N155" s="213" t="s">
        <v>395</v>
      </c>
      <c r="O155" s="213" t="s">
        <v>585</v>
      </c>
      <c r="P155" s="213" t="s">
        <v>586</v>
      </c>
      <c r="Q155" s="213" t="s">
        <v>363</v>
      </c>
      <c r="R155" s="213" t="s">
        <v>349</v>
      </c>
      <c r="S155" s="213" t="s">
        <v>350</v>
      </c>
      <c r="T155" s="213" t="s">
        <v>587</v>
      </c>
      <c r="U155" s="216">
        <v>2224.9319999999998</v>
      </c>
      <c r="V155" s="217">
        <v>33875</v>
      </c>
      <c r="W155" s="218">
        <v>393600000</v>
      </c>
      <c r="X155" s="218" t="s">
        <v>404</v>
      </c>
      <c r="Y155" s="218">
        <v>176904.28291741051</v>
      </c>
      <c r="Z155" s="219">
        <v>1</v>
      </c>
      <c r="AA155" s="220">
        <v>86987765</v>
      </c>
      <c r="AB155" s="220">
        <v>39096.819588194157</v>
      </c>
      <c r="AC155" s="220">
        <v>0.22100550050813009</v>
      </c>
      <c r="AD155" s="221">
        <v>0.125</v>
      </c>
      <c r="AE155" s="222" t="s">
        <v>343</v>
      </c>
      <c r="AF155" s="217" t="s">
        <v>343</v>
      </c>
      <c r="AG155" s="217" t="s">
        <v>343</v>
      </c>
      <c r="AH155" s="223" t="s">
        <v>343</v>
      </c>
      <c r="AI155" s="223" t="s">
        <v>343</v>
      </c>
      <c r="AJ155" s="223" t="s">
        <v>343</v>
      </c>
      <c r="AK155" s="224" t="s">
        <v>453</v>
      </c>
      <c r="AL155" s="218">
        <v>17.502680000000002</v>
      </c>
      <c r="AM155" s="218">
        <v>0.2110997</v>
      </c>
      <c r="AN155" s="218">
        <v>4.5937409999999996</v>
      </c>
    </row>
    <row r="156" spans="1:40" s="225" customFormat="1" x14ac:dyDescent="0.2">
      <c r="A156" s="212">
        <v>1721</v>
      </c>
      <c r="B156" s="213" t="s">
        <v>692</v>
      </c>
      <c r="C156" s="213" t="s">
        <v>385</v>
      </c>
      <c r="D156" s="213" t="s">
        <v>342</v>
      </c>
      <c r="E156" s="214">
        <v>33878</v>
      </c>
      <c r="F156" s="215">
        <v>22.931506849315067</v>
      </c>
      <c r="G156" s="214">
        <v>44835</v>
      </c>
      <c r="H156" s="215">
        <v>6.6712328767123283</v>
      </c>
      <c r="I156" s="215">
        <f t="shared" si="2"/>
        <v>7</v>
      </c>
      <c r="J156" s="213" t="s">
        <v>40</v>
      </c>
      <c r="K156" s="213" t="s">
        <v>40</v>
      </c>
      <c r="L156" s="213" t="s">
        <v>584</v>
      </c>
      <c r="M156" s="213" t="s">
        <v>579</v>
      </c>
      <c r="N156" s="213" t="s">
        <v>395</v>
      </c>
      <c r="O156" s="213" t="s">
        <v>593</v>
      </c>
      <c r="P156" s="213" t="s">
        <v>594</v>
      </c>
      <c r="Q156" s="213" t="s">
        <v>363</v>
      </c>
      <c r="R156" s="213" t="s">
        <v>349</v>
      </c>
      <c r="S156" s="213" t="s">
        <v>350</v>
      </c>
      <c r="T156" s="213" t="s">
        <v>595</v>
      </c>
      <c r="U156" s="216">
        <v>3492.4949999999999</v>
      </c>
      <c r="V156" s="217">
        <v>33828</v>
      </c>
      <c r="W156" s="218">
        <v>417834298</v>
      </c>
      <c r="X156" s="218" t="s">
        <v>404</v>
      </c>
      <c r="Y156" s="218">
        <v>119637.76555156129</v>
      </c>
      <c r="Z156" s="219">
        <v>1</v>
      </c>
      <c r="AA156" s="220">
        <v>71909282</v>
      </c>
      <c r="AB156" s="220">
        <v>20589.659255059778</v>
      </c>
      <c r="AC156" s="220">
        <v>0.17209999835867951</v>
      </c>
      <c r="AD156" s="221">
        <v>0.125</v>
      </c>
      <c r="AE156" s="222" t="s">
        <v>343</v>
      </c>
      <c r="AF156" s="217" t="s">
        <v>343</v>
      </c>
      <c r="AG156" s="217" t="s">
        <v>343</v>
      </c>
      <c r="AH156" s="223" t="s">
        <v>343</v>
      </c>
      <c r="AI156" s="223" t="s">
        <v>343</v>
      </c>
      <c r="AJ156" s="223" t="s">
        <v>343</v>
      </c>
      <c r="AK156" s="224" t="s">
        <v>453</v>
      </c>
      <c r="AL156" s="218">
        <v>17.762419999999999</v>
      </c>
      <c r="AM156" s="218">
        <v>0.29186519999999999</v>
      </c>
      <c r="AN156" s="218">
        <v>5.2375389999999999</v>
      </c>
    </row>
    <row r="157" spans="1:40" s="225" customFormat="1" x14ac:dyDescent="0.2">
      <c r="A157" s="212">
        <v>1720</v>
      </c>
      <c r="B157" s="213" t="s">
        <v>693</v>
      </c>
      <c r="C157" s="213" t="s">
        <v>385</v>
      </c>
      <c r="D157" s="213" t="s">
        <v>342</v>
      </c>
      <c r="E157" s="214">
        <v>33878</v>
      </c>
      <c r="F157" s="215">
        <v>22.931506849315067</v>
      </c>
      <c r="G157" s="214">
        <v>44835</v>
      </c>
      <c r="H157" s="215">
        <v>6.6712328767123283</v>
      </c>
      <c r="I157" s="215">
        <f t="shared" si="2"/>
        <v>7</v>
      </c>
      <c r="J157" s="213" t="s">
        <v>40</v>
      </c>
      <c r="K157" s="213" t="s">
        <v>40</v>
      </c>
      <c r="L157" s="213" t="s">
        <v>584</v>
      </c>
      <c r="M157" s="213" t="s">
        <v>579</v>
      </c>
      <c r="N157" s="213" t="s">
        <v>395</v>
      </c>
      <c r="O157" s="213" t="s">
        <v>593</v>
      </c>
      <c r="P157" s="213" t="s">
        <v>594</v>
      </c>
      <c r="Q157" s="213" t="s">
        <v>363</v>
      </c>
      <c r="R157" s="213" t="s">
        <v>349</v>
      </c>
      <c r="S157" s="213" t="s">
        <v>350</v>
      </c>
      <c r="T157" s="213" t="s">
        <v>595</v>
      </c>
      <c r="U157" s="216">
        <v>1708.62</v>
      </c>
      <c r="V157" s="217">
        <v>33507</v>
      </c>
      <c r="W157" s="218">
        <v>147423560</v>
      </c>
      <c r="X157" s="218" t="s">
        <v>404</v>
      </c>
      <c r="Y157" s="218">
        <v>86282.239468108775</v>
      </c>
      <c r="Z157" s="219">
        <v>1</v>
      </c>
      <c r="AA157" s="220">
        <v>20110457.399999999</v>
      </c>
      <c r="AB157" s="220">
        <v>11770</v>
      </c>
      <c r="AC157" s="220">
        <v>0.13641277825606707</v>
      </c>
      <c r="AD157" s="221">
        <v>0.125</v>
      </c>
      <c r="AE157" s="222" t="s">
        <v>343</v>
      </c>
      <c r="AF157" s="217" t="s">
        <v>343</v>
      </c>
      <c r="AG157" s="217" t="s">
        <v>343</v>
      </c>
      <c r="AH157" s="223" t="s">
        <v>343</v>
      </c>
      <c r="AI157" s="223" t="s">
        <v>343</v>
      </c>
      <c r="AJ157" s="223" t="s">
        <v>343</v>
      </c>
      <c r="AK157" s="224" t="s">
        <v>453</v>
      </c>
      <c r="AL157" s="218">
        <v>17.762419999999999</v>
      </c>
      <c r="AM157" s="218">
        <v>0.29186519999999999</v>
      </c>
      <c r="AN157" s="218">
        <v>5.2375389999999999</v>
      </c>
    </row>
    <row r="158" spans="1:40" s="225" customFormat="1" x14ac:dyDescent="0.2">
      <c r="A158" s="212">
        <v>1704</v>
      </c>
      <c r="B158" s="213" t="s">
        <v>694</v>
      </c>
      <c r="C158" s="213" t="s">
        <v>383</v>
      </c>
      <c r="D158" s="213" t="s">
        <v>342</v>
      </c>
      <c r="E158" s="214">
        <v>30348</v>
      </c>
      <c r="F158" s="215">
        <v>32.605479452054794</v>
      </c>
      <c r="G158" s="214">
        <v>44958</v>
      </c>
      <c r="H158" s="215">
        <v>7.0054794520547947</v>
      </c>
      <c r="I158" s="215">
        <f t="shared" si="2"/>
        <v>8</v>
      </c>
      <c r="J158" s="213" t="s">
        <v>40</v>
      </c>
      <c r="K158" s="213" t="s">
        <v>40</v>
      </c>
      <c r="L158" s="213" t="s">
        <v>584</v>
      </c>
      <c r="M158" s="213" t="s">
        <v>579</v>
      </c>
      <c r="N158" s="213" t="s">
        <v>395</v>
      </c>
      <c r="O158" s="213" t="s">
        <v>613</v>
      </c>
      <c r="P158" s="213" t="s">
        <v>614</v>
      </c>
      <c r="Q158" s="213" t="s">
        <v>363</v>
      </c>
      <c r="R158" s="213" t="s">
        <v>349</v>
      </c>
      <c r="S158" s="213" t="s">
        <v>350</v>
      </c>
      <c r="T158" s="213" t="s">
        <v>615</v>
      </c>
      <c r="U158" s="216">
        <v>4909.9799999999996</v>
      </c>
      <c r="V158" s="217">
        <v>30069</v>
      </c>
      <c r="W158" s="218">
        <v>617261602.78583562</v>
      </c>
      <c r="X158" s="218" t="s">
        <v>352</v>
      </c>
      <c r="Y158" s="218">
        <v>125715.70613033774</v>
      </c>
      <c r="Z158" s="219">
        <v>1</v>
      </c>
      <c r="AA158" s="220">
        <v>22667600</v>
      </c>
      <c r="AB158" s="220">
        <v>4616.6379496454165</v>
      </c>
      <c r="AC158" s="220">
        <v>3.6722841494912693E-2</v>
      </c>
      <c r="AD158" s="221">
        <v>0.125</v>
      </c>
      <c r="AE158" s="222" t="s">
        <v>343</v>
      </c>
      <c r="AF158" s="217" t="s">
        <v>343</v>
      </c>
      <c r="AG158" s="217" t="s">
        <v>343</v>
      </c>
      <c r="AH158" s="223" t="s">
        <v>343</v>
      </c>
      <c r="AI158" s="223" t="s">
        <v>343</v>
      </c>
      <c r="AJ158" s="223" t="s">
        <v>343</v>
      </c>
      <c r="AK158" s="224" t="s">
        <v>453</v>
      </c>
      <c r="AL158" s="218">
        <v>16.623419999999999</v>
      </c>
      <c r="AM158" s="218">
        <v>0.34905229999999998</v>
      </c>
      <c r="AN158" s="218">
        <v>5.2822899999999997</v>
      </c>
    </row>
    <row r="159" spans="1:40" s="225" customFormat="1" x14ac:dyDescent="0.2">
      <c r="A159" s="212">
        <v>1705</v>
      </c>
      <c r="B159" s="213" t="s">
        <v>695</v>
      </c>
      <c r="C159" s="213" t="s">
        <v>383</v>
      </c>
      <c r="D159" s="213" t="s">
        <v>342</v>
      </c>
      <c r="E159" s="214">
        <v>30195</v>
      </c>
      <c r="F159" s="215">
        <v>33.024657534246572</v>
      </c>
      <c r="G159" s="214">
        <v>44805</v>
      </c>
      <c r="H159" s="215">
        <v>6.5863013698630137</v>
      </c>
      <c r="I159" s="215">
        <f t="shared" si="2"/>
        <v>7</v>
      </c>
      <c r="J159" s="213" t="s">
        <v>40</v>
      </c>
      <c r="K159" s="213" t="s">
        <v>40</v>
      </c>
      <c r="L159" s="213" t="s">
        <v>584</v>
      </c>
      <c r="M159" s="213" t="s">
        <v>579</v>
      </c>
      <c r="N159" s="213" t="s">
        <v>395</v>
      </c>
      <c r="O159" s="213" t="s">
        <v>624</v>
      </c>
      <c r="P159" s="213" t="s">
        <v>625</v>
      </c>
      <c r="Q159" s="213" t="s">
        <v>363</v>
      </c>
      <c r="R159" s="213" t="s">
        <v>349</v>
      </c>
      <c r="S159" s="213" t="s">
        <v>350</v>
      </c>
      <c r="T159" s="213" t="s">
        <v>626</v>
      </c>
      <c r="U159" s="216">
        <v>3276.75</v>
      </c>
      <c r="V159" s="217">
        <v>30069</v>
      </c>
      <c r="W159" s="218">
        <v>396842810.71967435</v>
      </c>
      <c r="X159" s="218" t="s">
        <v>366</v>
      </c>
      <c r="Y159" s="218">
        <v>121108.66276636129</v>
      </c>
      <c r="Z159" s="219">
        <v>1</v>
      </c>
      <c r="AA159" s="220">
        <v>25901175</v>
      </c>
      <c r="AB159" s="220">
        <v>7904.5319295033187</v>
      </c>
      <c r="AC159" s="220">
        <v>6.5268096839220108E-2</v>
      </c>
      <c r="AD159" s="221">
        <v>0.125</v>
      </c>
      <c r="AE159" s="222">
        <v>0.08</v>
      </c>
      <c r="AF159" s="217">
        <v>40603</v>
      </c>
      <c r="AG159" s="217">
        <v>42064</v>
      </c>
      <c r="AH159" s="223">
        <v>4</v>
      </c>
      <c r="AI159" s="223">
        <v>2</v>
      </c>
      <c r="AJ159" s="223">
        <v>1</v>
      </c>
      <c r="AK159" s="224" t="s">
        <v>453</v>
      </c>
      <c r="AL159" s="218">
        <v>16.79149</v>
      </c>
      <c r="AM159" s="218">
        <v>0.29931010000000002</v>
      </c>
      <c r="AN159" s="218">
        <v>4.7577420000000004</v>
      </c>
    </row>
    <row r="160" spans="1:40" s="225" customFormat="1" x14ac:dyDescent="0.2">
      <c r="A160" s="212">
        <v>1700</v>
      </c>
      <c r="B160" s="213" t="s">
        <v>696</v>
      </c>
      <c r="C160" s="213" t="s">
        <v>383</v>
      </c>
      <c r="D160" s="213" t="s">
        <v>342</v>
      </c>
      <c r="E160" s="214">
        <v>30195</v>
      </c>
      <c r="F160" s="215">
        <v>33.024657534246572</v>
      </c>
      <c r="G160" s="214">
        <v>44805</v>
      </c>
      <c r="H160" s="215">
        <v>6.5863013698630137</v>
      </c>
      <c r="I160" s="215">
        <f t="shared" si="2"/>
        <v>7</v>
      </c>
      <c r="J160" s="213" t="s">
        <v>40</v>
      </c>
      <c r="K160" s="213" t="s">
        <v>40</v>
      </c>
      <c r="L160" s="213" t="s">
        <v>584</v>
      </c>
      <c r="M160" s="213" t="s">
        <v>579</v>
      </c>
      <c r="N160" s="213" t="s">
        <v>395</v>
      </c>
      <c r="O160" s="213" t="s">
        <v>607</v>
      </c>
      <c r="P160" s="213" t="s">
        <v>608</v>
      </c>
      <c r="Q160" s="213" t="s">
        <v>363</v>
      </c>
      <c r="R160" s="213" t="s">
        <v>349</v>
      </c>
      <c r="S160" s="213" t="s">
        <v>350</v>
      </c>
      <c r="T160" s="213" t="s">
        <v>609</v>
      </c>
      <c r="U160" s="216">
        <v>1183.49</v>
      </c>
      <c r="V160" s="217">
        <v>30069</v>
      </c>
      <c r="W160" s="218">
        <v>143330891.29736093</v>
      </c>
      <c r="X160" s="218" t="s">
        <v>366</v>
      </c>
      <c r="Y160" s="218">
        <v>121108.66276636129</v>
      </c>
      <c r="Z160" s="219">
        <v>1</v>
      </c>
      <c r="AA160" s="220">
        <v>3606250</v>
      </c>
      <c r="AB160" s="220">
        <v>3047.1317881857894</v>
      </c>
      <c r="AC160" s="220">
        <v>2.5160312388753003E-2</v>
      </c>
      <c r="AD160" s="221">
        <v>0.125</v>
      </c>
      <c r="AE160" s="222" t="s">
        <v>343</v>
      </c>
      <c r="AF160" s="217" t="s">
        <v>343</v>
      </c>
      <c r="AG160" s="217" t="s">
        <v>343</v>
      </c>
      <c r="AH160" s="223" t="s">
        <v>343</v>
      </c>
      <c r="AI160" s="223" t="s">
        <v>343</v>
      </c>
      <c r="AJ160" s="223" t="s">
        <v>343</v>
      </c>
      <c r="AK160" s="224" t="s">
        <v>453</v>
      </c>
      <c r="AL160" s="218">
        <v>17.210840000000001</v>
      </c>
      <c r="AM160" s="218">
        <v>0.23282140000000001</v>
      </c>
      <c r="AN160" s="218">
        <v>4.3286559999999996</v>
      </c>
    </row>
    <row r="161" spans="1:40" s="225" customFormat="1" x14ac:dyDescent="0.2">
      <c r="A161" s="212">
        <v>1702</v>
      </c>
      <c r="B161" s="213" t="s">
        <v>697</v>
      </c>
      <c r="C161" s="213" t="s">
        <v>383</v>
      </c>
      <c r="D161" s="213" t="s">
        <v>342</v>
      </c>
      <c r="E161" s="214">
        <v>30195</v>
      </c>
      <c r="F161" s="215">
        <v>33.024657534246572</v>
      </c>
      <c r="G161" s="214">
        <v>44805</v>
      </c>
      <c r="H161" s="215">
        <v>6.5863013698630137</v>
      </c>
      <c r="I161" s="215">
        <f t="shared" si="2"/>
        <v>7</v>
      </c>
      <c r="J161" s="213" t="s">
        <v>40</v>
      </c>
      <c r="K161" s="213" t="s">
        <v>40</v>
      </c>
      <c r="L161" s="213" t="s">
        <v>584</v>
      </c>
      <c r="M161" s="213" t="s">
        <v>579</v>
      </c>
      <c r="N161" s="213" t="s">
        <v>395</v>
      </c>
      <c r="O161" s="213" t="s">
        <v>655</v>
      </c>
      <c r="P161" s="213" t="s">
        <v>656</v>
      </c>
      <c r="Q161" s="213" t="s">
        <v>363</v>
      </c>
      <c r="R161" s="213" t="s">
        <v>349</v>
      </c>
      <c r="S161" s="213" t="s">
        <v>350</v>
      </c>
      <c r="T161" s="213" t="s">
        <v>657</v>
      </c>
      <c r="U161" s="216">
        <v>548.96799999999996</v>
      </c>
      <c r="V161" s="217">
        <v>30069</v>
      </c>
      <c r="W161" s="218">
        <v>92145063.559215963</v>
      </c>
      <c r="X161" s="218" t="s">
        <v>352</v>
      </c>
      <c r="Y161" s="218">
        <v>167851.42951723229</v>
      </c>
      <c r="Z161" s="219" t="s">
        <v>343</v>
      </c>
      <c r="AA161" s="220">
        <v>7420000</v>
      </c>
      <c r="AB161" s="220">
        <v>13516.270529429767</v>
      </c>
      <c r="AC161" s="220">
        <v>8.0525203558317826E-2</v>
      </c>
      <c r="AD161" s="221">
        <v>0.125</v>
      </c>
      <c r="AE161" s="222" t="s">
        <v>343</v>
      </c>
      <c r="AF161" s="217" t="s">
        <v>343</v>
      </c>
      <c r="AG161" s="217" t="s">
        <v>343</v>
      </c>
      <c r="AH161" s="223" t="s">
        <v>343</v>
      </c>
      <c r="AI161" s="223" t="s">
        <v>343</v>
      </c>
      <c r="AJ161" s="223" t="s">
        <v>343</v>
      </c>
      <c r="AK161" s="224" t="s">
        <v>453</v>
      </c>
      <c r="AL161" s="218">
        <v>16.70194</v>
      </c>
      <c r="AM161" s="218">
        <v>0.3809128</v>
      </c>
      <c r="AN161" s="218">
        <v>4.9180390000000003</v>
      </c>
    </row>
    <row r="162" spans="1:40" s="225" customFormat="1" x14ac:dyDescent="0.2">
      <c r="A162" s="212">
        <v>555</v>
      </c>
      <c r="B162" s="213" t="s">
        <v>698</v>
      </c>
      <c r="C162" s="213" t="s">
        <v>383</v>
      </c>
      <c r="D162" s="213" t="s">
        <v>342</v>
      </c>
      <c r="E162" s="214">
        <v>30164</v>
      </c>
      <c r="F162" s="215">
        <v>33.109589041095887</v>
      </c>
      <c r="G162" s="214">
        <v>44774</v>
      </c>
      <c r="H162" s="215">
        <v>6.5013698630136982</v>
      </c>
      <c r="I162" s="215">
        <f t="shared" si="2"/>
        <v>7</v>
      </c>
      <c r="J162" s="213" t="s">
        <v>38</v>
      </c>
      <c r="K162" s="213" t="s">
        <v>38</v>
      </c>
      <c r="L162" s="213" t="s">
        <v>394</v>
      </c>
      <c r="M162" s="213" t="s">
        <v>579</v>
      </c>
      <c r="N162" s="213" t="s">
        <v>395</v>
      </c>
      <c r="O162" s="213" t="s">
        <v>406</v>
      </c>
      <c r="P162" s="213" t="s">
        <v>407</v>
      </c>
      <c r="Q162" s="213" t="s">
        <v>363</v>
      </c>
      <c r="R162" s="213" t="s">
        <v>349</v>
      </c>
      <c r="S162" s="213" t="s">
        <v>350</v>
      </c>
      <c r="T162" s="213" t="s">
        <v>408</v>
      </c>
      <c r="U162" s="216">
        <v>1649.78</v>
      </c>
      <c r="V162" s="217">
        <v>30069</v>
      </c>
      <c r="W162" s="218">
        <v>41371890.806598902</v>
      </c>
      <c r="X162" s="218" t="s">
        <v>352</v>
      </c>
      <c r="Y162" s="218">
        <v>25077.216845033217</v>
      </c>
      <c r="Z162" s="219">
        <v>1</v>
      </c>
      <c r="AA162" s="220">
        <v>42069.39</v>
      </c>
      <c r="AB162" s="220">
        <v>25.5</v>
      </c>
      <c r="AC162" s="220">
        <v>1.0168592534641864E-3</v>
      </c>
      <c r="AD162" s="221">
        <v>0.125</v>
      </c>
      <c r="AE162" s="222" t="s">
        <v>343</v>
      </c>
      <c r="AF162" s="217" t="s">
        <v>343</v>
      </c>
      <c r="AG162" s="217" t="s">
        <v>343</v>
      </c>
      <c r="AH162" s="223" t="s">
        <v>343</v>
      </c>
      <c r="AI162" s="223">
        <v>1</v>
      </c>
      <c r="AJ162" s="223" t="s">
        <v>343</v>
      </c>
      <c r="AK162" s="224" t="s">
        <v>453</v>
      </c>
      <c r="AL162" s="218">
        <v>17.011299999999999</v>
      </c>
      <c r="AM162" s="218">
        <v>0.68872049999999996</v>
      </c>
      <c r="AN162" s="218">
        <v>9.1360460000000003</v>
      </c>
    </row>
    <row r="163" spans="1:40" s="225" customFormat="1" x14ac:dyDescent="0.2">
      <c r="A163" s="212">
        <v>553</v>
      </c>
      <c r="B163" s="213" t="s">
        <v>699</v>
      </c>
      <c r="C163" s="213" t="s">
        <v>383</v>
      </c>
      <c r="D163" s="213" t="s">
        <v>342</v>
      </c>
      <c r="E163" s="214">
        <v>30164</v>
      </c>
      <c r="F163" s="215">
        <v>33.109589041095887</v>
      </c>
      <c r="G163" s="214">
        <v>44774</v>
      </c>
      <c r="H163" s="215">
        <v>6.5013698630136982</v>
      </c>
      <c r="I163" s="215">
        <f t="shared" si="2"/>
        <v>7</v>
      </c>
      <c r="J163" s="213" t="s">
        <v>38</v>
      </c>
      <c r="K163" s="213" t="s">
        <v>38</v>
      </c>
      <c r="L163" s="213" t="s">
        <v>394</v>
      </c>
      <c r="M163" s="213" t="s">
        <v>579</v>
      </c>
      <c r="N163" s="213" t="s">
        <v>395</v>
      </c>
      <c r="O163" s="213" t="s">
        <v>406</v>
      </c>
      <c r="P163" s="213" t="s">
        <v>407</v>
      </c>
      <c r="Q163" s="213" t="s">
        <v>363</v>
      </c>
      <c r="R163" s="213" t="s">
        <v>349</v>
      </c>
      <c r="S163" s="213" t="s">
        <v>350</v>
      </c>
      <c r="T163" s="213" t="s">
        <v>408</v>
      </c>
      <c r="U163" s="216">
        <v>1512.38</v>
      </c>
      <c r="V163" s="217">
        <v>30069</v>
      </c>
      <c r="W163" s="218">
        <v>37926281.212091342</v>
      </c>
      <c r="X163" s="218" t="s">
        <v>352</v>
      </c>
      <c r="Y163" s="218">
        <v>25077.216845033217</v>
      </c>
      <c r="Z163" s="219">
        <v>1</v>
      </c>
      <c r="AA163" s="220">
        <v>23441.89</v>
      </c>
      <c r="AB163" s="220">
        <v>15.499999999999998</v>
      </c>
      <c r="AC163" s="220">
        <v>6.1809091877234852E-4</v>
      </c>
      <c r="AD163" s="221">
        <v>0.125</v>
      </c>
      <c r="AE163" s="222" t="s">
        <v>343</v>
      </c>
      <c r="AF163" s="217" t="s">
        <v>343</v>
      </c>
      <c r="AG163" s="217" t="s">
        <v>343</v>
      </c>
      <c r="AH163" s="223" t="s">
        <v>343</v>
      </c>
      <c r="AI163" s="223">
        <v>1</v>
      </c>
      <c r="AJ163" s="223" t="s">
        <v>343</v>
      </c>
      <c r="AK163" s="224" t="s">
        <v>453</v>
      </c>
      <c r="AL163" s="218">
        <v>17.011299999999999</v>
      </c>
      <c r="AM163" s="218">
        <v>0.68872049999999996</v>
      </c>
      <c r="AN163" s="218">
        <v>9.1360460000000003</v>
      </c>
    </row>
    <row r="164" spans="1:40" s="225" customFormat="1" x14ac:dyDescent="0.2">
      <c r="A164" s="212">
        <v>554</v>
      </c>
      <c r="B164" s="213" t="s">
        <v>700</v>
      </c>
      <c r="C164" s="213" t="s">
        <v>383</v>
      </c>
      <c r="D164" s="213" t="s">
        <v>342</v>
      </c>
      <c r="E164" s="214">
        <v>30164</v>
      </c>
      <c r="F164" s="215">
        <v>33.109589041095887</v>
      </c>
      <c r="G164" s="214">
        <v>44774</v>
      </c>
      <c r="H164" s="215">
        <v>6.5013698630136982</v>
      </c>
      <c r="I164" s="215">
        <f t="shared" si="2"/>
        <v>7</v>
      </c>
      <c r="J164" s="213" t="s">
        <v>38</v>
      </c>
      <c r="K164" s="213" t="s">
        <v>38</v>
      </c>
      <c r="L164" s="213" t="s">
        <v>394</v>
      </c>
      <c r="M164" s="213" t="s">
        <v>579</v>
      </c>
      <c r="N164" s="213" t="s">
        <v>395</v>
      </c>
      <c r="O164" s="213" t="s">
        <v>406</v>
      </c>
      <c r="P164" s="213" t="s">
        <v>407</v>
      </c>
      <c r="Q164" s="213" t="s">
        <v>363</v>
      </c>
      <c r="R164" s="213" t="s">
        <v>349</v>
      </c>
      <c r="S164" s="213" t="s">
        <v>350</v>
      </c>
      <c r="T164" s="213" t="s">
        <v>408</v>
      </c>
      <c r="U164" s="216">
        <v>440</v>
      </c>
      <c r="V164" s="217">
        <v>30069</v>
      </c>
      <c r="W164" s="218">
        <v>11033975.411814615</v>
      </c>
      <c r="X164" s="218" t="s">
        <v>352</v>
      </c>
      <c r="Y164" s="218">
        <v>25077.216845033217</v>
      </c>
      <c r="Z164" s="219">
        <v>1</v>
      </c>
      <c r="AA164" s="220">
        <v>11220</v>
      </c>
      <c r="AB164" s="220">
        <v>25.5</v>
      </c>
      <c r="AC164" s="220">
        <v>1.0168592534641867E-3</v>
      </c>
      <c r="AD164" s="221">
        <v>0.125</v>
      </c>
      <c r="AE164" s="222" t="s">
        <v>343</v>
      </c>
      <c r="AF164" s="217" t="s">
        <v>343</v>
      </c>
      <c r="AG164" s="217" t="s">
        <v>343</v>
      </c>
      <c r="AH164" s="223" t="s">
        <v>343</v>
      </c>
      <c r="AI164" s="223">
        <v>1</v>
      </c>
      <c r="AJ164" s="223" t="s">
        <v>343</v>
      </c>
      <c r="AK164" s="224" t="s">
        <v>453</v>
      </c>
      <c r="AL164" s="218">
        <v>17.011299999999999</v>
      </c>
      <c r="AM164" s="218">
        <v>0.68872049999999996</v>
      </c>
      <c r="AN164" s="218">
        <v>9.1360460000000003</v>
      </c>
    </row>
    <row r="165" spans="1:40" s="225" customFormat="1" x14ac:dyDescent="0.2">
      <c r="A165" s="212">
        <v>558</v>
      </c>
      <c r="B165" s="213" t="s">
        <v>701</v>
      </c>
      <c r="C165" s="213" t="s">
        <v>383</v>
      </c>
      <c r="D165" s="213" t="s">
        <v>342</v>
      </c>
      <c r="E165" s="214">
        <v>30195</v>
      </c>
      <c r="F165" s="215">
        <v>33.024657534246572</v>
      </c>
      <c r="G165" s="214">
        <v>43617</v>
      </c>
      <c r="H165" s="215">
        <v>3.3315068493150686</v>
      </c>
      <c r="I165" s="215">
        <f t="shared" si="2"/>
        <v>4</v>
      </c>
      <c r="J165" s="213" t="s">
        <v>38</v>
      </c>
      <c r="K165" s="213" t="s">
        <v>38</v>
      </c>
      <c r="L165" s="213" t="s">
        <v>591</v>
      </c>
      <c r="M165" s="213" t="s">
        <v>579</v>
      </c>
      <c r="N165" s="213" t="s">
        <v>395</v>
      </c>
      <c r="O165" s="213" t="s">
        <v>597</v>
      </c>
      <c r="P165" s="213" t="s">
        <v>598</v>
      </c>
      <c r="Q165" s="213" t="s">
        <v>363</v>
      </c>
      <c r="R165" s="213" t="s">
        <v>349</v>
      </c>
      <c r="S165" s="213" t="s">
        <v>350</v>
      </c>
      <c r="T165" s="213" t="s">
        <v>599</v>
      </c>
      <c r="U165" s="216">
        <v>40</v>
      </c>
      <c r="V165" s="217">
        <v>30069</v>
      </c>
      <c r="W165" s="218">
        <v>4844346.5106544513</v>
      </c>
      <c r="X165" s="218" t="s">
        <v>366</v>
      </c>
      <c r="Y165" s="218">
        <v>121108.66276636129</v>
      </c>
      <c r="Z165" s="219">
        <v>2</v>
      </c>
      <c r="AA165" s="220">
        <v>20000</v>
      </c>
      <c r="AB165" s="220">
        <v>500</v>
      </c>
      <c r="AC165" s="220">
        <v>4.1285238279327964E-3</v>
      </c>
      <c r="AD165" s="221">
        <v>0.125</v>
      </c>
      <c r="AE165" s="222" t="s">
        <v>343</v>
      </c>
      <c r="AF165" s="217" t="s">
        <v>343</v>
      </c>
      <c r="AG165" s="217" t="s">
        <v>343</v>
      </c>
      <c r="AH165" s="223" t="s">
        <v>343</v>
      </c>
      <c r="AI165" s="223" t="s">
        <v>343</v>
      </c>
      <c r="AJ165" s="223" t="s">
        <v>343</v>
      </c>
      <c r="AK165" s="224" t="s">
        <v>453</v>
      </c>
      <c r="AL165" s="218">
        <v>18.894100000000002</v>
      </c>
      <c r="AM165" s="218">
        <v>0.40641329999999998</v>
      </c>
      <c r="AN165" s="218">
        <v>4.5701070000000001</v>
      </c>
    </row>
    <row r="166" spans="1:40" s="225" customFormat="1" x14ac:dyDescent="0.2">
      <c r="A166" s="212">
        <v>569</v>
      </c>
      <c r="B166" s="213" t="s">
        <v>702</v>
      </c>
      <c r="C166" s="213" t="s">
        <v>388</v>
      </c>
      <c r="D166" s="213" t="s">
        <v>342</v>
      </c>
      <c r="E166" s="214">
        <v>29768</v>
      </c>
      <c r="F166" s="215">
        <v>34.186301369863017</v>
      </c>
      <c r="G166" s="214">
        <v>44378</v>
      </c>
      <c r="H166" s="215">
        <v>5.419178082191781</v>
      </c>
      <c r="I166" s="215">
        <f t="shared" si="2"/>
        <v>6</v>
      </c>
      <c r="J166" s="213" t="s">
        <v>38</v>
      </c>
      <c r="K166" s="213" t="s">
        <v>38</v>
      </c>
      <c r="L166" s="213" t="s">
        <v>591</v>
      </c>
      <c r="M166" s="213" t="s">
        <v>579</v>
      </c>
      <c r="N166" s="213" t="s">
        <v>395</v>
      </c>
      <c r="O166" s="213" t="s">
        <v>597</v>
      </c>
      <c r="P166" s="213" t="s">
        <v>598</v>
      </c>
      <c r="Q166" s="213" t="s">
        <v>363</v>
      </c>
      <c r="R166" s="213" t="s">
        <v>349</v>
      </c>
      <c r="S166" s="213" t="s">
        <v>350</v>
      </c>
      <c r="T166" s="213" t="s">
        <v>599</v>
      </c>
      <c r="U166" s="216">
        <v>50</v>
      </c>
      <c r="V166" s="217">
        <v>29698</v>
      </c>
      <c r="W166" s="218">
        <v>15200000</v>
      </c>
      <c r="X166" s="218" t="s">
        <v>576</v>
      </c>
      <c r="Y166" s="218">
        <v>304000</v>
      </c>
      <c r="Z166" s="219" t="s">
        <v>343</v>
      </c>
      <c r="AA166" s="220">
        <v>1250</v>
      </c>
      <c r="AB166" s="220">
        <v>25</v>
      </c>
      <c r="AC166" s="220">
        <v>8.2236842105263156E-5</v>
      </c>
      <c r="AD166" s="221">
        <v>0.125</v>
      </c>
      <c r="AE166" s="222" t="s">
        <v>343</v>
      </c>
      <c r="AF166" s="217" t="s">
        <v>343</v>
      </c>
      <c r="AG166" s="217" t="s">
        <v>343</v>
      </c>
      <c r="AH166" s="223" t="s">
        <v>343</v>
      </c>
      <c r="AI166" s="223" t="s">
        <v>343</v>
      </c>
      <c r="AJ166" s="223" t="s">
        <v>343</v>
      </c>
      <c r="AK166" s="224" t="s">
        <v>453</v>
      </c>
      <c r="AL166" s="218">
        <v>18.894100000000002</v>
      </c>
      <c r="AM166" s="218">
        <v>0.40641329999999998</v>
      </c>
      <c r="AN166" s="218">
        <v>4.5701070000000001</v>
      </c>
    </row>
    <row r="167" spans="1:40" s="225" customFormat="1" x14ac:dyDescent="0.2">
      <c r="A167" s="212">
        <v>570</v>
      </c>
      <c r="B167" s="213" t="s">
        <v>703</v>
      </c>
      <c r="C167" s="213" t="s">
        <v>388</v>
      </c>
      <c r="D167" s="213" t="s">
        <v>342</v>
      </c>
      <c r="E167" s="214">
        <v>29373</v>
      </c>
      <c r="F167" s="215">
        <v>35.271232876712325</v>
      </c>
      <c r="G167" s="214">
        <v>43983</v>
      </c>
      <c r="H167" s="215">
        <v>4.3342465753424655</v>
      </c>
      <c r="I167" s="215">
        <f t="shared" si="2"/>
        <v>5</v>
      </c>
      <c r="J167" s="213" t="s">
        <v>38</v>
      </c>
      <c r="K167" s="213" t="s">
        <v>38</v>
      </c>
      <c r="L167" s="213" t="s">
        <v>394</v>
      </c>
      <c r="M167" s="213" t="s">
        <v>579</v>
      </c>
      <c r="N167" s="213" t="s">
        <v>395</v>
      </c>
      <c r="O167" s="213" t="s">
        <v>406</v>
      </c>
      <c r="P167" s="213" t="s">
        <v>407</v>
      </c>
      <c r="Q167" s="213" t="s">
        <v>363</v>
      </c>
      <c r="R167" s="213" t="s">
        <v>349</v>
      </c>
      <c r="S167" s="213" t="s">
        <v>350</v>
      </c>
      <c r="T167" s="213" t="s">
        <v>408</v>
      </c>
      <c r="U167" s="216">
        <v>61.23</v>
      </c>
      <c r="V167" s="217">
        <v>29264</v>
      </c>
      <c r="W167" s="218">
        <v>1890000</v>
      </c>
      <c r="X167" s="218" t="s">
        <v>576</v>
      </c>
      <c r="Y167" s="218">
        <v>30867.221950024501</v>
      </c>
      <c r="Z167" s="219">
        <v>1</v>
      </c>
      <c r="AA167" s="220">
        <v>1530.75</v>
      </c>
      <c r="AB167" s="220">
        <v>25</v>
      </c>
      <c r="AC167" s="220">
        <v>8.0992063492063495E-4</v>
      </c>
      <c r="AD167" s="221">
        <v>0.125</v>
      </c>
      <c r="AE167" s="222" t="s">
        <v>343</v>
      </c>
      <c r="AF167" s="217" t="s">
        <v>343</v>
      </c>
      <c r="AG167" s="217" t="s">
        <v>343</v>
      </c>
      <c r="AH167" s="223" t="s">
        <v>343</v>
      </c>
      <c r="AI167" s="223">
        <v>1</v>
      </c>
      <c r="AJ167" s="223" t="s">
        <v>343</v>
      </c>
      <c r="AK167" s="224" t="s">
        <v>453</v>
      </c>
      <c r="AL167" s="218">
        <v>17.011299999999999</v>
      </c>
      <c r="AM167" s="218">
        <v>0.68872049999999996</v>
      </c>
      <c r="AN167" s="218">
        <v>9.1360460000000003</v>
      </c>
    </row>
    <row r="168" spans="1:40" s="225" customFormat="1" x14ac:dyDescent="0.2">
      <c r="A168" s="212">
        <v>567</v>
      </c>
      <c r="B168" s="213" t="s">
        <v>704</v>
      </c>
      <c r="C168" s="213" t="s">
        <v>388</v>
      </c>
      <c r="D168" s="213" t="s">
        <v>342</v>
      </c>
      <c r="E168" s="214">
        <v>29068</v>
      </c>
      <c r="F168" s="215">
        <v>36.109589041095887</v>
      </c>
      <c r="G168" s="214">
        <v>45505</v>
      </c>
      <c r="H168" s="215">
        <v>8.5041095890410965</v>
      </c>
      <c r="I168" s="215">
        <f t="shared" si="2"/>
        <v>9</v>
      </c>
      <c r="J168" s="213" t="s">
        <v>38</v>
      </c>
      <c r="K168" s="213" t="s">
        <v>38</v>
      </c>
      <c r="L168" s="213" t="s">
        <v>394</v>
      </c>
      <c r="M168" s="213" t="s">
        <v>579</v>
      </c>
      <c r="N168" s="213" t="s">
        <v>395</v>
      </c>
      <c r="O168" s="213" t="s">
        <v>406</v>
      </c>
      <c r="P168" s="213" t="s">
        <v>407</v>
      </c>
      <c r="Q168" s="213" t="s">
        <v>363</v>
      </c>
      <c r="R168" s="213" t="s">
        <v>349</v>
      </c>
      <c r="S168" s="213" t="s">
        <v>350</v>
      </c>
      <c r="T168" s="213" t="s">
        <v>408</v>
      </c>
      <c r="U168" s="216">
        <v>480</v>
      </c>
      <c r="V168" s="217">
        <v>28944</v>
      </c>
      <c r="W168" s="218">
        <v>12037064.085615944</v>
      </c>
      <c r="X168" s="218" t="s">
        <v>352</v>
      </c>
      <c r="Y168" s="218">
        <v>25077.216845033217</v>
      </c>
      <c r="Z168" s="219">
        <v>1</v>
      </c>
      <c r="AA168" s="220">
        <v>12000</v>
      </c>
      <c r="AB168" s="220">
        <v>25</v>
      </c>
      <c r="AC168" s="220">
        <v>9.9692083672959456E-4</v>
      </c>
      <c r="AD168" s="221">
        <v>0.125</v>
      </c>
      <c r="AE168" s="222">
        <v>0.125</v>
      </c>
      <c r="AF168" s="217">
        <v>29221</v>
      </c>
      <c r="AG168" s="217">
        <v>30317</v>
      </c>
      <c r="AH168" s="223">
        <v>3</v>
      </c>
      <c r="AI168" s="223">
        <v>4</v>
      </c>
      <c r="AJ168" s="223">
        <v>1</v>
      </c>
      <c r="AK168" s="224" t="s">
        <v>453</v>
      </c>
      <c r="AL168" s="218">
        <v>17.011299999999999</v>
      </c>
      <c r="AM168" s="218">
        <v>0.68872049999999996</v>
      </c>
      <c r="AN168" s="218">
        <v>9.1360460000000003</v>
      </c>
    </row>
    <row r="169" spans="1:40" s="225" customFormat="1" x14ac:dyDescent="0.2">
      <c r="A169" s="212">
        <v>568</v>
      </c>
      <c r="B169" s="213" t="s">
        <v>705</v>
      </c>
      <c r="C169" s="213" t="s">
        <v>388</v>
      </c>
      <c r="D169" s="213" t="s">
        <v>342</v>
      </c>
      <c r="E169" s="214">
        <v>29068</v>
      </c>
      <c r="F169" s="215">
        <v>36.109589041095887</v>
      </c>
      <c r="G169" s="214">
        <v>43678</v>
      </c>
      <c r="H169" s="215">
        <v>3.4986301369863013</v>
      </c>
      <c r="I169" s="215">
        <f t="shared" si="2"/>
        <v>4</v>
      </c>
      <c r="J169" s="213" t="s">
        <v>38</v>
      </c>
      <c r="K169" s="213" t="s">
        <v>38</v>
      </c>
      <c r="L169" s="213" t="s">
        <v>394</v>
      </c>
      <c r="M169" s="213" t="s">
        <v>579</v>
      </c>
      <c r="N169" s="213" t="s">
        <v>395</v>
      </c>
      <c r="O169" s="213" t="s">
        <v>406</v>
      </c>
      <c r="P169" s="213" t="s">
        <v>407</v>
      </c>
      <c r="Q169" s="213" t="s">
        <v>363</v>
      </c>
      <c r="R169" s="213" t="s">
        <v>349</v>
      </c>
      <c r="S169" s="213" t="s">
        <v>350</v>
      </c>
      <c r="T169" s="213" t="s">
        <v>408</v>
      </c>
      <c r="U169" s="216">
        <v>446.95</v>
      </c>
      <c r="V169" s="217">
        <v>28944</v>
      </c>
      <c r="W169" s="218">
        <v>11208262.068887597</v>
      </c>
      <c r="X169" s="218" t="s">
        <v>352</v>
      </c>
      <c r="Y169" s="218">
        <v>25077.216845033217</v>
      </c>
      <c r="Z169" s="219">
        <v>1</v>
      </c>
      <c r="AA169" s="220">
        <v>11173.75</v>
      </c>
      <c r="AB169" s="220">
        <v>25</v>
      </c>
      <c r="AC169" s="220">
        <v>9.9692083672959456E-4</v>
      </c>
      <c r="AD169" s="221">
        <v>0.125</v>
      </c>
      <c r="AE169" s="222">
        <v>0.125</v>
      </c>
      <c r="AF169" s="217">
        <v>31218</v>
      </c>
      <c r="AG169" s="217" t="s">
        <v>343</v>
      </c>
      <c r="AH169" s="223" t="s">
        <v>343</v>
      </c>
      <c r="AI169" s="223">
        <v>2</v>
      </c>
      <c r="AJ169" s="223">
        <v>4</v>
      </c>
      <c r="AK169" s="224" t="s">
        <v>453</v>
      </c>
      <c r="AL169" s="218">
        <v>17.011299999999999</v>
      </c>
      <c r="AM169" s="218">
        <v>0.68872049999999996</v>
      </c>
      <c r="AN169" s="218">
        <v>9.1360460000000003</v>
      </c>
    </row>
    <row r="170" spans="1:40" s="225" customFormat="1" x14ac:dyDescent="0.2">
      <c r="A170" s="212">
        <v>1453</v>
      </c>
      <c r="B170" s="213" t="s">
        <v>706</v>
      </c>
      <c r="C170" s="213" t="s">
        <v>410</v>
      </c>
      <c r="D170" s="213" t="s">
        <v>342</v>
      </c>
      <c r="E170" s="214">
        <v>25993</v>
      </c>
      <c r="F170" s="215">
        <v>44.528767123287672</v>
      </c>
      <c r="G170" s="214">
        <v>44256</v>
      </c>
      <c r="H170" s="215">
        <v>5.0904109589041093</v>
      </c>
      <c r="I170" s="215">
        <f t="shared" si="2"/>
        <v>6</v>
      </c>
      <c r="J170" s="213" t="s">
        <v>40</v>
      </c>
      <c r="K170" s="213" t="s">
        <v>40</v>
      </c>
      <c r="L170" s="213" t="s">
        <v>584</v>
      </c>
      <c r="M170" s="213" t="s">
        <v>579</v>
      </c>
      <c r="N170" s="213" t="s">
        <v>395</v>
      </c>
      <c r="O170" s="213" t="s">
        <v>659</v>
      </c>
      <c r="P170" s="213" t="s">
        <v>660</v>
      </c>
      <c r="Q170" s="213" t="s">
        <v>363</v>
      </c>
      <c r="R170" s="213" t="s">
        <v>364</v>
      </c>
      <c r="S170" s="213" t="s">
        <v>350</v>
      </c>
      <c r="T170" s="213" t="s">
        <v>661</v>
      </c>
      <c r="U170" s="216">
        <v>6602.5</v>
      </c>
      <c r="V170" s="217">
        <v>25912</v>
      </c>
      <c r="W170" s="218">
        <v>732600745.010764</v>
      </c>
      <c r="X170" s="218" t="s">
        <v>352</v>
      </c>
      <c r="Y170" s="218">
        <v>110958.08330340992</v>
      </c>
      <c r="Z170" s="219">
        <v>1</v>
      </c>
      <c r="AA170" s="220">
        <v>3312800</v>
      </c>
      <c r="AB170" s="220">
        <v>501.74933737220749</v>
      </c>
      <c r="AC170" s="220">
        <v>4.5219719233991849E-3</v>
      </c>
      <c r="AD170" s="221">
        <v>0.125</v>
      </c>
      <c r="AE170" s="222" t="s">
        <v>343</v>
      </c>
      <c r="AF170" s="217" t="s">
        <v>343</v>
      </c>
      <c r="AG170" s="217" t="s">
        <v>343</v>
      </c>
      <c r="AH170" s="223" t="s">
        <v>343</v>
      </c>
      <c r="AI170" s="223" t="s">
        <v>343</v>
      </c>
      <c r="AJ170" s="223" t="s">
        <v>343</v>
      </c>
      <c r="AK170" s="224" t="s">
        <v>453</v>
      </c>
      <c r="AL170" s="218">
        <v>16.870889999999999</v>
      </c>
      <c r="AM170" s="218">
        <v>0.29997679999999999</v>
      </c>
      <c r="AN170" s="218">
        <v>5.334327</v>
      </c>
    </row>
    <row r="171" spans="1:40" s="225" customFormat="1" x14ac:dyDescent="0.2">
      <c r="A171" s="212">
        <v>1458</v>
      </c>
      <c r="B171" s="213" t="s">
        <v>707</v>
      </c>
      <c r="C171" s="213" t="s">
        <v>410</v>
      </c>
      <c r="D171" s="213" t="s">
        <v>342</v>
      </c>
      <c r="E171" s="214">
        <v>25965</v>
      </c>
      <c r="F171" s="215">
        <v>44.613698630136987</v>
      </c>
      <c r="G171" s="214">
        <v>44228</v>
      </c>
      <c r="H171" s="215">
        <v>5.0054794520547947</v>
      </c>
      <c r="I171" s="215">
        <f t="shared" si="2"/>
        <v>6</v>
      </c>
      <c r="J171" s="213" t="s">
        <v>40</v>
      </c>
      <c r="K171" s="213" t="s">
        <v>40</v>
      </c>
      <c r="L171" s="213" t="s">
        <v>584</v>
      </c>
      <c r="M171" s="213" t="s">
        <v>579</v>
      </c>
      <c r="N171" s="213" t="s">
        <v>395</v>
      </c>
      <c r="O171" s="213" t="s">
        <v>659</v>
      </c>
      <c r="P171" s="213" t="s">
        <v>660</v>
      </c>
      <c r="Q171" s="213" t="s">
        <v>363</v>
      </c>
      <c r="R171" s="213" t="s">
        <v>364</v>
      </c>
      <c r="S171" s="213" t="s">
        <v>350</v>
      </c>
      <c r="T171" s="213" t="s">
        <v>661</v>
      </c>
      <c r="U171" s="216">
        <v>4026.66</v>
      </c>
      <c r="V171" s="217">
        <v>25912</v>
      </c>
      <c r="W171" s="218">
        <v>446790475.71450859</v>
      </c>
      <c r="X171" s="218" t="s">
        <v>352</v>
      </c>
      <c r="Y171" s="218">
        <v>110958.08330340992</v>
      </c>
      <c r="Z171" s="219">
        <v>1</v>
      </c>
      <c r="AA171" s="220">
        <v>1764000</v>
      </c>
      <c r="AB171" s="220">
        <v>438.08019549701243</v>
      </c>
      <c r="AC171" s="220">
        <v>3.948159363019111E-3</v>
      </c>
      <c r="AD171" s="221">
        <v>0.125</v>
      </c>
      <c r="AE171" s="222" t="s">
        <v>343</v>
      </c>
      <c r="AF171" s="217" t="s">
        <v>343</v>
      </c>
      <c r="AG171" s="217" t="s">
        <v>343</v>
      </c>
      <c r="AH171" s="223" t="s">
        <v>343</v>
      </c>
      <c r="AI171" s="223" t="s">
        <v>343</v>
      </c>
      <c r="AJ171" s="223" t="s">
        <v>343</v>
      </c>
      <c r="AK171" s="224" t="s">
        <v>453</v>
      </c>
      <c r="AL171" s="218">
        <v>16.870889999999999</v>
      </c>
      <c r="AM171" s="218">
        <v>0.29997679999999999</v>
      </c>
      <c r="AN171" s="218">
        <v>5.334327</v>
      </c>
    </row>
    <row r="172" spans="1:40" s="225" customFormat="1" x14ac:dyDescent="0.2">
      <c r="A172" s="212">
        <v>471</v>
      </c>
      <c r="B172" s="213" t="s">
        <v>708</v>
      </c>
      <c r="C172" s="213" t="s">
        <v>385</v>
      </c>
      <c r="D172" s="213" t="s">
        <v>540</v>
      </c>
      <c r="E172" s="214">
        <v>26024</v>
      </c>
      <c r="F172" s="215">
        <v>42.145205479452052</v>
      </c>
      <c r="G172" s="214">
        <v>44287</v>
      </c>
      <c r="H172" s="215">
        <v>5.1671232876712327</v>
      </c>
      <c r="I172" s="215">
        <f t="shared" si="2"/>
        <v>6</v>
      </c>
      <c r="J172" s="213" t="s">
        <v>38</v>
      </c>
      <c r="K172" s="213" t="s">
        <v>38</v>
      </c>
      <c r="L172" s="213" t="s">
        <v>394</v>
      </c>
      <c r="M172" s="213" t="s">
        <v>579</v>
      </c>
      <c r="N172" s="213" t="s">
        <v>395</v>
      </c>
      <c r="O172" s="213" t="s">
        <v>580</v>
      </c>
      <c r="P172" s="213" t="s">
        <v>581</v>
      </c>
      <c r="Q172" s="213" t="s">
        <v>363</v>
      </c>
      <c r="R172" s="213" t="s">
        <v>343</v>
      </c>
      <c r="S172" s="213" t="s">
        <v>379</v>
      </c>
      <c r="T172" s="213" t="s">
        <v>582</v>
      </c>
      <c r="U172" s="216">
        <v>1689.38</v>
      </c>
      <c r="V172" s="217">
        <v>25910</v>
      </c>
      <c r="W172" s="218">
        <v>204598552.70423543</v>
      </c>
      <c r="X172" s="218" t="s">
        <v>366</v>
      </c>
      <c r="Y172" s="218">
        <v>121108.66276636127</v>
      </c>
      <c r="Z172" s="219" t="s">
        <v>343</v>
      </c>
      <c r="AA172" s="220">
        <v>94605.28</v>
      </c>
      <c r="AB172" s="220">
        <v>55.999999999999993</v>
      </c>
      <c r="AC172" s="220">
        <v>4.6239466872847313E-4</v>
      </c>
      <c r="AD172" s="221">
        <v>0.125</v>
      </c>
      <c r="AE172" s="222" t="s">
        <v>343</v>
      </c>
      <c r="AF172" s="217" t="s">
        <v>343</v>
      </c>
      <c r="AG172" s="217" t="s">
        <v>343</v>
      </c>
      <c r="AH172" s="223" t="s">
        <v>343</v>
      </c>
      <c r="AI172" s="223" t="s">
        <v>343</v>
      </c>
      <c r="AJ172" s="223" t="s">
        <v>343</v>
      </c>
      <c r="AK172" s="224" t="s">
        <v>453</v>
      </c>
      <c r="AL172" s="218" t="s">
        <v>343</v>
      </c>
      <c r="AM172" s="218" t="s">
        <v>343</v>
      </c>
      <c r="AN172" s="218" t="s">
        <v>343</v>
      </c>
    </row>
    <row r="173" spans="1:40" s="225" customFormat="1" x14ac:dyDescent="0.2">
      <c r="A173" s="212">
        <v>1457</v>
      </c>
      <c r="B173" s="213" t="s">
        <v>709</v>
      </c>
      <c r="C173" s="213" t="s">
        <v>410</v>
      </c>
      <c r="D173" s="213" t="s">
        <v>342</v>
      </c>
      <c r="E173" s="214">
        <v>25812</v>
      </c>
      <c r="F173" s="215">
        <v>45.032876712328765</v>
      </c>
      <c r="G173" s="214">
        <v>44075</v>
      </c>
      <c r="H173" s="215">
        <v>4.5863013698630137</v>
      </c>
      <c r="I173" s="215">
        <f t="shared" si="2"/>
        <v>5</v>
      </c>
      <c r="J173" s="213" t="s">
        <v>40</v>
      </c>
      <c r="K173" s="213" t="s">
        <v>40</v>
      </c>
      <c r="L173" s="213" t="s">
        <v>584</v>
      </c>
      <c r="M173" s="213" t="s">
        <v>579</v>
      </c>
      <c r="N173" s="213" t="s">
        <v>395</v>
      </c>
      <c r="O173" s="213" t="s">
        <v>593</v>
      </c>
      <c r="P173" s="213" t="s">
        <v>594</v>
      </c>
      <c r="Q173" s="213" t="s">
        <v>363</v>
      </c>
      <c r="R173" s="213" t="s">
        <v>349</v>
      </c>
      <c r="S173" s="213" t="s">
        <v>350</v>
      </c>
      <c r="T173" s="213" t="s">
        <v>595</v>
      </c>
      <c r="U173" s="216">
        <v>649.74</v>
      </c>
      <c r="V173" s="217">
        <v>25742</v>
      </c>
      <c r="W173" s="218">
        <v>186433508.10103467</v>
      </c>
      <c r="X173" s="218" t="s">
        <v>352</v>
      </c>
      <c r="Y173" s="218">
        <v>286935.55591626599</v>
      </c>
      <c r="Z173" s="219" t="s">
        <v>343</v>
      </c>
      <c r="AA173" s="220">
        <v>143610.72</v>
      </c>
      <c r="AB173" s="220">
        <v>221.02798042293841</v>
      </c>
      <c r="AC173" s="220">
        <v>7.7030530328363745E-4</v>
      </c>
      <c r="AD173" s="221">
        <v>0.125</v>
      </c>
      <c r="AE173" s="222" t="s">
        <v>343</v>
      </c>
      <c r="AF173" s="217" t="s">
        <v>343</v>
      </c>
      <c r="AG173" s="217" t="s">
        <v>343</v>
      </c>
      <c r="AH173" s="223" t="s">
        <v>343</v>
      </c>
      <c r="AI173" s="223" t="s">
        <v>343</v>
      </c>
      <c r="AJ173" s="223" t="s">
        <v>343</v>
      </c>
      <c r="AK173" s="224" t="s">
        <v>453</v>
      </c>
      <c r="AL173" s="218">
        <v>17.762419999999999</v>
      </c>
      <c r="AM173" s="218">
        <v>0.29186519999999999</v>
      </c>
      <c r="AN173" s="218">
        <v>5.2375389999999999</v>
      </c>
    </row>
    <row r="174" spans="1:40" s="225" customFormat="1" x14ac:dyDescent="0.2">
      <c r="A174" s="212">
        <v>1452</v>
      </c>
      <c r="B174" s="213" t="s">
        <v>710</v>
      </c>
      <c r="C174" s="213" t="s">
        <v>410</v>
      </c>
      <c r="D174" s="213" t="s">
        <v>342</v>
      </c>
      <c r="E174" s="214">
        <v>24807</v>
      </c>
      <c r="F174" s="215">
        <v>47.780821917808218</v>
      </c>
      <c r="G174" s="214">
        <v>43070</v>
      </c>
      <c r="H174" s="215">
        <v>1.8356164383561644</v>
      </c>
      <c r="I174" s="215">
        <f t="shared" si="2"/>
        <v>2</v>
      </c>
      <c r="J174" s="213" t="s">
        <v>40</v>
      </c>
      <c r="K174" s="213" t="s">
        <v>40</v>
      </c>
      <c r="L174" s="213" t="s">
        <v>584</v>
      </c>
      <c r="M174" s="213" t="s">
        <v>579</v>
      </c>
      <c r="N174" s="213" t="s">
        <v>395</v>
      </c>
      <c r="O174" s="213" t="s">
        <v>613</v>
      </c>
      <c r="P174" s="213" t="s">
        <v>614</v>
      </c>
      <c r="Q174" s="213" t="s">
        <v>363</v>
      </c>
      <c r="R174" s="213" t="s">
        <v>349</v>
      </c>
      <c r="S174" s="213" t="s">
        <v>350</v>
      </c>
      <c r="T174" s="213" t="s">
        <v>615</v>
      </c>
      <c r="U174" s="216">
        <v>3683.748</v>
      </c>
      <c r="V174" s="217">
        <v>24702</v>
      </c>
      <c r="W174" s="218">
        <v>463104981.02621937</v>
      </c>
      <c r="X174" s="218" t="s">
        <v>352</v>
      </c>
      <c r="Y174" s="218">
        <v>125715.70613033773</v>
      </c>
      <c r="Z174" s="219">
        <v>6</v>
      </c>
      <c r="AA174" s="220">
        <v>905176</v>
      </c>
      <c r="AB174" s="220">
        <v>245.72147714773106</v>
      </c>
      <c r="AC174" s="220">
        <v>1.9545805747849475E-3</v>
      </c>
      <c r="AD174" s="221">
        <v>0.125</v>
      </c>
      <c r="AE174" s="222" t="s">
        <v>343</v>
      </c>
      <c r="AF174" s="217" t="s">
        <v>343</v>
      </c>
      <c r="AG174" s="217" t="s">
        <v>343</v>
      </c>
      <c r="AH174" s="223" t="s">
        <v>343</v>
      </c>
      <c r="AI174" s="223" t="s">
        <v>343</v>
      </c>
      <c r="AJ174" s="223" t="s">
        <v>343</v>
      </c>
      <c r="AK174" s="224" t="s">
        <v>453</v>
      </c>
      <c r="AL174" s="218">
        <v>16.623419999999999</v>
      </c>
      <c r="AM174" s="218">
        <v>0.34905229999999998</v>
      </c>
      <c r="AN174" s="218">
        <v>5.2822899999999997</v>
      </c>
    </row>
    <row r="175" spans="1:40" s="225" customFormat="1" x14ac:dyDescent="0.2">
      <c r="A175" s="212">
        <v>1451</v>
      </c>
      <c r="B175" s="213" t="s">
        <v>711</v>
      </c>
      <c r="C175" s="213" t="s">
        <v>410</v>
      </c>
      <c r="D175" s="213" t="s">
        <v>342</v>
      </c>
      <c r="E175" s="214">
        <v>24807</v>
      </c>
      <c r="F175" s="215">
        <v>47.780821917808218</v>
      </c>
      <c r="G175" s="214">
        <v>43070</v>
      </c>
      <c r="H175" s="215">
        <v>1.8356164383561644</v>
      </c>
      <c r="I175" s="215">
        <f t="shared" si="2"/>
        <v>2</v>
      </c>
      <c r="J175" s="213" t="s">
        <v>40</v>
      </c>
      <c r="K175" s="213" t="s">
        <v>40</v>
      </c>
      <c r="L175" s="213" t="s">
        <v>584</v>
      </c>
      <c r="M175" s="213" t="s">
        <v>579</v>
      </c>
      <c r="N175" s="213" t="s">
        <v>395</v>
      </c>
      <c r="O175" s="213" t="s">
        <v>601</v>
      </c>
      <c r="P175" s="213" t="s">
        <v>602</v>
      </c>
      <c r="Q175" s="213" t="s">
        <v>363</v>
      </c>
      <c r="R175" s="213" t="s">
        <v>349</v>
      </c>
      <c r="S175" s="213" t="s">
        <v>350</v>
      </c>
      <c r="T175" s="213" t="s">
        <v>603</v>
      </c>
      <c r="U175" s="216">
        <v>1827.73</v>
      </c>
      <c r="V175" s="217">
        <v>24702</v>
      </c>
      <c r="W175" s="218">
        <v>221353936.19796151</v>
      </c>
      <c r="X175" s="218" t="s">
        <v>366</v>
      </c>
      <c r="Y175" s="218">
        <v>121108.66276636129</v>
      </c>
      <c r="Z175" s="219">
        <v>5</v>
      </c>
      <c r="AA175" s="220">
        <v>433546.8</v>
      </c>
      <c r="AB175" s="220">
        <v>237.20505763980455</v>
      </c>
      <c r="AC175" s="220">
        <v>1.958613465144211E-3</v>
      </c>
      <c r="AD175" s="221">
        <v>0.125</v>
      </c>
      <c r="AE175" s="222" t="s">
        <v>343</v>
      </c>
      <c r="AF175" s="217" t="s">
        <v>343</v>
      </c>
      <c r="AG175" s="217" t="s">
        <v>343</v>
      </c>
      <c r="AH175" s="223" t="s">
        <v>343</v>
      </c>
      <c r="AI175" s="223" t="s">
        <v>343</v>
      </c>
      <c r="AJ175" s="223" t="s">
        <v>343</v>
      </c>
      <c r="AK175" s="224" t="s">
        <v>453</v>
      </c>
      <c r="AL175" s="218">
        <v>16.07131</v>
      </c>
      <c r="AM175" s="218">
        <v>0.31866689999999998</v>
      </c>
      <c r="AN175" s="218">
        <v>4.953856</v>
      </c>
    </row>
    <row r="176" spans="1:40" s="225" customFormat="1" x14ac:dyDescent="0.2">
      <c r="A176" s="212">
        <v>1450</v>
      </c>
      <c r="B176" s="213" t="s">
        <v>712</v>
      </c>
      <c r="C176" s="213" t="s">
        <v>410</v>
      </c>
      <c r="D176" s="213" t="s">
        <v>342</v>
      </c>
      <c r="E176" s="214">
        <v>24777</v>
      </c>
      <c r="F176" s="215">
        <v>47.865753424657534</v>
      </c>
      <c r="G176" s="214">
        <v>43040</v>
      </c>
      <c r="H176" s="215">
        <v>1.7506849315068493</v>
      </c>
      <c r="I176" s="215">
        <f t="shared" si="2"/>
        <v>2</v>
      </c>
      <c r="J176" s="213" t="s">
        <v>40</v>
      </c>
      <c r="K176" s="213" t="s">
        <v>40</v>
      </c>
      <c r="L176" s="213" t="s">
        <v>584</v>
      </c>
      <c r="M176" s="213" t="s">
        <v>579</v>
      </c>
      <c r="N176" s="213" t="s">
        <v>395</v>
      </c>
      <c r="O176" s="213" t="s">
        <v>713</v>
      </c>
      <c r="P176" s="213" t="s">
        <v>714</v>
      </c>
      <c r="Q176" s="213" t="s">
        <v>363</v>
      </c>
      <c r="R176" s="213" t="s">
        <v>349</v>
      </c>
      <c r="S176" s="213" t="s">
        <v>350</v>
      </c>
      <c r="T176" s="213" t="s">
        <v>595</v>
      </c>
      <c r="U176" s="216">
        <v>5917.99</v>
      </c>
      <c r="V176" s="217">
        <v>24653</v>
      </c>
      <c r="W176" s="218">
        <v>716719855.16469836</v>
      </c>
      <c r="X176" s="218" t="s">
        <v>366</v>
      </c>
      <c r="Y176" s="218">
        <v>121108.66276636127</v>
      </c>
      <c r="Z176" s="219">
        <v>3</v>
      </c>
      <c r="AA176" s="220">
        <v>308157.71999999997</v>
      </c>
      <c r="AB176" s="220">
        <v>52.071348549085073</v>
      </c>
      <c r="AC176" s="220">
        <v>4.2995560647498317E-4</v>
      </c>
      <c r="AD176" s="221">
        <v>0.125</v>
      </c>
      <c r="AE176" s="222" t="s">
        <v>343</v>
      </c>
      <c r="AF176" s="217" t="s">
        <v>343</v>
      </c>
      <c r="AG176" s="217" t="s">
        <v>343</v>
      </c>
      <c r="AH176" s="223" t="s">
        <v>343</v>
      </c>
      <c r="AI176" s="223" t="s">
        <v>343</v>
      </c>
      <c r="AJ176" s="223" t="s">
        <v>343</v>
      </c>
      <c r="AK176" s="224" t="s">
        <v>453</v>
      </c>
      <c r="AL176" s="218">
        <v>16.643630000000002</v>
      </c>
      <c r="AM176" s="218">
        <v>0.31239899999999998</v>
      </c>
      <c r="AN176" s="218">
        <v>5.7755809999999999</v>
      </c>
    </row>
    <row r="177" spans="1:40" s="225" customFormat="1" x14ac:dyDescent="0.2">
      <c r="A177" s="212">
        <v>1448</v>
      </c>
      <c r="B177" s="213" t="s">
        <v>715</v>
      </c>
      <c r="C177" s="213" t="s">
        <v>410</v>
      </c>
      <c r="D177" s="213" t="s">
        <v>342</v>
      </c>
      <c r="E177" s="214">
        <v>24807</v>
      </c>
      <c r="F177" s="215">
        <v>47.780821917808218</v>
      </c>
      <c r="G177" s="214">
        <v>43070</v>
      </c>
      <c r="H177" s="215">
        <v>1.8356164383561644</v>
      </c>
      <c r="I177" s="215">
        <f t="shared" si="2"/>
        <v>2</v>
      </c>
      <c r="J177" s="213" t="s">
        <v>40</v>
      </c>
      <c r="K177" s="213" t="s">
        <v>40</v>
      </c>
      <c r="L177" s="213" t="s">
        <v>584</v>
      </c>
      <c r="M177" s="213" t="s">
        <v>579</v>
      </c>
      <c r="N177" s="213" t="s">
        <v>395</v>
      </c>
      <c r="O177" s="213" t="s">
        <v>613</v>
      </c>
      <c r="P177" s="213" t="s">
        <v>614</v>
      </c>
      <c r="Q177" s="213" t="s">
        <v>363</v>
      </c>
      <c r="R177" s="213" t="s">
        <v>349</v>
      </c>
      <c r="S177" s="213" t="s">
        <v>350</v>
      </c>
      <c r="T177" s="213" t="s">
        <v>615</v>
      </c>
      <c r="U177" s="216">
        <v>3954.01</v>
      </c>
      <c r="V177" s="217">
        <v>24646</v>
      </c>
      <c r="W177" s="218">
        <v>497081159.19641668</v>
      </c>
      <c r="X177" s="218" t="s">
        <v>352</v>
      </c>
      <c r="Y177" s="218">
        <v>125715.70613033773</v>
      </c>
      <c r="Z177" s="219">
        <v>5</v>
      </c>
      <c r="AA177" s="220">
        <v>69234.715100000001</v>
      </c>
      <c r="AB177" s="220">
        <v>17.509999999999998</v>
      </c>
      <c r="AC177" s="220">
        <v>1.3928251718879289E-4</v>
      </c>
      <c r="AD177" s="221">
        <v>0.125</v>
      </c>
      <c r="AE177" s="222" t="s">
        <v>343</v>
      </c>
      <c r="AF177" s="217" t="s">
        <v>343</v>
      </c>
      <c r="AG177" s="217" t="s">
        <v>343</v>
      </c>
      <c r="AH177" s="223" t="s">
        <v>343</v>
      </c>
      <c r="AI177" s="223" t="s">
        <v>343</v>
      </c>
      <c r="AJ177" s="223" t="s">
        <v>343</v>
      </c>
      <c r="AK177" s="224" t="s">
        <v>453</v>
      </c>
      <c r="AL177" s="218">
        <v>16.623419999999999</v>
      </c>
      <c r="AM177" s="218">
        <v>0.34905229999999998</v>
      </c>
      <c r="AN177" s="218">
        <v>5.2822899999999997</v>
      </c>
    </row>
    <row r="178" spans="1:40" s="225" customFormat="1" x14ac:dyDescent="0.2">
      <c r="A178" s="212">
        <v>1523</v>
      </c>
      <c r="B178" s="213" t="s">
        <v>716</v>
      </c>
      <c r="C178" s="213" t="s">
        <v>410</v>
      </c>
      <c r="D178" s="213" t="s">
        <v>342</v>
      </c>
      <c r="E178" s="214">
        <v>24777</v>
      </c>
      <c r="F178" s="215">
        <v>47.865753424657534</v>
      </c>
      <c r="G178" s="214">
        <v>43040</v>
      </c>
      <c r="H178" s="215">
        <v>1.7506849315068493</v>
      </c>
      <c r="I178" s="215">
        <f t="shared" si="2"/>
        <v>2</v>
      </c>
      <c r="J178" s="213" t="s">
        <v>40</v>
      </c>
      <c r="K178" s="213" t="s">
        <v>40</v>
      </c>
      <c r="L178" s="213" t="s">
        <v>584</v>
      </c>
      <c r="M178" s="213" t="s">
        <v>579</v>
      </c>
      <c r="N178" s="213" t="s">
        <v>395</v>
      </c>
      <c r="O178" s="213" t="s">
        <v>624</v>
      </c>
      <c r="P178" s="213" t="s">
        <v>625</v>
      </c>
      <c r="Q178" s="213" t="s">
        <v>363</v>
      </c>
      <c r="R178" s="213" t="s">
        <v>349</v>
      </c>
      <c r="S178" s="213" t="s">
        <v>350</v>
      </c>
      <c r="T178" s="213" t="s">
        <v>626</v>
      </c>
      <c r="U178" s="216">
        <v>572.03</v>
      </c>
      <c r="V178" s="217">
        <v>24646</v>
      </c>
      <c r="W178" s="218">
        <v>69277788.362241641</v>
      </c>
      <c r="X178" s="218" t="s">
        <v>366</v>
      </c>
      <c r="Y178" s="218">
        <v>121108.66276636129</v>
      </c>
      <c r="Z178" s="219" t="s">
        <v>343</v>
      </c>
      <c r="AA178" s="220">
        <v>30433.57</v>
      </c>
      <c r="AB178" s="220">
        <v>53.202751603936861</v>
      </c>
      <c r="AC178" s="220">
        <v>4.3929765541688624E-4</v>
      </c>
      <c r="AD178" s="221">
        <v>0.125</v>
      </c>
      <c r="AE178" s="222" t="s">
        <v>343</v>
      </c>
      <c r="AF178" s="217" t="s">
        <v>343</v>
      </c>
      <c r="AG178" s="217" t="s">
        <v>343</v>
      </c>
      <c r="AH178" s="223" t="s">
        <v>343</v>
      </c>
      <c r="AI178" s="223" t="s">
        <v>343</v>
      </c>
      <c r="AJ178" s="223" t="s">
        <v>343</v>
      </c>
      <c r="AK178" s="224" t="s">
        <v>453</v>
      </c>
      <c r="AL178" s="218">
        <v>16.79149</v>
      </c>
      <c r="AM178" s="218">
        <v>0.29931010000000002</v>
      </c>
      <c r="AN178" s="218">
        <v>4.7577420000000004</v>
      </c>
    </row>
    <row r="179" spans="1:40" s="225" customFormat="1" x14ac:dyDescent="0.2">
      <c r="A179" s="212">
        <v>1447</v>
      </c>
      <c r="B179" s="213" t="s">
        <v>717</v>
      </c>
      <c r="C179" s="213" t="s">
        <v>410</v>
      </c>
      <c r="D179" s="213" t="s">
        <v>342</v>
      </c>
      <c r="E179" s="214">
        <v>24442</v>
      </c>
      <c r="F179" s="215">
        <v>48.783561643835618</v>
      </c>
      <c r="G179" s="214">
        <v>42705</v>
      </c>
      <c r="H179" s="215">
        <v>0.83561643835616439</v>
      </c>
      <c r="I179" s="215">
        <f t="shared" si="2"/>
        <v>1</v>
      </c>
      <c r="J179" s="213" t="s">
        <v>40</v>
      </c>
      <c r="K179" s="213" t="s">
        <v>40</v>
      </c>
      <c r="L179" s="213" t="s">
        <v>584</v>
      </c>
      <c r="M179" s="213" t="s">
        <v>579</v>
      </c>
      <c r="N179" s="213" t="s">
        <v>395</v>
      </c>
      <c r="O179" s="213" t="s">
        <v>593</v>
      </c>
      <c r="P179" s="213" t="s">
        <v>594</v>
      </c>
      <c r="Q179" s="213" t="s">
        <v>363</v>
      </c>
      <c r="R179" s="213" t="s">
        <v>349</v>
      </c>
      <c r="S179" s="213" t="s">
        <v>350</v>
      </c>
      <c r="T179" s="213" t="s">
        <v>595</v>
      </c>
      <c r="U179" s="216">
        <v>6074.23</v>
      </c>
      <c r="V179" s="217">
        <v>24377</v>
      </c>
      <c r="W179" s="218">
        <v>1742912561.8132603</v>
      </c>
      <c r="X179" s="218" t="s">
        <v>352</v>
      </c>
      <c r="Y179" s="218">
        <v>286935.55591626599</v>
      </c>
      <c r="Z179" s="219">
        <v>5</v>
      </c>
      <c r="AA179" s="220">
        <v>184355.43</v>
      </c>
      <c r="AB179" s="220">
        <v>30.350419723981478</v>
      </c>
      <c r="AC179" s="220">
        <v>1.0577434235037217E-4</v>
      </c>
      <c r="AD179" s="221">
        <v>0.125</v>
      </c>
      <c r="AE179" s="222" t="s">
        <v>343</v>
      </c>
      <c r="AF179" s="217" t="s">
        <v>343</v>
      </c>
      <c r="AG179" s="217" t="s">
        <v>343</v>
      </c>
      <c r="AH179" s="223" t="s">
        <v>343</v>
      </c>
      <c r="AI179" s="223" t="s">
        <v>343</v>
      </c>
      <c r="AJ179" s="223" t="s">
        <v>343</v>
      </c>
      <c r="AK179" s="224" t="s">
        <v>453</v>
      </c>
      <c r="AL179" s="218">
        <v>17.762419999999999</v>
      </c>
      <c r="AM179" s="218">
        <v>0.29186519999999999</v>
      </c>
      <c r="AN179" s="218">
        <v>5.2375389999999999</v>
      </c>
    </row>
    <row r="180" spans="1:40" s="225" customFormat="1" x14ac:dyDescent="0.2">
      <c r="A180" s="212">
        <v>1519</v>
      </c>
      <c r="B180" s="213" t="s">
        <v>718</v>
      </c>
      <c r="C180" s="213" t="s">
        <v>410</v>
      </c>
      <c r="D180" s="213" t="s">
        <v>342</v>
      </c>
      <c r="E180" s="214">
        <v>24442</v>
      </c>
      <c r="F180" s="215">
        <v>48.783561643835618</v>
      </c>
      <c r="G180" s="214">
        <v>42705</v>
      </c>
      <c r="H180" s="215">
        <v>0.83561643835616439</v>
      </c>
      <c r="I180" s="215">
        <f t="shared" si="2"/>
        <v>1</v>
      </c>
      <c r="J180" s="213" t="s">
        <v>40</v>
      </c>
      <c r="K180" s="213" t="s">
        <v>40</v>
      </c>
      <c r="L180" s="213" t="s">
        <v>584</v>
      </c>
      <c r="M180" s="213" t="s">
        <v>579</v>
      </c>
      <c r="N180" s="213" t="s">
        <v>395</v>
      </c>
      <c r="O180" s="213" t="s">
        <v>585</v>
      </c>
      <c r="P180" s="213" t="s">
        <v>586</v>
      </c>
      <c r="Q180" s="213" t="s">
        <v>363</v>
      </c>
      <c r="R180" s="213" t="s">
        <v>349</v>
      </c>
      <c r="S180" s="213" t="s">
        <v>350</v>
      </c>
      <c r="T180" s="213" t="s">
        <v>587</v>
      </c>
      <c r="U180" s="216">
        <v>740.8</v>
      </c>
      <c r="V180" s="217">
        <v>24377</v>
      </c>
      <c r="W180" s="218">
        <v>614997587.09758639</v>
      </c>
      <c r="X180" s="218" t="s">
        <v>352</v>
      </c>
      <c r="Y180" s="218">
        <v>830180.32815548929</v>
      </c>
      <c r="Z180" s="219">
        <v>3</v>
      </c>
      <c r="AA180" s="220">
        <v>334798.56</v>
      </c>
      <c r="AB180" s="220">
        <v>451.94190064794822</v>
      </c>
      <c r="AC180" s="220">
        <v>5.4439003830900382E-4</v>
      </c>
      <c r="AD180" s="221">
        <v>0.125</v>
      </c>
      <c r="AE180" s="222" t="s">
        <v>343</v>
      </c>
      <c r="AF180" s="217" t="s">
        <v>343</v>
      </c>
      <c r="AG180" s="217" t="s">
        <v>343</v>
      </c>
      <c r="AH180" s="223" t="s">
        <v>343</v>
      </c>
      <c r="AI180" s="223" t="s">
        <v>343</v>
      </c>
      <c r="AJ180" s="223" t="s">
        <v>343</v>
      </c>
      <c r="AK180" s="224" t="s">
        <v>453</v>
      </c>
      <c r="AL180" s="218">
        <v>17.502680000000002</v>
      </c>
      <c r="AM180" s="218">
        <v>0.2110997</v>
      </c>
      <c r="AN180" s="218">
        <v>4.5937409999999996</v>
      </c>
    </row>
    <row r="181" spans="1:40" s="225" customFormat="1" x14ac:dyDescent="0.2">
      <c r="A181" s="212">
        <v>1482</v>
      </c>
      <c r="B181" s="213" t="s">
        <v>719</v>
      </c>
      <c r="C181" s="213" t="s">
        <v>410</v>
      </c>
      <c r="D181" s="213" t="s">
        <v>342</v>
      </c>
      <c r="E181" s="214">
        <v>24442</v>
      </c>
      <c r="F181" s="215">
        <v>48.783561643835618</v>
      </c>
      <c r="G181" s="214">
        <v>42705</v>
      </c>
      <c r="H181" s="215">
        <v>0.83561643835616439</v>
      </c>
      <c r="I181" s="215">
        <f t="shared" si="2"/>
        <v>1</v>
      </c>
      <c r="J181" s="213" t="s">
        <v>40</v>
      </c>
      <c r="K181" s="213" t="s">
        <v>40</v>
      </c>
      <c r="L181" s="213" t="s">
        <v>584</v>
      </c>
      <c r="M181" s="213" t="s">
        <v>579</v>
      </c>
      <c r="N181" s="213" t="s">
        <v>395</v>
      </c>
      <c r="O181" s="213" t="s">
        <v>671</v>
      </c>
      <c r="P181" s="213" t="s">
        <v>672</v>
      </c>
      <c r="Q181" s="213" t="s">
        <v>363</v>
      </c>
      <c r="R181" s="213" t="s">
        <v>343</v>
      </c>
      <c r="S181" s="213" t="s">
        <v>350</v>
      </c>
      <c r="T181" s="213" t="s">
        <v>673</v>
      </c>
      <c r="U181" s="216">
        <v>4294.5630000000001</v>
      </c>
      <c r="V181" s="217">
        <v>24377</v>
      </c>
      <c r="W181" s="218">
        <v>520108782.09589285</v>
      </c>
      <c r="X181" s="218" t="s">
        <v>366</v>
      </c>
      <c r="Y181" s="218">
        <v>121108.66276636129</v>
      </c>
      <c r="Z181" s="219" t="s">
        <v>343</v>
      </c>
      <c r="AA181" s="220" t="s">
        <v>343</v>
      </c>
      <c r="AB181" s="220" t="s">
        <v>343</v>
      </c>
      <c r="AC181" s="220" t="s">
        <v>343</v>
      </c>
      <c r="AD181" s="221">
        <v>0.125</v>
      </c>
      <c r="AE181" s="222" t="s">
        <v>343</v>
      </c>
      <c r="AF181" s="217" t="s">
        <v>343</v>
      </c>
      <c r="AG181" s="217" t="s">
        <v>343</v>
      </c>
      <c r="AH181" s="223" t="s">
        <v>343</v>
      </c>
      <c r="AI181" s="223" t="s">
        <v>343</v>
      </c>
      <c r="AJ181" s="223" t="s">
        <v>343</v>
      </c>
      <c r="AK181" s="224" t="s">
        <v>453</v>
      </c>
      <c r="AL181" s="218">
        <v>17.228549999999998</v>
      </c>
      <c r="AM181" s="218">
        <v>0.2663547</v>
      </c>
      <c r="AN181" s="218">
        <v>4.7821939999999996</v>
      </c>
    </row>
    <row r="182" spans="1:40" s="225" customFormat="1" x14ac:dyDescent="0.2">
      <c r="A182" s="212">
        <v>1485</v>
      </c>
      <c r="B182" s="213" t="s">
        <v>720</v>
      </c>
      <c r="C182" s="213" t="s">
        <v>410</v>
      </c>
      <c r="D182" s="213" t="s">
        <v>342</v>
      </c>
      <c r="E182" s="214">
        <v>24442</v>
      </c>
      <c r="F182" s="215">
        <v>48.783561643835618</v>
      </c>
      <c r="G182" s="214">
        <v>42705</v>
      </c>
      <c r="H182" s="215">
        <v>0.83561643835616439</v>
      </c>
      <c r="I182" s="215">
        <f t="shared" si="2"/>
        <v>1</v>
      </c>
      <c r="J182" s="213" t="s">
        <v>40</v>
      </c>
      <c r="K182" s="213" t="s">
        <v>40</v>
      </c>
      <c r="L182" s="213" t="s">
        <v>584</v>
      </c>
      <c r="M182" s="213" t="s">
        <v>579</v>
      </c>
      <c r="N182" s="213" t="s">
        <v>395</v>
      </c>
      <c r="O182" s="213" t="s">
        <v>343</v>
      </c>
      <c r="P182" s="213" t="s">
        <v>343</v>
      </c>
      <c r="Q182" s="213" t="s">
        <v>343</v>
      </c>
      <c r="R182" s="213" t="s">
        <v>343</v>
      </c>
      <c r="S182" s="213" t="s">
        <v>343</v>
      </c>
      <c r="T182" s="213" t="s">
        <v>343</v>
      </c>
      <c r="U182" s="216">
        <v>2966.76</v>
      </c>
      <c r="V182" s="217">
        <v>24377</v>
      </c>
      <c r="W182" s="218">
        <v>359300336.34873003</v>
      </c>
      <c r="X182" s="218" t="s">
        <v>366</v>
      </c>
      <c r="Y182" s="218">
        <v>121108.66276636129</v>
      </c>
      <c r="Z182" s="219">
        <v>3</v>
      </c>
      <c r="AA182" s="220">
        <v>334798.56</v>
      </c>
      <c r="AB182" s="220">
        <v>112.84989685717751</v>
      </c>
      <c r="AC182" s="220">
        <v>9.3180697630923157E-4</v>
      </c>
      <c r="AD182" s="221" t="s">
        <v>343</v>
      </c>
      <c r="AE182" s="222" t="s">
        <v>343</v>
      </c>
      <c r="AF182" s="217" t="s">
        <v>343</v>
      </c>
      <c r="AG182" s="217" t="s">
        <v>343</v>
      </c>
      <c r="AH182" s="223" t="s">
        <v>343</v>
      </c>
      <c r="AI182" s="223" t="s">
        <v>343</v>
      </c>
      <c r="AJ182" s="223" t="s">
        <v>343</v>
      </c>
      <c r="AK182" s="224" t="s">
        <v>453</v>
      </c>
      <c r="AL182" s="218" t="s">
        <v>343</v>
      </c>
      <c r="AM182" s="218" t="s">
        <v>343</v>
      </c>
      <c r="AN182" s="218" t="s">
        <v>343</v>
      </c>
    </row>
    <row r="183" spans="1:40" s="225" customFormat="1" x14ac:dyDescent="0.2">
      <c r="A183" s="212">
        <v>1521</v>
      </c>
      <c r="B183" s="213" t="s">
        <v>721</v>
      </c>
      <c r="C183" s="213" t="s">
        <v>410</v>
      </c>
      <c r="D183" s="213" t="s">
        <v>342</v>
      </c>
      <c r="E183" s="214">
        <v>24442</v>
      </c>
      <c r="F183" s="215">
        <v>48.783561643835618</v>
      </c>
      <c r="G183" s="214">
        <v>42705</v>
      </c>
      <c r="H183" s="215">
        <v>0.83561643835616439</v>
      </c>
      <c r="I183" s="215">
        <f t="shared" si="2"/>
        <v>1</v>
      </c>
      <c r="J183" s="213" t="s">
        <v>40</v>
      </c>
      <c r="K183" s="213" t="s">
        <v>40</v>
      </c>
      <c r="L183" s="213" t="s">
        <v>584</v>
      </c>
      <c r="M183" s="213" t="s">
        <v>579</v>
      </c>
      <c r="N183" s="213" t="s">
        <v>395</v>
      </c>
      <c r="O183" s="213" t="s">
        <v>650</v>
      </c>
      <c r="P183" s="213" t="s">
        <v>651</v>
      </c>
      <c r="Q183" s="213" t="s">
        <v>363</v>
      </c>
      <c r="R183" s="213" t="s">
        <v>364</v>
      </c>
      <c r="S183" s="213" t="s">
        <v>350</v>
      </c>
      <c r="T183" s="213" t="s">
        <v>652</v>
      </c>
      <c r="U183" s="216">
        <v>1661.63</v>
      </c>
      <c r="V183" s="217">
        <v>24377</v>
      </c>
      <c r="W183" s="218">
        <v>221547657.31155172</v>
      </c>
      <c r="X183" s="218" t="s">
        <v>352</v>
      </c>
      <c r="Y183" s="218">
        <v>133331.52224716195</v>
      </c>
      <c r="Z183" s="219">
        <v>1</v>
      </c>
      <c r="AA183" s="220">
        <v>3678</v>
      </c>
      <c r="AB183" s="220">
        <v>2.2134891642543764</v>
      </c>
      <c r="AC183" s="220">
        <v>1.6601394231074207E-5</v>
      </c>
      <c r="AD183" s="221">
        <v>0.125</v>
      </c>
      <c r="AE183" s="222" t="s">
        <v>343</v>
      </c>
      <c r="AF183" s="217" t="s">
        <v>343</v>
      </c>
      <c r="AG183" s="217" t="s">
        <v>343</v>
      </c>
      <c r="AH183" s="223" t="s">
        <v>343</v>
      </c>
      <c r="AI183" s="223" t="s">
        <v>343</v>
      </c>
      <c r="AJ183" s="223" t="s">
        <v>343</v>
      </c>
      <c r="AK183" s="224" t="s">
        <v>453</v>
      </c>
      <c r="AL183" s="218">
        <v>17.756309999999999</v>
      </c>
      <c r="AM183" s="218">
        <v>0.2410834</v>
      </c>
      <c r="AN183" s="218">
        <v>5.1851820000000002</v>
      </c>
    </row>
    <row r="184" spans="1:40" s="225" customFormat="1" x14ac:dyDescent="0.2">
      <c r="A184" s="212">
        <v>1483</v>
      </c>
      <c r="B184" s="213" t="s">
        <v>722</v>
      </c>
      <c r="C184" s="213" t="s">
        <v>410</v>
      </c>
      <c r="D184" s="213" t="s">
        <v>342</v>
      </c>
      <c r="E184" s="214">
        <v>24442</v>
      </c>
      <c r="F184" s="215">
        <v>48.783561643835618</v>
      </c>
      <c r="G184" s="214">
        <v>42705</v>
      </c>
      <c r="H184" s="215">
        <v>0.83561643835616439</v>
      </c>
      <c r="I184" s="215">
        <f t="shared" si="2"/>
        <v>1</v>
      </c>
      <c r="J184" s="213" t="s">
        <v>40</v>
      </c>
      <c r="K184" s="213" t="s">
        <v>40</v>
      </c>
      <c r="L184" s="213" t="s">
        <v>584</v>
      </c>
      <c r="M184" s="213" t="s">
        <v>579</v>
      </c>
      <c r="N184" s="213" t="s">
        <v>395</v>
      </c>
      <c r="O184" s="213" t="s">
        <v>671</v>
      </c>
      <c r="P184" s="213" t="s">
        <v>672</v>
      </c>
      <c r="Q184" s="213" t="s">
        <v>363</v>
      </c>
      <c r="R184" s="213" t="s">
        <v>343</v>
      </c>
      <c r="S184" s="213" t="s">
        <v>350</v>
      </c>
      <c r="T184" s="213" t="s">
        <v>673</v>
      </c>
      <c r="U184" s="216">
        <v>996.84</v>
      </c>
      <c r="V184" s="217">
        <v>24377</v>
      </c>
      <c r="W184" s="218">
        <v>120725959.39201958</v>
      </c>
      <c r="X184" s="218" t="s">
        <v>366</v>
      </c>
      <c r="Y184" s="218">
        <v>121108.66276636129</v>
      </c>
      <c r="Z184" s="219" t="s">
        <v>343</v>
      </c>
      <c r="AA184" s="220" t="s">
        <v>343</v>
      </c>
      <c r="AB184" s="220" t="s">
        <v>343</v>
      </c>
      <c r="AC184" s="220" t="s">
        <v>343</v>
      </c>
      <c r="AD184" s="221">
        <v>0.125</v>
      </c>
      <c r="AE184" s="222" t="s">
        <v>343</v>
      </c>
      <c r="AF184" s="217" t="s">
        <v>343</v>
      </c>
      <c r="AG184" s="217" t="s">
        <v>343</v>
      </c>
      <c r="AH184" s="223" t="s">
        <v>343</v>
      </c>
      <c r="AI184" s="223" t="s">
        <v>343</v>
      </c>
      <c r="AJ184" s="223" t="s">
        <v>343</v>
      </c>
      <c r="AK184" s="224" t="s">
        <v>453</v>
      </c>
      <c r="AL184" s="218">
        <v>17.228549999999998</v>
      </c>
      <c r="AM184" s="218">
        <v>0.2663547</v>
      </c>
      <c r="AN184" s="218">
        <v>4.7821939999999996</v>
      </c>
    </row>
    <row r="185" spans="1:40" s="225" customFormat="1" x14ac:dyDescent="0.2">
      <c r="A185" s="212">
        <v>1480</v>
      </c>
      <c r="B185" s="213" t="s">
        <v>723</v>
      </c>
      <c r="C185" s="213" t="s">
        <v>410</v>
      </c>
      <c r="D185" s="213" t="s">
        <v>342</v>
      </c>
      <c r="E185" s="214">
        <v>24442</v>
      </c>
      <c r="F185" s="215">
        <v>48.783561643835618</v>
      </c>
      <c r="G185" s="214">
        <v>42705</v>
      </c>
      <c r="H185" s="215">
        <v>0.83561643835616439</v>
      </c>
      <c r="I185" s="215">
        <f t="shared" si="2"/>
        <v>1</v>
      </c>
      <c r="J185" s="213" t="s">
        <v>40</v>
      </c>
      <c r="K185" s="213" t="s">
        <v>40</v>
      </c>
      <c r="L185" s="213" t="s">
        <v>584</v>
      </c>
      <c r="M185" s="213" t="s">
        <v>579</v>
      </c>
      <c r="N185" s="213" t="s">
        <v>395</v>
      </c>
      <c r="O185" s="213" t="s">
        <v>585</v>
      </c>
      <c r="P185" s="213" t="s">
        <v>586</v>
      </c>
      <c r="Q185" s="213" t="s">
        <v>363</v>
      </c>
      <c r="R185" s="213" t="s">
        <v>349</v>
      </c>
      <c r="S185" s="213" t="s">
        <v>350</v>
      </c>
      <c r="T185" s="213" t="s">
        <v>587</v>
      </c>
      <c r="U185" s="216">
        <v>19.425000000000001</v>
      </c>
      <c r="V185" s="217">
        <v>24377</v>
      </c>
      <c r="W185" s="218">
        <v>16126252.87442038</v>
      </c>
      <c r="X185" s="218" t="s">
        <v>352</v>
      </c>
      <c r="Y185" s="218">
        <v>830180.32815548929</v>
      </c>
      <c r="Z185" s="219" t="s">
        <v>343</v>
      </c>
      <c r="AA185" s="220" t="s">
        <v>343</v>
      </c>
      <c r="AB185" s="220" t="s">
        <v>343</v>
      </c>
      <c r="AC185" s="220" t="s">
        <v>343</v>
      </c>
      <c r="AD185" s="221">
        <v>0.125</v>
      </c>
      <c r="AE185" s="222" t="s">
        <v>343</v>
      </c>
      <c r="AF185" s="217" t="s">
        <v>343</v>
      </c>
      <c r="AG185" s="217" t="s">
        <v>343</v>
      </c>
      <c r="AH185" s="223" t="s">
        <v>343</v>
      </c>
      <c r="AI185" s="223" t="s">
        <v>343</v>
      </c>
      <c r="AJ185" s="223" t="s">
        <v>343</v>
      </c>
      <c r="AK185" s="224" t="s">
        <v>453</v>
      </c>
      <c r="AL185" s="218">
        <v>17.502680000000002</v>
      </c>
      <c r="AM185" s="218">
        <v>0.2110997</v>
      </c>
      <c r="AN185" s="218">
        <v>4.5937409999999996</v>
      </c>
    </row>
    <row r="186" spans="1:40" s="225" customFormat="1" x14ac:dyDescent="0.2">
      <c r="A186" s="212">
        <v>1520</v>
      </c>
      <c r="B186" s="213" t="s">
        <v>724</v>
      </c>
      <c r="C186" s="213" t="s">
        <v>410</v>
      </c>
      <c r="D186" s="213" t="s">
        <v>342</v>
      </c>
      <c r="E186" s="214">
        <v>24442</v>
      </c>
      <c r="F186" s="215">
        <v>48.783561643835618</v>
      </c>
      <c r="G186" s="214">
        <v>42705</v>
      </c>
      <c r="H186" s="215">
        <v>0.83561643835616439</v>
      </c>
      <c r="I186" s="215">
        <f t="shared" si="2"/>
        <v>1</v>
      </c>
      <c r="J186" s="213" t="s">
        <v>40</v>
      </c>
      <c r="K186" s="213" t="s">
        <v>40</v>
      </c>
      <c r="L186" s="213" t="s">
        <v>618</v>
      </c>
      <c r="M186" s="213" t="s">
        <v>579</v>
      </c>
      <c r="N186" s="213" t="s">
        <v>395</v>
      </c>
      <c r="O186" s="213" t="s">
        <v>650</v>
      </c>
      <c r="P186" s="213" t="s">
        <v>651</v>
      </c>
      <c r="Q186" s="213" t="s">
        <v>363</v>
      </c>
      <c r="R186" s="213" t="s">
        <v>364</v>
      </c>
      <c r="S186" s="213" t="s">
        <v>350</v>
      </c>
      <c r="T186" s="213" t="s">
        <v>652</v>
      </c>
      <c r="U186" s="216">
        <v>2760.42</v>
      </c>
      <c r="V186" s="217">
        <v>24367</v>
      </c>
      <c r="W186" s="218">
        <v>368051000.64151078</v>
      </c>
      <c r="X186" s="218" t="s">
        <v>352</v>
      </c>
      <c r="Y186" s="218">
        <v>133331.52224716195</v>
      </c>
      <c r="Z186" s="219">
        <v>1</v>
      </c>
      <c r="AA186" s="220">
        <v>3403.53</v>
      </c>
      <c r="AB186" s="220">
        <v>1.2329754167844025</v>
      </c>
      <c r="AC186" s="220">
        <v>9.2474412352300816E-6</v>
      </c>
      <c r="AD186" s="221">
        <v>0.125</v>
      </c>
      <c r="AE186" s="222" t="s">
        <v>343</v>
      </c>
      <c r="AF186" s="217" t="s">
        <v>343</v>
      </c>
      <c r="AG186" s="217" t="s">
        <v>343</v>
      </c>
      <c r="AH186" s="223" t="s">
        <v>343</v>
      </c>
      <c r="AI186" s="223" t="s">
        <v>343</v>
      </c>
      <c r="AJ186" s="223" t="s">
        <v>343</v>
      </c>
      <c r="AK186" s="224" t="s">
        <v>453</v>
      </c>
      <c r="AL186" s="218">
        <v>17.756309999999999</v>
      </c>
      <c r="AM186" s="218">
        <v>0.2410834</v>
      </c>
      <c r="AN186" s="218">
        <v>5.1851820000000002</v>
      </c>
    </row>
    <row r="187" spans="1:40" s="225" customFormat="1" x14ac:dyDescent="0.2">
      <c r="A187" s="212">
        <v>494</v>
      </c>
      <c r="B187" s="213" t="s">
        <v>725</v>
      </c>
      <c r="C187" s="213" t="s">
        <v>385</v>
      </c>
      <c r="D187" s="213" t="s">
        <v>342</v>
      </c>
      <c r="E187" s="214">
        <v>24320</v>
      </c>
      <c r="F187" s="215">
        <v>49.12054794520548</v>
      </c>
      <c r="G187" s="214">
        <v>46235</v>
      </c>
      <c r="H187" s="215">
        <v>10.504109589041096</v>
      </c>
      <c r="I187" s="215">
        <f t="shared" si="2"/>
        <v>11</v>
      </c>
      <c r="J187" s="213" t="s">
        <v>38</v>
      </c>
      <c r="K187" s="213" t="s">
        <v>38</v>
      </c>
      <c r="L187" s="213" t="s">
        <v>591</v>
      </c>
      <c r="M187" s="213" t="s">
        <v>579</v>
      </c>
      <c r="N187" s="213" t="s">
        <v>395</v>
      </c>
      <c r="O187" s="213" t="s">
        <v>597</v>
      </c>
      <c r="P187" s="213" t="s">
        <v>598</v>
      </c>
      <c r="Q187" s="213" t="s">
        <v>363</v>
      </c>
      <c r="R187" s="213" t="s">
        <v>349</v>
      </c>
      <c r="S187" s="213" t="s">
        <v>350</v>
      </c>
      <c r="T187" s="213" t="s">
        <v>599</v>
      </c>
      <c r="U187" s="216">
        <v>8935.7800000000007</v>
      </c>
      <c r="V187" s="217">
        <v>24287</v>
      </c>
      <c r="W187" s="218">
        <v>1082200366.5743959</v>
      </c>
      <c r="X187" s="218" t="s">
        <v>366</v>
      </c>
      <c r="Y187" s="218">
        <v>121108.66276636129</v>
      </c>
      <c r="Z187" s="219">
        <v>2</v>
      </c>
      <c r="AA187" s="220">
        <v>171724.47</v>
      </c>
      <c r="AB187" s="220">
        <v>19.217625098200717</v>
      </c>
      <c r="AC187" s="220">
        <v>1.58680846268402E-4</v>
      </c>
      <c r="AD187" s="221">
        <v>0.125</v>
      </c>
      <c r="AE187" s="222" t="s">
        <v>343</v>
      </c>
      <c r="AF187" s="217" t="s">
        <v>343</v>
      </c>
      <c r="AG187" s="217" t="s">
        <v>343</v>
      </c>
      <c r="AH187" s="223" t="s">
        <v>343</v>
      </c>
      <c r="AI187" s="223">
        <v>1</v>
      </c>
      <c r="AJ187" s="223" t="s">
        <v>343</v>
      </c>
      <c r="AK187" s="224" t="s">
        <v>453</v>
      </c>
      <c r="AL187" s="218">
        <v>18.894100000000002</v>
      </c>
      <c r="AM187" s="218">
        <v>0.40641329999999998</v>
      </c>
      <c r="AN187" s="218">
        <v>4.5701070000000001</v>
      </c>
    </row>
    <row r="188" spans="1:40" s="225" customFormat="1" x14ac:dyDescent="0.2">
      <c r="A188" s="212">
        <v>1516</v>
      </c>
      <c r="B188" s="213" t="s">
        <v>726</v>
      </c>
      <c r="C188" s="213" t="s">
        <v>410</v>
      </c>
      <c r="D188" s="213" t="s">
        <v>342</v>
      </c>
      <c r="E188" s="214">
        <v>23986</v>
      </c>
      <c r="F188" s="215">
        <v>50.035616438356165</v>
      </c>
      <c r="G188" s="214">
        <v>42248</v>
      </c>
      <c r="H188" s="215" t="s">
        <v>343</v>
      </c>
      <c r="I188" s="215" t="e">
        <f t="shared" si="2"/>
        <v>#VALUE!</v>
      </c>
      <c r="J188" s="213" t="s">
        <v>40</v>
      </c>
      <c r="K188" s="213" t="s">
        <v>40</v>
      </c>
      <c r="L188" s="213" t="s">
        <v>584</v>
      </c>
      <c r="M188" s="213" t="s">
        <v>579</v>
      </c>
      <c r="N188" s="213" t="s">
        <v>395</v>
      </c>
      <c r="O188" s="213" t="s">
        <v>655</v>
      </c>
      <c r="P188" s="213" t="s">
        <v>656</v>
      </c>
      <c r="Q188" s="213" t="s">
        <v>363</v>
      </c>
      <c r="R188" s="213" t="s">
        <v>349</v>
      </c>
      <c r="S188" s="213" t="s">
        <v>350</v>
      </c>
      <c r="T188" s="213" t="s">
        <v>657</v>
      </c>
      <c r="U188" s="216">
        <v>3275.96</v>
      </c>
      <c r="V188" s="217">
        <v>23918</v>
      </c>
      <c r="W188" s="218">
        <v>549874569.04127228</v>
      </c>
      <c r="X188" s="218" t="s">
        <v>352</v>
      </c>
      <c r="Y188" s="218">
        <v>167851.42951723229</v>
      </c>
      <c r="Z188" s="219" t="s">
        <v>343</v>
      </c>
      <c r="AA188" s="220">
        <v>93280</v>
      </c>
      <c r="AB188" s="220">
        <v>28.474096142810048</v>
      </c>
      <c r="AC188" s="220">
        <v>1.6963868716939813E-4</v>
      </c>
      <c r="AD188" s="221">
        <v>0.125</v>
      </c>
      <c r="AE188" s="222" t="s">
        <v>343</v>
      </c>
      <c r="AF188" s="217" t="s">
        <v>343</v>
      </c>
      <c r="AG188" s="217" t="s">
        <v>343</v>
      </c>
      <c r="AH188" s="223" t="s">
        <v>343</v>
      </c>
      <c r="AI188" s="223">
        <v>1</v>
      </c>
      <c r="AJ188" s="223" t="s">
        <v>343</v>
      </c>
      <c r="AK188" s="224" t="s">
        <v>453</v>
      </c>
      <c r="AL188" s="218">
        <v>16.70194</v>
      </c>
      <c r="AM188" s="218">
        <v>0.3809128</v>
      </c>
      <c r="AN188" s="218">
        <v>4.9180390000000003</v>
      </c>
    </row>
    <row r="189" spans="1:40" s="225" customFormat="1" x14ac:dyDescent="0.2">
      <c r="A189" s="212">
        <v>1517</v>
      </c>
      <c r="B189" s="213" t="s">
        <v>727</v>
      </c>
      <c r="C189" s="213" t="s">
        <v>410</v>
      </c>
      <c r="D189" s="213" t="s">
        <v>342</v>
      </c>
      <c r="E189" s="214">
        <v>23986</v>
      </c>
      <c r="F189" s="215">
        <v>50.035616438356165</v>
      </c>
      <c r="G189" s="214">
        <v>42248</v>
      </c>
      <c r="H189" s="215" t="s">
        <v>343</v>
      </c>
      <c r="I189" s="215" t="e">
        <f t="shared" si="2"/>
        <v>#VALUE!</v>
      </c>
      <c r="J189" s="213" t="s">
        <v>40</v>
      </c>
      <c r="K189" s="213" t="s">
        <v>40</v>
      </c>
      <c r="L189" s="213" t="s">
        <v>584</v>
      </c>
      <c r="M189" s="213" t="s">
        <v>579</v>
      </c>
      <c r="N189" s="213" t="s">
        <v>395</v>
      </c>
      <c r="O189" s="213" t="s">
        <v>607</v>
      </c>
      <c r="P189" s="213" t="s">
        <v>608</v>
      </c>
      <c r="Q189" s="213" t="s">
        <v>363</v>
      </c>
      <c r="R189" s="213" t="s">
        <v>349</v>
      </c>
      <c r="S189" s="213" t="s">
        <v>350</v>
      </c>
      <c r="T189" s="213" t="s">
        <v>609</v>
      </c>
      <c r="U189" s="216">
        <v>2296.0650000000001</v>
      </c>
      <c r="V189" s="217">
        <v>23918</v>
      </c>
      <c r="W189" s="218">
        <v>278073361.77464533</v>
      </c>
      <c r="X189" s="218" t="s">
        <v>366</v>
      </c>
      <c r="Y189" s="218">
        <v>121108.66276636129</v>
      </c>
      <c r="Z189" s="219" t="s">
        <v>343</v>
      </c>
      <c r="AA189" s="220">
        <v>37835</v>
      </c>
      <c r="AB189" s="220">
        <v>16.47819203724633</v>
      </c>
      <c r="AC189" s="220">
        <v>1.3606121693404788E-4</v>
      </c>
      <c r="AD189" s="221">
        <v>0.125</v>
      </c>
      <c r="AE189" s="222" t="s">
        <v>343</v>
      </c>
      <c r="AF189" s="217" t="s">
        <v>343</v>
      </c>
      <c r="AG189" s="217" t="s">
        <v>343</v>
      </c>
      <c r="AH189" s="223" t="s">
        <v>343</v>
      </c>
      <c r="AI189" s="223" t="s">
        <v>343</v>
      </c>
      <c r="AJ189" s="223" t="s">
        <v>343</v>
      </c>
      <c r="AK189" s="224" t="s">
        <v>453</v>
      </c>
      <c r="AL189" s="218">
        <v>17.210840000000001</v>
      </c>
      <c r="AM189" s="218">
        <v>0.23282140000000001</v>
      </c>
      <c r="AN189" s="218">
        <v>4.3286559999999996</v>
      </c>
    </row>
    <row r="190" spans="1:40" s="225" customFormat="1" x14ac:dyDescent="0.2">
      <c r="A190" s="212">
        <v>1513</v>
      </c>
      <c r="B190" s="213" t="s">
        <v>728</v>
      </c>
      <c r="C190" s="213" t="s">
        <v>410</v>
      </c>
      <c r="D190" s="213" t="s">
        <v>342</v>
      </c>
      <c r="E190" s="214">
        <v>24016</v>
      </c>
      <c r="F190" s="215">
        <v>49.950684931506849</v>
      </c>
      <c r="G190" s="214">
        <v>42278</v>
      </c>
      <c r="H190" s="215" t="s">
        <v>343</v>
      </c>
      <c r="I190" s="215" t="e">
        <f t="shared" si="2"/>
        <v>#VALUE!</v>
      </c>
      <c r="J190" s="213" t="s">
        <v>40</v>
      </c>
      <c r="K190" s="213" t="s">
        <v>40</v>
      </c>
      <c r="L190" s="213" t="s">
        <v>584</v>
      </c>
      <c r="M190" s="213" t="s">
        <v>579</v>
      </c>
      <c r="N190" s="213" t="s">
        <v>395</v>
      </c>
      <c r="O190" s="213" t="s">
        <v>729</v>
      </c>
      <c r="P190" s="213" t="s">
        <v>730</v>
      </c>
      <c r="Q190" s="213" t="s">
        <v>363</v>
      </c>
      <c r="R190" s="213" t="s">
        <v>364</v>
      </c>
      <c r="S190" s="213" t="s">
        <v>350</v>
      </c>
      <c r="T190" s="213" t="s">
        <v>731</v>
      </c>
      <c r="U190" s="216">
        <v>1465.39</v>
      </c>
      <c r="V190" s="217">
        <v>23918</v>
      </c>
      <c r="W190" s="218">
        <v>177471423.33119819</v>
      </c>
      <c r="X190" s="218" t="s">
        <v>366</v>
      </c>
      <c r="Y190" s="218">
        <v>121108.66276636129</v>
      </c>
      <c r="Z190" s="219">
        <v>2</v>
      </c>
      <c r="AA190" s="220">
        <v>56210</v>
      </c>
      <c r="AB190" s="220">
        <v>38.358389234265282</v>
      </c>
      <c r="AC190" s="220">
        <v>3.1672704790957007E-4</v>
      </c>
      <c r="AD190" s="221">
        <v>0.125</v>
      </c>
      <c r="AE190" s="222" t="s">
        <v>343</v>
      </c>
      <c r="AF190" s="217" t="s">
        <v>343</v>
      </c>
      <c r="AG190" s="217" t="s">
        <v>343</v>
      </c>
      <c r="AH190" s="223" t="s">
        <v>343</v>
      </c>
      <c r="AI190" s="223" t="s">
        <v>343</v>
      </c>
      <c r="AJ190" s="223" t="s">
        <v>343</v>
      </c>
      <c r="AK190" s="224" t="s">
        <v>453</v>
      </c>
      <c r="AL190" s="218">
        <v>15.84662</v>
      </c>
      <c r="AM190" s="218">
        <v>0.4526829</v>
      </c>
      <c r="AN190" s="218">
        <v>6.6779630000000001</v>
      </c>
    </row>
    <row r="191" spans="1:40" s="225" customFormat="1" x14ac:dyDescent="0.2">
      <c r="A191" s="212">
        <v>1515</v>
      </c>
      <c r="B191" s="213" t="s">
        <v>732</v>
      </c>
      <c r="C191" s="213" t="s">
        <v>410</v>
      </c>
      <c r="D191" s="213" t="s">
        <v>342</v>
      </c>
      <c r="E191" s="214">
        <v>24016</v>
      </c>
      <c r="F191" s="215">
        <v>49.950684931506849</v>
      </c>
      <c r="G191" s="214">
        <v>42278</v>
      </c>
      <c r="H191" s="215" t="s">
        <v>343</v>
      </c>
      <c r="I191" s="215" t="e">
        <f t="shared" si="2"/>
        <v>#VALUE!</v>
      </c>
      <c r="J191" s="213" t="s">
        <v>40</v>
      </c>
      <c r="K191" s="213" t="s">
        <v>40</v>
      </c>
      <c r="L191" s="213" t="s">
        <v>584</v>
      </c>
      <c r="M191" s="213" t="s">
        <v>579</v>
      </c>
      <c r="N191" s="213" t="s">
        <v>395</v>
      </c>
      <c r="O191" s="213" t="s">
        <v>729</v>
      </c>
      <c r="P191" s="213" t="s">
        <v>730</v>
      </c>
      <c r="Q191" s="213" t="s">
        <v>363</v>
      </c>
      <c r="R191" s="213" t="s">
        <v>364</v>
      </c>
      <c r="S191" s="213" t="s">
        <v>350</v>
      </c>
      <c r="T191" s="213" t="s">
        <v>731</v>
      </c>
      <c r="U191" s="216">
        <v>1386.12</v>
      </c>
      <c r="V191" s="217">
        <v>23918</v>
      </c>
      <c r="W191" s="218">
        <v>167871139.63370869</v>
      </c>
      <c r="X191" s="218" t="s">
        <v>366</v>
      </c>
      <c r="Y191" s="218">
        <v>121108.66276636127</v>
      </c>
      <c r="Z191" s="219" t="s">
        <v>343</v>
      </c>
      <c r="AA191" s="220">
        <v>6776</v>
      </c>
      <c r="AB191" s="220">
        <v>4.8884656451100916</v>
      </c>
      <c r="AC191" s="220">
        <v>4.0364293795735768E-5</v>
      </c>
      <c r="AD191" s="221">
        <v>0.125</v>
      </c>
      <c r="AE191" s="222" t="s">
        <v>343</v>
      </c>
      <c r="AF191" s="217" t="s">
        <v>343</v>
      </c>
      <c r="AG191" s="217" t="s">
        <v>343</v>
      </c>
      <c r="AH191" s="223" t="s">
        <v>343</v>
      </c>
      <c r="AI191" s="223" t="s">
        <v>343</v>
      </c>
      <c r="AJ191" s="223" t="s">
        <v>343</v>
      </c>
      <c r="AK191" s="224" t="s">
        <v>453</v>
      </c>
      <c r="AL191" s="218">
        <v>15.84662</v>
      </c>
      <c r="AM191" s="218">
        <v>0.4526829</v>
      </c>
      <c r="AN191" s="218">
        <v>6.6779630000000001</v>
      </c>
    </row>
    <row r="192" spans="1:40" s="225" customFormat="1" x14ac:dyDescent="0.2">
      <c r="A192" s="212">
        <v>492</v>
      </c>
      <c r="B192" s="213" t="s">
        <v>733</v>
      </c>
      <c r="C192" s="213" t="s">
        <v>385</v>
      </c>
      <c r="D192" s="213" t="s">
        <v>342</v>
      </c>
      <c r="E192" s="214">
        <v>23924</v>
      </c>
      <c r="F192" s="215">
        <v>50.197260273972603</v>
      </c>
      <c r="G192" s="214">
        <v>42186</v>
      </c>
      <c r="H192" s="215" t="s">
        <v>343</v>
      </c>
      <c r="I192" s="215" t="e">
        <f t="shared" si="2"/>
        <v>#VALUE!</v>
      </c>
      <c r="J192" s="213" t="s">
        <v>38</v>
      </c>
      <c r="K192" s="213" t="s">
        <v>38</v>
      </c>
      <c r="L192" s="213" t="s">
        <v>591</v>
      </c>
      <c r="M192" s="213" t="s">
        <v>579</v>
      </c>
      <c r="N192" s="213" t="s">
        <v>395</v>
      </c>
      <c r="O192" s="213" t="s">
        <v>664</v>
      </c>
      <c r="P192" s="213" t="s">
        <v>665</v>
      </c>
      <c r="Q192" s="213" t="s">
        <v>363</v>
      </c>
      <c r="R192" s="213" t="s">
        <v>364</v>
      </c>
      <c r="S192" s="213" t="s">
        <v>350</v>
      </c>
      <c r="T192" s="213" t="s">
        <v>666</v>
      </c>
      <c r="U192" s="216">
        <v>3003.125</v>
      </c>
      <c r="V192" s="217">
        <v>23888</v>
      </c>
      <c r="W192" s="218">
        <v>300057962.96710503</v>
      </c>
      <c r="X192" s="218" t="s">
        <v>352</v>
      </c>
      <c r="Y192" s="218">
        <v>99915.242611314898</v>
      </c>
      <c r="Z192" s="219">
        <v>1</v>
      </c>
      <c r="AA192" s="220" t="s">
        <v>343</v>
      </c>
      <c r="AB192" s="220" t="s">
        <v>343</v>
      </c>
      <c r="AC192" s="220" t="s">
        <v>343</v>
      </c>
      <c r="AD192" s="221">
        <v>0.125</v>
      </c>
      <c r="AE192" s="222" t="s">
        <v>343</v>
      </c>
      <c r="AF192" s="217" t="s">
        <v>343</v>
      </c>
      <c r="AG192" s="217" t="s">
        <v>343</v>
      </c>
      <c r="AH192" s="223" t="s">
        <v>343</v>
      </c>
      <c r="AI192" s="223" t="s">
        <v>343</v>
      </c>
      <c r="AJ192" s="223" t="s">
        <v>343</v>
      </c>
      <c r="AK192" s="224" t="s">
        <v>453</v>
      </c>
      <c r="AL192" s="218">
        <v>18.419339999999998</v>
      </c>
      <c r="AM192" s="218">
        <v>0.33046209999999998</v>
      </c>
      <c r="AN192" s="218">
        <v>5.4561719999999996</v>
      </c>
    </row>
    <row r="193" spans="1:40" s="225" customFormat="1" x14ac:dyDescent="0.2">
      <c r="A193" s="212">
        <v>490</v>
      </c>
      <c r="B193" s="213" t="s">
        <v>734</v>
      </c>
      <c r="C193" s="213" t="s">
        <v>385</v>
      </c>
      <c r="D193" s="213" t="s">
        <v>342</v>
      </c>
      <c r="E193" s="214">
        <v>23437</v>
      </c>
      <c r="F193" s="215">
        <v>51.531506849315072</v>
      </c>
      <c r="G193" s="214">
        <v>45352</v>
      </c>
      <c r="H193" s="215">
        <v>8.0904109589041102</v>
      </c>
      <c r="I193" s="215">
        <f t="shared" si="2"/>
        <v>9</v>
      </c>
      <c r="J193" s="213" t="s">
        <v>38</v>
      </c>
      <c r="K193" s="213" t="s">
        <v>38</v>
      </c>
      <c r="L193" s="213" t="s">
        <v>591</v>
      </c>
      <c r="M193" s="213" t="s">
        <v>579</v>
      </c>
      <c r="N193" s="213" t="s">
        <v>395</v>
      </c>
      <c r="O193" s="213" t="s">
        <v>597</v>
      </c>
      <c r="P193" s="213" t="s">
        <v>598</v>
      </c>
      <c r="Q193" s="213" t="s">
        <v>363</v>
      </c>
      <c r="R193" s="213" t="s">
        <v>349</v>
      </c>
      <c r="S193" s="213" t="s">
        <v>350</v>
      </c>
      <c r="T193" s="213" t="s">
        <v>599</v>
      </c>
      <c r="U193" s="216">
        <v>250.1</v>
      </c>
      <c r="V193" s="217">
        <v>23390</v>
      </c>
      <c r="W193" s="218">
        <v>30289276.557866957</v>
      </c>
      <c r="X193" s="218" t="s">
        <v>366</v>
      </c>
      <c r="Y193" s="218">
        <v>121108.66276636129</v>
      </c>
      <c r="Z193" s="219" t="s">
        <v>343</v>
      </c>
      <c r="AA193" s="220">
        <v>250.1</v>
      </c>
      <c r="AB193" s="220">
        <v>1</v>
      </c>
      <c r="AC193" s="220">
        <v>8.2570476558655928E-6</v>
      </c>
      <c r="AD193" s="221">
        <v>0.125</v>
      </c>
      <c r="AE193" s="222" t="s">
        <v>343</v>
      </c>
      <c r="AF193" s="217" t="s">
        <v>343</v>
      </c>
      <c r="AG193" s="217" t="s">
        <v>343</v>
      </c>
      <c r="AH193" s="223" t="s">
        <v>343</v>
      </c>
      <c r="AI193" s="223" t="s">
        <v>343</v>
      </c>
      <c r="AJ193" s="223" t="s">
        <v>343</v>
      </c>
      <c r="AK193" s="224" t="s">
        <v>453</v>
      </c>
      <c r="AL193" s="218">
        <v>18.894100000000002</v>
      </c>
      <c r="AM193" s="218">
        <v>0.40641329999999998</v>
      </c>
      <c r="AN193" s="218">
        <v>4.5701070000000001</v>
      </c>
    </row>
    <row r="194" spans="1:40" s="225" customFormat="1" x14ac:dyDescent="0.2">
      <c r="A194" s="212">
        <v>488</v>
      </c>
      <c r="B194" s="213" t="s">
        <v>735</v>
      </c>
      <c r="C194" s="213" t="s">
        <v>385</v>
      </c>
      <c r="D194" s="213" t="s">
        <v>342</v>
      </c>
      <c r="E194" s="214">
        <v>23285</v>
      </c>
      <c r="F194" s="215">
        <v>51.950684931506849</v>
      </c>
      <c r="G194" s="214">
        <v>45200</v>
      </c>
      <c r="H194" s="215">
        <v>7.6712328767123283</v>
      </c>
      <c r="I194" s="215">
        <f t="shared" si="2"/>
        <v>8</v>
      </c>
      <c r="J194" s="213" t="s">
        <v>38</v>
      </c>
      <c r="K194" s="213" t="s">
        <v>38</v>
      </c>
      <c r="L194" s="213" t="s">
        <v>591</v>
      </c>
      <c r="M194" s="213" t="s">
        <v>579</v>
      </c>
      <c r="N194" s="213" t="s">
        <v>395</v>
      </c>
      <c r="O194" s="213" t="s">
        <v>597</v>
      </c>
      <c r="P194" s="213" t="s">
        <v>598</v>
      </c>
      <c r="Q194" s="213" t="s">
        <v>363</v>
      </c>
      <c r="R194" s="213" t="s">
        <v>349</v>
      </c>
      <c r="S194" s="213" t="s">
        <v>350</v>
      </c>
      <c r="T194" s="213" t="s">
        <v>599</v>
      </c>
      <c r="U194" s="216">
        <v>200.17</v>
      </c>
      <c r="V194" s="217">
        <v>23246</v>
      </c>
      <c r="W194" s="218">
        <v>24242321.025942538</v>
      </c>
      <c r="X194" s="218" t="s">
        <v>366</v>
      </c>
      <c r="Y194" s="218">
        <v>121108.66276636129</v>
      </c>
      <c r="Z194" s="219">
        <v>1</v>
      </c>
      <c r="AA194" s="220">
        <v>203.17255</v>
      </c>
      <c r="AB194" s="220">
        <v>1.0150000000000001</v>
      </c>
      <c r="AC194" s="220">
        <v>8.3809033707035759E-6</v>
      </c>
      <c r="AD194" s="221">
        <v>0.125</v>
      </c>
      <c r="AE194" s="222" t="s">
        <v>343</v>
      </c>
      <c r="AF194" s="217" t="s">
        <v>343</v>
      </c>
      <c r="AG194" s="217" t="s">
        <v>343</v>
      </c>
      <c r="AH194" s="223" t="s">
        <v>343</v>
      </c>
      <c r="AI194" s="223" t="s">
        <v>343</v>
      </c>
      <c r="AJ194" s="223" t="s">
        <v>343</v>
      </c>
      <c r="AK194" s="224" t="s">
        <v>453</v>
      </c>
      <c r="AL194" s="218">
        <v>18.894100000000002</v>
      </c>
      <c r="AM194" s="218">
        <v>0.40641329999999998</v>
      </c>
      <c r="AN194" s="218">
        <v>4.5701070000000001</v>
      </c>
    </row>
    <row r="195" spans="1:40" s="225" customFormat="1" x14ac:dyDescent="0.2">
      <c r="A195" s="212">
        <v>1498</v>
      </c>
      <c r="B195" s="213" t="s">
        <v>736</v>
      </c>
      <c r="C195" s="213" t="s">
        <v>410</v>
      </c>
      <c r="D195" s="213" t="s">
        <v>342</v>
      </c>
      <c r="E195" s="214">
        <v>22372</v>
      </c>
      <c r="F195" s="215">
        <v>54.452054794520549</v>
      </c>
      <c r="G195" s="214">
        <v>44287</v>
      </c>
      <c r="H195" s="215">
        <v>5.1671232876712327</v>
      </c>
      <c r="I195" s="215">
        <f t="shared" ref="I195:I258" si="3">INT(H195)+1</f>
        <v>6</v>
      </c>
      <c r="J195" s="213" t="s">
        <v>40</v>
      </c>
      <c r="K195" s="213" t="s">
        <v>40</v>
      </c>
      <c r="L195" s="213" t="s">
        <v>584</v>
      </c>
      <c r="M195" s="213" t="s">
        <v>579</v>
      </c>
      <c r="N195" s="213" t="s">
        <v>395</v>
      </c>
      <c r="O195" s="213" t="s">
        <v>729</v>
      </c>
      <c r="P195" s="213" t="s">
        <v>730</v>
      </c>
      <c r="Q195" s="213" t="s">
        <v>363</v>
      </c>
      <c r="R195" s="213" t="s">
        <v>364</v>
      </c>
      <c r="S195" s="213" t="s">
        <v>350</v>
      </c>
      <c r="T195" s="213" t="s">
        <v>731</v>
      </c>
      <c r="U195" s="216">
        <v>80.73</v>
      </c>
      <c r="V195" s="217">
        <v>22349</v>
      </c>
      <c r="W195" s="218">
        <v>9777102.3451283481</v>
      </c>
      <c r="X195" s="218" t="s">
        <v>366</v>
      </c>
      <c r="Y195" s="218">
        <v>121108.6627663613</v>
      </c>
      <c r="Z195" s="219">
        <v>1</v>
      </c>
      <c r="AA195" s="220">
        <v>80</v>
      </c>
      <c r="AB195" s="220">
        <v>0.99095751269664312</v>
      </c>
      <c r="AC195" s="220">
        <v>8.1823834072742136E-6</v>
      </c>
      <c r="AD195" s="221">
        <v>0.125</v>
      </c>
      <c r="AE195" s="222" t="s">
        <v>343</v>
      </c>
      <c r="AF195" s="217" t="s">
        <v>343</v>
      </c>
      <c r="AG195" s="217" t="s">
        <v>343</v>
      </c>
      <c r="AH195" s="223" t="s">
        <v>343</v>
      </c>
      <c r="AI195" s="223" t="s">
        <v>343</v>
      </c>
      <c r="AJ195" s="223" t="s">
        <v>343</v>
      </c>
      <c r="AK195" s="224" t="s">
        <v>453</v>
      </c>
      <c r="AL195" s="218">
        <v>15.84662</v>
      </c>
      <c r="AM195" s="218">
        <v>0.4526829</v>
      </c>
      <c r="AN195" s="218">
        <v>6.6779630000000001</v>
      </c>
    </row>
    <row r="196" spans="1:40" s="225" customFormat="1" x14ac:dyDescent="0.2">
      <c r="A196" s="212">
        <v>1493</v>
      </c>
      <c r="B196" s="213" t="s">
        <v>737</v>
      </c>
      <c r="C196" s="213" t="s">
        <v>410</v>
      </c>
      <c r="D196" s="213" t="s">
        <v>342</v>
      </c>
      <c r="E196" s="214">
        <v>21671</v>
      </c>
      <c r="F196" s="215">
        <v>56.369863013698627</v>
      </c>
      <c r="G196" s="214">
        <v>43586</v>
      </c>
      <c r="H196" s="215">
        <v>3.2493150684931509</v>
      </c>
      <c r="I196" s="215">
        <f t="shared" si="3"/>
        <v>4</v>
      </c>
      <c r="J196" s="213" t="s">
        <v>40</v>
      </c>
      <c r="K196" s="213" t="s">
        <v>40</v>
      </c>
      <c r="L196" s="213" t="s">
        <v>584</v>
      </c>
      <c r="M196" s="213" t="s">
        <v>579</v>
      </c>
      <c r="N196" s="213" t="s">
        <v>395</v>
      </c>
      <c r="O196" s="213" t="s">
        <v>729</v>
      </c>
      <c r="P196" s="213" t="s">
        <v>730</v>
      </c>
      <c r="Q196" s="213" t="s">
        <v>363</v>
      </c>
      <c r="R196" s="213" t="s">
        <v>364</v>
      </c>
      <c r="S196" s="213" t="s">
        <v>350</v>
      </c>
      <c r="T196" s="213" t="s">
        <v>731</v>
      </c>
      <c r="U196" s="216">
        <v>403.86</v>
      </c>
      <c r="V196" s="217">
        <v>21663</v>
      </c>
      <c r="W196" s="218">
        <v>48910944.544822671</v>
      </c>
      <c r="X196" s="218" t="s">
        <v>366</v>
      </c>
      <c r="Y196" s="218">
        <v>121108.66276636129</v>
      </c>
      <c r="Z196" s="219">
        <v>1</v>
      </c>
      <c r="AA196" s="220">
        <v>240</v>
      </c>
      <c r="AB196" s="220">
        <v>0.59426533947407512</v>
      </c>
      <c r="AC196" s="220">
        <v>4.9068772282665828E-6</v>
      </c>
      <c r="AD196" s="221">
        <v>0.125</v>
      </c>
      <c r="AE196" s="222" t="s">
        <v>343</v>
      </c>
      <c r="AF196" s="217" t="s">
        <v>343</v>
      </c>
      <c r="AG196" s="217" t="s">
        <v>343</v>
      </c>
      <c r="AH196" s="223" t="s">
        <v>343</v>
      </c>
      <c r="AI196" s="223" t="s">
        <v>343</v>
      </c>
      <c r="AJ196" s="223" t="s">
        <v>343</v>
      </c>
      <c r="AK196" s="224" t="s">
        <v>453</v>
      </c>
      <c r="AL196" s="218">
        <v>15.84662</v>
      </c>
      <c r="AM196" s="218">
        <v>0.4526829</v>
      </c>
      <c r="AN196" s="218">
        <v>6.6779630000000001</v>
      </c>
    </row>
    <row r="197" spans="1:40" s="225" customFormat="1" x14ac:dyDescent="0.2">
      <c r="A197" s="212">
        <v>485</v>
      </c>
      <c r="B197" s="213" t="s">
        <v>738</v>
      </c>
      <c r="C197" s="213" t="s">
        <v>385</v>
      </c>
      <c r="D197" s="213" t="s">
        <v>342</v>
      </c>
      <c r="E197" s="214">
        <v>19725</v>
      </c>
      <c r="F197" s="215">
        <v>61.709589041095889</v>
      </c>
      <c r="G197" s="214">
        <v>45292</v>
      </c>
      <c r="H197" s="215">
        <v>7.9205479452054792</v>
      </c>
      <c r="I197" s="215">
        <f t="shared" si="3"/>
        <v>8</v>
      </c>
      <c r="J197" s="213" t="s">
        <v>38</v>
      </c>
      <c r="K197" s="213" t="s">
        <v>38</v>
      </c>
      <c r="L197" s="213" t="s">
        <v>591</v>
      </c>
      <c r="M197" s="213" t="s">
        <v>579</v>
      </c>
      <c r="N197" s="213" t="s">
        <v>395</v>
      </c>
      <c r="O197" s="213" t="s">
        <v>597</v>
      </c>
      <c r="P197" s="213" t="s">
        <v>598</v>
      </c>
      <c r="Q197" s="213" t="s">
        <v>363</v>
      </c>
      <c r="R197" s="213" t="s">
        <v>349</v>
      </c>
      <c r="S197" s="213" t="s">
        <v>350</v>
      </c>
      <c r="T197" s="213" t="s">
        <v>599</v>
      </c>
      <c r="U197" s="216">
        <v>40</v>
      </c>
      <c r="V197" s="217">
        <v>19647</v>
      </c>
      <c r="W197" s="218">
        <v>4844346.5106544513</v>
      </c>
      <c r="X197" s="218" t="s">
        <v>366</v>
      </c>
      <c r="Y197" s="218">
        <v>121108.66276636129</v>
      </c>
      <c r="Z197" s="219">
        <v>1</v>
      </c>
      <c r="AA197" s="220">
        <v>40</v>
      </c>
      <c r="AB197" s="220">
        <v>1</v>
      </c>
      <c r="AC197" s="220">
        <v>8.2570476558655928E-6</v>
      </c>
      <c r="AD197" s="221">
        <v>0.125</v>
      </c>
      <c r="AE197" s="222" t="s">
        <v>343</v>
      </c>
      <c r="AF197" s="217" t="s">
        <v>343</v>
      </c>
      <c r="AG197" s="217" t="s">
        <v>343</v>
      </c>
      <c r="AH197" s="223" t="s">
        <v>343</v>
      </c>
      <c r="AI197" s="223" t="s">
        <v>343</v>
      </c>
      <c r="AJ197" s="223" t="s">
        <v>343</v>
      </c>
      <c r="AK197" s="224" t="s">
        <v>453</v>
      </c>
      <c r="AL197" s="218">
        <v>18.894100000000002</v>
      </c>
      <c r="AM197" s="218">
        <v>0.40641329999999998</v>
      </c>
      <c r="AN197" s="218">
        <v>4.5701070000000001</v>
      </c>
    </row>
    <row r="198" spans="1:40" s="225" customFormat="1" x14ac:dyDescent="0.2">
      <c r="A198" s="212">
        <v>1440</v>
      </c>
      <c r="B198" s="213" t="s">
        <v>739</v>
      </c>
      <c r="C198" s="213" t="s">
        <v>410</v>
      </c>
      <c r="D198" s="213" t="s">
        <v>342</v>
      </c>
      <c r="E198" s="214">
        <v>12015</v>
      </c>
      <c r="F198" s="215">
        <v>82.832876712328769</v>
      </c>
      <c r="G198" s="214">
        <v>44887</v>
      </c>
      <c r="H198" s="215">
        <v>6.8109589041095893</v>
      </c>
      <c r="I198" s="215">
        <f t="shared" si="3"/>
        <v>7</v>
      </c>
      <c r="J198" s="213" t="s">
        <v>40</v>
      </c>
      <c r="K198" s="213" t="s">
        <v>40</v>
      </c>
      <c r="L198" s="213" t="s">
        <v>584</v>
      </c>
      <c r="M198" s="213" t="s">
        <v>579</v>
      </c>
      <c r="N198" s="213" t="s">
        <v>395</v>
      </c>
      <c r="O198" s="213" t="s">
        <v>650</v>
      </c>
      <c r="P198" s="213" t="s">
        <v>651</v>
      </c>
      <c r="Q198" s="213" t="s">
        <v>363</v>
      </c>
      <c r="R198" s="213" t="s">
        <v>364</v>
      </c>
      <c r="S198" s="213" t="s">
        <v>350</v>
      </c>
      <c r="T198" s="213" t="s">
        <v>652</v>
      </c>
      <c r="U198" s="216">
        <v>39.64</v>
      </c>
      <c r="V198" s="217">
        <v>11961</v>
      </c>
      <c r="W198" s="218">
        <v>5285261.5418774998</v>
      </c>
      <c r="X198" s="218" t="s">
        <v>352</v>
      </c>
      <c r="Y198" s="218">
        <v>133331.52224716195</v>
      </c>
      <c r="Z198" s="219">
        <v>1</v>
      </c>
      <c r="AA198" s="220" t="s">
        <v>343</v>
      </c>
      <c r="AB198" s="220" t="s">
        <v>343</v>
      </c>
      <c r="AC198" s="220" t="s">
        <v>343</v>
      </c>
      <c r="AD198" s="221">
        <v>0.125</v>
      </c>
      <c r="AE198" s="222" t="s">
        <v>343</v>
      </c>
      <c r="AF198" s="217" t="s">
        <v>343</v>
      </c>
      <c r="AG198" s="217" t="s">
        <v>343</v>
      </c>
      <c r="AH198" s="223" t="s">
        <v>343</v>
      </c>
      <c r="AI198" s="223" t="s">
        <v>343</v>
      </c>
      <c r="AJ198" s="223" t="s">
        <v>343</v>
      </c>
      <c r="AK198" s="224" t="s">
        <v>453</v>
      </c>
      <c r="AL198" s="218">
        <v>17.756309999999999</v>
      </c>
      <c r="AM198" s="218">
        <v>0.2410834</v>
      </c>
      <c r="AN198" s="218">
        <v>5.1851820000000002</v>
      </c>
    </row>
    <row r="199" spans="1:40" x14ac:dyDescent="0.2">
      <c r="A199" s="199">
        <v>758</v>
      </c>
      <c r="B199" s="200" t="s">
        <v>740</v>
      </c>
      <c r="C199" s="200" t="s">
        <v>354</v>
      </c>
      <c r="D199" s="200" t="s">
        <v>342</v>
      </c>
      <c r="E199" s="201">
        <v>22586</v>
      </c>
      <c r="F199" s="202">
        <v>53.871232876712327</v>
      </c>
      <c r="G199" s="201">
        <v>44501</v>
      </c>
      <c r="H199" s="202">
        <v>5.7534246575342465</v>
      </c>
      <c r="I199" s="202">
        <f t="shared" si="3"/>
        <v>6</v>
      </c>
      <c r="J199" s="200" t="s">
        <v>373</v>
      </c>
      <c r="K199" s="200" t="s">
        <v>373</v>
      </c>
      <c r="L199" s="200" t="s">
        <v>741</v>
      </c>
      <c r="M199" s="200" t="s">
        <v>742</v>
      </c>
      <c r="N199" s="200" t="s">
        <v>345</v>
      </c>
      <c r="O199" s="200" t="s">
        <v>743</v>
      </c>
      <c r="P199" s="200" t="s">
        <v>744</v>
      </c>
      <c r="Q199" s="200" t="s">
        <v>363</v>
      </c>
      <c r="R199" s="200" t="s">
        <v>343</v>
      </c>
      <c r="S199" s="200" t="s">
        <v>379</v>
      </c>
      <c r="T199" s="200" t="s">
        <v>745</v>
      </c>
      <c r="U199" s="203">
        <v>2643.12</v>
      </c>
      <c r="V199" s="204" t="s">
        <v>343</v>
      </c>
      <c r="W199" s="205">
        <v>26989212.745778695</v>
      </c>
      <c r="X199" s="205" t="s">
        <v>366</v>
      </c>
      <c r="Y199" s="205">
        <v>10211.118960084557</v>
      </c>
      <c r="Z199" s="206" t="s">
        <v>343</v>
      </c>
      <c r="AA199" s="207" t="s">
        <v>343</v>
      </c>
      <c r="AB199" s="207" t="s">
        <v>343</v>
      </c>
      <c r="AC199" s="207" t="s">
        <v>343</v>
      </c>
      <c r="AD199" s="208">
        <v>0.125</v>
      </c>
      <c r="AE199" s="209" t="s">
        <v>343</v>
      </c>
      <c r="AF199" s="204" t="s">
        <v>343</v>
      </c>
      <c r="AG199" s="204" t="s">
        <v>343</v>
      </c>
      <c r="AH199" s="210" t="s">
        <v>343</v>
      </c>
      <c r="AI199" s="210" t="s">
        <v>343</v>
      </c>
      <c r="AJ199" s="210" t="s">
        <v>343</v>
      </c>
      <c r="AK199" s="211" t="s">
        <v>453</v>
      </c>
      <c r="AL199" s="205">
        <v>19.276890000000002</v>
      </c>
      <c r="AM199" s="205">
        <v>0.69431759999999998</v>
      </c>
      <c r="AN199" s="205">
        <v>21.907699999999998</v>
      </c>
    </row>
    <row r="200" spans="1:40" x14ac:dyDescent="0.2">
      <c r="A200" s="199">
        <v>757</v>
      </c>
      <c r="B200" s="200" t="s">
        <v>746</v>
      </c>
      <c r="C200" s="200" t="s">
        <v>354</v>
      </c>
      <c r="D200" s="200" t="s">
        <v>342</v>
      </c>
      <c r="E200" s="201">
        <v>22586</v>
      </c>
      <c r="F200" s="202">
        <v>53.871232876712327</v>
      </c>
      <c r="G200" s="201">
        <v>44501</v>
      </c>
      <c r="H200" s="202">
        <v>5.7534246575342465</v>
      </c>
      <c r="I200" s="202">
        <f t="shared" si="3"/>
        <v>6</v>
      </c>
      <c r="J200" s="200" t="s">
        <v>373</v>
      </c>
      <c r="K200" s="200" t="s">
        <v>373</v>
      </c>
      <c r="L200" s="200" t="s">
        <v>741</v>
      </c>
      <c r="M200" s="200" t="s">
        <v>742</v>
      </c>
      <c r="N200" s="200" t="s">
        <v>345</v>
      </c>
      <c r="O200" s="200" t="s">
        <v>743</v>
      </c>
      <c r="P200" s="200" t="s">
        <v>744</v>
      </c>
      <c r="Q200" s="200" t="s">
        <v>363</v>
      </c>
      <c r="R200" s="200" t="s">
        <v>343</v>
      </c>
      <c r="S200" s="200" t="s">
        <v>379</v>
      </c>
      <c r="T200" s="200" t="s">
        <v>745</v>
      </c>
      <c r="U200" s="203">
        <v>2621.34</v>
      </c>
      <c r="V200" s="204" t="s">
        <v>343</v>
      </c>
      <c r="W200" s="205">
        <v>26766814.574828055</v>
      </c>
      <c r="X200" s="205" t="s">
        <v>366</v>
      </c>
      <c r="Y200" s="205">
        <v>10211.118960084557</v>
      </c>
      <c r="Z200" s="206" t="s">
        <v>343</v>
      </c>
      <c r="AA200" s="207" t="s">
        <v>343</v>
      </c>
      <c r="AB200" s="207" t="s">
        <v>343</v>
      </c>
      <c r="AC200" s="207" t="s">
        <v>343</v>
      </c>
      <c r="AD200" s="208">
        <v>0.125</v>
      </c>
      <c r="AE200" s="209" t="s">
        <v>343</v>
      </c>
      <c r="AF200" s="204" t="s">
        <v>343</v>
      </c>
      <c r="AG200" s="204" t="s">
        <v>343</v>
      </c>
      <c r="AH200" s="210" t="s">
        <v>343</v>
      </c>
      <c r="AI200" s="210" t="s">
        <v>343</v>
      </c>
      <c r="AJ200" s="210" t="s">
        <v>343</v>
      </c>
      <c r="AK200" s="211" t="s">
        <v>453</v>
      </c>
      <c r="AL200" s="205">
        <v>19.276890000000002</v>
      </c>
      <c r="AM200" s="205">
        <v>0.69431759999999998</v>
      </c>
      <c r="AN200" s="205">
        <v>21.907699999999998</v>
      </c>
    </row>
    <row r="201" spans="1:40" x14ac:dyDescent="0.2">
      <c r="A201" s="199">
        <v>762</v>
      </c>
      <c r="B201" s="200" t="s">
        <v>747</v>
      </c>
      <c r="C201" s="200" t="s">
        <v>354</v>
      </c>
      <c r="D201" s="200" t="s">
        <v>342</v>
      </c>
      <c r="E201" s="201">
        <v>23377</v>
      </c>
      <c r="F201" s="202">
        <v>51.701369863013696</v>
      </c>
      <c r="G201" s="201">
        <v>45292</v>
      </c>
      <c r="H201" s="202">
        <v>7.9205479452054792</v>
      </c>
      <c r="I201" s="202">
        <f t="shared" si="3"/>
        <v>8</v>
      </c>
      <c r="J201" s="200" t="s">
        <v>373</v>
      </c>
      <c r="K201" s="200" t="s">
        <v>373</v>
      </c>
      <c r="L201" s="200" t="s">
        <v>748</v>
      </c>
      <c r="M201" s="200" t="s">
        <v>742</v>
      </c>
      <c r="N201" s="200" t="s">
        <v>345</v>
      </c>
      <c r="O201" s="200" t="s">
        <v>749</v>
      </c>
      <c r="P201" s="200" t="s">
        <v>750</v>
      </c>
      <c r="Q201" s="200" t="s">
        <v>363</v>
      </c>
      <c r="R201" s="200" t="s">
        <v>343</v>
      </c>
      <c r="S201" s="200" t="s">
        <v>379</v>
      </c>
      <c r="T201" s="200" t="s">
        <v>751</v>
      </c>
      <c r="U201" s="203">
        <v>2559.3200000000002</v>
      </c>
      <c r="V201" s="204" t="s">
        <v>343</v>
      </c>
      <c r="W201" s="205">
        <v>26133520.976923611</v>
      </c>
      <c r="X201" s="205" t="s">
        <v>366</v>
      </c>
      <c r="Y201" s="205">
        <v>10211.118960084557</v>
      </c>
      <c r="Z201" s="206" t="s">
        <v>343</v>
      </c>
      <c r="AA201" s="207" t="s">
        <v>343</v>
      </c>
      <c r="AB201" s="207" t="s">
        <v>343</v>
      </c>
      <c r="AC201" s="207" t="s">
        <v>343</v>
      </c>
      <c r="AD201" s="208">
        <v>0.125</v>
      </c>
      <c r="AE201" s="209" t="s">
        <v>343</v>
      </c>
      <c r="AF201" s="204" t="s">
        <v>343</v>
      </c>
      <c r="AG201" s="204" t="s">
        <v>343</v>
      </c>
      <c r="AH201" s="210" t="s">
        <v>343</v>
      </c>
      <c r="AI201" s="210" t="s">
        <v>343</v>
      </c>
      <c r="AJ201" s="210" t="s">
        <v>343</v>
      </c>
      <c r="AK201" s="211" t="s">
        <v>453</v>
      </c>
      <c r="AL201" s="205">
        <v>18.43</v>
      </c>
      <c r="AM201" s="205">
        <v>1.01</v>
      </c>
      <c r="AN201" s="205">
        <v>14.8</v>
      </c>
    </row>
    <row r="202" spans="1:40" x14ac:dyDescent="0.2">
      <c r="A202" s="199">
        <v>761</v>
      </c>
      <c r="B202" s="200" t="s">
        <v>752</v>
      </c>
      <c r="C202" s="200" t="s">
        <v>354</v>
      </c>
      <c r="D202" s="200" t="s">
        <v>342</v>
      </c>
      <c r="E202" s="201">
        <v>22372</v>
      </c>
      <c r="F202" s="202">
        <v>54.452054794520549</v>
      </c>
      <c r="G202" s="201">
        <v>44287</v>
      </c>
      <c r="H202" s="202">
        <v>5.1671232876712327</v>
      </c>
      <c r="I202" s="202">
        <f t="shared" si="3"/>
        <v>6</v>
      </c>
      <c r="J202" s="200" t="s">
        <v>373</v>
      </c>
      <c r="K202" s="200" t="s">
        <v>373</v>
      </c>
      <c r="L202" s="200" t="s">
        <v>748</v>
      </c>
      <c r="M202" s="200" t="s">
        <v>742</v>
      </c>
      <c r="N202" s="200" t="s">
        <v>345</v>
      </c>
      <c r="O202" s="200" t="s">
        <v>749</v>
      </c>
      <c r="P202" s="200" t="s">
        <v>750</v>
      </c>
      <c r="Q202" s="200" t="s">
        <v>363</v>
      </c>
      <c r="R202" s="200" t="s">
        <v>343</v>
      </c>
      <c r="S202" s="200" t="s">
        <v>379</v>
      </c>
      <c r="T202" s="200" t="s">
        <v>751</v>
      </c>
      <c r="U202" s="203">
        <v>2518.46</v>
      </c>
      <c r="V202" s="204" t="s">
        <v>343</v>
      </c>
      <c r="W202" s="205">
        <v>25716294.656214554</v>
      </c>
      <c r="X202" s="205" t="s">
        <v>366</v>
      </c>
      <c r="Y202" s="205">
        <v>10211.118960084557</v>
      </c>
      <c r="Z202" s="206" t="s">
        <v>343</v>
      </c>
      <c r="AA202" s="207" t="s">
        <v>343</v>
      </c>
      <c r="AB202" s="207" t="s">
        <v>343</v>
      </c>
      <c r="AC202" s="207" t="s">
        <v>343</v>
      </c>
      <c r="AD202" s="208">
        <v>0.125</v>
      </c>
      <c r="AE202" s="209" t="s">
        <v>343</v>
      </c>
      <c r="AF202" s="204" t="s">
        <v>343</v>
      </c>
      <c r="AG202" s="204" t="s">
        <v>343</v>
      </c>
      <c r="AH202" s="210" t="s">
        <v>343</v>
      </c>
      <c r="AI202" s="210" t="s">
        <v>343</v>
      </c>
      <c r="AJ202" s="210" t="s">
        <v>343</v>
      </c>
      <c r="AK202" s="211" t="s">
        <v>453</v>
      </c>
      <c r="AL202" s="205">
        <v>18.43</v>
      </c>
      <c r="AM202" s="205">
        <v>1.01</v>
      </c>
      <c r="AN202" s="205">
        <v>14.8</v>
      </c>
    </row>
    <row r="203" spans="1:40" x14ac:dyDescent="0.2">
      <c r="A203" s="199">
        <v>760</v>
      </c>
      <c r="B203" s="200" t="s">
        <v>753</v>
      </c>
      <c r="C203" s="200" t="s">
        <v>354</v>
      </c>
      <c r="D203" s="200" t="s">
        <v>342</v>
      </c>
      <c r="E203" s="201">
        <v>22372</v>
      </c>
      <c r="F203" s="202">
        <v>54.452054794520549</v>
      </c>
      <c r="G203" s="201">
        <v>44287</v>
      </c>
      <c r="H203" s="202">
        <v>5.1671232876712327</v>
      </c>
      <c r="I203" s="202">
        <f t="shared" si="3"/>
        <v>6</v>
      </c>
      <c r="J203" s="200" t="s">
        <v>373</v>
      </c>
      <c r="K203" s="200" t="s">
        <v>373</v>
      </c>
      <c r="L203" s="200" t="s">
        <v>748</v>
      </c>
      <c r="M203" s="200" t="s">
        <v>742</v>
      </c>
      <c r="N203" s="200" t="s">
        <v>345</v>
      </c>
      <c r="O203" s="200" t="s">
        <v>749</v>
      </c>
      <c r="P203" s="200" t="s">
        <v>750</v>
      </c>
      <c r="Q203" s="200" t="s">
        <v>363</v>
      </c>
      <c r="R203" s="200" t="s">
        <v>343</v>
      </c>
      <c r="S203" s="200" t="s">
        <v>379</v>
      </c>
      <c r="T203" s="200" t="s">
        <v>751</v>
      </c>
      <c r="U203" s="203">
        <v>2245.12</v>
      </c>
      <c r="V203" s="204" t="s">
        <v>343</v>
      </c>
      <c r="W203" s="205">
        <v>22925187.399665039</v>
      </c>
      <c r="X203" s="205" t="s">
        <v>366</v>
      </c>
      <c r="Y203" s="205">
        <v>10211.118960084557</v>
      </c>
      <c r="Z203" s="206" t="s">
        <v>343</v>
      </c>
      <c r="AA203" s="207" t="s">
        <v>343</v>
      </c>
      <c r="AB203" s="207" t="s">
        <v>343</v>
      </c>
      <c r="AC203" s="207" t="s">
        <v>343</v>
      </c>
      <c r="AD203" s="208">
        <v>0.125</v>
      </c>
      <c r="AE203" s="209" t="s">
        <v>343</v>
      </c>
      <c r="AF203" s="204" t="s">
        <v>343</v>
      </c>
      <c r="AG203" s="204" t="s">
        <v>343</v>
      </c>
      <c r="AH203" s="210" t="s">
        <v>343</v>
      </c>
      <c r="AI203" s="210" t="s">
        <v>343</v>
      </c>
      <c r="AJ203" s="210" t="s">
        <v>343</v>
      </c>
      <c r="AK203" s="211" t="s">
        <v>453</v>
      </c>
      <c r="AL203" s="205">
        <v>18.43</v>
      </c>
      <c r="AM203" s="205">
        <v>1.01</v>
      </c>
      <c r="AN203" s="205">
        <v>14.8</v>
      </c>
    </row>
    <row r="204" spans="1:40" x14ac:dyDescent="0.2">
      <c r="A204" s="199">
        <v>759</v>
      </c>
      <c r="B204" s="200" t="s">
        <v>754</v>
      </c>
      <c r="C204" s="200" t="s">
        <v>354</v>
      </c>
      <c r="D204" s="200" t="s">
        <v>342</v>
      </c>
      <c r="E204" s="201">
        <v>22616</v>
      </c>
      <c r="F204" s="202">
        <v>53.786301369863011</v>
      </c>
      <c r="G204" s="201">
        <v>44531</v>
      </c>
      <c r="H204" s="202">
        <v>5.838356164383562</v>
      </c>
      <c r="I204" s="202">
        <f t="shared" si="3"/>
        <v>6</v>
      </c>
      <c r="J204" s="200" t="s">
        <v>373</v>
      </c>
      <c r="K204" s="200" t="s">
        <v>373</v>
      </c>
      <c r="L204" s="200" t="s">
        <v>741</v>
      </c>
      <c r="M204" s="200" t="s">
        <v>742</v>
      </c>
      <c r="N204" s="200" t="s">
        <v>345</v>
      </c>
      <c r="O204" s="200" t="s">
        <v>743</v>
      </c>
      <c r="P204" s="200" t="s">
        <v>744</v>
      </c>
      <c r="Q204" s="200" t="s">
        <v>363</v>
      </c>
      <c r="R204" s="200" t="s">
        <v>343</v>
      </c>
      <c r="S204" s="200" t="s">
        <v>379</v>
      </c>
      <c r="T204" s="200" t="s">
        <v>745</v>
      </c>
      <c r="U204" s="203">
        <v>1800</v>
      </c>
      <c r="V204" s="204" t="s">
        <v>343</v>
      </c>
      <c r="W204" s="205">
        <v>18380014.128152203</v>
      </c>
      <c r="X204" s="205" t="s">
        <v>366</v>
      </c>
      <c r="Y204" s="205">
        <v>10211.118960084557</v>
      </c>
      <c r="Z204" s="206" t="s">
        <v>343</v>
      </c>
      <c r="AA204" s="207" t="s">
        <v>343</v>
      </c>
      <c r="AB204" s="207" t="s">
        <v>343</v>
      </c>
      <c r="AC204" s="207" t="s">
        <v>343</v>
      </c>
      <c r="AD204" s="208">
        <v>0.125</v>
      </c>
      <c r="AE204" s="209" t="s">
        <v>343</v>
      </c>
      <c r="AF204" s="204" t="s">
        <v>343</v>
      </c>
      <c r="AG204" s="204" t="s">
        <v>343</v>
      </c>
      <c r="AH204" s="210" t="s">
        <v>343</v>
      </c>
      <c r="AI204" s="210" t="s">
        <v>343</v>
      </c>
      <c r="AJ204" s="210" t="s">
        <v>343</v>
      </c>
      <c r="AK204" s="211" t="s">
        <v>453</v>
      </c>
      <c r="AL204" s="205">
        <v>19.276890000000002</v>
      </c>
      <c r="AM204" s="205">
        <v>0.69431759999999998</v>
      </c>
      <c r="AN204" s="205">
        <v>21.907699999999998</v>
      </c>
    </row>
    <row r="205" spans="1:40" x14ac:dyDescent="0.2">
      <c r="A205" s="199">
        <v>766</v>
      </c>
      <c r="B205" s="200" t="s">
        <v>755</v>
      </c>
      <c r="C205" s="200" t="s">
        <v>354</v>
      </c>
      <c r="D205" s="200" t="s">
        <v>342</v>
      </c>
      <c r="E205" s="201">
        <v>23682</v>
      </c>
      <c r="F205" s="202">
        <v>50.868493150684934</v>
      </c>
      <c r="G205" s="201">
        <v>45597</v>
      </c>
      <c r="H205" s="202">
        <v>8.7561643835616429</v>
      </c>
      <c r="I205" s="202">
        <f t="shared" si="3"/>
        <v>9</v>
      </c>
      <c r="J205" s="200" t="s">
        <v>373</v>
      </c>
      <c r="K205" s="200" t="s">
        <v>373</v>
      </c>
      <c r="L205" s="200" t="s">
        <v>748</v>
      </c>
      <c r="M205" s="200" t="s">
        <v>742</v>
      </c>
      <c r="N205" s="200" t="s">
        <v>345</v>
      </c>
      <c r="O205" s="200" t="s">
        <v>749</v>
      </c>
      <c r="P205" s="200" t="s">
        <v>750</v>
      </c>
      <c r="Q205" s="200" t="s">
        <v>363</v>
      </c>
      <c r="R205" s="200" t="s">
        <v>343</v>
      </c>
      <c r="S205" s="200" t="s">
        <v>379</v>
      </c>
      <c r="T205" s="200" t="s">
        <v>751</v>
      </c>
      <c r="U205" s="203">
        <v>540.49</v>
      </c>
      <c r="V205" s="204" t="s">
        <v>343</v>
      </c>
      <c r="W205" s="205">
        <v>5519007.6867361022</v>
      </c>
      <c r="X205" s="205" t="s">
        <v>366</v>
      </c>
      <c r="Y205" s="205">
        <v>10211.118960084557</v>
      </c>
      <c r="Z205" s="206" t="s">
        <v>343</v>
      </c>
      <c r="AA205" s="207" t="s">
        <v>343</v>
      </c>
      <c r="AB205" s="207" t="s">
        <v>343</v>
      </c>
      <c r="AC205" s="207" t="s">
        <v>343</v>
      </c>
      <c r="AD205" s="208">
        <v>0.125</v>
      </c>
      <c r="AE205" s="209" t="s">
        <v>343</v>
      </c>
      <c r="AF205" s="204" t="s">
        <v>343</v>
      </c>
      <c r="AG205" s="204" t="s">
        <v>343</v>
      </c>
      <c r="AH205" s="210" t="s">
        <v>343</v>
      </c>
      <c r="AI205" s="210" t="s">
        <v>343</v>
      </c>
      <c r="AJ205" s="210" t="s">
        <v>343</v>
      </c>
      <c r="AK205" s="211" t="s">
        <v>453</v>
      </c>
      <c r="AL205" s="205">
        <v>18.43</v>
      </c>
      <c r="AM205" s="205">
        <v>1.01</v>
      </c>
      <c r="AN205" s="205">
        <v>14.8</v>
      </c>
    </row>
    <row r="206" spans="1:40" x14ac:dyDescent="0.2">
      <c r="A206" s="199">
        <v>770</v>
      </c>
      <c r="B206" s="200" t="s">
        <v>756</v>
      </c>
      <c r="C206" s="200" t="s">
        <v>354</v>
      </c>
      <c r="D206" s="200" t="s">
        <v>342</v>
      </c>
      <c r="E206" s="201">
        <v>14773</v>
      </c>
      <c r="F206" s="202">
        <v>75.271232876712332</v>
      </c>
      <c r="G206" s="201">
        <v>43993</v>
      </c>
      <c r="H206" s="202">
        <v>4.3616438356164382</v>
      </c>
      <c r="I206" s="202">
        <f t="shared" si="3"/>
        <v>5</v>
      </c>
      <c r="J206" s="200" t="s">
        <v>373</v>
      </c>
      <c r="K206" s="200" t="s">
        <v>373</v>
      </c>
      <c r="L206" s="200" t="s">
        <v>741</v>
      </c>
      <c r="M206" s="200" t="s">
        <v>742</v>
      </c>
      <c r="N206" s="200" t="s">
        <v>345</v>
      </c>
      <c r="O206" s="200" t="s">
        <v>343</v>
      </c>
      <c r="P206" s="200" t="s">
        <v>343</v>
      </c>
      <c r="Q206" s="200" t="s">
        <v>343</v>
      </c>
      <c r="R206" s="200" t="s">
        <v>343</v>
      </c>
      <c r="S206" s="200" t="s">
        <v>343</v>
      </c>
      <c r="T206" s="200" t="s">
        <v>343</v>
      </c>
      <c r="U206" s="203">
        <v>40</v>
      </c>
      <c r="V206" s="204" t="s">
        <v>343</v>
      </c>
      <c r="W206" s="205">
        <v>408444.75840338226</v>
      </c>
      <c r="X206" s="205" t="s">
        <v>366</v>
      </c>
      <c r="Y206" s="205">
        <v>10211.118960084557</v>
      </c>
      <c r="Z206" s="206" t="s">
        <v>343</v>
      </c>
      <c r="AA206" s="207" t="s">
        <v>343</v>
      </c>
      <c r="AB206" s="207" t="s">
        <v>343</v>
      </c>
      <c r="AC206" s="207" t="s">
        <v>343</v>
      </c>
      <c r="AD206" s="208" t="s">
        <v>343</v>
      </c>
      <c r="AE206" s="209" t="s">
        <v>343</v>
      </c>
      <c r="AF206" s="204" t="s">
        <v>343</v>
      </c>
      <c r="AG206" s="204" t="s">
        <v>343</v>
      </c>
      <c r="AH206" s="210" t="s">
        <v>343</v>
      </c>
      <c r="AI206" s="210" t="s">
        <v>343</v>
      </c>
      <c r="AJ206" s="210" t="s">
        <v>343</v>
      </c>
      <c r="AK206" s="211" t="s">
        <v>343</v>
      </c>
      <c r="AL206" s="205" t="s">
        <v>343</v>
      </c>
      <c r="AM206" s="205" t="s">
        <v>343</v>
      </c>
      <c r="AN206" s="205" t="s">
        <v>343</v>
      </c>
    </row>
    <row r="207" spans="1:40" x14ac:dyDescent="0.2">
      <c r="A207" s="199">
        <v>199</v>
      </c>
      <c r="B207" s="200" t="s">
        <v>757</v>
      </c>
      <c r="C207" s="200" t="s">
        <v>383</v>
      </c>
      <c r="D207" s="200" t="s">
        <v>342</v>
      </c>
      <c r="E207" s="201">
        <v>15230</v>
      </c>
      <c r="F207" s="202">
        <v>74.024657534246572</v>
      </c>
      <c r="G207" s="201">
        <v>44440</v>
      </c>
      <c r="H207" s="202">
        <v>5.5863013698630137</v>
      </c>
      <c r="I207" s="202">
        <f t="shared" si="3"/>
        <v>6</v>
      </c>
      <c r="J207" s="200" t="s">
        <v>32</v>
      </c>
      <c r="K207" s="200" t="s">
        <v>32</v>
      </c>
      <c r="L207" s="200" t="s">
        <v>758</v>
      </c>
      <c r="M207" s="200" t="s">
        <v>742</v>
      </c>
      <c r="N207" s="200" t="s">
        <v>345</v>
      </c>
      <c r="O207" s="200" t="s">
        <v>759</v>
      </c>
      <c r="P207" s="200" t="s">
        <v>760</v>
      </c>
      <c r="Q207" s="200" t="s">
        <v>348</v>
      </c>
      <c r="R207" s="200" t="s">
        <v>364</v>
      </c>
      <c r="S207" s="200" t="s">
        <v>350</v>
      </c>
      <c r="T207" s="200" t="s">
        <v>761</v>
      </c>
      <c r="U207" s="203">
        <v>40</v>
      </c>
      <c r="V207" s="204" t="s">
        <v>343</v>
      </c>
      <c r="W207" s="205">
        <v>408444.75840338226</v>
      </c>
      <c r="X207" s="205" t="s">
        <v>366</v>
      </c>
      <c r="Y207" s="205">
        <v>10211.118960084557</v>
      </c>
      <c r="Z207" s="206" t="s">
        <v>343</v>
      </c>
      <c r="AA207" s="207" t="s">
        <v>343</v>
      </c>
      <c r="AB207" s="207" t="s">
        <v>343</v>
      </c>
      <c r="AC207" s="207" t="s">
        <v>343</v>
      </c>
      <c r="AD207" s="208">
        <v>0.08</v>
      </c>
      <c r="AE207" s="209" t="s">
        <v>343</v>
      </c>
      <c r="AF207" s="204" t="s">
        <v>343</v>
      </c>
      <c r="AG207" s="204" t="s">
        <v>343</v>
      </c>
      <c r="AH207" s="210" t="s">
        <v>343</v>
      </c>
      <c r="AI207" s="210" t="s">
        <v>343</v>
      </c>
      <c r="AJ207" s="210" t="s">
        <v>343</v>
      </c>
      <c r="AK207" s="211" t="s">
        <v>419</v>
      </c>
      <c r="AL207" s="205" t="s">
        <v>343</v>
      </c>
      <c r="AM207" s="205" t="s">
        <v>343</v>
      </c>
      <c r="AN207" s="205" t="s">
        <v>343</v>
      </c>
    </row>
    <row r="208" spans="1:40" x14ac:dyDescent="0.2">
      <c r="A208" s="199">
        <v>717</v>
      </c>
      <c r="B208" s="200" t="s">
        <v>762</v>
      </c>
      <c r="C208" s="200" t="s">
        <v>385</v>
      </c>
      <c r="D208" s="200" t="s">
        <v>342</v>
      </c>
      <c r="E208" s="201">
        <v>41699</v>
      </c>
      <c r="F208" s="202">
        <v>1.4986301369863013</v>
      </c>
      <c r="G208" s="201">
        <v>49004</v>
      </c>
      <c r="H208" s="202">
        <v>18.098630136986301</v>
      </c>
      <c r="I208" s="202">
        <f t="shared" si="3"/>
        <v>19</v>
      </c>
      <c r="J208" s="200" t="s">
        <v>373</v>
      </c>
      <c r="K208" s="200" t="s">
        <v>373</v>
      </c>
      <c r="L208" s="200" t="s">
        <v>748</v>
      </c>
      <c r="M208" s="200" t="s">
        <v>742</v>
      </c>
      <c r="N208" s="200" t="s">
        <v>345</v>
      </c>
      <c r="O208" s="200" t="s">
        <v>763</v>
      </c>
      <c r="P208" s="200" t="s">
        <v>764</v>
      </c>
      <c r="Q208" s="200" t="s">
        <v>363</v>
      </c>
      <c r="R208" s="200" t="s">
        <v>349</v>
      </c>
      <c r="S208" s="200" t="s">
        <v>350</v>
      </c>
      <c r="T208" s="200" t="s">
        <v>765</v>
      </c>
      <c r="U208" s="203">
        <v>640</v>
      </c>
      <c r="V208" s="204">
        <v>41500</v>
      </c>
      <c r="W208" s="205">
        <v>9200000</v>
      </c>
      <c r="X208" s="205" t="s">
        <v>404</v>
      </c>
      <c r="Y208" s="205">
        <v>14375</v>
      </c>
      <c r="Z208" s="206">
        <v>1</v>
      </c>
      <c r="AA208" s="207">
        <v>3593.75</v>
      </c>
      <c r="AB208" s="207">
        <v>5.615234375</v>
      </c>
      <c r="AC208" s="207">
        <v>3.9062500000000002E-4</v>
      </c>
      <c r="AD208" s="208">
        <v>0.125</v>
      </c>
      <c r="AE208" s="209" t="s">
        <v>343</v>
      </c>
      <c r="AF208" s="204" t="s">
        <v>343</v>
      </c>
      <c r="AG208" s="204" t="s">
        <v>343</v>
      </c>
      <c r="AH208" s="210" t="s">
        <v>343</v>
      </c>
      <c r="AI208" s="210" t="s">
        <v>343</v>
      </c>
      <c r="AJ208" s="210" t="s">
        <v>343</v>
      </c>
      <c r="AK208" s="211" t="s">
        <v>453</v>
      </c>
      <c r="AL208" s="205">
        <v>18.596509999999999</v>
      </c>
      <c r="AM208" s="205">
        <v>0.98507199999999995</v>
      </c>
      <c r="AN208" s="205">
        <v>14.456810000000001</v>
      </c>
    </row>
    <row r="209" spans="1:40" x14ac:dyDescent="0.2">
      <c r="A209" s="199">
        <v>237</v>
      </c>
      <c r="B209" s="200" t="s">
        <v>766</v>
      </c>
      <c r="C209" s="200" t="s">
        <v>385</v>
      </c>
      <c r="D209" s="200" t="s">
        <v>342</v>
      </c>
      <c r="E209" s="201">
        <v>37561</v>
      </c>
      <c r="F209" s="202">
        <v>12.843835616438357</v>
      </c>
      <c r="G209" s="201">
        <v>44866</v>
      </c>
      <c r="H209" s="202">
        <v>6.7534246575342465</v>
      </c>
      <c r="I209" s="202">
        <f t="shared" si="3"/>
        <v>7</v>
      </c>
      <c r="J209" s="200" t="s">
        <v>32</v>
      </c>
      <c r="K209" s="200" t="s">
        <v>32</v>
      </c>
      <c r="L209" s="200" t="s">
        <v>758</v>
      </c>
      <c r="M209" s="200" t="s">
        <v>742</v>
      </c>
      <c r="N209" s="200" t="s">
        <v>345</v>
      </c>
      <c r="O209" s="200" t="s">
        <v>759</v>
      </c>
      <c r="P209" s="200" t="s">
        <v>760</v>
      </c>
      <c r="Q209" s="200" t="s">
        <v>348</v>
      </c>
      <c r="R209" s="200" t="s">
        <v>364</v>
      </c>
      <c r="S209" s="200" t="s">
        <v>350</v>
      </c>
      <c r="T209" s="200" t="s">
        <v>761</v>
      </c>
      <c r="U209" s="203">
        <v>1311.69</v>
      </c>
      <c r="V209" s="204">
        <v>37148</v>
      </c>
      <c r="W209" s="205">
        <v>7050000</v>
      </c>
      <c r="X209" s="205" t="s">
        <v>404</v>
      </c>
      <c r="Y209" s="205">
        <v>5374.745557258193</v>
      </c>
      <c r="Z209" s="206">
        <v>1</v>
      </c>
      <c r="AA209" s="207">
        <v>396720</v>
      </c>
      <c r="AB209" s="207">
        <v>302.44951169864828</v>
      </c>
      <c r="AC209" s="207">
        <v>5.6272340425531912E-2</v>
      </c>
      <c r="AD209" s="208">
        <v>0.08</v>
      </c>
      <c r="AE209" s="209" t="s">
        <v>343</v>
      </c>
      <c r="AF209" s="204" t="s">
        <v>343</v>
      </c>
      <c r="AG209" s="204" t="s">
        <v>343</v>
      </c>
      <c r="AH209" s="210" t="s">
        <v>343</v>
      </c>
      <c r="AI209" s="210" t="s">
        <v>343</v>
      </c>
      <c r="AJ209" s="210" t="s">
        <v>343</v>
      </c>
      <c r="AK209" s="211" t="s">
        <v>419</v>
      </c>
      <c r="AL209" s="205" t="s">
        <v>343</v>
      </c>
      <c r="AM209" s="205" t="s">
        <v>343</v>
      </c>
      <c r="AN209" s="205" t="s">
        <v>343</v>
      </c>
    </row>
    <row r="210" spans="1:40" x14ac:dyDescent="0.2">
      <c r="A210" s="199">
        <v>716</v>
      </c>
      <c r="B210" s="200" t="s">
        <v>767</v>
      </c>
      <c r="C210" s="200" t="s">
        <v>385</v>
      </c>
      <c r="D210" s="200" t="s">
        <v>342</v>
      </c>
      <c r="E210" s="201">
        <v>36951</v>
      </c>
      <c r="F210" s="202">
        <v>14.506849315068493</v>
      </c>
      <c r="G210" s="201">
        <v>44256</v>
      </c>
      <c r="H210" s="202">
        <v>5.0904109589041093</v>
      </c>
      <c r="I210" s="202">
        <f t="shared" si="3"/>
        <v>6</v>
      </c>
      <c r="J210" s="200" t="s">
        <v>373</v>
      </c>
      <c r="K210" s="200" t="s">
        <v>373</v>
      </c>
      <c r="L210" s="200" t="s">
        <v>741</v>
      </c>
      <c r="M210" s="200" t="s">
        <v>742</v>
      </c>
      <c r="N210" s="200" t="s">
        <v>345</v>
      </c>
      <c r="O210" s="200" t="s">
        <v>768</v>
      </c>
      <c r="P210" s="200" t="s">
        <v>769</v>
      </c>
      <c r="Q210" s="200" t="s">
        <v>348</v>
      </c>
      <c r="R210" s="200" t="s">
        <v>349</v>
      </c>
      <c r="S210" s="200" t="s">
        <v>350</v>
      </c>
      <c r="T210" s="200" t="s">
        <v>745</v>
      </c>
      <c r="U210" s="203">
        <v>4483.88</v>
      </c>
      <c r="V210" s="204">
        <v>36658</v>
      </c>
      <c r="W210" s="205">
        <v>63000000</v>
      </c>
      <c r="X210" s="205" t="s">
        <v>404</v>
      </c>
      <c r="Y210" s="205">
        <v>14050.331409404354</v>
      </c>
      <c r="Z210" s="206">
        <v>1</v>
      </c>
      <c r="AA210" s="207">
        <v>13000000</v>
      </c>
      <c r="AB210" s="207">
        <v>2899.2747352739143</v>
      </c>
      <c r="AC210" s="207">
        <v>0.20634920634920634</v>
      </c>
      <c r="AD210" s="208">
        <v>0.08</v>
      </c>
      <c r="AE210" s="209">
        <v>0.05</v>
      </c>
      <c r="AF210" s="204">
        <v>41183</v>
      </c>
      <c r="AG210" s="204" t="s">
        <v>343</v>
      </c>
      <c r="AH210" s="210" t="s">
        <v>343</v>
      </c>
      <c r="AI210" s="210">
        <v>4</v>
      </c>
      <c r="AJ210" s="210">
        <v>3</v>
      </c>
      <c r="AK210" s="211" t="s">
        <v>453</v>
      </c>
      <c r="AL210" s="205">
        <v>18.75141</v>
      </c>
      <c r="AM210" s="205">
        <v>0.77692479999999997</v>
      </c>
      <c r="AN210" s="205">
        <v>24.448229999999999</v>
      </c>
    </row>
    <row r="211" spans="1:40" x14ac:dyDescent="0.2">
      <c r="A211" s="199">
        <v>708</v>
      </c>
      <c r="B211" s="200" t="s">
        <v>770</v>
      </c>
      <c r="C211" s="200" t="s">
        <v>388</v>
      </c>
      <c r="D211" s="200" t="s">
        <v>342</v>
      </c>
      <c r="E211" s="201">
        <v>29312</v>
      </c>
      <c r="F211" s="202">
        <v>35.438356164383563</v>
      </c>
      <c r="G211" s="201">
        <v>43922</v>
      </c>
      <c r="H211" s="202">
        <v>4.1671232876712327</v>
      </c>
      <c r="I211" s="202">
        <f t="shared" si="3"/>
        <v>5</v>
      </c>
      <c r="J211" s="200" t="s">
        <v>373</v>
      </c>
      <c r="K211" s="200" t="s">
        <v>373</v>
      </c>
      <c r="L211" s="200" t="s">
        <v>741</v>
      </c>
      <c r="M211" s="200" t="s">
        <v>742</v>
      </c>
      <c r="N211" s="200" t="s">
        <v>345</v>
      </c>
      <c r="O211" s="200" t="s">
        <v>768</v>
      </c>
      <c r="P211" s="200" t="s">
        <v>769</v>
      </c>
      <c r="Q211" s="200" t="s">
        <v>348</v>
      </c>
      <c r="R211" s="200" t="s">
        <v>349</v>
      </c>
      <c r="S211" s="200" t="s">
        <v>350</v>
      </c>
      <c r="T211" s="200" t="s">
        <v>745</v>
      </c>
      <c r="U211" s="203">
        <v>4016.2</v>
      </c>
      <c r="V211" s="204">
        <v>29242</v>
      </c>
      <c r="W211" s="205">
        <v>78500000</v>
      </c>
      <c r="X211" s="205" t="s">
        <v>576</v>
      </c>
      <c r="Y211" s="205">
        <v>19545.839350629951</v>
      </c>
      <c r="Z211" s="206">
        <v>1</v>
      </c>
      <c r="AA211" s="207" t="s">
        <v>343</v>
      </c>
      <c r="AB211" s="207" t="s">
        <v>343</v>
      </c>
      <c r="AC211" s="207" t="s">
        <v>343</v>
      </c>
      <c r="AD211" s="208">
        <v>0.08</v>
      </c>
      <c r="AE211" s="209">
        <v>0.05</v>
      </c>
      <c r="AF211" s="204">
        <v>41183</v>
      </c>
      <c r="AG211" s="204" t="s">
        <v>343</v>
      </c>
      <c r="AH211" s="210" t="s">
        <v>343</v>
      </c>
      <c r="AI211" s="210">
        <v>4</v>
      </c>
      <c r="AJ211" s="210">
        <v>3</v>
      </c>
      <c r="AK211" s="211" t="s">
        <v>453</v>
      </c>
      <c r="AL211" s="205">
        <v>18.75141</v>
      </c>
      <c r="AM211" s="205">
        <v>0.77692479999999997</v>
      </c>
      <c r="AN211" s="205">
        <v>24.448229999999999</v>
      </c>
    </row>
    <row r="212" spans="1:40" x14ac:dyDescent="0.2">
      <c r="A212" s="199">
        <v>721</v>
      </c>
      <c r="B212" s="200" t="s">
        <v>771</v>
      </c>
      <c r="C212" s="200" t="s">
        <v>385</v>
      </c>
      <c r="D212" s="200" t="s">
        <v>342</v>
      </c>
      <c r="E212" s="201">
        <v>23224</v>
      </c>
      <c r="F212" s="202">
        <v>52.12054794520548</v>
      </c>
      <c r="G212" s="201">
        <v>45139</v>
      </c>
      <c r="H212" s="202">
        <v>7.5013698630136982</v>
      </c>
      <c r="I212" s="202">
        <f t="shared" si="3"/>
        <v>8</v>
      </c>
      <c r="J212" s="200" t="s">
        <v>373</v>
      </c>
      <c r="K212" s="200" t="s">
        <v>373</v>
      </c>
      <c r="L212" s="200" t="s">
        <v>741</v>
      </c>
      <c r="M212" s="200" t="s">
        <v>742</v>
      </c>
      <c r="N212" s="200" t="s">
        <v>345</v>
      </c>
      <c r="O212" s="200" t="s">
        <v>343</v>
      </c>
      <c r="P212" s="200" t="s">
        <v>343</v>
      </c>
      <c r="Q212" s="200" t="s">
        <v>343</v>
      </c>
      <c r="R212" s="200" t="s">
        <v>343</v>
      </c>
      <c r="S212" s="200" t="s">
        <v>343</v>
      </c>
      <c r="T212" s="200" t="s">
        <v>343</v>
      </c>
      <c r="U212" s="203">
        <v>1964.15</v>
      </c>
      <c r="V212" s="204">
        <v>23153</v>
      </c>
      <c r="W212" s="205">
        <v>20056169.305450086</v>
      </c>
      <c r="X212" s="205" t="s">
        <v>366</v>
      </c>
      <c r="Y212" s="205">
        <v>10211.118960084557</v>
      </c>
      <c r="Z212" s="206">
        <v>1</v>
      </c>
      <c r="AA212" s="207" t="s">
        <v>343</v>
      </c>
      <c r="AB212" s="207" t="s">
        <v>343</v>
      </c>
      <c r="AC212" s="207" t="s">
        <v>343</v>
      </c>
      <c r="AD212" s="208" t="s">
        <v>343</v>
      </c>
      <c r="AE212" s="209" t="s">
        <v>343</v>
      </c>
      <c r="AF212" s="204" t="s">
        <v>343</v>
      </c>
      <c r="AG212" s="204" t="s">
        <v>343</v>
      </c>
      <c r="AH212" s="210" t="s">
        <v>343</v>
      </c>
      <c r="AI212" s="210" t="s">
        <v>343</v>
      </c>
      <c r="AJ212" s="210" t="s">
        <v>343</v>
      </c>
      <c r="AK212" s="211" t="s">
        <v>453</v>
      </c>
      <c r="AL212" s="205" t="s">
        <v>343</v>
      </c>
      <c r="AM212" s="205" t="s">
        <v>343</v>
      </c>
      <c r="AN212" s="205" t="s">
        <v>343</v>
      </c>
    </row>
    <row r="213" spans="1:40" s="239" customFormat="1" x14ac:dyDescent="0.2">
      <c r="A213" s="226">
        <v>244</v>
      </c>
      <c r="B213" s="227" t="s">
        <v>772</v>
      </c>
      <c r="C213" s="227" t="s">
        <v>385</v>
      </c>
      <c r="D213" s="227" t="s">
        <v>342</v>
      </c>
      <c r="E213" s="228">
        <v>39326</v>
      </c>
      <c r="F213" s="229">
        <v>8.0054794520547947</v>
      </c>
      <c r="G213" s="228">
        <v>46631</v>
      </c>
      <c r="H213" s="229">
        <v>11.58904109589041</v>
      </c>
      <c r="I213" s="229">
        <f t="shared" si="3"/>
        <v>12</v>
      </c>
      <c r="J213" s="227" t="s">
        <v>32</v>
      </c>
      <c r="K213" s="227" t="s">
        <v>32</v>
      </c>
      <c r="L213" s="227" t="s">
        <v>360</v>
      </c>
      <c r="M213" s="227" t="s">
        <v>773</v>
      </c>
      <c r="N213" s="227" t="s">
        <v>345</v>
      </c>
      <c r="O213" s="227" t="s">
        <v>368</v>
      </c>
      <c r="P213" s="227" t="s">
        <v>369</v>
      </c>
      <c r="Q213" s="227" t="s">
        <v>363</v>
      </c>
      <c r="R213" s="227" t="s">
        <v>349</v>
      </c>
      <c r="S213" s="227" t="s">
        <v>350</v>
      </c>
      <c r="T213" s="227" t="s">
        <v>370</v>
      </c>
      <c r="U213" s="230">
        <v>1406.71</v>
      </c>
      <c r="V213" s="231" t="s">
        <v>343</v>
      </c>
      <c r="W213" s="232">
        <v>92000000</v>
      </c>
      <c r="X213" s="232" t="s">
        <v>404</v>
      </c>
      <c r="Y213" s="232">
        <v>65400.828884418253</v>
      </c>
      <c r="Z213" s="233">
        <v>1</v>
      </c>
      <c r="AA213" s="234">
        <v>13106600</v>
      </c>
      <c r="AB213" s="234">
        <v>9317.2011288751764</v>
      </c>
      <c r="AC213" s="234">
        <v>0.14246304347826086</v>
      </c>
      <c r="AD213" s="235">
        <v>0.125</v>
      </c>
      <c r="AE213" s="236" t="s">
        <v>343</v>
      </c>
      <c r="AF213" s="231" t="s">
        <v>343</v>
      </c>
      <c r="AG213" s="231" t="s">
        <v>343</v>
      </c>
      <c r="AH213" s="237" t="s">
        <v>343</v>
      </c>
      <c r="AI213" s="237" t="s">
        <v>343</v>
      </c>
      <c r="AJ213" s="237" t="s">
        <v>343</v>
      </c>
      <c r="AK213" s="238" t="s">
        <v>419</v>
      </c>
      <c r="AL213" s="232">
        <v>20.472380000000001</v>
      </c>
      <c r="AM213" s="232">
        <v>0.44171820000000001</v>
      </c>
      <c r="AN213" s="232">
        <v>6.5173459999999999</v>
      </c>
    </row>
    <row r="214" spans="1:40" s="239" customFormat="1" x14ac:dyDescent="0.2">
      <c r="A214" s="226">
        <v>353</v>
      </c>
      <c r="B214" s="227" t="s">
        <v>774</v>
      </c>
      <c r="C214" s="227" t="s">
        <v>341</v>
      </c>
      <c r="D214" s="227" t="s">
        <v>342</v>
      </c>
      <c r="E214" s="228">
        <v>33695</v>
      </c>
      <c r="F214" s="229">
        <v>23.43013698630137</v>
      </c>
      <c r="G214" s="228" t="s">
        <v>343</v>
      </c>
      <c r="H214" s="229" t="s">
        <v>343</v>
      </c>
      <c r="I214" s="229" t="e">
        <f t="shared" si="3"/>
        <v>#VALUE!</v>
      </c>
      <c r="J214" s="227" t="s">
        <v>32</v>
      </c>
      <c r="K214" s="227" t="s">
        <v>32</v>
      </c>
      <c r="L214" s="227" t="s">
        <v>360</v>
      </c>
      <c r="M214" s="227" t="s">
        <v>773</v>
      </c>
      <c r="N214" s="227" t="s">
        <v>345</v>
      </c>
      <c r="O214" s="227" t="s">
        <v>368</v>
      </c>
      <c r="P214" s="227" t="s">
        <v>369</v>
      </c>
      <c r="Q214" s="227" t="s">
        <v>363</v>
      </c>
      <c r="R214" s="227" t="s">
        <v>349</v>
      </c>
      <c r="S214" s="227" t="s">
        <v>350</v>
      </c>
      <c r="T214" s="227" t="s">
        <v>370</v>
      </c>
      <c r="U214" s="230">
        <v>12164.02</v>
      </c>
      <c r="V214" s="231" t="s">
        <v>343</v>
      </c>
      <c r="W214" s="232">
        <v>81275900.303452551</v>
      </c>
      <c r="X214" s="232" t="s">
        <v>366</v>
      </c>
      <c r="Y214" s="232">
        <v>6681.6644746927868</v>
      </c>
      <c r="Z214" s="233" t="s">
        <v>343</v>
      </c>
      <c r="AA214" s="234" t="s">
        <v>343</v>
      </c>
      <c r="AB214" s="234" t="s">
        <v>343</v>
      </c>
      <c r="AC214" s="234" t="s">
        <v>343</v>
      </c>
      <c r="AD214" s="235">
        <v>0.125</v>
      </c>
      <c r="AE214" s="236" t="s">
        <v>343</v>
      </c>
      <c r="AF214" s="231" t="s">
        <v>343</v>
      </c>
      <c r="AG214" s="231" t="s">
        <v>343</v>
      </c>
      <c r="AH214" s="237" t="s">
        <v>343</v>
      </c>
      <c r="AI214" s="237" t="s">
        <v>343</v>
      </c>
      <c r="AJ214" s="237" t="s">
        <v>343</v>
      </c>
      <c r="AK214" s="238" t="s">
        <v>419</v>
      </c>
      <c r="AL214" s="232">
        <v>20.472380000000001</v>
      </c>
      <c r="AM214" s="232">
        <v>0.44171820000000001</v>
      </c>
      <c r="AN214" s="232">
        <v>6.5173459999999999</v>
      </c>
    </row>
    <row r="215" spans="1:40" s="239" customFormat="1" x14ac:dyDescent="0.2">
      <c r="A215" s="226">
        <v>359</v>
      </c>
      <c r="B215" s="227" t="s">
        <v>775</v>
      </c>
      <c r="C215" s="227" t="s">
        <v>341</v>
      </c>
      <c r="D215" s="227" t="s">
        <v>342</v>
      </c>
      <c r="E215" s="228">
        <v>32778</v>
      </c>
      <c r="F215" s="229">
        <v>25.947945205479453</v>
      </c>
      <c r="G215" s="228" t="s">
        <v>343</v>
      </c>
      <c r="H215" s="229" t="s">
        <v>343</v>
      </c>
      <c r="I215" s="229" t="e">
        <f t="shared" si="3"/>
        <v>#VALUE!</v>
      </c>
      <c r="J215" s="227" t="s">
        <v>32</v>
      </c>
      <c r="K215" s="227" t="s">
        <v>32</v>
      </c>
      <c r="L215" s="227" t="s">
        <v>344</v>
      </c>
      <c r="M215" s="227" t="s">
        <v>773</v>
      </c>
      <c r="N215" s="227" t="s">
        <v>345</v>
      </c>
      <c r="O215" s="227" t="s">
        <v>776</v>
      </c>
      <c r="P215" s="227" t="s">
        <v>777</v>
      </c>
      <c r="Q215" s="227" t="s">
        <v>348</v>
      </c>
      <c r="R215" s="227" t="s">
        <v>349</v>
      </c>
      <c r="S215" s="227" t="s">
        <v>350</v>
      </c>
      <c r="T215" s="227" t="s">
        <v>778</v>
      </c>
      <c r="U215" s="230">
        <v>11230.4</v>
      </c>
      <c r="V215" s="231" t="s">
        <v>343</v>
      </c>
      <c r="W215" s="232">
        <v>68747383.658343628</v>
      </c>
      <c r="X215" s="232" t="s">
        <v>352</v>
      </c>
      <c r="Y215" s="232">
        <v>6121.5436367666007</v>
      </c>
      <c r="Z215" s="233" t="s">
        <v>343</v>
      </c>
      <c r="AA215" s="234" t="s">
        <v>343</v>
      </c>
      <c r="AB215" s="234" t="s">
        <v>343</v>
      </c>
      <c r="AC215" s="234" t="s">
        <v>343</v>
      </c>
      <c r="AD215" s="235">
        <v>0.08</v>
      </c>
      <c r="AE215" s="236" t="s">
        <v>343</v>
      </c>
      <c r="AF215" s="231" t="s">
        <v>343</v>
      </c>
      <c r="AG215" s="231" t="s">
        <v>343</v>
      </c>
      <c r="AH215" s="237" t="s">
        <v>343</v>
      </c>
      <c r="AI215" s="237" t="s">
        <v>343</v>
      </c>
      <c r="AJ215" s="237" t="s">
        <v>343</v>
      </c>
      <c r="AK215" s="238" t="s">
        <v>419</v>
      </c>
      <c r="AL215" s="232">
        <v>23.032990000000002</v>
      </c>
      <c r="AM215" s="232">
        <v>0.4337493</v>
      </c>
      <c r="AN215" s="232">
        <v>7.795229</v>
      </c>
    </row>
    <row r="216" spans="1:40" s="239" customFormat="1" x14ac:dyDescent="0.2">
      <c r="A216" s="226">
        <v>356</v>
      </c>
      <c r="B216" s="227" t="s">
        <v>779</v>
      </c>
      <c r="C216" s="227" t="s">
        <v>341</v>
      </c>
      <c r="D216" s="227" t="s">
        <v>342</v>
      </c>
      <c r="E216" s="228">
        <v>33966</v>
      </c>
      <c r="F216" s="229">
        <v>22.69041095890411</v>
      </c>
      <c r="G216" s="228" t="s">
        <v>343</v>
      </c>
      <c r="H216" s="229" t="s">
        <v>343</v>
      </c>
      <c r="I216" s="229" t="e">
        <f t="shared" si="3"/>
        <v>#VALUE!</v>
      </c>
      <c r="J216" s="227" t="s">
        <v>32</v>
      </c>
      <c r="K216" s="227" t="s">
        <v>32</v>
      </c>
      <c r="L216" s="227" t="s">
        <v>780</v>
      </c>
      <c r="M216" s="227" t="s">
        <v>773</v>
      </c>
      <c r="N216" s="227" t="s">
        <v>345</v>
      </c>
      <c r="O216" s="227" t="s">
        <v>781</v>
      </c>
      <c r="P216" s="227" t="s">
        <v>782</v>
      </c>
      <c r="Q216" s="227" t="s">
        <v>348</v>
      </c>
      <c r="R216" s="227" t="s">
        <v>343</v>
      </c>
      <c r="S216" s="227" t="s">
        <v>379</v>
      </c>
      <c r="T216" s="227" t="s">
        <v>783</v>
      </c>
      <c r="U216" s="230">
        <v>9322.6200000000008</v>
      </c>
      <c r="V216" s="231" t="s">
        <v>343</v>
      </c>
      <c r="W216" s="232">
        <v>62290618.865060471</v>
      </c>
      <c r="X216" s="232" t="s">
        <v>366</v>
      </c>
      <c r="Y216" s="232">
        <v>6681.6644746927868</v>
      </c>
      <c r="Z216" s="233" t="s">
        <v>343</v>
      </c>
      <c r="AA216" s="234" t="s">
        <v>343</v>
      </c>
      <c r="AB216" s="234" t="s">
        <v>343</v>
      </c>
      <c r="AC216" s="234" t="s">
        <v>343</v>
      </c>
      <c r="AD216" s="235">
        <v>0.08</v>
      </c>
      <c r="AE216" s="236">
        <v>0.05</v>
      </c>
      <c r="AF216" s="231">
        <v>37622</v>
      </c>
      <c r="AG216" s="231">
        <v>38718</v>
      </c>
      <c r="AH216" s="237">
        <v>3</v>
      </c>
      <c r="AI216" s="237">
        <v>2</v>
      </c>
      <c r="AJ216" s="237">
        <v>2</v>
      </c>
      <c r="AK216" s="238" t="s">
        <v>419</v>
      </c>
      <c r="AL216" s="232" t="s">
        <v>343</v>
      </c>
      <c r="AM216" s="232" t="s">
        <v>343</v>
      </c>
      <c r="AN216" s="232" t="s">
        <v>343</v>
      </c>
    </row>
    <row r="217" spans="1:40" s="239" customFormat="1" x14ac:dyDescent="0.2">
      <c r="A217" s="226">
        <v>349</v>
      </c>
      <c r="B217" s="227" t="s">
        <v>784</v>
      </c>
      <c r="C217" s="227" t="s">
        <v>341</v>
      </c>
      <c r="D217" s="227" t="s">
        <v>342</v>
      </c>
      <c r="E217" s="228">
        <v>31306</v>
      </c>
      <c r="F217" s="229">
        <v>29.980821917808218</v>
      </c>
      <c r="G217" s="228" t="s">
        <v>343</v>
      </c>
      <c r="H217" s="229" t="s">
        <v>343</v>
      </c>
      <c r="I217" s="229" t="e">
        <f t="shared" si="3"/>
        <v>#VALUE!</v>
      </c>
      <c r="J217" s="227" t="s">
        <v>32</v>
      </c>
      <c r="K217" s="227" t="s">
        <v>32</v>
      </c>
      <c r="L217" s="227" t="s">
        <v>785</v>
      </c>
      <c r="M217" s="227" t="s">
        <v>773</v>
      </c>
      <c r="N217" s="227" t="s">
        <v>345</v>
      </c>
      <c r="O217" s="227" t="s">
        <v>786</v>
      </c>
      <c r="P217" s="227" t="s">
        <v>787</v>
      </c>
      <c r="Q217" s="227" t="s">
        <v>348</v>
      </c>
      <c r="R217" s="227" t="s">
        <v>349</v>
      </c>
      <c r="S217" s="227" t="s">
        <v>350</v>
      </c>
      <c r="T217" s="227" t="s">
        <v>358</v>
      </c>
      <c r="U217" s="230">
        <v>8145.91</v>
      </c>
      <c r="V217" s="231" t="s">
        <v>343</v>
      </c>
      <c r="W217" s="232">
        <v>54428237.461044721</v>
      </c>
      <c r="X217" s="232" t="s">
        <v>352</v>
      </c>
      <c r="Y217" s="232">
        <v>6681.6644746927868</v>
      </c>
      <c r="Z217" s="233" t="s">
        <v>343</v>
      </c>
      <c r="AA217" s="234" t="s">
        <v>343</v>
      </c>
      <c r="AB217" s="234" t="s">
        <v>343</v>
      </c>
      <c r="AC217" s="234" t="s">
        <v>343</v>
      </c>
      <c r="AD217" s="235">
        <v>0.08</v>
      </c>
      <c r="AE217" s="236" t="s">
        <v>343</v>
      </c>
      <c r="AF217" s="231" t="s">
        <v>343</v>
      </c>
      <c r="AG217" s="231" t="s">
        <v>343</v>
      </c>
      <c r="AH217" s="237" t="s">
        <v>343</v>
      </c>
      <c r="AI217" s="237" t="s">
        <v>343</v>
      </c>
      <c r="AJ217" s="237" t="s">
        <v>343</v>
      </c>
      <c r="AK217" s="238" t="s">
        <v>419</v>
      </c>
      <c r="AL217" s="232">
        <v>18.712479999999999</v>
      </c>
      <c r="AM217" s="232">
        <v>0.5867464</v>
      </c>
      <c r="AN217" s="232">
        <v>14.97837</v>
      </c>
    </row>
    <row r="218" spans="1:40" s="239" customFormat="1" x14ac:dyDescent="0.2">
      <c r="A218" s="226">
        <v>1088</v>
      </c>
      <c r="B218" s="227" t="s">
        <v>788</v>
      </c>
      <c r="C218" s="227" t="s">
        <v>410</v>
      </c>
      <c r="D218" s="227" t="s">
        <v>342</v>
      </c>
      <c r="E218" s="228">
        <v>36251</v>
      </c>
      <c r="F218" s="229">
        <v>16.427397260273974</v>
      </c>
      <c r="G218" s="228">
        <v>43556</v>
      </c>
      <c r="H218" s="229">
        <v>3.1643835616438358</v>
      </c>
      <c r="I218" s="229">
        <f t="shared" si="3"/>
        <v>4</v>
      </c>
      <c r="J218" s="227" t="s">
        <v>36</v>
      </c>
      <c r="K218" s="227" t="s">
        <v>36</v>
      </c>
      <c r="L218" s="227" t="s">
        <v>789</v>
      </c>
      <c r="M218" s="227" t="s">
        <v>773</v>
      </c>
      <c r="N218" s="227" t="s">
        <v>345</v>
      </c>
      <c r="O218" s="227" t="s">
        <v>343</v>
      </c>
      <c r="P218" s="227" t="s">
        <v>343</v>
      </c>
      <c r="Q218" s="227" t="s">
        <v>343</v>
      </c>
      <c r="R218" s="227" t="s">
        <v>343</v>
      </c>
      <c r="S218" s="227" t="s">
        <v>343</v>
      </c>
      <c r="T218" s="227" t="s">
        <v>343</v>
      </c>
      <c r="U218" s="230">
        <v>6382.82</v>
      </c>
      <c r="V218" s="231" t="s">
        <v>343</v>
      </c>
      <c r="W218" s="232">
        <v>42647861.642358609</v>
      </c>
      <c r="X218" s="232" t="s">
        <v>366</v>
      </c>
      <c r="Y218" s="232">
        <v>6681.6644746927859</v>
      </c>
      <c r="Z218" s="233" t="s">
        <v>343</v>
      </c>
      <c r="AA218" s="234" t="s">
        <v>343</v>
      </c>
      <c r="AB218" s="234" t="s">
        <v>343</v>
      </c>
      <c r="AC218" s="234" t="s">
        <v>343</v>
      </c>
      <c r="AD218" s="235" t="s">
        <v>343</v>
      </c>
      <c r="AE218" s="236" t="s">
        <v>343</v>
      </c>
      <c r="AF218" s="231">
        <v>40848</v>
      </c>
      <c r="AG218" s="231">
        <v>41214</v>
      </c>
      <c r="AH218" s="237">
        <v>1</v>
      </c>
      <c r="AI218" s="237" t="s">
        <v>343</v>
      </c>
      <c r="AJ218" s="237">
        <v>1</v>
      </c>
      <c r="AK218" s="238" t="s">
        <v>419</v>
      </c>
      <c r="AL218" s="232" t="s">
        <v>343</v>
      </c>
      <c r="AM218" s="232" t="s">
        <v>343</v>
      </c>
      <c r="AN218" s="232" t="s">
        <v>343</v>
      </c>
    </row>
    <row r="219" spans="1:40" s="239" customFormat="1" x14ac:dyDescent="0.2">
      <c r="A219" s="226">
        <v>127</v>
      </c>
      <c r="B219" s="227" t="s">
        <v>790</v>
      </c>
      <c r="C219" s="227" t="s">
        <v>383</v>
      </c>
      <c r="D219" s="227" t="s">
        <v>342</v>
      </c>
      <c r="E219" s="228">
        <v>24716</v>
      </c>
      <c r="F219" s="229">
        <v>48.032876712328765</v>
      </c>
      <c r="G219" s="228">
        <v>42979</v>
      </c>
      <c r="H219" s="229">
        <v>1.5835616438356164</v>
      </c>
      <c r="I219" s="229">
        <f t="shared" si="3"/>
        <v>2</v>
      </c>
      <c r="J219" s="227" t="s">
        <v>32</v>
      </c>
      <c r="K219" s="227" t="s">
        <v>32</v>
      </c>
      <c r="L219" s="227" t="s">
        <v>791</v>
      </c>
      <c r="M219" s="227" t="s">
        <v>773</v>
      </c>
      <c r="N219" s="227" t="s">
        <v>345</v>
      </c>
      <c r="O219" s="227" t="s">
        <v>776</v>
      </c>
      <c r="P219" s="227" t="s">
        <v>777</v>
      </c>
      <c r="Q219" s="227" t="s">
        <v>348</v>
      </c>
      <c r="R219" s="227" t="s">
        <v>349</v>
      </c>
      <c r="S219" s="227" t="s">
        <v>350</v>
      </c>
      <c r="T219" s="227" t="s">
        <v>778</v>
      </c>
      <c r="U219" s="230">
        <v>5796.36</v>
      </c>
      <c r="V219" s="231" t="s">
        <v>343</v>
      </c>
      <c r="W219" s="232">
        <v>35482670.674408451</v>
      </c>
      <c r="X219" s="232" t="s">
        <v>352</v>
      </c>
      <c r="Y219" s="232">
        <v>6121.5436367666007</v>
      </c>
      <c r="Z219" s="233" t="s">
        <v>343</v>
      </c>
      <c r="AA219" s="234">
        <v>16000</v>
      </c>
      <c r="AB219" s="234">
        <v>2.760353049154987</v>
      </c>
      <c r="AC219" s="234">
        <v>4.5092434407818837E-4</v>
      </c>
      <c r="AD219" s="235">
        <v>0.08</v>
      </c>
      <c r="AE219" s="236">
        <v>0.05</v>
      </c>
      <c r="AF219" s="231">
        <v>40210</v>
      </c>
      <c r="AG219" s="231">
        <v>42036</v>
      </c>
      <c r="AH219" s="237">
        <v>5</v>
      </c>
      <c r="AI219" s="237">
        <v>4</v>
      </c>
      <c r="AJ219" s="237">
        <v>3</v>
      </c>
      <c r="AK219" s="238" t="s">
        <v>419</v>
      </c>
      <c r="AL219" s="232">
        <v>23.032990000000002</v>
      </c>
      <c r="AM219" s="232">
        <v>0.4337493</v>
      </c>
      <c r="AN219" s="232">
        <v>7.795229</v>
      </c>
    </row>
    <row r="220" spans="1:40" s="239" customFormat="1" x14ac:dyDescent="0.2">
      <c r="A220" s="226">
        <v>1235</v>
      </c>
      <c r="B220" s="227" t="s">
        <v>792</v>
      </c>
      <c r="C220" s="227" t="s">
        <v>388</v>
      </c>
      <c r="D220" s="227" t="s">
        <v>342</v>
      </c>
      <c r="E220" s="228">
        <v>29860</v>
      </c>
      <c r="F220" s="229">
        <v>33.939726027397263</v>
      </c>
      <c r="G220" s="228">
        <v>44470</v>
      </c>
      <c r="H220" s="229">
        <v>5.6712328767123283</v>
      </c>
      <c r="I220" s="229">
        <f t="shared" si="3"/>
        <v>6</v>
      </c>
      <c r="J220" s="227" t="s">
        <v>36</v>
      </c>
      <c r="K220" s="227" t="s">
        <v>36</v>
      </c>
      <c r="L220" s="227" t="s">
        <v>793</v>
      </c>
      <c r="M220" s="227" t="s">
        <v>773</v>
      </c>
      <c r="N220" s="227" t="s">
        <v>345</v>
      </c>
      <c r="O220" s="227" t="s">
        <v>794</v>
      </c>
      <c r="P220" s="227" t="s">
        <v>795</v>
      </c>
      <c r="Q220" s="227" t="s">
        <v>348</v>
      </c>
      <c r="R220" s="227" t="s">
        <v>349</v>
      </c>
      <c r="S220" s="227" t="s">
        <v>350</v>
      </c>
      <c r="T220" s="227" t="s">
        <v>796</v>
      </c>
      <c r="U220" s="230">
        <v>1953.73</v>
      </c>
      <c r="V220" s="231" t="s">
        <v>343</v>
      </c>
      <c r="W220" s="232">
        <v>28970538.931783393</v>
      </c>
      <c r="X220" s="232" t="s">
        <v>352</v>
      </c>
      <c r="Y220" s="232">
        <v>14828.32271182988</v>
      </c>
      <c r="Z220" s="233" t="s">
        <v>343</v>
      </c>
      <c r="AA220" s="234">
        <v>1580567.57</v>
      </c>
      <c r="AB220" s="234">
        <v>809</v>
      </c>
      <c r="AC220" s="234">
        <v>5.455775516367662E-2</v>
      </c>
      <c r="AD220" s="235">
        <v>0.08</v>
      </c>
      <c r="AE220" s="236" t="s">
        <v>343</v>
      </c>
      <c r="AF220" s="231" t="s">
        <v>343</v>
      </c>
      <c r="AG220" s="231" t="s">
        <v>343</v>
      </c>
      <c r="AH220" s="237" t="s">
        <v>343</v>
      </c>
      <c r="AI220" s="237" t="s">
        <v>343</v>
      </c>
      <c r="AJ220" s="237" t="s">
        <v>343</v>
      </c>
      <c r="AK220" s="238" t="s">
        <v>419</v>
      </c>
      <c r="AL220" s="232">
        <v>21.988910000000001</v>
      </c>
      <c r="AM220" s="232">
        <v>0.3490393</v>
      </c>
      <c r="AN220" s="232">
        <v>10.8964</v>
      </c>
    </row>
    <row r="221" spans="1:40" s="239" customFormat="1" x14ac:dyDescent="0.2">
      <c r="A221" s="226">
        <v>269</v>
      </c>
      <c r="B221" s="227" t="s">
        <v>797</v>
      </c>
      <c r="C221" s="227" t="s">
        <v>354</v>
      </c>
      <c r="D221" s="227" t="s">
        <v>342</v>
      </c>
      <c r="E221" s="228">
        <v>30103</v>
      </c>
      <c r="F221" s="229">
        <v>33.271232876712325</v>
      </c>
      <c r="G221" s="228">
        <v>44713</v>
      </c>
      <c r="H221" s="229">
        <v>6.3342465753424655</v>
      </c>
      <c r="I221" s="229">
        <f t="shared" si="3"/>
        <v>7</v>
      </c>
      <c r="J221" s="227" t="s">
        <v>32</v>
      </c>
      <c r="K221" s="227" t="s">
        <v>32</v>
      </c>
      <c r="L221" s="227" t="s">
        <v>785</v>
      </c>
      <c r="M221" s="227" t="s">
        <v>773</v>
      </c>
      <c r="N221" s="227" t="s">
        <v>345</v>
      </c>
      <c r="O221" s="227" t="s">
        <v>786</v>
      </c>
      <c r="P221" s="227" t="s">
        <v>787</v>
      </c>
      <c r="Q221" s="227" t="s">
        <v>348</v>
      </c>
      <c r="R221" s="227" t="s">
        <v>349</v>
      </c>
      <c r="S221" s="227" t="s">
        <v>350</v>
      </c>
      <c r="T221" s="227" t="s">
        <v>358</v>
      </c>
      <c r="U221" s="230">
        <v>3512.32</v>
      </c>
      <c r="V221" s="231" t="s">
        <v>343</v>
      </c>
      <c r="W221" s="232">
        <v>23468143.767752972</v>
      </c>
      <c r="X221" s="232" t="s">
        <v>352</v>
      </c>
      <c r="Y221" s="232">
        <v>6681.6644746927868</v>
      </c>
      <c r="Z221" s="233" t="s">
        <v>343</v>
      </c>
      <c r="AA221" s="234">
        <v>12000</v>
      </c>
      <c r="AB221" s="234">
        <v>3.4165451895043728</v>
      </c>
      <c r="AC221" s="234">
        <v>5.1133145078516686E-4</v>
      </c>
      <c r="AD221" s="235">
        <v>0.08</v>
      </c>
      <c r="AE221" s="236">
        <v>0.02</v>
      </c>
      <c r="AF221" s="231">
        <v>42217</v>
      </c>
      <c r="AG221" s="231" t="s">
        <v>343</v>
      </c>
      <c r="AH221" s="237" t="s">
        <v>343</v>
      </c>
      <c r="AI221" s="237">
        <v>7</v>
      </c>
      <c r="AJ221" s="237">
        <v>6</v>
      </c>
      <c r="AK221" s="238" t="s">
        <v>419</v>
      </c>
      <c r="AL221" s="232">
        <v>18.712479999999999</v>
      </c>
      <c r="AM221" s="232">
        <v>0.5867464</v>
      </c>
      <c r="AN221" s="232">
        <v>14.97837</v>
      </c>
    </row>
    <row r="222" spans="1:40" s="239" customFormat="1" x14ac:dyDescent="0.2">
      <c r="A222" s="226">
        <v>1058</v>
      </c>
      <c r="B222" s="227" t="s">
        <v>798</v>
      </c>
      <c r="C222" s="227" t="s">
        <v>410</v>
      </c>
      <c r="D222" s="227" t="s">
        <v>342</v>
      </c>
      <c r="E222" s="228">
        <v>18780</v>
      </c>
      <c r="F222" s="229">
        <v>64.293150684931504</v>
      </c>
      <c r="G222" s="228">
        <v>44348</v>
      </c>
      <c r="H222" s="229">
        <v>5.3342465753424655</v>
      </c>
      <c r="I222" s="229">
        <f t="shared" si="3"/>
        <v>6</v>
      </c>
      <c r="J222" s="227" t="s">
        <v>36</v>
      </c>
      <c r="K222" s="227" t="s">
        <v>36</v>
      </c>
      <c r="L222" s="227" t="s">
        <v>563</v>
      </c>
      <c r="M222" s="227" t="s">
        <v>773</v>
      </c>
      <c r="N222" s="227" t="s">
        <v>345</v>
      </c>
      <c r="O222" s="227" t="s">
        <v>799</v>
      </c>
      <c r="P222" s="227" t="s">
        <v>800</v>
      </c>
      <c r="Q222" s="227" t="s">
        <v>348</v>
      </c>
      <c r="R222" s="227" t="s">
        <v>364</v>
      </c>
      <c r="S222" s="227" t="s">
        <v>350</v>
      </c>
      <c r="T222" s="227" t="s">
        <v>801</v>
      </c>
      <c r="U222" s="230">
        <v>3130.87</v>
      </c>
      <c r="V222" s="231" t="s">
        <v>343</v>
      </c>
      <c r="W222" s="232">
        <v>20919422.853881404</v>
      </c>
      <c r="X222" s="232" t="s">
        <v>366</v>
      </c>
      <c r="Y222" s="232">
        <v>6681.6644746927868</v>
      </c>
      <c r="Z222" s="233" t="s">
        <v>343</v>
      </c>
      <c r="AA222" s="234" t="s">
        <v>343</v>
      </c>
      <c r="AB222" s="234" t="s">
        <v>343</v>
      </c>
      <c r="AC222" s="234" t="s">
        <v>343</v>
      </c>
      <c r="AD222" s="235">
        <v>0.08</v>
      </c>
      <c r="AE222" s="236">
        <v>0.05</v>
      </c>
      <c r="AF222" s="231">
        <v>40452</v>
      </c>
      <c r="AG222" s="231">
        <v>41183</v>
      </c>
      <c r="AH222" s="237">
        <v>2</v>
      </c>
      <c r="AI222" s="237">
        <v>3</v>
      </c>
      <c r="AJ222" s="237">
        <v>3</v>
      </c>
      <c r="AK222" s="238" t="s">
        <v>419</v>
      </c>
      <c r="AL222" s="232">
        <v>24.334800000000001</v>
      </c>
      <c r="AM222" s="232">
        <v>1.1053120000000001</v>
      </c>
      <c r="AN222" s="232">
        <v>11.538679999999999</v>
      </c>
    </row>
    <row r="223" spans="1:40" s="239" customFormat="1" x14ac:dyDescent="0.2">
      <c r="A223" s="226">
        <v>328</v>
      </c>
      <c r="B223" s="227" t="s">
        <v>802</v>
      </c>
      <c r="C223" s="227" t="s">
        <v>354</v>
      </c>
      <c r="D223" s="227" t="s">
        <v>342</v>
      </c>
      <c r="E223" s="228">
        <v>24959</v>
      </c>
      <c r="F223" s="229">
        <v>47.361643835616441</v>
      </c>
      <c r="G223" s="228">
        <v>44190</v>
      </c>
      <c r="H223" s="229">
        <v>4.904109589041096</v>
      </c>
      <c r="I223" s="229">
        <f t="shared" si="3"/>
        <v>5</v>
      </c>
      <c r="J223" s="227" t="s">
        <v>32</v>
      </c>
      <c r="K223" s="227" t="s">
        <v>32</v>
      </c>
      <c r="L223" s="227" t="s">
        <v>780</v>
      </c>
      <c r="M223" s="227" t="s">
        <v>773</v>
      </c>
      <c r="N223" s="227" t="s">
        <v>345</v>
      </c>
      <c r="O223" s="227" t="s">
        <v>781</v>
      </c>
      <c r="P223" s="227" t="s">
        <v>782</v>
      </c>
      <c r="Q223" s="227" t="s">
        <v>348</v>
      </c>
      <c r="R223" s="227" t="s">
        <v>343</v>
      </c>
      <c r="S223" s="227" t="s">
        <v>379</v>
      </c>
      <c r="T223" s="227" t="s">
        <v>783</v>
      </c>
      <c r="U223" s="230">
        <v>2719.68</v>
      </c>
      <c r="V223" s="231" t="s">
        <v>343</v>
      </c>
      <c r="W223" s="232">
        <v>18171989.238532476</v>
      </c>
      <c r="X223" s="232" t="s">
        <v>366</v>
      </c>
      <c r="Y223" s="232">
        <v>6681.6644746927859</v>
      </c>
      <c r="Z223" s="233" t="s">
        <v>343</v>
      </c>
      <c r="AA223" s="234">
        <v>554400</v>
      </c>
      <c r="AB223" s="234">
        <v>203.84751147193788</v>
      </c>
      <c r="AC223" s="234">
        <v>3.0508492643415847E-2</v>
      </c>
      <c r="AD223" s="235">
        <v>0.08</v>
      </c>
      <c r="AE223" s="236">
        <v>0.05</v>
      </c>
      <c r="AF223" s="231">
        <v>40179</v>
      </c>
      <c r="AG223" s="231">
        <v>42005</v>
      </c>
      <c r="AH223" s="237">
        <v>5</v>
      </c>
      <c r="AI223" s="237">
        <v>3</v>
      </c>
      <c r="AJ223" s="237">
        <v>3</v>
      </c>
      <c r="AK223" s="238" t="s">
        <v>419</v>
      </c>
      <c r="AL223" s="232" t="s">
        <v>343</v>
      </c>
      <c r="AM223" s="232" t="s">
        <v>343</v>
      </c>
      <c r="AN223" s="232" t="s">
        <v>343</v>
      </c>
    </row>
    <row r="224" spans="1:40" s="239" customFormat="1" x14ac:dyDescent="0.2">
      <c r="A224" s="226">
        <v>182</v>
      </c>
      <c r="B224" s="227" t="s">
        <v>803</v>
      </c>
      <c r="C224" s="227" t="s">
        <v>383</v>
      </c>
      <c r="D224" s="227" t="s">
        <v>342</v>
      </c>
      <c r="E224" s="228">
        <v>9065</v>
      </c>
      <c r="F224" s="240">
        <v>90.912328767123284</v>
      </c>
      <c r="G224" s="228">
        <v>45590</v>
      </c>
      <c r="H224" s="229">
        <v>8.7397260273972606</v>
      </c>
      <c r="I224" s="229">
        <f t="shared" si="3"/>
        <v>9</v>
      </c>
      <c r="J224" s="227" t="s">
        <v>32</v>
      </c>
      <c r="K224" s="227" t="s">
        <v>32</v>
      </c>
      <c r="L224" s="227" t="s">
        <v>360</v>
      </c>
      <c r="M224" s="227" t="s">
        <v>773</v>
      </c>
      <c r="N224" s="227" t="s">
        <v>345</v>
      </c>
      <c r="O224" s="227" t="s">
        <v>368</v>
      </c>
      <c r="P224" s="227" t="s">
        <v>369</v>
      </c>
      <c r="Q224" s="227" t="s">
        <v>363</v>
      </c>
      <c r="R224" s="227" t="s">
        <v>349</v>
      </c>
      <c r="S224" s="227" t="s">
        <v>350</v>
      </c>
      <c r="T224" s="227" t="s">
        <v>370</v>
      </c>
      <c r="U224" s="230">
        <v>2604.79</v>
      </c>
      <c r="V224" s="231" t="s">
        <v>343</v>
      </c>
      <c r="W224" s="232">
        <v>17404332.807035025</v>
      </c>
      <c r="X224" s="232" t="s">
        <v>366</v>
      </c>
      <c r="Y224" s="232">
        <v>6681.6644746927877</v>
      </c>
      <c r="Z224" s="233" t="s">
        <v>343</v>
      </c>
      <c r="AA224" s="234" t="s">
        <v>343</v>
      </c>
      <c r="AB224" s="234" t="s">
        <v>343</v>
      </c>
      <c r="AC224" s="234" t="s">
        <v>343</v>
      </c>
      <c r="AD224" s="235">
        <v>0.125</v>
      </c>
      <c r="AE224" s="236">
        <v>0.08</v>
      </c>
      <c r="AF224" s="231">
        <v>40057</v>
      </c>
      <c r="AG224" s="231">
        <v>42248</v>
      </c>
      <c r="AH224" s="237">
        <v>6</v>
      </c>
      <c r="AI224" s="237">
        <v>2</v>
      </c>
      <c r="AJ224" s="237">
        <v>2</v>
      </c>
      <c r="AK224" s="238" t="s">
        <v>419</v>
      </c>
      <c r="AL224" s="232">
        <v>20.472380000000001</v>
      </c>
      <c r="AM224" s="232">
        <v>0.44171820000000001</v>
      </c>
      <c r="AN224" s="232">
        <v>6.5173459999999999</v>
      </c>
    </row>
    <row r="225" spans="1:40" s="239" customFormat="1" x14ac:dyDescent="0.2">
      <c r="A225" s="226">
        <v>292</v>
      </c>
      <c r="B225" s="227" t="s">
        <v>804</v>
      </c>
      <c r="C225" s="227" t="s">
        <v>354</v>
      </c>
      <c r="D225" s="227" t="s">
        <v>342</v>
      </c>
      <c r="E225" s="228">
        <v>23071</v>
      </c>
      <c r="F225" s="229">
        <v>52.534246575342465</v>
      </c>
      <c r="G225" s="228">
        <v>44986</v>
      </c>
      <c r="H225" s="229">
        <v>7.0904109589041093</v>
      </c>
      <c r="I225" s="229">
        <f t="shared" si="3"/>
        <v>8</v>
      </c>
      <c r="J225" s="227" t="s">
        <v>32</v>
      </c>
      <c r="K225" s="227" t="s">
        <v>32</v>
      </c>
      <c r="L225" s="227" t="s">
        <v>785</v>
      </c>
      <c r="M225" s="227" t="s">
        <v>773</v>
      </c>
      <c r="N225" s="227" t="s">
        <v>345</v>
      </c>
      <c r="O225" s="227" t="s">
        <v>786</v>
      </c>
      <c r="P225" s="227" t="s">
        <v>787</v>
      </c>
      <c r="Q225" s="227" t="s">
        <v>348</v>
      </c>
      <c r="R225" s="227" t="s">
        <v>349</v>
      </c>
      <c r="S225" s="227" t="s">
        <v>350</v>
      </c>
      <c r="T225" s="227" t="s">
        <v>358</v>
      </c>
      <c r="U225" s="230">
        <v>2597.2199999999998</v>
      </c>
      <c r="V225" s="231" t="s">
        <v>343</v>
      </c>
      <c r="W225" s="232">
        <v>17353752.606961597</v>
      </c>
      <c r="X225" s="232" t="s">
        <v>352</v>
      </c>
      <c r="Y225" s="232">
        <v>6681.6644746927859</v>
      </c>
      <c r="Z225" s="233" t="s">
        <v>343</v>
      </c>
      <c r="AA225" s="234" t="s">
        <v>343</v>
      </c>
      <c r="AB225" s="234" t="s">
        <v>343</v>
      </c>
      <c r="AC225" s="234" t="s">
        <v>343</v>
      </c>
      <c r="AD225" s="235">
        <v>0.08</v>
      </c>
      <c r="AE225" s="236">
        <v>0.02</v>
      </c>
      <c r="AF225" s="231">
        <v>42217</v>
      </c>
      <c r="AG225" s="231" t="s">
        <v>343</v>
      </c>
      <c r="AH225" s="237" t="s">
        <v>343</v>
      </c>
      <c r="AI225" s="237">
        <v>7</v>
      </c>
      <c r="AJ225" s="237">
        <v>7</v>
      </c>
      <c r="AK225" s="238" t="s">
        <v>419</v>
      </c>
      <c r="AL225" s="232">
        <v>18.712479999999999</v>
      </c>
      <c r="AM225" s="232">
        <v>0.5867464</v>
      </c>
      <c r="AN225" s="232">
        <v>14.97837</v>
      </c>
    </row>
    <row r="226" spans="1:40" s="239" customFormat="1" x14ac:dyDescent="0.2">
      <c r="A226" s="226">
        <v>329</v>
      </c>
      <c r="B226" s="227" t="s">
        <v>805</v>
      </c>
      <c r="C226" s="227" t="s">
        <v>354</v>
      </c>
      <c r="D226" s="227" t="s">
        <v>342</v>
      </c>
      <c r="E226" s="228">
        <v>24959</v>
      </c>
      <c r="F226" s="229">
        <v>47.361643835616441</v>
      </c>
      <c r="G226" s="228">
        <v>44190</v>
      </c>
      <c r="H226" s="229">
        <v>4.904109589041096</v>
      </c>
      <c r="I226" s="229">
        <f t="shared" si="3"/>
        <v>5</v>
      </c>
      <c r="J226" s="227" t="s">
        <v>32</v>
      </c>
      <c r="K226" s="227" t="s">
        <v>32</v>
      </c>
      <c r="L226" s="227" t="s">
        <v>780</v>
      </c>
      <c r="M226" s="227" t="s">
        <v>773</v>
      </c>
      <c r="N226" s="227" t="s">
        <v>345</v>
      </c>
      <c r="O226" s="227" t="s">
        <v>781</v>
      </c>
      <c r="P226" s="227" t="s">
        <v>782</v>
      </c>
      <c r="Q226" s="227" t="s">
        <v>348</v>
      </c>
      <c r="R226" s="227" t="s">
        <v>343</v>
      </c>
      <c r="S226" s="227" t="s">
        <v>379</v>
      </c>
      <c r="T226" s="227" t="s">
        <v>783</v>
      </c>
      <c r="U226" s="230">
        <v>2559.98</v>
      </c>
      <c r="V226" s="231" t="s">
        <v>343</v>
      </c>
      <c r="W226" s="232">
        <v>17104927.42192404</v>
      </c>
      <c r="X226" s="232" t="s">
        <v>366</v>
      </c>
      <c r="Y226" s="232">
        <v>6681.6644746927868</v>
      </c>
      <c r="Z226" s="233" t="s">
        <v>343</v>
      </c>
      <c r="AA226" s="234" t="s">
        <v>343</v>
      </c>
      <c r="AB226" s="234" t="s">
        <v>343</v>
      </c>
      <c r="AC226" s="234" t="s">
        <v>343</v>
      </c>
      <c r="AD226" s="235">
        <v>0.08</v>
      </c>
      <c r="AE226" s="236">
        <v>0.05</v>
      </c>
      <c r="AF226" s="231">
        <v>40179</v>
      </c>
      <c r="AG226" s="231">
        <v>42005</v>
      </c>
      <c r="AH226" s="237">
        <v>5</v>
      </c>
      <c r="AI226" s="237">
        <v>3</v>
      </c>
      <c r="AJ226" s="237">
        <v>3</v>
      </c>
      <c r="AK226" s="238" t="s">
        <v>419</v>
      </c>
      <c r="AL226" s="232" t="s">
        <v>343</v>
      </c>
      <c r="AM226" s="232" t="s">
        <v>343</v>
      </c>
      <c r="AN226" s="232" t="s">
        <v>343</v>
      </c>
    </row>
    <row r="227" spans="1:40" s="239" customFormat="1" x14ac:dyDescent="0.2">
      <c r="A227" s="226">
        <v>330</v>
      </c>
      <c r="B227" s="227" t="s">
        <v>806</v>
      </c>
      <c r="C227" s="227" t="s">
        <v>354</v>
      </c>
      <c r="D227" s="227" t="s">
        <v>342</v>
      </c>
      <c r="E227" s="228">
        <v>24959</v>
      </c>
      <c r="F227" s="229">
        <v>47.361643835616441</v>
      </c>
      <c r="G227" s="228">
        <v>44682</v>
      </c>
      <c r="H227" s="229">
        <v>6.2520547945205482</v>
      </c>
      <c r="I227" s="229">
        <f t="shared" si="3"/>
        <v>7</v>
      </c>
      <c r="J227" s="227" t="s">
        <v>32</v>
      </c>
      <c r="K227" s="227" t="s">
        <v>32</v>
      </c>
      <c r="L227" s="227" t="s">
        <v>780</v>
      </c>
      <c r="M227" s="227" t="s">
        <v>773</v>
      </c>
      <c r="N227" s="227" t="s">
        <v>345</v>
      </c>
      <c r="O227" s="227" t="s">
        <v>781</v>
      </c>
      <c r="P227" s="227" t="s">
        <v>782</v>
      </c>
      <c r="Q227" s="227" t="s">
        <v>348</v>
      </c>
      <c r="R227" s="227" t="s">
        <v>343</v>
      </c>
      <c r="S227" s="227" t="s">
        <v>379</v>
      </c>
      <c r="T227" s="227" t="s">
        <v>783</v>
      </c>
      <c r="U227" s="230">
        <v>2522.7199999999998</v>
      </c>
      <c r="V227" s="231" t="s">
        <v>343</v>
      </c>
      <c r="W227" s="232">
        <v>16855968.603596985</v>
      </c>
      <c r="X227" s="232" t="s">
        <v>366</v>
      </c>
      <c r="Y227" s="232">
        <v>6681.6644746927868</v>
      </c>
      <c r="Z227" s="233" t="s">
        <v>343</v>
      </c>
      <c r="AA227" s="234" t="s">
        <v>343</v>
      </c>
      <c r="AB227" s="234" t="s">
        <v>343</v>
      </c>
      <c r="AC227" s="234" t="s">
        <v>343</v>
      </c>
      <c r="AD227" s="235">
        <v>0.08</v>
      </c>
      <c r="AE227" s="236">
        <v>0.05</v>
      </c>
      <c r="AF227" s="231">
        <v>37622</v>
      </c>
      <c r="AG227" s="231">
        <v>38718</v>
      </c>
      <c r="AH227" s="237">
        <v>3</v>
      </c>
      <c r="AI227" s="237">
        <v>2</v>
      </c>
      <c r="AJ227" s="237">
        <v>2</v>
      </c>
      <c r="AK227" s="238" t="s">
        <v>419</v>
      </c>
      <c r="AL227" s="232" t="s">
        <v>343</v>
      </c>
      <c r="AM227" s="232" t="s">
        <v>343</v>
      </c>
      <c r="AN227" s="232" t="s">
        <v>343</v>
      </c>
    </row>
    <row r="228" spans="1:40" s="239" customFormat="1" x14ac:dyDescent="0.2">
      <c r="A228" s="226">
        <v>1326</v>
      </c>
      <c r="B228" s="227" t="s">
        <v>807</v>
      </c>
      <c r="C228" s="227" t="s">
        <v>354</v>
      </c>
      <c r="D228" s="227" t="s">
        <v>342</v>
      </c>
      <c r="E228" s="228">
        <v>23986</v>
      </c>
      <c r="F228" s="229">
        <v>50.035616438356165</v>
      </c>
      <c r="G228" s="228">
        <v>42248</v>
      </c>
      <c r="H228" s="229" t="s">
        <v>343</v>
      </c>
      <c r="I228" s="229" t="e">
        <f t="shared" si="3"/>
        <v>#VALUE!</v>
      </c>
      <c r="J228" s="227" t="s">
        <v>36</v>
      </c>
      <c r="K228" s="227" t="s">
        <v>36</v>
      </c>
      <c r="L228" s="227" t="s">
        <v>789</v>
      </c>
      <c r="M228" s="227" t="s">
        <v>773</v>
      </c>
      <c r="N228" s="227" t="s">
        <v>345</v>
      </c>
      <c r="O228" s="227" t="s">
        <v>808</v>
      </c>
      <c r="P228" s="227" t="s">
        <v>809</v>
      </c>
      <c r="Q228" s="227" t="s">
        <v>348</v>
      </c>
      <c r="R228" s="227" t="s">
        <v>364</v>
      </c>
      <c r="S228" s="227" t="s">
        <v>350</v>
      </c>
      <c r="T228" s="227" t="s">
        <v>810</v>
      </c>
      <c r="U228" s="230">
        <v>2489.3200000000002</v>
      </c>
      <c r="V228" s="231" t="s">
        <v>343</v>
      </c>
      <c r="W228" s="232">
        <v>16632801.01014225</v>
      </c>
      <c r="X228" s="232" t="s">
        <v>366</v>
      </c>
      <c r="Y228" s="232">
        <v>6681.6644746927868</v>
      </c>
      <c r="Z228" s="233" t="s">
        <v>343</v>
      </c>
      <c r="AA228" s="234" t="s">
        <v>343</v>
      </c>
      <c r="AB228" s="234" t="s">
        <v>343</v>
      </c>
      <c r="AC228" s="234" t="s">
        <v>343</v>
      </c>
      <c r="AD228" s="235">
        <v>0.08</v>
      </c>
      <c r="AE228" s="236">
        <v>0.05</v>
      </c>
      <c r="AF228" s="231">
        <v>37135</v>
      </c>
      <c r="AG228" s="231" t="s">
        <v>343</v>
      </c>
      <c r="AH228" s="237" t="s">
        <v>343</v>
      </c>
      <c r="AI228" s="237">
        <v>4</v>
      </c>
      <c r="AJ228" s="237">
        <v>3</v>
      </c>
      <c r="AK228" s="238" t="s">
        <v>419</v>
      </c>
      <c r="AL228" s="232">
        <v>23.0185</v>
      </c>
      <c r="AM228" s="232">
        <v>0.41085129999999997</v>
      </c>
      <c r="AN228" s="232">
        <v>10.45937</v>
      </c>
    </row>
    <row r="229" spans="1:40" s="239" customFormat="1" x14ac:dyDescent="0.2">
      <c r="A229" s="226">
        <v>139</v>
      </c>
      <c r="B229" s="227" t="s">
        <v>811</v>
      </c>
      <c r="C229" s="227" t="s">
        <v>383</v>
      </c>
      <c r="D229" s="227" t="s">
        <v>342</v>
      </c>
      <c r="E229" s="228">
        <v>30468</v>
      </c>
      <c r="F229" s="229">
        <v>32.271232876712325</v>
      </c>
      <c r="G229" s="228">
        <v>45078</v>
      </c>
      <c r="H229" s="229">
        <v>7.3342465753424655</v>
      </c>
      <c r="I229" s="229">
        <f t="shared" si="3"/>
        <v>8</v>
      </c>
      <c r="J229" s="227" t="s">
        <v>32</v>
      </c>
      <c r="K229" s="227" t="s">
        <v>32</v>
      </c>
      <c r="L229" s="227" t="s">
        <v>360</v>
      </c>
      <c r="M229" s="227" t="s">
        <v>773</v>
      </c>
      <c r="N229" s="227" t="s">
        <v>345</v>
      </c>
      <c r="O229" s="227" t="s">
        <v>368</v>
      </c>
      <c r="P229" s="227" t="s">
        <v>369</v>
      </c>
      <c r="Q229" s="227" t="s">
        <v>363</v>
      </c>
      <c r="R229" s="227" t="s">
        <v>349</v>
      </c>
      <c r="S229" s="227" t="s">
        <v>350</v>
      </c>
      <c r="T229" s="227" t="s">
        <v>370</v>
      </c>
      <c r="U229" s="230">
        <v>2367.7800000000002</v>
      </c>
      <c r="V229" s="231" t="s">
        <v>343</v>
      </c>
      <c r="W229" s="232">
        <v>15820711.509888088</v>
      </c>
      <c r="X229" s="232" t="s">
        <v>366</v>
      </c>
      <c r="Y229" s="232">
        <v>6681.6644746927868</v>
      </c>
      <c r="Z229" s="233" t="s">
        <v>343</v>
      </c>
      <c r="AA229" s="234" t="s">
        <v>343</v>
      </c>
      <c r="AB229" s="234" t="s">
        <v>343</v>
      </c>
      <c r="AC229" s="234" t="s">
        <v>343</v>
      </c>
      <c r="AD229" s="235">
        <v>0.125</v>
      </c>
      <c r="AE229" s="236">
        <v>0.08</v>
      </c>
      <c r="AF229" s="231">
        <v>40057</v>
      </c>
      <c r="AG229" s="231">
        <v>42248</v>
      </c>
      <c r="AH229" s="237">
        <v>6</v>
      </c>
      <c r="AI229" s="237">
        <v>1</v>
      </c>
      <c r="AJ229" s="237">
        <v>1</v>
      </c>
      <c r="AK229" s="238" t="s">
        <v>419</v>
      </c>
      <c r="AL229" s="232">
        <v>20.472380000000001</v>
      </c>
      <c r="AM229" s="232">
        <v>0.44171820000000001</v>
      </c>
      <c r="AN229" s="232">
        <v>6.5173459999999999</v>
      </c>
    </row>
    <row r="230" spans="1:40" s="239" customFormat="1" x14ac:dyDescent="0.2">
      <c r="A230" s="226">
        <v>1082</v>
      </c>
      <c r="B230" s="227" t="s">
        <v>812</v>
      </c>
      <c r="C230" s="227" t="s">
        <v>410</v>
      </c>
      <c r="D230" s="227" t="s">
        <v>342</v>
      </c>
      <c r="E230" s="228">
        <v>18203</v>
      </c>
      <c r="F230" s="229">
        <v>65.879452054794527</v>
      </c>
      <c r="G230" s="228">
        <v>43770</v>
      </c>
      <c r="H230" s="229">
        <v>3.7506849315068491</v>
      </c>
      <c r="I230" s="229">
        <f t="shared" si="3"/>
        <v>4</v>
      </c>
      <c r="J230" s="227" t="s">
        <v>36</v>
      </c>
      <c r="K230" s="227" t="s">
        <v>36</v>
      </c>
      <c r="L230" s="227" t="s">
        <v>789</v>
      </c>
      <c r="M230" s="227" t="s">
        <v>773</v>
      </c>
      <c r="N230" s="227" t="s">
        <v>345</v>
      </c>
      <c r="O230" s="227" t="s">
        <v>813</v>
      </c>
      <c r="P230" s="227" t="s">
        <v>814</v>
      </c>
      <c r="Q230" s="227" t="s">
        <v>348</v>
      </c>
      <c r="R230" s="227" t="s">
        <v>343</v>
      </c>
      <c r="S230" s="227" t="s">
        <v>379</v>
      </c>
      <c r="T230" s="227" t="s">
        <v>815</v>
      </c>
      <c r="U230" s="230">
        <v>2196.09</v>
      </c>
      <c r="V230" s="231" t="s">
        <v>343</v>
      </c>
      <c r="W230" s="232">
        <v>14673536.536228083</v>
      </c>
      <c r="X230" s="232" t="s">
        <v>366</v>
      </c>
      <c r="Y230" s="232">
        <v>6681.6644746927868</v>
      </c>
      <c r="Z230" s="233" t="s">
        <v>343</v>
      </c>
      <c r="AA230" s="234" t="s">
        <v>343</v>
      </c>
      <c r="AB230" s="234" t="s">
        <v>343</v>
      </c>
      <c r="AC230" s="234" t="s">
        <v>343</v>
      </c>
      <c r="AD230" s="235">
        <v>0.08</v>
      </c>
      <c r="AE230" s="236" t="s">
        <v>343</v>
      </c>
      <c r="AF230" s="231" t="s">
        <v>343</v>
      </c>
      <c r="AG230" s="231" t="s">
        <v>343</v>
      </c>
      <c r="AH230" s="237" t="s">
        <v>343</v>
      </c>
      <c r="AI230" s="237">
        <v>2</v>
      </c>
      <c r="AJ230" s="237" t="s">
        <v>343</v>
      </c>
      <c r="AK230" s="238" t="s">
        <v>419</v>
      </c>
      <c r="AL230" s="232" t="s">
        <v>343</v>
      </c>
      <c r="AM230" s="232" t="s">
        <v>343</v>
      </c>
      <c r="AN230" s="232" t="s">
        <v>343</v>
      </c>
    </row>
    <row r="231" spans="1:40" s="239" customFormat="1" x14ac:dyDescent="0.2">
      <c r="A231" s="226">
        <v>1083</v>
      </c>
      <c r="B231" s="227" t="s">
        <v>816</v>
      </c>
      <c r="C231" s="227" t="s">
        <v>410</v>
      </c>
      <c r="D231" s="227" t="s">
        <v>342</v>
      </c>
      <c r="E231" s="228">
        <v>11283</v>
      </c>
      <c r="F231" s="229">
        <v>84.838356164383555</v>
      </c>
      <c r="G231" s="228">
        <v>44156</v>
      </c>
      <c r="H231" s="229">
        <v>4.8082191780821919</v>
      </c>
      <c r="I231" s="229">
        <f t="shared" si="3"/>
        <v>5</v>
      </c>
      <c r="J231" s="227" t="s">
        <v>36</v>
      </c>
      <c r="K231" s="227" t="s">
        <v>36</v>
      </c>
      <c r="L231" s="227" t="s">
        <v>563</v>
      </c>
      <c r="M231" s="227" t="s">
        <v>773</v>
      </c>
      <c r="N231" s="227" t="s">
        <v>345</v>
      </c>
      <c r="O231" s="227" t="s">
        <v>817</v>
      </c>
      <c r="P231" s="227" t="s">
        <v>818</v>
      </c>
      <c r="Q231" s="227" t="s">
        <v>348</v>
      </c>
      <c r="R231" s="227" t="s">
        <v>343</v>
      </c>
      <c r="S231" s="227" t="s">
        <v>379</v>
      </c>
      <c r="T231" s="227" t="s">
        <v>819</v>
      </c>
      <c r="U231" s="230">
        <v>497.13</v>
      </c>
      <c r="V231" s="231" t="s">
        <v>343</v>
      </c>
      <c r="W231" s="232">
        <v>13566920.215108138</v>
      </c>
      <c r="X231" s="232" t="s">
        <v>352</v>
      </c>
      <c r="Y231" s="232">
        <v>27290.487830362556</v>
      </c>
      <c r="Z231" s="233" t="s">
        <v>343</v>
      </c>
      <c r="AA231" s="234" t="s">
        <v>343</v>
      </c>
      <c r="AB231" s="234" t="s">
        <v>343</v>
      </c>
      <c r="AC231" s="234" t="s">
        <v>343</v>
      </c>
      <c r="AD231" s="235">
        <v>0.08</v>
      </c>
      <c r="AE231" s="236">
        <v>4.8000000000000001E-2</v>
      </c>
      <c r="AF231" s="231">
        <v>36861</v>
      </c>
      <c r="AG231" s="231" t="s">
        <v>343</v>
      </c>
      <c r="AH231" s="237" t="s">
        <v>343</v>
      </c>
      <c r="AI231" s="237">
        <v>3</v>
      </c>
      <c r="AJ231" s="237">
        <v>1</v>
      </c>
      <c r="AK231" s="238" t="s">
        <v>419</v>
      </c>
      <c r="AL231" s="232" t="s">
        <v>343</v>
      </c>
      <c r="AM231" s="232" t="s">
        <v>343</v>
      </c>
      <c r="AN231" s="232" t="s">
        <v>343</v>
      </c>
    </row>
    <row r="232" spans="1:40" s="239" customFormat="1" x14ac:dyDescent="0.2">
      <c r="A232" s="226">
        <v>140</v>
      </c>
      <c r="B232" s="227" t="s">
        <v>820</v>
      </c>
      <c r="C232" s="227" t="s">
        <v>383</v>
      </c>
      <c r="D232" s="227" t="s">
        <v>342</v>
      </c>
      <c r="E232" s="228">
        <v>30407</v>
      </c>
      <c r="F232" s="229">
        <v>32.438356164383563</v>
      </c>
      <c r="G232" s="228">
        <v>45017</v>
      </c>
      <c r="H232" s="229">
        <v>7.1671232876712327</v>
      </c>
      <c r="I232" s="229">
        <f t="shared" si="3"/>
        <v>8</v>
      </c>
      <c r="J232" s="227" t="s">
        <v>32</v>
      </c>
      <c r="K232" s="227" t="s">
        <v>32</v>
      </c>
      <c r="L232" s="227" t="s">
        <v>785</v>
      </c>
      <c r="M232" s="227" t="s">
        <v>773</v>
      </c>
      <c r="N232" s="227" t="s">
        <v>345</v>
      </c>
      <c r="O232" s="227" t="s">
        <v>368</v>
      </c>
      <c r="P232" s="227" t="s">
        <v>369</v>
      </c>
      <c r="Q232" s="227" t="s">
        <v>363</v>
      </c>
      <c r="R232" s="227" t="s">
        <v>349</v>
      </c>
      <c r="S232" s="227" t="s">
        <v>350</v>
      </c>
      <c r="T232" s="227" t="s">
        <v>370</v>
      </c>
      <c r="U232" s="230">
        <v>1894.53</v>
      </c>
      <c r="V232" s="231" t="s">
        <v>343</v>
      </c>
      <c r="W232" s="232">
        <v>12658613.797239725</v>
      </c>
      <c r="X232" s="232" t="s">
        <v>366</v>
      </c>
      <c r="Y232" s="232">
        <v>6681.6644746927868</v>
      </c>
      <c r="Z232" s="233" t="s">
        <v>343</v>
      </c>
      <c r="AA232" s="234" t="s">
        <v>343</v>
      </c>
      <c r="AB232" s="234" t="s">
        <v>343</v>
      </c>
      <c r="AC232" s="234" t="s">
        <v>343</v>
      </c>
      <c r="AD232" s="235">
        <v>0.125</v>
      </c>
      <c r="AE232" s="236">
        <v>0.08</v>
      </c>
      <c r="AF232" s="231">
        <v>40057</v>
      </c>
      <c r="AG232" s="231">
        <v>42248</v>
      </c>
      <c r="AH232" s="237">
        <v>6</v>
      </c>
      <c r="AI232" s="237">
        <v>1</v>
      </c>
      <c r="AJ232" s="237">
        <v>1</v>
      </c>
      <c r="AK232" s="238" t="s">
        <v>419</v>
      </c>
      <c r="AL232" s="232">
        <v>20.472380000000001</v>
      </c>
      <c r="AM232" s="232">
        <v>0.44171820000000001</v>
      </c>
      <c r="AN232" s="232">
        <v>6.5173459999999999</v>
      </c>
    </row>
    <row r="233" spans="1:40" s="239" customFormat="1" x14ac:dyDescent="0.2">
      <c r="A233" s="226">
        <v>1045</v>
      </c>
      <c r="B233" s="227" t="s">
        <v>821</v>
      </c>
      <c r="C233" s="227" t="s">
        <v>410</v>
      </c>
      <c r="D233" s="227" t="s">
        <v>342</v>
      </c>
      <c r="E233" s="228">
        <v>12788</v>
      </c>
      <c r="F233" s="229">
        <v>80.715068493150682</v>
      </c>
      <c r="G233" s="228">
        <v>45661</v>
      </c>
      <c r="H233" s="229">
        <v>8.9315068493150687</v>
      </c>
      <c r="I233" s="229">
        <f t="shared" si="3"/>
        <v>9</v>
      </c>
      <c r="J233" s="227" t="s">
        <v>36</v>
      </c>
      <c r="K233" s="227" t="s">
        <v>36</v>
      </c>
      <c r="L233" s="227" t="s">
        <v>563</v>
      </c>
      <c r="M233" s="227" t="s">
        <v>773</v>
      </c>
      <c r="N233" s="227" t="s">
        <v>345</v>
      </c>
      <c r="O233" s="227" t="s">
        <v>822</v>
      </c>
      <c r="P233" s="227" t="s">
        <v>823</v>
      </c>
      <c r="Q233" s="227" t="s">
        <v>348</v>
      </c>
      <c r="R233" s="227" t="s">
        <v>364</v>
      </c>
      <c r="S233" s="227" t="s">
        <v>350</v>
      </c>
      <c r="T233" s="227" t="s">
        <v>810</v>
      </c>
      <c r="U233" s="230">
        <v>1548.31</v>
      </c>
      <c r="V233" s="231" t="s">
        <v>343</v>
      </c>
      <c r="W233" s="232">
        <v>10345287.922811588</v>
      </c>
      <c r="X233" s="232" t="s">
        <v>366</v>
      </c>
      <c r="Y233" s="232">
        <v>6681.6644746927868</v>
      </c>
      <c r="Z233" s="233" t="s">
        <v>343</v>
      </c>
      <c r="AA233" s="234" t="s">
        <v>343</v>
      </c>
      <c r="AB233" s="234" t="s">
        <v>343</v>
      </c>
      <c r="AC233" s="234" t="s">
        <v>343</v>
      </c>
      <c r="AD233" s="235">
        <v>0.08</v>
      </c>
      <c r="AE233" s="236" t="s">
        <v>343</v>
      </c>
      <c r="AF233" s="231" t="s">
        <v>343</v>
      </c>
      <c r="AG233" s="231" t="s">
        <v>343</v>
      </c>
      <c r="AH233" s="237" t="s">
        <v>343</v>
      </c>
      <c r="AI233" s="237" t="s">
        <v>343</v>
      </c>
      <c r="AJ233" s="237" t="s">
        <v>343</v>
      </c>
      <c r="AK233" s="238" t="s">
        <v>419</v>
      </c>
      <c r="AL233" s="232">
        <v>23.154669999999999</v>
      </c>
      <c r="AM233" s="232">
        <v>0.65857960000000004</v>
      </c>
      <c r="AN233" s="232">
        <v>11.727679999999999</v>
      </c>
    </row>
    <row r="234" spans="1:40" s="239" customFormat="1" x14ac:dyDescent="0.2">
      <c r="A234" s="226">
        <v>1075</v>
      </c>
      <c r="B234" s="227" t="s">
        <v>824</v>
      </c>
      <c r="C234" s="227" t="s">
        <v>410</v>
      </c>
      <c r="D234" s="227" t="s">
        <v>342</v>
      </c>
      <c r="E234" s="228">
        <v>21306</v>
      </c>
      <c r="F234" s="229">
        <v>57.369863013698627</v>
      </c>
      <c r="G234" s="228">
        <v>43221</v>
      </c>
      <c r="H234" s="229">
        <v>2.2493150684931509</v>
      </c>
      <c r="I234" s="229">
        <f t="shared" si="3"/>
        <v>3</v>
      </c>
      <c r="J234" s="227" t="s">
        <v>36</v>
      </c>
      <c r="K234" s="227" t="s">
        <v>36</v>
      </c>
      <c r="L234" s="227" t="s">
        <v>789</v>
      </c>
      <c r="M234" s="227" t="s">
        <v>773</v>
      </c>
      <c r="N234" s="227" t="s">
        <v>345</v>
      </c>
      <c r="O234" s="227" t="s">
        <v>813</v>
      </c>
      <c r="P234" s="227" t="s">
        <v>814</v>
      </c>
      <c r="Q234" s="227" t="s">
        <v>348</v>
      </c>
      <c r="R234" s="227" t="s">
        <v>343</v>
      </c>
      <c r="S234" s="227" t="s">
        <v>379</v>
      </c>
      <c r="T234" s="227" t="s">
        <v>815</v>
      </c>
      <c r="U234" s="230">
        <v>1400</v>
      </c>
      <c r="V234" s="231" t="s">
        <v>343</v>
      </c>
      <c r="W234" s="232">
        <v>9354330.2645699009</v>
      </c>
      <c r="X234" s="232" t="s">
        <v>366</v>
      </c>
      <c r="Y234" s="232">
        <v>6681.6644746927868</v>
      </c>
      <c r="Z234" s="233" t="s">
        <v>343</v>
      </c>
      <c r="AA234" s="234" t="s">
        <v>343</v>
      </c>
      <c r="AB234" s="234" t="s">
        <v>343</v>
      </c>
      <c r="AC234" s="234" t="s">
        <v>343</v>
      </c>
      <c r="AD234" s="235">
        <v>0.08</v>
      </c>
      <c r="AE234" s="236" t="s">
        <v>343</v>
      </c>
      <c r="AF234" s="231" t="s">
        <v>343</v>
      </c>
      <c r="AG234" s="231" t="s">
        <v>343</v>
      </c>
      <c r="AH234" s="237" t="s">
        <v>343</v>
      </c>
      <c r="AI234" s="237">
        <v>2</v>
      </c>
      <c r="AJ234" s="237" t="s">
        <v>343</v>
      </c>
      <c r="AK234" s="238" t="s">
        <v>419</v>
      </c>
      <c r="AL234" s="232" t="s">
        <v>343</v>
      </c>
      <c r="AM234" s="232" t="s">
        <v>343</v>
      </c>
      <c r="AN234" s="232" t="s">
        <v>343</v>
      </c>
    </row>
    <row r="235" spans="1:40" s="239" customFormat="1" x14ac:dyDescent="0.2">
      <c r="A235" s="226">
        <v>191</v>
      </c>
      <c r="B235" s="227" t="s">
        <v>825</v>
      </c>
      <c r="C235" s="227" t="s">
        <v>383</v>
      </c>
      <c r="D235" s="227" t="s">
        <v>342</v>
      </c>
      <c r="E235" s="228">
        <v>12661</v>
      </c>
      <c r="F235" s="229">
        <v>81.063013698630144</v>
      </c>
      <c r="G235" s="228">
        <v>45534</v>
      </c>
      <c r="H235" s="229">
        <v>8.5835616438356173</v>
      </c>
      <c r="I235" s="229">
        <f t="shared" si="3"/>
        <v>9</v>
      </c>
      <c r="J235" s="227" t="s">
        <v>32</v>
      </c>
      <c r="K235" s="227" t="s">
        <v>32</v>
      </c>
      <c r="L235" s="227" t="s">
        <v>791</v>
      </c>
      <c r="M235" s="227" t="s">
        <v>773</v>
      </c>
      <c r="N235" s="227" t="s">
        <v>345</v>
      </c>
      <c r="O235" s="227" t="s">
        <v>776</v>
      </c>
      <c r="P235" s="227" t="s">
        <v>777</v>
      </c>
      <c r="Q235" s="227" t="s">
        <v>348</v>
      </c>
      <c r="R235" s="227" t="s">
        <v>349</v>
      </c>
      <c r="S235" s="227" t="s">
        <v>350</v>
      </c>
      <c r="T235" s="227" t="s">
        <v>778</v>
      </c>
      <c r="U235" s="230">
        <v>1379.76</v>
      </c>
      <c r="V235" s="231" t="s">
        <v>343</v>
      </c>
      <c r="W235" s="232">
        <v>8446261.0482650846</v>
      </c>
      <c r="X235" s="232" t="s">
        <v>352</v>
      </c>
      <c r="Y235" s="232">
        <v>6121.5436367666007</v>
      </c>
      <c r="Z235" s="233" t="s">
        <v>343</v>
      </c>
      <c r="AA235" s="234" t="s">
        <v>343</v>
      </c>
      <c r="AB235" s="234" t="s">
        <v>343</v>
      </c>
      <c r="AC235" s="234" t="s">
        <v>343</v>
      </c>
      <c r="AD235" s="235">
        <v>0.08</v>
      </c>
      <c r="AE235" s="236" t="s">
        <v>343</v>
      </c>
      <c r="AF235" s="231" t="s">
        <v>343</v>
      </c>
      <c r="AG235" s="231" t="s">
        <v>343</v>
      </c>
      <c r="AH235" s="237" t="s">
        <v>343</v>
      </c>
      <c r="AI235" s="237" t="s">
        <v>343</v>
      </c>
      <c r="AJ235" s="237" t="s">
        <v>343</v>
      </c>
      <c r="AK235" s="238" t="s">
        <v>343</v>
      </c>
      <c r="AL235" s="232">
        <v>23.032990000000002</v>
      </c>
      <c r="AM235" s="232">
        <v>0.4337493</v>
      </c>
      <c r="AN235" s="232">
        <v>7.795229</v>
      </c>
    </row>
    <row r="236" spans="1:40" s="239" customFormat="1" x14ac:dyDescent="0.2">
      <c r="A236" s="226">
        <v>270</v>
      </c>
      <c r="B236" s="227" t="s">
        <v>826</v>
      </c>
      <c r="C236" s="227" t="s">
        <v>354</v>
      </c>
      <c r="D236" s="227" t="s">
        <v>342</v>
      </c>
      <c r="E236" s="228">
        <v>30103</v>
      </c>
      <c r="F236" s="229">
        <v>33.271232876712325</v>
      </c>
      <c r="G236" s="228">
        <v>44713</v>
      </c>
      <c r="H236" s="229">
        <v>6.3342465753424655</v>
      </c>
      <c r="I236" s="229">
        <f t="shared" si="3"/>
        <v>7</v>
      </c>
      <c r="J236" s="227" t="s">
        <v>32</v>
      </c>
      <c r="K236" s="227" t="s">
        <v>32</v>
      </c>
      <c r="L236" s="227" t="s">
        <v>785</v>
      </c>
      <c r="M236" s="227" t="s">
        <v>773</v>
      </c>
      <c r="N236" s="227" t="s">
        <v>345</v>
      </c>
      <c r="O236" s="227" t="s">
        <v>786</v>
      </c>
      <c r="P236" s="227" t="s">
        <v>787</v>
      </c>
      <c r="Q236" s="227" t="s">
        <v>348</v>
      </c>
      <c r="R236" s="227" t="s">
        <v>349</v>
      </c>
      <c r="S236" s="227" t="s">
        <v>350</v>
      </c>
      <c r="T236" s="227" t="s">
        <v>358</v>
      </c>
      <c r="U236" s="230">
        <v>1120</v>
      </c>
      <c r="V236" s="231" t="s">
        <v>343</v>
      </c>
      <c r="W236" s="232">
        <v>7483464.2116559213</v>
      </c>
      <c r="X236" s="232" t="s">
        <v>352</v>
      </c>
      <c r="Y236" s="232">
        <v>6681.6644746927868</v>
      </c>
      <c r="Z236" s="233" t="s">
        <v>343</v>
      </c>
      <c r="AA236" s="234">
        <v>16000</v>
      </c>
      <c r="AB236" s="234">
        <v>14.285714285714286</v>
      </c>
      <c r="AC236" s="234">
        <v>2.1380472395497114E-3</v>
      </c>
      <c r="AD236" s="235">
        <v>0.08</v>
      </c>
      <c r="AE236" s="236">
        <v>0.02</v>
      </c>
      <c r="AF236" s="231">
        <v>42217</v>
      </c>
      <c r="AG236" s="231" t="s">
        <v>343</v>
      </c>
      <c r="AH236" s="237" t="s">
        <v>343</v>
      </c>
      <c r="AI236" s="237">
        <v>7</v>
      </c>
      <c r="AJ236" s="237">
        <v>6</v>
      </c>
      <c r="AK236" s="238" t="s">
        <v>419</v>
      </c>
      <c r="AL236" s="232">
        <v>18.712479999999999</v>
      </c>
      <c r="AM236" s="232">
        <v>0.5867464</v>
      </c>
      <c r="AN236" s="232">
        <v>14.97837</v>
      </c>
    </row>
    <row r="237" spans="1:40" s="239" customFormat="1" x14ac:dyDescent="0.2">
      <c r="A237" s="226">
        <v>1081</v>
      </c>
      <c r="B237" s="227" t="s">
        <v>827</v>
      </c>
      <c r="C237" s="227" t="s">
        <v>410</v>
      </c>
      <c r="D237" s="227" t="s">
        <v>342</v>
      </c>
      <c r="E237" s="228">
        <v>8440</v>
      </c>
      <c r="F237" s="229">
        <v>92.627397260273966</v>
      </c>
      <c r="G237" s="228">
        <v>44965</v>
      </c>
      <c r="H237" s="229">
        <v>7.0246575342465754</v>
      </c>
      <c r="I237" s="229">
        <f t="shared" si="3"/>
        <v>8</v>
      </c>
      <c r="J237" s="227" t="s">
        <v>36</v>
      </c>
      <c r="K237" s="227" t="s">
        <v>36</v>
      </c>
      <c r="L237" s="227" t="s">
        <v>789</v>
      </c>
      <c r="M237" s="227" t="s">
        <v>773</v>
      </c>
      <c r="N237" s="227" t="s">
        <v>345</v>
      </c>
      <c r="O237" s="227" t="s">
        <v>813</v>
      </c>
      <c r="P237" s="227" t="s">
        <v>814</v>
      </c>
      <c r="Q237" s="227" t="s">
        <v>348</v>
      </c>
      <c r="R237" s="227" t="s">
        <v>343</v>
      </c>
      <c r="S237" s="227" t="s">
        <v>379</v>
      </c>
      <c r="T237" s="227" t="s">
        <v>815</v>
      </c>
      <c r="U237" s="230">
        <v>1108.27</v>
      </c>
      <c r="V237" s="231" t="s">
        <v>343</v>
      </c>
      <c r="W237" s="232">
        <v>7405088.2873677751</v>
      </c>
      <c r="X237" s="232" t="s">
        <v>366</v>
      </c>
      <c r="Y237" s="232">
        <v>6681.6644746927868</v>
      </c>
      <c r="Z237" s="233" t="s">
        <v>343</v>
      </c>
      <c r="AA237" s="234" t="s">
        <v>343</v>
      </c>
      <c r="AB237" s="234" t="s">
        <v>343</v>
      </c>
      <c r="AC237" s="234" t="s">
        <v>343</v>
      </c>
      <c r="AD237" s="235">
        <v>0.08</v>
      </c>
      <c r="AE237" s="236" t="s">
        <v>343</v>
      </c>
      <c r="AF237" s="231" t="s">
        <v>343</v>
      </c>
      <c r="AG237" s="231" t="s">
        <v>343</v>
      </c>
      <c r="AH237" s="237" t="s">
        <v>343</v>
      </c>
      <c r="AI237" s="237">
        <v>2</v>
      </c>
      <c r="AJ237" s="237" t="s">
        <v>343</v>
      </c>
      <c r="AK237" s="238" t="s">
        <v>419</v>
      </c>
      <c r="AL237" s="232" t="s">
        <v>343</v>
      </c>
      <c r="AM237" s="232" t="s">
        <v>343</v>
      </c>
      <c r="AN237" s="232" t="s">
        <v>343</v>
      </c>
    </row>
    <row r="238" spans="1:40" s="239" customFormat="1" x14ac:dyDescent="0.2">
      <c r="A238" s="226">
        <v>1118</v>
      </c>
      <c r="B238" s="227" t="s">
        <v>828</v>
      </c>
      <c r="C238" s="227" t="s">
        <v>410</v>
      </c>
      <c r="D238" s="227" t="s">
        <v>342</v>
      </c>
      <c r="E238" s="228">
        <v>22706</v>
      </c>
      <c r="F238" s="229">
        <v>53.534246575342465</v>
      </c>
      <c r="G238" s="228">
        <v>44621</v>
      </c>
      <c r="H238" s="229">
        <v>6.0904109589041093</v>
      </c>
      <c r="I238" s="229">
        <f t="shared" si="3"/>
        <v>7</v>
      </c>
      <c r="J238" s="227" t="s">
        <v>36</v>
      </c>
      <c r="K238" s="227" t="s">
        <v>36</v>
      </c>
      <c r="L238" s="227" t="s">
        <v>793</v>
      </c>
      <c r="M238" s="227" t="s">
        <v>773</v>
      </c>
      <c r="N238" s="227" t="s">
        <v>345</v>
      </c>
      <c r="O238" s="227" t="s">
        <v>794</v>
      </c>
      <c r="P238" s="227" t="s">
        <v>795</v>
      </c>
      <c r="Q238" s="227" t="s">
        <v>348</v>
      </c>
      <c r="R238" s="227" t="s">
        <v>349</v>
      </c>
      <c r="S238" s="227" t="s">
        <v>350</v>
      </c>
      <c r="T238" s="227" t="s">
        <v>796</v>
      </c>
      <c r="U238" s="230">
        <v>480</v>
      </c>
      <c r="V238" s="231" t="s">
        <v>343</v>
      </c>
      <c r="W238" s="232">
        <v>7117594.9016783424</v>
      </c>
      <c r="X238" s="232" t="s">
        <v>352</v>
      </c>
      <c r="Y238" s="232">
        <v>14828.32271182988</v>
      </c>
      <c r="Z238" s="233" t="s">
        <v>343</v>
      </c>
      <c r="AA238" s="234" t="s">
        <v>343</v>
      </c>
      <c r="AB238" s="234" t="s">
        <v>343</v>
      </c>
      <c r="AC238" s="234" t="s">
        <v>343</v>
      </c>
      <c r="AD238" s="235">
        <v>0.08</v>
      </c>
      <c r="AE238" s="236" t="s">
        <v>343</v>
      </c>
      <c r="AF238" s="231" t="s">
        <v>343</v>
      </c>
      <c r="AG238" s="231" t="s">
        <v>343</v>
      </c>
      <c r="AH238" s="237" t="s">
        <v>343</v>
      </c>
      <c r="AI238" s="237" t="s">
        <v>343</v>
      </c>
      <c r="AJ238" s="237" t="s">
        <v>343</v>
      </c>
      <c r="AK238" s="238" t="s">
        <v>419</v>
      </c>
      <c r="AL238" s="232">
        <v>21.988910000000001</v>
      </c>
      <c r="AM238" s="232">
        <v>0.3490393</v>
      </c>
      <c r="AN238" s="232">
        <v>10.8964</v>
      </c>
    </row>
    <row r="239" spans="1:40" s="239" customFormat="1" x14ac:dyDescent="0.2">
      <c r="A239" s="226">
        <v>1110</v>
      </c>
      <c r="B239" s="227" t="s">
        <v>829</v>
      </c>
      <c r="C239" s="227" t="s">
        <v>410</v>
      </c>
      <c r="D239" s="227" t="s">
        <v>540</v>
      </c>
      <c r="E239" s="228">
        <v>22313</v>
      </c>
      <c r="F239" s="229">
        <v>51.06849315068493</v>
      </c>
      <c r="G239" s="228">
        <v>36923</v>
      </c>
      <c r="H239" s="229" t="s">
        <v>343</v>
      </c>
      <c r="I239" s="229" t="e">
        <f t="shared" si="3"/>
        <v>#VALUE!</v>
      </c>
      <c r="J239" s="227" t="s">
        <v>36</v>
      </c>
      <c r="K239" s="227" t="s">
        <v>36</v>
      </c>
      <c r="L239" s="227" t="s">
        <v>563</v>
      </c>
      <c r="M239" s="227" t="s">
        <v>773</v>
      </c>
      <c r="N239" s="227" t="s">
        <v>345</v>
      </c>
      <c r="O239" s="227" t="s">
        <v>813</v>
      </c>
      <c r="P239" s="227" t="s">
        <v>814</v>
      </c>
      <c r="Q239" s="227" t="s">
        <v>348</v>
      </c>
      <c r="R239" s="227" t="s">
        <v>343</v>
      </c>
      <c r="S239" s="227" t="s">
        <v>379</v>
      </c>
      <c r="T239" s="227" t="s">
        <v>815</v>
      </c>
      <c r="U239" s="230">
        <v>1000</v>
      </c>
      <c r="V239" s="231" t="s">
        <v>343</v>
      </c>
      <c r="W239" s="232">
        <v>6681664.474692787</v>
      </c>
      <c r="X239" s="232" t="s">
        <v>366</v>
      </c>
      <c r="Y239" s="232">
        <v>6681.6644746927868</v>
      </c>
      <c r="Z239" s="233" t="s">
        <v>343</v>
      </c>
      <c r="AA239" s="234" t="s">
        <v>343</v>
      </c>
      <c r="AB239" s="234" t="s">
        <v>343</v>
      </c>
      <c r="AC239" s="234" t="s">
        <v>343</v>
      </c>
      <c r="AD239" s="235">
        <v>0.08</v>
      </c>
      <c r="AE239" s="236" t="s">
        <v>343</v>
      </c>
      <c r="AF239" s="231" t="s">
        <v>343</v>
      </c>
      <c r="AG239" s="231" t="s">
        <v>343</v>
      </c>
      <c r="AH239" s="237" t="s">
        <v>343</v>
      </c>
      <c r="AI239" s="237" t="s">
        <v>343</v>
      </c>
      <c r="AJ239" s="237" t="s">
        <v>343</v>
      </c>
      <c r="AK239" s="238" t="s">
        <v>419</v>
      </c>
      <c r="AL239" s="232" t="s">
        <v>343</v>
      </c>
      <c r="AM239" s="232" t="s">
        <v>343</v>
      </c>
      <c r="AN239" s="232" t="s">
        <v>343</v>
      </c>
    </row>
    <row r="240" spans="1:40" s="239" customFormat="1" x14ac:dyDescent="0.2">
      <c r="A240" s="226">
        <v>172</v>
      </c>
      <c r="B240" s="227" t="s">
        <v>830</v>
      </c>
      <c r="C240" s="227" t="s">
        <v>383</v>
      </c>
      <c r="D240" s="227" t="s">
        <v>342</v>
      </c>
      <c r="E240" s="228">
        <v>23894</v>
      </c>
      <c r="F240" s="229">
        <v>50.282191780821918</v>
      </c>
      <c r="G240" s="228">
        <v>45809</v>
      </c>
      <c r="H240" s="229">
        <v>9.3369863013698637</v>
      </c>
      <c r="I240" s="229">
        <f t="shared" si="3"/>
        <v>10</v>
      </c>
      <c r="J240" s="227" t="s">
        <v>32</v>
      </c>
      <c r="K240" s="227" t="s">
        <v>32</v>
      </c>
      <c r="L240" s="227" t="s">
        <v>791</v>
      </c>
      <c r="M240" s="227" t="s">
        <v>773</v>
      </c>
      <c r="N240" s="227" t="s">
        <v>345</v>
      </c>
      <c r="O240" s="227" t="s">
        <v>776</v>
      </c>
      <c r="P240" s="227" t="s">
        <v>777</v>
      </c>
      <c r="Q240" s="227" t="s">
        <v>348</v>
      </c>
      <c r="R240" s="227" t="s">
        <v>349</v>
      </c>
      <c r="S240" s="227" t="s">
        <v>350</v>
      </c>
      <c r="T240" s="227" t="s">
        <v>778</v>
      </c>
      <c r="U240" s="230">
        <v>925.57</v>
      </c>
      <c r="V240" s="231" t="s">
        <v>343</v>
      </c>
      <c r="W240" s="232">
        <v>5665917.1438820632</v>
      </c>
      <c r="X240" s="232" t="s">
        <v>352</v>
      </c>
      <c r="Y240" s="232">
        <v>6121.5436367666007</v>
      </c>
      <c r="Z240" s="233" t="s">
        <v>343</v>
      </c>
      <c r="AA240" s="234" t="s">
        <v>343</v>
      </c>
      <c r="AB240" s="234" t="s">
        <v>343</v>
      </c>
      <c r="AC240" s="234" t="s">
        <v>343</v>
      </c>
      <c r="AD240" s="235">
        <v>0.08</v>
      </c>
      <c r="AE240" s="236" t="s">
        <v>343</v>
      </c>
      <c r="AF240" s="231" t="s">
        <v>343</v>
      </c>
      <c r="AG240" s="231" t="s">
        <v>343</v>
      </c>
      <c r="AH240" s="237" t="s">
        <v>343</v>
      </c>
      <c r="AI240" s="237" t="s">
        <v>343</v>
      </c>
      <c r="AJ240" s="237" t="s">
        <v>343</v>
      </c>
      <c r="AK240" s="238" t="s">
        <v>343</v>
      </c>
      <c r="AL240" s="232">
        <v>23.032990000000002</v>
      </c>
      <c r="AM240" s="232">
        <v>0.4337493</v>
      </c>
      <c r="AN240" s="232">
        <v>7.795229</v>
      </c>
    </row>
    <row r="241" spans="1:40" s="239" customFormat="1" x14ac:dyDescent="0.2">
      <c r="A241" s="226">
        <v>1074</v>
      </c>
      <c r="B241" s="227" t="s">
        <v>831</v>
      </c>
      <c r="C241" s="227" t="s">
        <v>410</v>
      </c>
      <c r="D241" s="227" t="s">
        <v>342</v>
      </c>
      <c r="E241" s="228">
        <v>21306</v>
      </c>
      <c r="F241" s="229">
        <v>57.369863013698627</v>
      </c>
      <c r="G241" s="228">
        <v>43221</v>
      </c>
      <c r="H241" s="229">
        <v>2.2493150684931509</v>
      </c>
      <c r="I241" s="229">
        <f t="shared" si="3"/>
        <v>3</v>
      </c>
      <c r="J241" s="227" t="s">
        <v>36</v>
      </c>
      <c r="K241" s="227" t="s">
        <v>36</v>
      </c>
      <c r="L241" s="227" t="s">
        <v>789</v>
      </c>
      <c r="M241" s="227" t="s">
        <v>773</v>
      </c>
      <c r="N241" s="227" t="s">
        <v>345</v>
      </c>
      <c r="O241" s="227" t="s">
        <v>813</v>
      </c>
      <c r="P241" s="227" t="s">
        <v>814</v>
      </c>
      <c r="Q241" s="227" t="s">
        <v>348</v>
      </c>
      <c r="R241" s="227" t="s">
        <v>343</v>
      </c>
      <c r="S241" s="227" t="s">
        <v>379</v>
      </c>
      <c r="T241" s="227" t="s">
        <v>815</v>
      </c>
      <c r="U241" s="230">
        <v>780.39</v>
      </c>
      <c r="V241" s="231" t="s">
        <v>343</v>
      </c>
      <c r="W241" s="232">
        <v>5214304.1394055039</v>
      </c>
      <c r="X241" s="232" t="s">
        <v>366</v>
      </c>
      <c r="Y241" s="232">
        <v>6681.6644746927868</v>
      </c>
      <c r="Z241" s="233" t="s">
        <v>343</v>
      </c>
      <c r="AA241" s="234" t="s">
        <v>343</v>
      </c>
      <c r="AB241" s="234" t="s">
        <v>343</v>
      </c>
      <c r="AC241" s="234" t="s">
        <v>343</v>
      </c>
      <c r="AD241" s="235">
        <v>0.08</v>
      </c>
      <c r="AE241" s="236" t="s">
        <v>343</v>
      </c>
      <c r="AF241" s="231" t="s">
        <v>343</v>
      </c>
      <c r="AG241" s="231" t="s">
        <v>343</v>
      </c>
      <c r="AH241" s="237" t="s">
        <v>343</v>
      </c>
      <c r="AI241" s="237">
        <v>2</v>
      </c>
      <c r="AJ241" s="237" t="s">
        <v>343</v>
      </c>
      <c r="AK241" s="238" t="s">
        <v>419</v>
      </c>
      <c r="AL241" s="232" t="s">
        <v>343</v>
      </c>
      <c r="AM241" s="232" t="s">
        <v>343</v>
      </c>
      <c r="AN241" s="232" t="s">
        <v>343</v>
      </c>
    </row>
    <row r="242" spans="1:40" s="239" customFormat="1" x14ac:dyDescent="0.2">
      <c r="A242" s="226">
        <v>210</v>
      </c>
      <c r="B242" s="227" t="s">
        <v>832</v>
      </c>
      <c r="C242" s="227" t="s">
        <v>388</v>
      </c>
      <c r="D242" s="227" t="s">
        <v>342</v>
      </c>
      <c r="E242" s="228">
        <v>29099</v>
      </c>
      <c r="F242" s="229">
        <v>36.024657534246572</v>
      </c>
      <c r="G242" s="228">
        <v>44440</v>
      </c>
      <c r="H242" s="229">
        <v>5.5863013698630137</v>
      </c>
      <c r="I242" s="229">
        <f t="shared" si="3"/>
        <v>6</v>
      </c>
      <c r="J242" s="227" t="s">
        <v>32</v>
      </c>
      <c r="K242" s="227" t="s">
        <v>32</v>
      </c>
      <c r="L242" s="227" t="s">
        <v>344</v>
      </c>
      <c r="M242" s="227" t="s">
        <v>773</v>
      </c>
      <c r="N242" s="227" t="s">
        <v>345</v>
      </c>
      <c r="O242" s="227" t="s">
        <v>346</v>
      </c>
      <c r="P242" s="227" t="s">
        <v>347</v>
      </c>
      <c r="Q242" s="227" t="s">
        <v>348</v>
      </c>
      <c r="R242" s="227" t="s">
        <v>349</v>
      </c>
      <c r="S242" s="227" t="s">
        <v>350</v>
      </c>
      <c r="T242" s="227" t="s">
        <v>351</v>
      </c>
      <c r="U242" s="230">
        <v>1014.03</v>
      </c>
      <c r="V242" s="231" t="s">
        <v>343</v>
      </c>
      <c r="W242" s="232">
        <v>4993072.737041763</v>
      </c>
      <c r="X242" s="232" t="s">
        <v>352</v>
      </c>
      <c r="Y242" s="232">
        <v>4923.9891690006834</v>
      </c>
      <c r="Z242" s="233" t="s">
        <v>343</v>
      </c>
      <c r="AA242" s="234" t="s">
        <v>343</v>
      </c>
      <c r="AB242" s="234" t="s">
        <v>343</v>
      </c>
      <c r="AC242" s="234" t="s">
        <v>343</v>
      </c>
      <c r="AD242" s="235">
        <v>0.08</v>
      </c>
      <c r="AE242" s="236">
        <v>0.05</v>
      </c>
      <c r="AF242" s="231">
        <v>33471</v>
      </c>
      <c r="AG242" s="231" t="s">
        <v>343</v>
      </c>
      <c r="AH242" s="237" t="s">
        <v>343</v>
      </c>
      <c r="AI242" s="237" t="s">
        <v>343</v>
      </c>
      <c r="AJ242" s="237">
        <v>1</v>
      </c>
      <c r="AK242" s="238" t="s">
        <v>419</v>
      </c>
      <c r="AL242" s="232">
        <v>23.70373</v>
      </c>
      <c r="AM242" s="232">
        <v>0.52795599999999998</v>
      </c>
      <c r="AN242" s="232">
        <v>7.8291899999999996</v>
      </c>
    </row>
    <row r="243" spans="1:40" s="239" customFormat="1" x14ac:dyDescent="0.2">
      <c r="A243" s="226">
        <v>1295</v>
      </c>
      <c r="B243" s="227" t="s">
        <v>833</v>
      </c>
      <c r="C243" s="227" t="s">
        <v>354</v>
      </c>
      <c r="D243" s="227" t="s">
        <v>342</v>
      </c>
      <c r="E243" s="228">
        <v>25750</v>
      </c>
      <c r="F243" s="229">
        <v>45.194520547945203</v>
      </c>
      <c r="G243" s="228">
        <v>44013</v>
      </c>
      <c r="H243" s="229">
        <v>4.419178082191781</v>
      </c>
      <c r="I243" s="229">
        <f t="shared" si="3"/>
        <v>5</v>
      </c>
      <c r="J243" s="227" t="s">
        <v>36</v>
      </c>
      <c r="K243" s="227" t="s">
        <v>36</v>
      </c>
      <c r="L243" s="227" t="s">
        <v>789</v>
      </c>
      <c r="M243" s="227" t="s">
        <v>773</v>
      </c>
      <c r="N243" s="227" t="s">
        <v>345</v>
      </c>
      <c r="O243" s="227" t="s">
        <v>834</v>
      </c>
      <c r="P243" s="227" t="s">
        <v>835</v>
      </c>
      <c r="Q243" s="227" t="s">
        <v>348</v>
      </c>
      <c r="R243" s="227" t="s">
        <v>364</v>
      </c>
      <c r="S243" s="227" t="s">
        <v>379</v>
      </c>
      <c r="T243" s="227" t="s">
        <v>836</v>
      </c>
      <c r="U243" s="230">
        <v>720</v>
      </c>
      <c r="V243" s="231" t="s">
        <v>343</v>
      </c>
      <c r="W243" s="232">
        <v>4810798.4217788065</v>
      </c>
      <c r="X243" s="232" t="s">
        <v>366</v>
      </c>
      <c r="Y243" s="232">
        <v>6681.6644746927868</v>
      </c>
      <c r="Z243" s="233" t="s">
        <v>343</v>
      </c>
      <c r="AA243" s="234" t="s">
        <v>343</v>
      </c>
      <c r="AB243" s="234" t="s">
        <v>343</v>
      </c>
      <c r="AC243" s="234" t="s">
        <v>343</v>
      </c>
      <c r="AD243" s="235">
        <v>0.08</v>
      </c>
      <c r="AE243" s="236" t="s">
        <v>343</v>
      </c>
      <c r="AF243" s="231" t="s">
        <v>343</v>
      </c>
      <c r="AG243" s="231" t="s">
        <v>343</v>
      </c>
      <c r="AH243" s="237" t="s">
        <v>343</v>
      </c>
      <c r="AI243" s="237" t="s">
        <v>343</v>
      </c>
      <c r="AJ243" s="237" t="s">
        <v>343</v>
      </c>
      <c r="AK243" s="238" t="s">
        <v>419</v>
      </c>
      <c r="AL243" s="232">
        <v>24.292490000000001</v>
      </c>
      <c r="AM243" s="232">
        <v>1.0034149999999999</v>
      </c>
      <c r="AN243" s="232">
        <v>9.533061</v>
      </c>
    </row>
    <row r="244" spans="1:40" s="239" customFormat="1" x14ac:dyDescent="0.2">
      <c r="A244" s="226">
        <v>1271</v>
      </c>
      <c r="B244" s="227" t="s">
        <v>837</v>
      </c>
      <c r="C244" s="227" t="s">
        <v>354</v>
      </c>
      <c r="D244" s="227" t="s">
        <v>342</v>
      </c>
      <c r="E244" s="228">
        <v>9376</v>
      </c>
      <c r="F244" s="229">
        <v>90.063013698630144</v>
      </c>
      <c r="G244" s="228">
        <v>42248</v>
      </c>
      <c r="H244" s="229" t="s">
        <v>343</v>
      </c>
      <c r="I244" s="229" t="e">
        <f t="shared" si="3"/>
        <v>#VALUE!</v>
      </c>
      <c r="J244" s="227" t="s">
        <v>36</v>
      </c>
      <c r="K244" s="227" t="s">
        <v>36</v>
      </c>
      <c r="L244" s="227" t="s">
        <v>563</v>
      </c>
      <c r="M244" s="227" t="s">
        <v>773</v>
      </c>
      <c r="N244" s="227" t="s">
        <v>345</v>
      </c>
      <c r="O244" s="227" t="s">
        <v>817</v>
      </c>
      <c r="P244" s="227" t="s">
        <v>818</v>
      </c>
      <c r="Q244" s="227" t="s">
        <v>348</v>
      </c>
      <c r="R244" s="227" t="s">
        <v>343</v>
      </c>
      <c r="S244" s="227" t="s">
        <v>379</v>
      </c>
      <c r="T244" s="227" t="s">
        <v>819</v>
      </c>
      <c r="U244" s="230">
        <v>155.96</v>
      </c>
      <c r="V244" s="231" t="s">
        <v>343</v>
      </c>
      <c r="W244" s="232">
        <v>4256224.4820233444</v>
      </c>
      <c r="X244" s="232" t="s">
        <v>352</v>
      </c>
      <c r="Y244" s="232">
        <v>27290.487830362556</v>
      </c>
      <c r="Z244" s="233" t="s">
        <v>343</v>
      </c>
      <c r="AA244" s="234" t="s">
        <v>343</v>
      </c>
      <c r="AB244" s="234" t="s">
        <v>343</v>
      </c>
      <c r="AC244" s="234" t="s">
        <v>343</v>
      </c>
      <c r="AD244" s="235">
        <v>0.08</v>
      </c>
      <c r="AE244" s="236">
        <v>4.8000000000000001E-2</v>
      </c>
      <c r="AF244" s="231">
        <v>36861</v>
      </c>
      <c r="AG244" s="231" t="s">
        <v>343</v>
      </c>
      <c r="AH244" s="237" t="s">
        <v>343</v>
      </c>
      <c r="AI244" s="237">
        <v>3</v>
      </c>
      <c r="AJ244" s="237">
        <v>1</v>
      </c>
      <c r="AK244" s="238" t="s">
        <v>419</v>
      </c>
      <c r="AL244" s="232" t="s">
        <v>343</v>
      </c>
      <c r="AM244" s="232" t="s">
        <v>343</v>
      </c>
      <c r="AN244" s="232" t="s">
        <v>343</v>
      </c>
    </row>
    <row r="245" spans="1:40" s="239" customFormat="1" x14ac:dyDescent="0.2">
      <c r="A245" s="226">
        <v>259</v>
      </c>
      <c r="B245" s="227" t="s">
        <v>838</v>
      </c>
      <c r="C245" s="227" t="s">
        <v>385</v>
      </c>
      <c r="D245" s="227" t="s">
        <v>342</v>
      </c>
      <c r="E245" s="228">
        <v>13356</v>
      </c>
      <c r="F245" s="229">
        <v>79.150684931506845</v>
      </c>
      <c r="G245" s="228">
        <v>42576</v>
      </c>
      <c r="H245" s="229">
        <v>0.48219178082191783</v>
      </c>
      <c r="I245" s="229">
        <f t="shared" si="3"/>
        <v>1</v>
      </c>
      <c r="J245" s="227" t="s">
        <v>32</v>
      </c>
      <c r="K245" s="227" t="s">
        <v>32</v>
      </c>
      <c r="L245" s="227" t="s">
        <v>785</v>
      </c>
      <c r="M245" s="227" t="s">
        <v>773</v>
      </c>
      <c r="N245" s="227" t="s">
        <v>345</v>
      </c>
      <c r="O245" s="227" t="s">
        <v>786</v>
      </c>
      <c r="P245" s="227" t="s">
        <v>787</v>
      </c>
      <c r="Q245" s="227" t="s">
        <v>348</v>
      </c>
      <c r="R245" s="227" t="s">
        <v>349</v>
      </c>
      <c r="S245" s="227" t="s">
        <v>350</v>
      </c>
      <c r="T245" s="227" t="s">
        <v>358</v>
      </c>
      <c r="U245" s="230">
        <v>513</v>
      </c>
      <c r="V245" s="231" t="s">
        <v>343</v>
      </c>
      <c r="W245" s="232">
        <v>3427693.8755173995</v>
      </c>
      <c r="X245" s="232" t="s">
        <v>352</v>
      </c>
      <c r="Y245" s="232">
        <v>6681.6644746927868</v>
      </c>
      <c r="Z245" s="233" t="s">
        <v>343</v>
      </c>
      <c r="AA245" s="234" t="s">
        <v>343</v>
      </c>
      <c r="AB245" s="234" t="s">
        <v>343</v>
      </c>
      <c r="AC245" s="234" t="s">
        <v>343</v>
      </c>
      <c r="AD245" s="235">
        <v>0.08</v>
      </c>
      <c r="AE245" s="236">
        <v>0.02</v>
      </c>
      <c r="AF245" s="231">
        <v>42217</v>
      </c>
      <c r="AG245" s="231" t="s">
        <v>343</v>
      </c>
      <c r="AH245" s="237" t="s">
        <v>343</v>
      </c>
      <c r="AI245" s="237">
        <v>7</v>
      </c>
      <c r="AJ245" s="237">
        <v>6</v>
      </c>
      <c r="AK245" s="238" t="s">
        <v>419</v>
      </c>
      <c r="AL245" s="232">
        <v>18.712479999999999</v>
      </c>
      <c r="AM245" s="232">
        <v>0.5867464</v>
      </c>
      <c r="AN245" s="232">
        <v>14.97837</v>
      </c>
    </row>
    <row r="246" spans="1:40" s="239" customFormat="1" x14ac:dyDescent="0.2">
      <c r="A246" s="226">
        <v>1077</v>
      </c>
      <c r="B246" s="227" t="s">
        <v>839</v>
      </c>
      <c r="C246" s="227" t="s">
        <v>410</v>
      </c>
      <c r="D246" s="227" t="s">
        <v>342</v>
      </c>
      <c r="E246" s="228">
        <v>30376</v>
      </c>
      <c r="F246" s="229">
        <v>32.520547945205479</v>
      </c>
      <c r="G246" s="228">
        <v>44986</v>
      </c>
      <c r="H246" s="229">
        <v>7.0904109589041093</v>
      </c>
      <c r="I246" s="229">
        <f t="shared" si="3"/>
        <v>8</v>
      </c>
      <c r="J246" s="227" t="s">
        <v>36</v>
      </c>
      <c r="K246" s="227" t="s">
        <v>36</v>
      </c>
      <c r="L246" s="227" t="s">
        <v>789</v>
      </c>
      <c r="M246" s="227" t="s">
        <v>773</v>
      </c>
      <c r="N246" s="227" t="s">
        <v>345</v>
      </c>
      <c r="O246" s="227" t="s">
        <v>840</v>
      </c>
      <c r="P246" s="227" t="s">
        <v>841</v>
      </c>
      <c r="Q246" s="227" t="s">
        <v>348</v>
      </c>
      <c r="R246" s="227" t="s">
        <v>343</v>
      </c>
      <c r="S246" s="227" t="s">
        <v>379</v>
      </c>
      <c r="T246" s="227" t="s">
        <v>842</v>
      </c>
      <c r="U246" s="230">
        <v>380</v>
      </c>
      <c r="V246" s="231" t="s">
        <v>343</v>
      </c>
      <c r="W246" s="232">
        <v>2539032.5003832588</v>
      </c>
      <c r="X246" s="232" t="s">
        <v>366</v>
      </c>
      <c r="Y246" s="232">
        <v>6681.6644746927859</v>
      </c>
      <c r="Z246" s="233" t="s">
        <v>343</v>
      </c>
      <c r="AA246" s="234" t="s">
        <v>343</v>
      </c>
      <c r="AB246" s="234" t="s">
        <v>343</v>
      </c>
      <c r="AC246" s="234" t="s">
        <v>343</v>
      </c>
      <c r="AD246" s="235">
        <v>0.08</v>
      </c>
      <c r="AE246" s="236" t="s">
        <v>343</v>
      </c>
      <c r="AF246" s="231" t="s">
        <v>343</v>
      </c>
      <c r="AG246" s="231" t="s">
        <v>343</v>
      </c>
      <c r="AH246" s="237" t="s">
        <v>343</v>
      </c>
      <c r="AI246" s="237" t="s">
        <v>343</v>
      </c>
      <c r="AJ246" s="237" t="s">
        <v>343</v>
      </c>
      <c r="AK246" s="238" t="s">
        <v>419</v>
      </c>
      <c r="AL246" s="232" t="s">
        <v>343</v>
      </c>
      <c r="AM246" s="232" t="s">
        <v>343</v>
      </c>
      <c r="AN246" s="232" t="s">
        <v>343</v>
      </c>
    </row>
    <row r="247" spans="1:40" s="239" customFormat="1" x14ac:dyDescent="0.2">
      <c r="A247" s="226">
        <v>1277</v>
      </c>
      <c r="B247" s="227" t="s">
        <v>843</v>
      </c>
      <c r="C247" s="227" t="s">
        <v>354</v>
      </c>
      <c r="D247" s="227" t="s">
        <v>342</v>
      </c>
      <c r="E247" s="228">
        <v>13732</v>
      </c>
      <c r="F247" s="229">
        <v>78.128767123287673</v>
      </c>
      <c r="G247" s="228">
        <v>42952</v>
      </c>
      <c r="H247" s="229">
        <v>1.5095890410958903</v>
      </c>
      <c r="I247" s="229">
        <f t="shared" si="3"/>
        <v>2</v>
      </c>
      <c r="J247" s="227" t="s">
        <v>36</v>
      </c>
      <c r="K247" s="227" t="s">
        <v>36</v>
      </c>
      <c r="L247" s="227" t="s">
        <v>789</v>
      </c>
      <c r="M247" s="227" t="s">
        <v>773</v>
      </c>
      <c r="N247" s="227" t="s">
        <v>345</v>
      </c>
      <c r="O247" s="227" t="s">
        <v>844</v>
      </c>
      <c r="P247" s="227" t="s">
        <v>845</v>
      </c>
      <c r="Q247" s="227" t="s">
        <v>348</v>
      </c>
      <c r="R247" s="227" t="s">
        <v>364</v>
      </c>
      <c r="S247" s="227" t="s">
        <v>350</v>
      </c>
      <c r="T247" s="227" t="s">
        <v>846</v>
      </c>
      <c r="U247" s="230">
        <v>280</v>
      </c>
      <c r="V247" s="231" t="s">
        <v>343</v>
      </c>
      <c r="W247" s="232">
        <v>1870866.0529139803</v>
      </c>
      <c r="X247" s="232" t="s">
        <v>366</v>
      </c>
      <c r="Y247" s="232">
        <v>6681.6644746927868</v>
      </c>
      <c r="Z247" s="233" t="s">
        <v>343</v>
      </c>
      <c r="AA247" s="234" t="s">
        <v>343</v>
      </c>
      <c r="AB247" s="234" t="s">
        <v>343</v>
      </c>
      <c r="AC247" s="234" t="s">
        <v>343</v>
      </c>
      <c r="AD247" s="235">
        <v>0.08</v>
      </c>
      <c r="AE247" s="236" t="s">
        <v>343</v>
      </c>
      <c r="AF247" s="231" t="s">
        <v>343</v>
      </c>
      <c r="AG247" s="231" t="s">
        <v>343</v>
      </c>
      <c r="AH247" s="237" t="s">
        <v>343</v>
      </c>
      <c r="AI247" s="237" t="s">
        <v>343</v>
      </c>
      <c r="AJ247" s="237" t="s">
        <v>343</v>
      </c>
      <c r="AK247" s="238" t="s">
        <v>419</v>
      </c>
      <c r="AL247" s="232">
        <v>23.221689999999999</v>
      </c>
      <c r="AM247" s="232">
        <v>0.58584749999999997</v>
      </c>
      <c r="AN247" s="232">
        <v>12.34455</v>
      </c>
    </row>
    <row r="248" spans="1:40" s="239" customFormat="1" x14ac:dyDescent="0.2">
      <c r="A248" s="226">
        <v>1324</v>
      </c>
      <c r="B248" s="227" t="s">
        <v>847</v>
      </c>
      <c r="C248" s="227" t="s">
        <v>354</v>
      </c>
      <c r="D248" s="227" t="s">
        <v>342</v>
      </c>
      <c r="E248" s="228">
        <v>22706</v>
      </c>
      <c r="F248" s="229">
        <v>53.534246575342465</v>
      </c>
      <c r="G248" s="228">
        <v>44621</v>
      </c>
      <c r="H248" s="229">
        <v>6.0904109589041093</v>
      </c>
      <c r="I248" s="229">
        <f t="shared" si="3"/>
        <v>7</v>
      </c>
      <c r="J248" s="227" t="s">
        <v>36</v>
      </c>
      <c r="K248" s="227" t="s">
        <v>36</v>
      </c>
      <c r="L248" s="227" t="s">
        <v>563</v>
      </c>
      <c r="M248" s="227" t="s">
        <v>773</v>
      </c>
      <c r="N248" s="227" t="s">
        <v>345</v>
      </c>
      <c r="O248" s="227" t="s">
        <v>808</v>
      </c>
      <c r="P248" s="227" t="s">
        <v>809</v>
      </c>
      <c r="Q248" s="227" t="s">
        <v>348</v>
      </c>
      <c r="R248" s="227" t="s">
        <v>364</v>
      </c>
      <c r="S248" s="227" t="s">
        <v>350</v>
      </c>
      <c r="T248" s="227" t="s">
        <v>810</v>
      </c>
      <c r="U248" s="230">
        <v>279.39999999999998</v>
      </c>
      <c r="V248" s="231" t="s">
        <v>343</v>
      </c>
      <c r="W248" s="232">
        <v>1866857.0542291645</v>
      </c>
      <c r="X248" s="232" t="s">
        <v>366</v>
      </c>
      <c r="Y248" s="232">
        <v>6681.6644746927868</v>
      </c>
      <c r="Z248" s="233" t="s">
        <v>343</v>
      </c>
      <c r="AA248" s="234" t="s">
        <v>343</v>
      </c>
      <c r="AB248" s="234" t="s">
        <v>343</v>
      </c>
      <c r="AC248" s="234" t="s">
        <v>343</v>
      </c>
      <c r="AD248" s="235">
        <v>0.08</v>
      </c>
      <c r="AE248" s="236">
        <v>0.05</v>
      </c>
      <c r="AF248" s="231">
        <v>36192</v>
      </c>
      <c r="AG248" s="231" t="s">
        <v>343</v>
      </c>
      <c r="AH248" s="237" t="s">
        <v>343</v>
      </c>
      <c r="AI248" s="237">
        <v>1</v>
      </c>
      <c r="AJ248" s="237">
        <v>1</v>
      </c>
      <c r="AK248" s="238" t="s">
        <v>419</v>
      </c>
      <c r="AL248" s="232">
        <v>23.0185</v>
      </c>
      <c r="AM248" s="232">
        <v>0.41085129999999997</v>
      </c>
      <c r="AN248" s="232">
        <v>10.45937</v>
      </c>
    </row>
    <row r="249" spans="1:40" s="239" customFormat="1" x14ac:dyDescent="0.2">
      <c r="A249" s="226">
        <v>333</v>
      </c>
      <c r="B249" s="227" t="s">
        <v>848</v>
      </c>
      <c r="C249" s="227" t="s">
        <v>354</v>
      </c>
      <c r="D249" s="227" t="s">
        <v>342</v>
      </c>
      <c r="E249" s="228">
        <v>30164</v>
      </c>
      <c r="F249" s="229">
        <v>33.109589041095887</v>
      </c>
      <c r="G249" s="228">
        <v>44774</v>
      </c>
      <c r="H249" s="229">
        <v>6.5013698630136982</v>
      </c>
      <c r="I249" s="229">
        <f t="shared" si="3"/>
        <v>7</v>
      </c>
      <c r="J249" s="227" t="s">
        <v>32</v>
      </c>
      <c r="K249" s="227" t="s">
        <v>32</v>
      </c>
      <c r="L249" s="227" t="s">
        <v>785</v>
      </c>
      <c r="M249" s="227" t="s">
        <v>773</v>
      </c>
      <c r="N249" s="227" t="s">
        <v>345</v>
      </c>
      <c r="O249" s="227" t="s">
        <v>786</v>
      </c>
      <c r="P249" s="227" t="s">
        <v>787</v>
      </c>
      <c r="Q249" s="227" t="s">
        <v>348</v>
      </c>
      <c r="R249" s="227" t="s">
        <v>349</v>
      </c>
      <c r="S249" s="227" t="s">
        <v>350</v>
      </c>
      <c r="T249" s="227" t="s">
        <v>358</v>
      </c>
      <c r="U249" s="230">
        <v>259.06</v>
      </c>
      <c r="V249" s="231" t="s">
        <v>343</v>
      </c>
      <c r="W249" s="232">
        <v>1730951.9988139134</v>
      </c>
      <c r="X249" s="232" t="s">
        <v>352</v>
      </c>
      <c r="Y249" s="232">
        <v>6681.6644746927868</v>
      </c>
      <c r="Z249" s="233" t="s">
        <v>343</v>
      </c>
      <c r="AA249" s="234" t="s">
        <v>343</v>
      </c>
      <c r="AB249" s="234" t="s">
        <v>343</v>
      </c>
      <c r="AC249" s="234" t="s">
        <v>343</v>
      </c>
      <c r="AD249" s="235">
        <v>0.08</v>
      </c>
      <c r="AE249" s="236">
        <v>0.02</v>
      </c>
      <c r="AF249" s="231">
        <v>42217</v>
      </c>
      <c r="AG249" s="231" t="s">
        <v>343</v>
      </c>
      <c r="AH249" s="237" t="s">
        <v>343</v>
      </c>
      <c r="AI249" s="237">
        <v>7</v>
      </c>
      <c r="AJ249" s="237">
        <v>7</v>
      </c>
      <c r="AK249" s="238" t="s">
        <v>419</v>
      </c>
      <c r="AL249" s="232">
        <v>18.712479999999999</v>
      </c>
      <c r="AM249" s="232">
        <v>0.5867464</v>
      </c>
      <c r="AN249" s="232">
        <v>14.97837</v>
      </c>
    </row>
    <row r="250" spans="1:40" s="239" customFormat="1" x14ac:dyDescent="0.2">
      <c r="A250" s="226">
        <v>1279</v>
      </c>
      <c r="B250" s="227" t="s">
        <v>849</v>
      </c>
      <c r="C250" s="227" t="s">
        <v>354</v>
      </c>
      <c r="D250" s="227" t="s">
        <v>540</v>
      </c>
      <c r="E250" s="228">
        <v>15344</v>
      </c>
      <c r="F250" s="229">
        <v>71.232876712328761</v>
      </c>
      <c r="G250" s="228">
        <v>40911</v>
      </c>
      <c r="H250" s="229" t="s">
        <v>343</v>
      </c>
      <c r="I250" s="229" t="e">
        <f t="shared" si="3"/>
        <v>#VALUE!</v>
      </c>
      <c r="J250" s="227" t="s">
        <v>36</v>
      </c>
      <c r="K250" s="227" t="s">
        <v>36</v>
      </c>
      <c r="L250" s="227" t="s">
        <v>789</v>
      </c>
      <c r="M250" s="227" t="s">
        <v>773</v>
      </c>
      <c r="N250" s="227" t="s">
        <v>345</v>
      </c>
      <c r="O250" s="227" t="s">
        <v>850</v>
      </c>
      <c r="P250" s="227" t="s">
        <v>851</v>
      </c>
      <c r="Q250" s="227" t="s">
        <v>348</v>
      </c>
      <c r="R250" s="227" t="s">
        <v>343</v>
      </c>
      <c r="S250" s="227" t="s">
        <v>379</v>
      </c>
      <c r="T250" s="227" t="s">
        <v>852</v>
      </c>
      <c r="U250" s="230">
        <v>161.16999999999999</v>
      </c>
      <c r="V250" s="231" t="s">
        <v>343</v>
      </c>
      <c r="W250" s="232">
        <v>1076883.8633862364</v>
      </c>
      <c r="X250" s="232" t="s">
        <v>366</v>
      </c>
      <c r="Y250" s="232">
        <v>6681.6644746927868</v>
      </c>
      <c r="Z250" s="233" t="s">
        <v>343</v>
      </c>
      <c r="AA250" s="234" t="s">
        <v>343</v>
      </c>
      <c r="AB250" s="234" t="s">
        <v>343</v>
      </c>
      <c r="AC250" s="234" t="s">
        <v>343</v>
      </c>
      <c r="AD250" s="235">
        <v>0.08</v>
      </c>
      <c r="AE250" s="236" t="s">
        <v>343</v>
      </c>
      <c r="AF250" s="231" t="s">
        <v>343</v>
      </c>
      <c r="AG250" s="231" t="s">
        <v>343</v>
      </c>
      <c r="AH250" s="237" t="s">
        <v>343</v>
      </c>
      <c r="AI250" s="237" t="s">
        <v>343</v>
      </c>
      <c r="AJ250" s="237" t="s">
        <v>343</v>
      </c>
      <c r="AK250" s="238" t="s">
        <v>419</v>
      </c>
      <c r="AL250" s="232" t="s">
        <v>343</v>
      </c>
      <c r="AM250" s="232" t="s">
        <v>343</v>
      </c>
      <c r="AN250" s="232" t="s">
        <v>343</v>
      </c>
    </row>
    <row r="251" spans="1:40" s="239" customFormat="1" x14ac:dyDescent="0.2">
      <c r="A251" s="226">
        <v>1100</v>
      </c>
      <c r="B251" s="227" t="s">
        <v>853</v>
      </c>
      <c r="C251" s="227" t="s">
        <v>410</v>
      </c>
      <c r="D251" s="227" t="s">
        <v>342</v>
      </c>
      <c r="E251" s="228">
        <v>20363</v>
      </c>
      <c r="F251" s="229">
        <v>59.956164383561642</v>
      </c>
      <c r="G251" s="228">
        <v>42278</v>
      </c>
      <c r="H251" s="229" t="s">
        <v>343</v>
      </c>
      <c r="I251" s="229" t="e">
        <f t="shared" si="3"/>
        <v>#VALUE!</v>
      </c>
      <c r="J251" s="227" t="s">
        <v>36</v>
      </c>
      <c r="K251" s="227" t="s">
        <v>36</v>
      </c>
      <c r="L251" s="227" t="s">
        <v>789</v>
      </c>
      <c r="M251" s="227" t="s">
        <v>773</v>
      </c>
      <c r="N251" s="227" t="s">
        <v>345</v>
      </c>
      <c r="O251" s="227" t="s">
        <v>844</v>
      </c>
      <c r="P251" s="227" t="s">
        <v>845</v>
      </c>
      <c r="Q251" s="227" t="s">
        <v>348</v>
      </c>
      <c r="R251" s="227" t="s">
        <v>364</v>
      </c>
      <c r="S251" s="227" t="s">
        <v>350</v>
      </c>
      <c r="T251" s="227" t="s">
        <v>846</v>
      </c>
      <c r="U251" s="230">
        <v>80</v>
      </c>
      <c r="V251" s="231" t="s">
        <v>343</v>
      </c>
      <c r="W251" s="232">
        <v>534533.15797542292</v>
      </c>
      <c r="X251" s="232" t="s">
        <v>366</v>
      </c>
      <c r="Y251" s="232">
        <v>6681.6644746927868</v>
      </c>
      <c r="Z251" s="233" t="s">
        <v>343</v>
      </c>
      <c r="AA251" s="234" t="s">
        <v>343</v>
      </c>
      <c r="AB251" s="234" t="s">
        <v>343</v>
      </c>
      <c r="AC251" s="234" t="s">
        <v>343</v>
      </c>
      <c r="AD251" s="235">
        <v>0.08</v>
      </c>
      <c r="AE251" s="236" t="s">
        <v>343</v>
      </c>
      <c r="AF251" s="231" t="s">
        <v>343</v>
      </c>
      <c r="AG251" s="231" t="s">
        <v>343</v>
      </c>
      <c r="AH251" s="237" t="s">
        <v>343</v>
      </c>
      <c r="AI251" s="237" t="s">
        <v>343</v>
      </c>
      <c r="AJ251" s="237" t="s">
        <v>343</v>
      </c>
      <c r="AK251" s="238" t="s">
        <v>419</v>
      </c>
      <c r="AL251" s="232">
        <v>23.221689999999999</v>
      </c>
      <c r="AM251" s="232">
        <v>0.58584749999999997</v>
      </c>
      <c r="AN251" s="232">
        <v>12.34455</v>
      </c>
    </row>
    <row r="252" spans="1:40" s="239" customFormat="1" x14ac:dyDescent="0.2">
      <c r="A252" s="226">
        <v>1087</v>
      </c>
      <c r="B252" s="227" t="s">
        <v>854</v>
      </c>
      <c r="C252" s="227" t="s">
        <v>410</v>
      </c>
      <c r="D252" s="227" t="s">
        <v>342</v>
      </c>
      <c r="E252" s="228">
        <v>8440</v>
      </c>
      <c r="F252" s="229">
        <v>92.627397260273966</v>
      </c>
      <c r="G252" s="228">
        <v>44965</v>
      </c>
      <c r="H252" s="229">
        <v>7.0246575342465754</v>
      </c>
      <c r="I252" s="229">
        <f t="shared" si="3"/>
        <v>8</v>
      </c>
      <c r="J252" s="227" t="s">
        <v>36</v>
      </c>
      <c r="K252" s="227" t="s">
        <v>36</v>
      </c>
      <c r="L252" s="227" t="s">
        <v>789</v>
      </c>
      <c r="M252" s="227" t="s">
        <v>773</v>
      </c>
      <c r="N252" s="227" t="s">
        <v>345</v>
      </c>
      <c r="O252" s="227" t="s">
        <v>343</v>
      </c>
      <c r="P252" s="227" t="s">
        <v>343</v>
      </c>
      <c r="Q252" s="227" t="s">
        <v>343</v>
      </c>
      <c r="R252" s="227" t="s">
        <v>343</v>
      </c>
      <c r="S252" s="227" t="s">
        <v>343</v>
      </c>
      <c r="T252" s="227" t="s">
        <v>343</v>
      </c>
      <c r="U252" s="230">
        <v>60.43</v>
      </c>
      <c r="V252" s="231" t="s">
        <v>343</v>
      </c>
      <c r="W252" s="232">
        <v>403772.98420568509</v>
      </c>
      <c r="X252" s="232" t="s">
        <v>366</v>
      </c>
      <c r="Y252" s="232">
        <v>6681.6644746927868</v>
      </c>
      <c r="Z252" s="233" t="s">
        <v>343</v>
      </c>
      <c r="AA252" s="234" t="s">
        <v>343</v>
      </c>
      <c r="AB252" s="234" t="s">
        <v>343</v>
      </c>
      <c r="AC252" s="234" t="s">
        <v>343</v>
      </c>
      <c r="AD252" s="235" t="s">
        <v>343</v>
      </c>
      <c r="AE252" s="236" t="s">
        <v>343</v>
      </c>
      <c r="AF252" s="231" t="s">
        <v>343</v>
      </c>
      <c r="AG252" s="231" t="s">
        <v>343</v>
      </c>
      <c r="AH252" s="237" t="s">
        <v>343</v>
      </c>
      <c r="AI252" s="237" t="s">
        <v>343</v>
      </c>
      <c r="AJ252" s="237" t="s">
        <v>343</v>
      </c>
      <c r="AK252" s="238" t="s">
        <v>419</v>
      </c>
      <c r="AL252" s="232" t="s">
        <v>343</v>
      </c>
      <c r="AM252" s="232" t="s">
        <v>343</v>
      </c>
      <c r="AN252" s="232" t="s">
        <v>343</v>
      </c>
    </row>
    <row r="253" spans="1:40" s="239" customFormat="1" x14ac:dyDescent="0.2">
      <c r="A253" s="226">
        <v>1089</v>
      </c>
      <c r="B253" s="227" t="s">
        <v>855</v>
      </c>
      <c r="C253" s="227" t="s">
        <v>410</v>
      </c>
      <c r="D253" s="227" t="s">
        <v>342</v>
      </c>
      <c r="E253" s="228">
        <v>36251</v>
      </c>
      <c r="F253" s="229">
        <v>16.427397260273974</v>
      </c>
      <c r="G253" s="228">
        <v>43556</v>
      </c>
      <c r="H253" s="229">
        <v>3.1643835616438358</v>
      </c>
      <c r="I253" s="229">
        <f t="shared" si="3"/>
        <v>4</v>
      </c>
      <c r="J253" s="227" t="s">
        <v>36</v>
      </c>
      <c r="K253" s="227" t="s">
        <v>36</v>
      </c>
      <c r="L253" s="227" t="s">
        <v>789</v>
      </c>
      <c r="M253" s="227" t="s">
        <v>773</v>
      </c>
      <c r="N253" s="227" t="s">
        <v>345</v>
      </c>
      <c r="O253" s="227" t="s">
        <v>343</v>
      </c>
      <c r="P253" s="227" t="s">
        <v>343</v>
      </c>
      <c r="Q253" s="227" t="s">
        <v>343</v>
      </c>
      <c r="R253" s="227" t="s">
        <v>343</v>
      </c>
      <c r="S253" s="227" t="s">
        <v>343</v>
      </c>
      <c r="T253" s="227" t="s">
        <v>343</v>
      </c>
      <c r="U253" s="230">
        <v>40</v>
      </c>
      <c r="V253" s="231" t="s">
        <v>343</v>
      </c>
      <c r="W253" s="232">
        <v>267266.57898771146</v>
      </c>
      <c r="X253" s="232" t="s">
        <v>366</v>
      </c>
      <c r="Y253" s="232">
        <v>6681.6644746927868</v>
      </c>
      <c r="Z253" s="233" t="s">
        <v>343</v>
      </c>
      <c r="AA253" s="234" t="s">
        <v>343</v>
      </c>
      <c r="AB253" s="234" t="s">
        <v>343</v>
      </c>
      <c r="AC253" s="234" t="s">
        <v>343</v>
      </c>
      <c r="AD253" s="235" t="s">
        <v>343</v>
      </c>
      <c r="AE253" s="236" t="s">
        <v>343</v>
      </c>
      <c r="AF253" s="231" t="s">
        <v>343</v>
      </c>
      <c r="AG253" s="231" t="s">
        <v>343</v>
      </c>
      <c r="AH253" s="237" t="s">
        <v>343</v>
      </c>
      <c r="AI253" s="237" t="s">
        <v>343</v>
      </c>
      <c r="AJ253" s="237" t="s">
        <v>343</v>
      </c>
      <c r="AK253" s="238" t="s">
        <v>419</v>
      </c>
      <c r="AL253" s="232" t="s">
        <v>343</v>
      </c>
      <c r="AM253" s="232" t="s">
        <v>343</v>
      </c>
      <c r="AN253" s="232" t="s">
        <v>343</v>
      </c>
    </row>
    <row r="254" spans="1:40" s="239" customFormat="1" x14ac:dyDescent="0.2">
      <c r="A254" s="226">
        <v>255</v>
      </c>
      <c r="B254" s="227" t="s">
        <v>856</v>
      </c>
      <c r="C254" s="227" t="s">
        <v>385</v>
      </c>
      <c r="D254" s="227" t="s">
        <v>342</v>
      </c>
      <c r="E254" s="228">
        <v>41913</v>
      </c>
      <c r="F254" s="229">
        <v>0.9178082191780822</v>
      </c>
      <c r="G254" s="228">
        <v>45566</v>
      </c>
      <c r="H254" s="229">
        <v>8.6739726027397257</v>
      </c>
      <c r="I254" s="229">
        <f t="shared" si="3"/>
        <v>9</v>
      </c>
      <c r="J254" s="227" t="s">
        <v>32</v>
      </c>
      <c r="K254" s="227" t="s">
        <v>32</v>
      </c>
      <c r="L254" s="227" t="s">
        <v>344</v>
      </c>
      <c r="M254" s="227" t="s">
        <v>773</v>
      </c>
      <c r="N254" s="227" t="s">
        <v>345</v>
      </c>
      <c r="O254" s="227" t="s">
        <v>346</v>
      </c>
      <c r="P254" s="227" t="s">
        <v>347</v>
      </c>
      <c r="Q254" s="227" t="s">
        <v>348</v>
      </c>
      <c r="R254" s="227" t="s">
        <v>349</v>
      </c>
      <c r="S254" s="227" t="s">
        <v>350</v>
      </c>
      <c r="T254" s="227" t="s">
        <v>351</v>
      </c>
      <c r="U254" s="230">
        <v>1790.2</v>
      </c>
      <c r="V254" s="231">
        <v>41850</v>
      </c>
      <c r="W254" s="232">
        <v>8020000</v>
      </c>
      <c r="X254" s="232" t="s">
        <v>576</v>
      </c>
      <c r="Y254" s="232">
        <v>4479.9463747067366</v>
      </c>
      <c r="Z254" s="233">
        <v>1</v>
      </c>
      <c r="AA254" s="234">
        <v>2887198.7560000001</v>
      </c>
      <c r="AB254" s="234">
        <v>1612.78</v>
      </c>
      <c r="AC254" s="234">
        <v>0.35999984488778053</v>
      </c>
      <c r="AD254" s="235">
        <v>0.08</v>
      </c>
      <c r="AE254" s="236" t="s">
        <v>343</v>
      </c>
      <c r="AF254" s="231" t="s">
        <v>343</v>
      </c>
      <c r="AG254" s="231" t="s">
        <v>343</v>
      </c>
      <c r="AH254" s="237" t="s">
        <v>343</v>
      </c>
      <c r="AI254" s="237" t="s">
        <v>343</v>
      </c>
      <c r="AJ254" s="237" t="s">
        <v>343</v>
      </c>
      <c r="AK254" s="238" t="s">
        <v>419</v>
      </c>
      <c r="AL254" s="232">
        <v>23.70373</v>
      </c>
      <c r="AM254" s="232">
        <v>0.52795599999999998</v>
      </c>
      <c r="AN254" s="232">
        <v>7.8291899999999996</v>
      </c>
    </row>
    <row r="255" spans="1:40" s="239" customFormat="1" x14ac:dyDescent="0.2">
      <c r="A255" s="226">
        <v>252</v>
      </c>
      <c r="B255" s="227" t="s">
        <v>857</v>
      </c>
      <c r="C255" s="227" t="s">
        <v>385</v>
      </c>
      <c r="D255" s="227" t="s">
        <v>342</v>
      </c>
      <c r="E255" s="228">
        <v>41426</v>
      </c>
      <c r="F255" s="229">
        <v>2.2493150684931509</v>
      </c>
      <c r="G255" s="228">
        <v>48731</v>
      </c>
      <c r="H255" s="229">
        <v>17.342465753424658</v>
      </c>
      <c r="I255" s="229">
        <f t="shared" si="3"/>
        <v>18</v>
      </c>
      <c r="J255" s="227" t="s">
        <v>32</v>
      </c>
      <c r="K255" s="227" t="s">
        <v>32</v>
      </c>
      <c r="L255" s="227" t="s">
        <v>360</v>
      </c>
      <c r="M255" s="227" t="s">
        <v>773</v>
      </c>
      <c r="N255" s="227" t="s">
        <v>345</v>
      </c>
      <c r="O255" s="227" t="s">
        <v>786</v>
      </c>
      <c r="P255" s="227" t="s">
        <v>787</v>
      </c>
      <c r="Q255" s="227" t="s">
        <v>348</v>
      </c>
      <c r="R255" s="227" t="s">
        <v>349</v>
      </c>
      <c r="S255" s="227" t="s">
        <v>350</v>
      </c>
      <c r="T255" s="227" t="s">
        <v>358</v>
      </c>
      <c r="U255" s="230">
        <v>3154.76</v>
      </c>
      <c r="V255" s="231">
        <v>41423</v>
      </c>
      <c r="W255" s="232">
        <v>21308000</v>
      </c>
      <c r="X255" s="232" t="s">
        <v>404</v>
      </c>
      <c r="Y255" s="232">
        <v>6754.2380402946656</v>
      </c>
      <c r="Z255" s="233">
        <v>1</v>
      </c>
      <c r="AA255" s="234">
        <v>6389997.9280000003</v>
      </c>
      <c r="AB255" s="234">
        <v>2025.5100001267924</v>
      </c>
      <c r="AC255" s="234">
        <v>0.29988726900694579</v>
      </c>
      <c r="AD255" s="235">
        <v>0.08</v>
      </c>
      <c r="AE255" s="236">
        <v>0.02</v>
      </c>
      <c r="AF255" s="231">
        <v>42217</v>
      </c>
      <c r="AG255" s="231" t="s">
        <v>343</v>
      </c>
      <c r="AH255" s="237" t="s">
        <v>343</v>
      </c>
      <c r="AI255" s="237">
        <v>2</v>
      </c>
      <c r="AJ255" s="237">
        <v>2</v>
      </c>
      <c r="AK255" s="238" t="s">
        <v>419</v>
      </c>
      <c r="AL255" s="232">
        <v>18.712479999999999</v>
      </c>
      <c r="AM255" s="232">
        <v>0.5867464</v>
      </c>
      <c r="AN255" s="232">
        <v>14.97837</v>
      </c>
    </row>
    <row r="256" spans="1:40" s="239" customFormat="1" x14ac:dyDescent="0.2">
      <c r="A256" s="226">
        <v>246</v>
      </c>
      <c r="B256" s="227" t="s">
        <v>858</v>
      </c>
      <c r="C256" s="227" t="s">
        <v>385</v>
      </c>
      <c r="D256" s="227" t="s">
        <v>342</v>
      </c>
      <c r="E256" s="228">
        <v>41091</v>
      </c>
      <c r="F256" s="229">
        <v>3.1643835616438358</v>
      </c>
      <c r="G256" s="228">
        <v>48396</v>
      </c>
      <c r="H256" s="229">
        <v>16.427397260273974</v>
      </c>
      <c r="I256" s="229">
        <f t="shared" si="3"/>
        <v>17</v>
      </c>
      <c r="J256" s="227" t="s">
        <v>32</v>
      </c>
      <c r="K256" s="227" t="s">
        <v>32</v>
      </c>
      <c r="L256" s="227" t="s">
        <v>791</v>
      </c>
      <c r="M256" s="227" t="s">
        <v>773</v>
      </c>
      <c r="N256" s="227" t="s">
        <v>345</v>
      </c>
      <c r="O256" s="227" t="s">
        <v>343</v>
      </c>
      <c r="P256" s="227" t="s">
        <v>343</v>
      </c>
      <c r="Q256" s="227" t="s">
        <v>343</v>
      </c>
      <c r="R256" s="227" t="s">
        <v>343</v>
      </c>
      <c r="S256" s="227" t="s">
        <v>343</v>
      </c>
      <c r="T256" s="227" t="s">
        <v>343</v>
      </c>
      <c r="U256" s="230">
        <v>725.9</v>
      </c>
      <c r="V256" s="231">
        <v>41044</v>
      </c>
      <c r="W256" s="232">
        <v>3960000</v>
      </c>
      <c r="X256" s="232" t="s">
        <v>404</v>
      </c>
      <c r="Y256" s="232">
        <v>5455.2968728474998</v>
      </c>
      <c r="Z256" s="233">
        <v>1</v>
      </c>
      <c r="AA256" s="234">
        <v>990264</v>
      </c>
      <c r="AB256" s="234">
        <v>1364.1879046700649</v>
      </c>
      <c r="AC256" s="234">
        <v>0.25006666666666666</v>
      </c>
      <c r="AD256" s="235" t="s">
        <v>343</v>
      </c>
      <c r="AE256" s="236" t="s">
        <v>343</v>
      </c>
      <c r="AF256" s="231" t="s">
        <v>343</v>
      </c>
      <c r="AG256" s="231" t="s">
        <v>343</v>
      </c>
      <c r="AH256" s="237" t="s">
        <v>343</v>
      </c>
      <c r="AI256" s="237">
        <v>1</v>
      </c>
      <c r="AJ256" s="237" t="s">
        <v>343</v>
      </c>
      <c r="AK256" s="238" t="s">
        <v>419</v>
      </c>
      <c r="AL256" s="232" t="s">
        <v>343</v>
      </c>
      <c r="AM256" s="232" t="s">
        <v>343</v>
      </c>
      <c r="AN256" s="232" t="s">
        <v>343</v>
      </c>
    </row>
    <row r="257" spans="1:40" s="239" customFormat="1" x14ac:dyDescent="0.2">
      <c r="A257" s="226">
        <v>1268</v>
      </c>
      <c r="B257" s="227" t="s">
        <v>859</v>
      </c>
      <c r="C257" s="227" t="s">
        <v>385</v>
      </c>
      <c r="D257" s="227" t="s">
        <v>342</v>
      </c>
      <c r="E257" s="228">
        <v>40087</v>
      </c>
      <c r="F257" s="229">
        <v>5.9205479452054792</v>
      </c>
      <c r="G257" s="228">
        <v>47392</v>
      </c>
      <c r="H257" s="229">
        <v>13.676712328767124</v>
      </c>
      <c r="I257" s="229">
        <f t="shared" si="3"/>
        <v>14</v>
      </c>
      <c r="J257" s="227" t="s">
        <v>36</v>
      </c>
      <c r="K257" s="227" t="s">
        <v>36</v>
      </c>
      <c r="L257" s="227" t="s">
        <v>789</v>
      </c>
      <c r="M257" s="227" t="s">
        <v>773</v>
      </c>
      <c r="N257" s="227" t="s">
        <v>345</v>
      </c>
      <c r="O257" s="227" t="s">
        <v>834</v>
      </c>
      <c r="P257" s="227" t="s">
        <v>835</v>
      </c>
      <c r="Q257" s="227" t="s">
        <v>348</v>
      </c>
      <c r="R257" s="227" t="s">
        <v>364</v>
      </c>
      <c r="S257" s="227" t="s">
        <v>379</v>
      </c>
      <c r="T257" s="227" t="s">
        <v>836</v>
      </c>
      <c r="U257" s="230">
        <v>120</v>
      </c>
      <c r="V257" s="231">
        <v>40059</v>
      </c>
      <c r="W257" s="232">
        <v>561000</v>
      </c>
      <c r="X257" s="232" t="s">
        <v>576</v>
      </c>
      <c r="Y257" s="232">
        <v>4675</v>
      </c>
      <c r="Z257" s="233">
        <v>1</v>
      </c>
      <c r="AA257" s="234">
        <v>201600</v>
      </c>
      <c r="AB257" s="234">
        <v>1680</v>
      </c>
      <c r="AC257" s="234">
        <v>0.35935828877005349</v>
      </c>
      <c r="AD257" s="235">
        <v>0.08</v>
      </c>
      <c r="AE257" s="236" t="s">
        <v>343</v>
      </c>
      <c r="AF257" s="231" t="s">
        <v>343</v>
      </c>
      <c r="AG257" s="231" t="s">
        <v>343</v>
      </c>
      <c r="AH257" s="237" t="s">
        <v>343</v>
      </c>
      <c r="AI257" s="237" t="s">
        <v>343</v>
      </c>
      <c r="AJ257" s="237" t="s">
        <v>343</v>
      </c>
      <c r="AK257" s="238" t="s">
        <v>419</v>
      </c>
      <c r="AL257" s="232">
        <v>24.292490000000001</v>
      </c>
      <c r="AM257" s="232">
        <v>1.0034149999999999</v>
      </c>
      <c r="AN257" s="232">
        <v>9.533061</v>
      </c>
    </row>
    <row r="258" spans="1:40" s="239" customFormat="1" x14ac:dyDescent="0.2">
      <c r="A258" s="226">
        <v>241</v>
      </c>
      <c r="B258" s="227" t="s">
        <v>860</v>
      </c>
      <c r="C258" s="227" t="s">
        <v>385</v>
      </c>
      <c r="D258" s="227" t="s">
        <v>342</v>
      </c>
      <c r="E258" s="228">
        <v>39142</v>
      </c>
      <c r="F258" s="229">
        <v>8.5041095890410965</v>
      </c>
      <c r="G258" s="228">
        <v>46447</v>
      </c>
      <c r="H258" s="229">
        <v>11.093150684931507</v>
      </c>
      <c r="I258" s="229">
        <f t="shared" si="3"/>
        <v>12</v>
      </c>
      <c r="J258" s="227" t="s">
        <v>32</v>
      </c>
      <c r="K258" s="227" t="s">
        <v>32</v>
      </c>
      <c r="L258" s="227" t="s">
        <v>791</v>
      </c>
      <c r="M258" s="227" t="s">
        <v>773</v>
      </c>
      <c r="N258" s="227" t="s">
        <v>345</v>
      </c>
      <c r="O258" s="227" t="s">
        <v>776</v>
      </c>
      <c r="P258" s="227" t="s">
        <v>777</v>
      </c>
      <c r="Q258" s="227" t="s">
        <v>348</v>
      </c>
      <c r="R258" s="227" t="s">
        <v>349</v>
      </c>
      <c r="S258" s="227" t="s">
        <v>350</v>
      </c>
      <c r="T258" s="227" t="s">
        <v>778</v>
      </c>
      <c r="U258" s="230">
        <v>2438.13</v>
      </c>
      <c r="V258" s="231">
        <v>39106</v>
      </c>
      <c r="W258" s="232">
        <v>12100000</v>
      </c>
      <c r="X258" s="232" t="s">
        <v>404</v>
      </c>
      <c r="Y258" s="232">
        <v>4962.8198660448788</v>
      </c>
      <c r="Z258" s="233">
        <v>1</v>
      </c>
      <c r="AA258" s="234">
        <v>3025000</v>
      </c>
      <c r="AB258" s="234">
        <v>1240.7049665112197</v>
      </c>
      <c r="AC258" s="234">
        <v>0.25</v>
      </c>
      <c r="AD258" s="235">
        <v>0.08</v>
      </c>
      <c r="AE258" s="236">
        <v>0.05</v>
      </c>
      <c r="AF258" s="231">
        <v>40210</v>
      </c>
      <c r="AG258" s="231">
        <v>42036</v>
      </c>
      <c r="AH258" s="237">
        <v>5</v>
      </c>
      <c r="AI258" s="237">
        <v>2</v>
      </c>
      <c r="AJ258" s="237">
        <v>1</v>
      </c>
      <c r="AK258" s="238" t="s">
        <v>419</v>
      </c>
      <c r="AL258" s="232">
        <v>23.032990000000002</v>
      </c>
      <c r="AM258" s="232">
        <v>0.4337493</v>
      </c>
      <c r="AN258" s="232">
        <v>7.795229</v>
      </c>
    </row>
    <row r="259" spans="1:40" s="239" customFormat="1" x14ac:dyDescent="0.2">
      <c r="A259" s="226">
        <v>1266</v>
      </c>
      <c r="B259" s="227" t="s">
        <v>861</v>
      </c>
      <c r="C259" s="227" t="s">
        <v>385</v>
      </c>
      <c r="D259" s="227" t="s">
        <v>342</v>
      </c>
      <c r="E259" s="228">
        <v>39022</v>
      </c>
      <c r="F259" s="229">
        <v>8.8410958904109584</v>
      </c>
      <c r="G259" s="228">
        <v>46327</v>
      </c>
      <c r="H259" s="229">
        <v>10.756164383561643</v>
      </c>
      <c r="I259" s="229">
        <f t="shared" ref="I259:I322" si="4">INT(H259)+1</f>
        <v>11</v>
      </c>
      <c r="J259" s="227" t="s">
        <v>36</v>
      </c>
      <c r="K259" s="227" t="s">
        <v>36</v>
      </c>
      <c r="L259" s="227" t="s">
        <v>789</v>
      </c>
      <c r="M259" s="227" t="s">
        <v>773</v>
      </c>
      <c r="N259" s="227" t="s">
        <v>345</v>
      </c>
      <c r="O259" s="227" t="s">
        <v>844</v>
      </c>
      <c r="P259" s="227" t="s">
        <v>845</v>
      </c>
      <c r="Q259" s="227" t="s">
        <v>348</v>
      </c>
      <c r="R259" s="227" t="s">
        <v>364</v>
      </c>
      <c r="S259" s="227" t="s">
        <v>350</v>
      </c>
      <c r="T259" s="227" t="s">
        <v>846</v>
      </c>
      <c r="U259" s="230">
        <v>213.57</v>
      </c>
      <c r="V259" s="231">
        <v>38930</v>
      </c>
      <c r="W259" s="232">
        <v>325000</v>
      </c>
      <c r="X259" s="232" t="s">
        <v>576</v>
      </c>
      <c r="Y259" s="232">
        <v>1521.7493093599289</v>
      </c>
      <c r="Z259" s="233">
        <v>1</v>
      </c>
      <c r="AA259" s="234">
        <v>98000</v>
      </c>
      <c r="AB259" s="234">
        <v>458.86594559160932</v>
      </c>
      <c r="AC259" s="234">
        <v>0.30153846153846153</v>
      </c>
      <c r="AD259" s="235">
        <v>0.08</v>
      </c>
      <c r="AE259" s="236" t="s">
        <v>343</v>
      </c>
      <c r="AF259" s="231" t="s">
        <v>343</v>
      </c>
      <c r="AG259" s="231" t="s">
        <v>343</v>
      </c>
      <c r="AH259" s="237" t="s">
        <v>343</v>
      </c>
      <c r="AI259" s="237" t="s">
        <v>343</v>
      </c>
      <c r="AJ259" s="237" t="s">
        <v>343</v>
      </c>
      <c r="AK259" s="238" t="s">
        <v>419</v>
      </c>
      <c r="AL259" s="232">
        <v>23.221689999999999</v>
      </c>
      <c r="AM259" s="232">
        <v>0.58584749999999997</v>
      </c>
      <c r="AN259" s="232">
        <v>12.34455</v>
      </c>
    </row>
    <row r="260" spans="1:40" s="239" customFormat="1" x14ac:dyDescent="0.2">
      <c r="A260" s="226">
        <v>1263</v>
      </c>
      <c r="B260" s="227" t="s">
        <v>862</v>
      </c>
      <c r="C260" s="227" t="s">
        <v>385</v>
      </c>
      <c r="D260" s="227" t="s">
        <v>342</v>
      </c>
      <c r="E260" s="228">
        <v>38930</v>
      </c>
      <c r="F260" s="229">
        <v>9.0931506849315067</v>
      </c>
      <c r="G260" s="228">
        <v>46235</v>
      </c>
      <c r="H260" s="229">
        <v>10.504109589041096</v>
      </c>
      <c r="I260" s="229">
        <f t="shared" si="4"/>
        <v>11</v>
      </c>
      <c r="J260" s="227" t="s">
        <v>36</v>
      </c>
      <c r="K260" s="227" t="s">
        <v>36</v>
      </c>
      <c r="L260" s="227" t="s">
        <v>563</v>
      </c>
      <c r="M260" s="227" t="s">
        <v>773</v>
      </c>
      <c r="N260" s="227" t="s">
        <v>345</v>
      </c>
      <c r="O260" s="227" t="s">
        <v>817</v>
      </c>
      <c r="P260" s="227" t="s">
        <v>818</v>
      </c>
      <c r="Q260" s="227" t="s">
        <v>348</v>
      </c>
      <c r="R260" s="227" t="s">
        <v>343</v>
      </c>
      <c r="S260" s="227" t="s">
        <v>379</v>
      </c>
      <c r="T260" s="227" t="s">
        <v>819</v>
      </c>
      <c r="U260" s="230">
        <v>1760</v>
      </c>
      <c r="V260" s="231">
        <v>38876</v>
      </c>
      <c r="W260" s="232">
        <v>14900000</v>
      </c>
      <c r="X260" s="232" t="s">
        <v>576</v>
      </c>
      <c r="Y260" s="232">
        <v>8465.9090909090901</v>
      </c>
      <c r="Z260" s="233">
        <v>1</v>
      </c>
      <c r="AA260" s="234">
        <v>2816000</v>
      </c>
      <c r="AB260" s="234">
        <v>1600</v>
      </c>
      <c r="AC260" s="234">
        <v>0.18899328859060402</v>
      </c>
      <c r="AD260" s="235">
        <v>0.08</v>
      </c>
      <c r="AE260" s="236" t="s">
        <v>343</v>
      </c>
      <c r="AF260" s="231" t="s">
        <v>343</v>
      </c>
      <c r="AG260" s="231" t="s">
        <v>343</v>
      </c>
      <c r="AH260" s="237" t="s">
        <v>343</v>
      </c>
      <c r="AI260" s="237" t="s">
        <v>343</v>
      </c>
      <c r="AJ260" s="237" t="s">
        <v>343</v>
      </c>
      <c r="AK260" s="238" t="s">
        <v>419</v>
      </c>
      <c r="AL260" s="232" t="s">
        <v>343</v>
      </c>
      <c r="AM260" s="232" t="s">
        <v>343</v>
      </c>
      <c r="AN260" s="232" t="s">
        <v>343</v>
      </c>
    </row>
    <row r="261" spans="1:40" s="239" customFormat="1" x14ac:dyDescent="0.2">
      <c r="A261" s="226">
        <v>240</v>
      </c>
      <c r="B261" s="227" t="s">
        <v>863</v>
      </c>
      <c r="C261" s="227" t="s">
        <v>385</v>
      </c>
      <c r="D261" s="227" t="s">
        <v>342</v>
      </c>
      <c r="E261" s="228">
        <v>38231</v>
      </c>
      <c r="F261" s="229">
        <v>11.008219178082191</v>
      </c>
      <c r="G261" s="228">
        <v>45536</v>
      </c>
      <c r="H261" s="229">
        <v>8.5890410958904102</v>
      </c>
      <c r="I261" s="229">
        <f t="shared" si="4"/>
        <v>9</v>
      </c>
      <c r="J261" s="227" t="s">
        <v>32</v>
      </c>
      <c r="K261" s="227" t="s">
        <v>32</v>
      </c>
      <c r="L261" s="227" t="s">
        <v>791</v>
      </c>
      <c r="M261" s="227" t="s">
        <v>773</v>
      </c>
      <c r="N261" s="227" t="s">
        <v>345</v>
      </c>
      <c r="O261" s="227" t="s">
        <v>776</v>
      </c>
      <c r="P261" s="227" t="s">
        <v>777</v>
      </c>
      <c r="Q261" s="227" t="s">
        <v>348</v>
      </c>
      <c r="R261" s="227" t="s">
        <v>349</v>
      </c>
      <c r="S261" s="227" t="s">
        <v>350</v>
      </c>
      <c r="T261" s="227" t="s">
        <v>778</v>
      </c>
      <c r="U261" s="230">
        <v>690.97</v>
      </c>
      <c r="V261" s="231">
        <v>38169</v>
      </c>
      <c r="W261" s="232">
        <v>2400000</v>
      </c>
      <c r="X261" s="232" t="s">
        <v>404</v>
      </c>
      <c r="Y261" s="232">
        <v>3473.3780048337844</v>
      </c>
      <c r="Z261" s="233">
        <v>1</v>
      </c>
      <c r="AA261" s="234">
        <v>191994.35</v>
      </c>
      <c r="AB261" s="234">
        <v>277.86206347598306</v>
      </c>
      <c r="AC261" s="234">
        <v>7.9997645833333339E-2</v>
      </c>
      <c r="AD261" s="235">
        <v>0.08</v>
      </c>
      <c r="AE261" s="236" t="s">
        <v>343</v>
      </c>
      <c r="AF261" s="231" t="s">
        <v>343</v>
      </c>
      <c r="AG261" s="231" t="s">
        <v>343</v>
      </c>
      <c r="AH261" s="237" t="s">
        <v>343</v>
      </c>
      <c r="AI261" s="237" t="s">
        <v>343</v>
      </c>
      <c r="AJ261" s="237" t="s">
        <v>343</v>
      </c>
      <c r="AK261" s="238" t="s">
        <v>419</v>
      </c>
      <c r="AL261" s="232">
        <v>23.032990000000002</v>
      </c>
      <c r="AM261" s="232">
        <v>0.4337493</v>
      </c>
      <c r="AN261" s="232">
        <v>7.795229</v>
      </c>
    </row>
    <row r="262" spans="1:40" s="239" customFormat="1" x14ac:dyDescent="0.2">
      <c r="A262" s="226">
        <v>1261</v>
      </c>
      <c r="B262" s="227" t="s">
        <v>864</v>
      </c>
      <c r="C262" s="227" t="s">
        <v>385</v>
      </c>
      <c r="D262" s="227" t="s">
        <v>540</v>
      </c>
      <c r="E262" s="228">
        <v>38231</v>
      </c>
      <c r="F262" s="229">
        <v>8.8931506849315074</v>
      </c>
      <c r="G262" s="228" t="s">
        <v>343</v>
      </c>
      <c r="H262" s="229" t="s">
        <v>343</v>
      </c>
      <c r="I262" s="229" t="e">
        <f t="shared" si="4"/>
        <v>#VALUE!</v>
      </c>
      <c r="J262" s="227" t="s">
        <v>36</v>
      </c>
      <c r="K262" s="227" t="s">
        <v>36</v>
      </c>
      <c r="L262" s="227" t="s">
        <v>563</v>
      </c>
      <c r="M262" s="227" t="s">
        <v>773</v>
      </c>
      <c r="N262" s="227" t="s">
        <v>345</v>
      </c>
      <c r="O262" s="227" t="s">
        <v>817</v>
      </c>
      <c r="P262" s="227" t="s">
        <v>818</v>
      </c>
      <c r="Q262" s="227" t="s">
        <v>348</v>
      </c>
      <c r="R262" s="227" t="s">
        <v>343</v>
      </c>
      <c r="S262" s="227" t="s">
        <v>379</v>
      </c>
      <c r="T262" s="227" t="s">
        <v>819</v>
      </c>
      <c r="U262" s="230">
        <v>422.73</v>
      </c>
      <c r="V262" s="231">
        <v>38162</v>
      </c>
      <c r="W262" s="232">
        <v>3040000</v>
      </c>
      <c r="X262" s="232" t="s">
        <v>576</v>
      </c>
      <c r="Y262" s="232">
        <v>7191.3514536465354</v>
      </c>
      <c r="Z262" s="233">
        <v>1</v>
      </c>
      <c r="AA262" s="234">
        <v>486400</v>
      </c>
      <c r="AB262" s="234">
        <v>1150.6162325834457</v>
      </c>
      <c r="AC262" s="234">
        <v>0.16</v>
      </c>
      <c r="AD262" s="235">
        <v>0.08</v>
      </c>
      <c r="AE262" s="236" t="s">
        <v>343</v>
      </c>
      <c r="AF262" s="231" t="s">
        <v>343</v>
      </c>
      <c r="AG262" s="231">
        <v>41506</v>
      </c>
      <c r="AH262" s="237">
        <v>114</v>
      </c>
      <c r="AI262" s="237" t="s">
        <v>343</v>
      </c>
      <c r="AJ262" s="237">
        <v>1</v>
      </c>
      <c r="AK262" s="238" t="s">
        <v>419</v>
      </c>
      <c r="AL262" s="232" t="s">
        <v>343</v>
      </c>
      <c r="AM262" s="232" t="s">
        <v>343</v>
      </c>
      <c r="AN262" s="232" t="s">
        <v>343</v>
      </c>
    </row>
    <row r="263" spans="1:40" s="239" customFormat="1" x14ac:dyDescent="0.2">
      <c r="A263" s="226">
        <v>239</v>
      </c>
      <c r="B263" s="227" t="s">
        <v>865</v>
      </c>
      <c r="C263" s="227" t="s">
        <v>385</v>
      </c>
      <c r="D263" s="227" t="s">
        <v>342</v>
      </c>
      <c r="E263" s="228">
        <v>38322</v>
      </c>
      <c r="F263" s="229">
        <v>10.756164383561643</v>
      </c>
      <c r="G263" s="228">
        <v>45627</v>
      </c>
      <c r="H263" s="229">
        <v>8.8410958904109584</v>
      </c>
      <c r="I263" s="229">
        <f t="shared" si="4"/>
        <v>9</v>
      </c>
      <c r="J263" s="227" t="s">
        <v>32</v>
      </c>
      <c r="K263" s="227" t="s">
        <v>32</v>
      </c>
      <c r="L263" s="227" t="s">
        <v>780</v>
      </c>
      <c r="M263" s="227" t="s">
        <v>773</v>
      </c>
      <c r="N263" s="227" t="s">
        <v>345</v>
      </c>
      <c r="O263" s="227" t="s">
        <v>781</v>
      </c>
      <c r="P263" s="227" t="s">
        <v>782</v>
      </c>
      <c r="Q263" s="227" t="s">
        <v>348</v>
      </c>
      <c r="R263" s="227" t="s">
        <v>343</v>
      </c>
      <c r="S263" s="227" t="s">
        <v>379</v>
      </c>
      <c r="T263" s="227" t="s">
        <v>783</v>
      </c>
      <c r="U263" s="230">
        <v>1520.24</v>
      </c>
      <c r="V263" s="231">
        <v>37992</v>
      </c>
      <c r="W263" s="232">
        <v>8365000</v>
      </c>
      <c r="X263" s="232" t="s">
        <v>404</v>
      </c>
      <c r="Y263" s="232">
        <v>5502.4206704204598</v>
      </c>
      <c r="Z263" s="233">
        <v>2</v>
      </c>
      <c r="AA263" s="234">
        <v>2065000</v>
      </c>
      <c r="AB263" s="234">
        <v>1358.3381571330842</v>
      </c>
      <c r="AC263" s="234">
        <v>0.24686192468619247</v>
      </c>
      <c r="AD263" s="235">
        <v>0.08</v>
      </c>
      <c r="AE263" s="236" t="s">
        <v>343</v>
      </c>
      <c r="AF263" s="231" t="s">
        <v>343</v>
      </c>
      <c r="AG263" s="231" t="s">
        <v>343</v>
      </c>
      <c r="AH263" s="237" t="s">
        <v>343</v>
      </c>
      <c r="AI263" s="237" t="s">
        <v>343</v>
      </c>
      <c r="AJ263" s="237" t="s">
        <v>343</v>
      </c>
      <c r="AK263" s="238" t="s">
        <v>419</v>
      </c>
      <c r="AL263" s="232" t="s">
        <v>343</v>
      </c>
      <c r="AM263" s="232" t="s">
        <v>343</v>
      </c>
      <c r="AN263" s="232" t="s">
        <v>343</v>
      </c>
    </row>
    <row r="264" spans="1:40" s="239" customFormat="1" x14ac:dyDescent="0.2">
      <c r="A264" s="226">
        <v>1259</v>
      </c>
      <c r="B264" s="227" t="s">
        <v>866</v>
      </c>
      <c r="C264" s="227" t="s">
        <v>385</v>
      </c>
      <c r="D264" s="227" t="s">
        <v>342</v>
      </c>
      <c r="E264" s="228">
        <v>37834</v>
      </c>
      <c r="F264" s="229">
        <v>12.093150684931507</v>
      </c>
      <c r="G264" s="228">
        <v>45139</v>
      </c>
      <c r="H264" s="229">
        <v>7.5013698630136982</v>
      </c>
      <c r="I264" s="229">
        <f t="shared" si="4"/>
        <v>8</v>
      </c>
      <c r="J264" s="227" t="s">
        <v>36</v>
      </c>
      <c r="K264" s="227" t="s">
        <v>36</v>
      </c>
      <c r="L264" s="227" t="s">
        <v>789</v>
      </c>
      <c r="M264" s="227" t="s">
        <v>773</v>
      </c>
      <c r="N264" s="227" t="s">
        <v>345</v>
      </c>
      <c r="O264" s="227" t="s">
        <v>867</v>
      </c>
      <c r="P264" s="227" t="s">
        <v>868</v>
      </c>
      <c r="Q264" s="227" t="s">
        <v>348</v>
      </c>
      <c r="R264" s="227" t="s">
        <v>343</v>
      </c>
      <c r="S264" s="227" t="s">
        <v>379</v>
      </c>
      <c r="T264" s="227" t="s">
        <v>869</v>
      </c>
      <c r="U264" s="230">
        <v>880</v>
      </c>
      <c r="V264" s="231">
        <v>37784</v>
      </c>
      <c r="W264" s="232">
        <v>7630000</v>
      </c>
      <c r="X264" s="232" t="s">
        <v>576</v>
      </c>
      <c r="Y264" s="232">
        <v>8670.454545454546</v>
      </c>
      <c r="Z264" s="233">
        <v>1</v>
      </c>
      <c r="AA264" s="234">
        <v>6561800.0800000001</v>
      </c>
      <c r="AB264" s="234">
        <v>7456.5910000000003</v>
      </c>
      <c r="AC264" s="234">
        <v>0.86000001048492791</v>
      </c>
      <c r="AD264" s="235">
        <v>0.08</v>
      </c>
      <c r="AE264" s="236" t="s">
        <v>343</v>
      </c>
      <c r="AF264" s="231" t="s">
        <v>343</v>
      </c>
      <c r="AG264" s="231" t="s">
        <v>343</v>
      </c>
      <c r="AH264" s="237" t="s">
        <v>343</v>
      </c>
      <c r="AI264" s="237" t="s">
        <v>343</v>
      </c>
      <c r="AJ264" s="237" t="s">
        <v>343</v>
      </c>
      <c r="AK264" s="238" t="s">
        <v>419</v>
      </c>
      <c r="AL264" s="232" t="s">
        <v>343</v>
      </c>
      <c r="AM264" s="232" t="s">
        <v>343</v>
      </c>
      <c r="AN264" s="232" t="s">
        <v>343</v>
      </c>
    </row>
    <row r="265" spans="1:40" s="239" customFormat="1" x14ac:dyDescent="0.2">
      <c r="A265" s="226">
        <v>1258</v>
      </c>
      <c r="B265" s="227" t="s">
        <v>870</v>
      </c>
      <c r="C265" s="227" t="s">
        <v>385</v>
      </c>
      <c r="D265" s="227" t="s">
        <v>342</v>
      </c>
      <c r="E265" s="228">
        <v>37288</v>
      </c>
      <c r="F265" s="229">
        <v>13.591780821917808</v>
      </c>
      <c r="G265" s="228">
        <v>44593</v>
      </c>
      <c r="H265" s="229">
        <v>6.0054794520547947</v>
      </c>
      <c r="I265" s="229">
        <f t="shared" si="4"/>
        <v>7</v>
      </c>
      <c r="J265" s="227" t="s">
        <v>36</v>
      </c>
      <c r="K265" s="227" t="s">
        <v>36</v>
      </c>
      <c r="L265" s="227" t="s">
        <v>563</v>
      </c>
      <c r="M265" s="227" t="s">
        <v>773</v>
      </c>
      <c r="N265" s="227" t="s">
        <v>345</v>
      </c>
      <c r="O265" s="227" t="s">
        <v>799</v>
      </c>
      <c r="P265" s="227" t="s">
        <v>800</v>
      </c>
      <c r="Q265" s="227" t="s">
        <v>348</v>
      </c>
      <c r="R265" s="227" t="s">
        <v>364</v>
      </c>
      <c r="S265" s="227" t="s">
        <v>350</v>
      </c>
      <c r="T265" s="227" t="s">
        <v>801</v>
      </c>
      <c r="U265" s="230">
        <v>2605.34</v>
      </c>
      <c r="V265" s="231">
        <v>37237</v>
      </c>
      <c r="W265" s="232">
        <v>14800000</v>
      </c>
      <c r="X265" s="232" t="s">
        <v>576</v>
      </c>
      <c r="Y265" s="232">
        <v>5680.6405306025317</v>
      </c>
      <c r="Z265" s="233">
        <v>1</v>
      </c>
      <c r="AA265" s="234">
        <v>11459900</v>
      </c>
      <c r="AB265" s="234">
        <v>4398.6197578818883</v>
      </c>
      <c r="AC265" s="234">
        <v>0.77431756756756753</v>
      </c>
      <c r="AD265" s="235">
        <v>0.08</v>
      </c>
      <c r="AE265" s="236" t="s">
        <v>343</v>
      </c>
      <c r="AF265" s="231">
        <v>40452</v>
      </c>
      <c r="AG265" s="231">
        <v>41183</v>
      </c>
      <c r="AH265" s="237">
        <v>2</v>
      </c>
      <c r="AI265" s="237">
        <v>3</v>
      </c>
      <c r="AJ265" s="237">
        <v>3</v>
      </c>
      <c r="AK265" s="238" t="s">
        <v>419</v>
      </c>
      <c r="AL265" s="232">
        <v>24.334800000000001</v>
      </c>
      <c r="AM265" s="232">
        <v>1.1053120000000001</v>
      </c>
      <c r="AN265" s="232">
        <v>11.538679999999999</v>
      </c>
    </row>
    <row r="266" spans="1:40" s="239" customFormat="1" x14ac:dyDescent="0.2">
      <c r="A266" s="226">
        <v>235</v>
      </c>
      <c r="B266" s="227" t="s">
        <v>871</v>
      </c>
      <c r="C266" s="227" t="s">
        <v>385</v>
      </c>
      <c r="D266" s="227" t="s">
        <v>342</v>
      </c>
      <c r="E266" s="228">
        <v>36770</v>
      </c>
      <c r="F266" s="229">
        <v>15.010958904109589</v>
      </c>
      <c r="G266" s="228">
        <v>44075</v>
      </c>
      <c r="H266" s="229">
        <v>4.5863013698630137</v>
      </c>
      <c r="I266" s="229">
        <f t="shared" si="4"/>
        <v>5</v>
      </c>
      <c r="J266" s="227" t="s">
        <v>32</v>
      </c>
      <c r="K266" s="227" t="s">
        <v>32</v>
      </c>
      <c r="L266" s="227" t="s">
        <v>344</v>
      </c>
      <c r="M266" s="227" t="s">
        <v>773</v>
      </c>
      <c r="N266" s="227" t="s">
        <v>345</v>
      </c>
      <c r="O266" s="227" t="s">
        <v>346</v>
      </c>
      <c r="P266" s="227" t="s">
        <v>347</v>
      </c>
      <c r="Q266" s="227" t="s">
        <v>348</v>
      </c>
      <c r="R266" s="227" t="s">
        <v>349</v>
      </c>
      <c r="S266" s="227" t="s">
        <v>350</v>
      </c>
      <c r="T266" s="227" t="s">
        <v>351</v>
      </c>
      <c r="U266" s="230">
        <v>4168.95</v>
      </c>
      <c r="V266" s="231">
        <v>36677</v>
      </c>
      <c r="W266" s="232">
        <v>32600000</v>
      </c>
      <c r="X266" s="232" t="s">
        <v>404</v>
      </c>
      <c r="Y266" s="232">
        <v>7819.7147962916324</v>
      </c>
      <c r="Z266" s="233">
        <v>1</v>
      </c>
      <c r="AA266" s="234">
        <v>3218.37</v>
      </c>
      <c r="AB266" s="234">
        <v>0.77198575180800921</v>
      </c>
      <c r="AC266" s="234">
        <v>9.8723006134969319E-5</v>
      </c>
      <c r="AD266" s="235">
        <v>0.08</v>
      </c>
      <c r="AE266" s="236">
        <v>0.05</v>
      </c>
      <c r="AF266" s="231">
        <v>41334</v>
      </c>
      <c r="AG266" s="231" t="s">
        <v>343</v>
      </c>
      <c r="AH266" s="237" t="s">
        <v>343</v>
      </c>
      <c r="AI266" s="237">
        <v>4</v>
      </c>
      <c r="AJ266" s="237">
        <v>4</v>
      </c>
      <c r="AK266" s="238" t="s">
        <v>419</v>
      </c>
      <c r="AL266" s="232">
        <v>23.70373</v>
      </c>
      <c r="AM266" s="232">
        <v>0.52795599999999998</v>
      </c>
      <c r="AN266" s="232">
        <v>7.8291899999999996</v>
      </c>
    </row>
    <row r="267" spans="1:40" s="239" customFormat="1" x14ac:dyDescent="0.2">
      <c r="A267" s="226">
        <v>236</v>
      </c>
      <c r="B267" s="227" t="s">
        <v>872</v>
      </c>
      <c r="C267" s="227" t="s">
        <v>385</v>
      </c>
      <c r="D267" s="227" t="s">
        <v>342</v>
      </c>
      <c r="E267" s="228">
        <v>36951</v>
      </c>
      <c r="F267" s="229">
        <v>14.506849315068493</v>
      </c>
      <c r="G267" s="228">
        <v>44256</v>
      </c>
      <c r="H267" s="229">
        <v>5.0904109589041093</v>
      </c>
      <c r="I267" s="229">
        <f t="shared" si="4"/>
        <v>6</v>
      </c>
      <c r="J267" s="227" t="s">
        <v>32</v>
      </c>
      <c r="K267" s="227" t="s">
        <v>32</v>
      </c>
      <c r="L267" s="227" t="s">
        <v>344</v>
      </c>
      <c r="M267" s="227" t="s">
        <v>773</v>
      </c>
      <c r="N267" s="227" t="s">
        <v>345</v>
      </c>
      <c r="O267" s="227" t="s">
        <v>873</v>
      </c>
      <c r="P267" s="227" t="s">
        <v>874</v>
      </c>
      <c r="Q267" s="227" t="s">
        <v>348</v>
      </c>
      <c r="R267" s="227" t="s">
        <v>364</v>
      </c>
      <c r="S267" s="227" t="s">
        <v>379</v>
      </c>
      <c r="T267" s="227" t="s">
        <v>875</v>
      </c>
      <c r="U267" s="230">
        <v>5091.7529999999997</v>
      </c>
      <c r="V267" s="231">
        <v>36677</v>
      </c>
      <c r="W267" s="232">
        <v>20766000</v>
      </c>
      <c r="X267" s="232" t="s">
        <v>404</v>
      </c>
      <c r="Y267" s="232">
        <v>4078.3596533453215</v>
      </c>
      <c r="Z267" s="233">
        <v>1</v>
      </c>
      <c r="AA267" s="234">
        <v>9995212.9739999995</v>
      </c>
      <c r="AB267" s="234">
        <v>1963.0199999882163</v>
      </c>
      <c r="AC267" s="234">
        <v>0.48132586795723775</v>
      </c>
      <c r="AD267" s="235">
        <v>0.08</v>
      </c>
      <c r="AE267" s="236" t="s">
        <v>343</v>
      </c>
      <c r="AF267" s="231" t="s">
        <v>343</v>
      </c>
      <c r="AG267" s="231" t="s">
        <v>343</v>
      </c>
      <c r="AH267" s="237" t="s">
        <v>343</v>
      </c>
      <c r="AI267" s="237">
        <v>1</v>
      </c>
      <c r="AJ267" s="237" t="s">
        <v>343</v>
      </c>
      <c r="AK267" s="238" t="s">
        <v>419</v>
      </c>
      <c r="AL267" s="232">
        <v>24.01332</v>
      </c>
      <c r="AM267" s="232">
        <v>0.48153669999999998</v>
      </c>
      <c r="AN267" s="232">
        <v>10.49305</v>
      </c>
    </row>
    <row r="268" spans="1:40" s="239" customFormat="1" x14ac:dyDescent="0.2">
      <c r="A268" s="226">
        <v>1253</v>
      </c>
      <c r="B268" s="227" t="s">
        <v>876</v>
      </c>
      <c r="C268" s="227" t="s">
        <v>385</v>
      </c>
      <c r="D268" s="227" t="s">
        <v>342</v>
      </c>
      <c r="E268" s="228">
        <v>36434</v>
      </c>
      <c r="F268" s="229">
        <v>15.926027397260274</v>
      </c>
      <c r="G268" s="228">
        <v>43739</v>
      </c>
      <c r="H268" s="229">
        <v>3.6684931506849314</v>
      </c>
      <c r="I268" s="229">
        <f t="shared" si="4"/>
        <v>4</v>
      </c>
      <c r="J268" s="227" t="s">
        <v>36</v>
      </c>
      <c r="K268" s="227" t="s">
        <v>36</v>
      </c>
      <c r="L268" s="227" t="s">
        <v>789</v>
      </c>
      <c r="M268" s="227" t="s">
        <v>773</v>
      </c>
      <c r="N268" s="227" t="s">
        <v>345</v>
      </c>
      <c r="O268" s="227" t="s">
        <v>794</v>
      </c>
      <c r="P268" s="227" t="s">
        <v>795</v>
      </c>
      <c r="Q268" s="227" t="s">
        <v>348</v>
      </c>
      <c r="R268" s="227" t="s">
        <v>349</v>
      </c>
      <c r="S268" s="227" t="s">
        <v>350</v>
      </c>
      <c r="T268" s="227" t="s">
        <v>796</v>
      </c>
      <c r="U268" s="230">
        <v>5694.66</v>
      </c>
      <c r="V268" s="231">
        <v>36265</v>
      </c>
      <c r="W268" s="232">
        <v>60000000</v>
      </c>
      <c r="X268" s="232" t="s">
        <v>576</v>
      </c>
      <c r="Y268" s="232">
        <v>10536.186532646374</v>
      </c>
      <c r="Z268" s="233">
        <v>1</v>
      </c>
      <c r="AA268" s="234">
        <v>16900000</v>
      </c>
      <c r="AB268" s="234">
        <v>2967.6925400287287</v>
      </c>
      <c r="AC268" s="234">
        <v>0.28166666666666668</v>
      </c>
      <c r="AD268" s="235">
        <v>0.08</v>
      </c>
      <c r="AE268" s="236" t="s">
        <v>343</v>
      </c>
      <c r="AF268" s="231" t="s">
        <v>343</v>
      </c>
      <c r="AG268" s="231" t="s">
        <v>343</v>
      </c>
      <c r="AH268" s="237" t="s">
        <v>343</v>
      </c>
      <c r="AI268" s="237" t="s">
        <v>343</v>
      </c>
      <c r="AJ268" s="237" t="s">
        <v>343</v>
      </c>
      <c r="AK268" s="238" t="s">
        <v>419</v>
      </c>
      <c r="AL268" s="232">
        <v>21.988910000000001</v>
      </c>
      <c r="AM268" s="232">
        <v>0.3490393</v>
      </c>
      <c r="AN268" s="232">
        <v>10.8964</v>
      </c>
    </row>
    <row r="269" spans="1:40" s="239" customFormat="1" x14ac:dyDescent="0.2">
      <c r="A269" s="226">
        <v>1252</v>
      </c>
      <c r="B269" s="227" t="s">
        <v>877</v>
      </c>
      <c r="C269" s="227" t="s">
        <v>385</v>
      </c>
      <c r="D269" s="227" t="s">
        <v>540</v>
      </c>
      <c r="E269" s="228">
        <v>36039</v>
      </c>
      <c r="F269" s="229">
        <v>16.841095890410958</v>
      </c>
      <c r="G269" s="228">
        <v>43344</v>
      </c>
      <c r="H269" s="229">
        <v>2.5835616438356164</v>
      </c>
      <c r="I269" s="229">
        <f t="shared" si="4"/>
        <v>3</v>
      </c>
      <c r="J269" s="227" t="s">
        <v>36</v>
      </c>
      <c r="K269" s="227" t="s">
        <v>36</v>
      </c>
      <c r="L269" s="227" t="s">
        <v>563</v>
      </c>
      <c r="M269" s="227" t="s">
        <v>773</v>
      </c>
      <c r="N269" s="227" t="s">
        <v>345</v>
      </c>
      <c r="O269" s="227" t="s">
        <v>878</v>
      </c>
      <c r="P269" s="227" t="s">
        <v>879</v>
      </c>
      <c r="Q269" s="227" t="s">
        <v>348</v>
      </c>
      <c r="R269" s="227" t="s">
        <v>343</v>
      </c>
      <c r="S269" s="227" t="s">
        <v>379</v>
      </c>
      <c r="T269" s="227" t="s">
        <v>880</v>
      </c>
      <c r="U269" s="230">
        <v>2208.4899999999998</v>
      </c>
      <c r="V269" s="231">
        <v>35929</v>
      </c>
      <c r="W269" s="232">
        <v>6300000</v>
      </c>
      <c r="X269" s="232" t="s">
        <v>576</v>
      </c>
      <c r="Y269" s="232">
        <v>2852.6278135739808</v>
      </c>
      <c r="Z269" s="233">
        <v>1</v>
      </c>
      <c r="AA269" s="234">
        <v>315000</v>
      </c>
      <c r="AB269" s="234">
        <v>142.63139067869903</v>
      </c>
      <c r="AC269" s="234">
        <v>0.05</v>
      </c>
      <c r="AD269" s="235">
        <v>0.08</v>
      </c>
      <c r="AE269" s="236" t="s">
        <v>343</v>
      </c>
      <c r="AF269" s="231">
        <v>36495</v>
      </c>
      <c r="AG269" s="231">
        <v>42215</v>
      </c>
      <c r="AH269" s="237">
        <v>16</v>
      </c>
      <c r="AI269" s="237">
        <v>2</v>
      </c>
      <c r="AJ269" s="237">
        <v>1</v>
      </c>
      <c r="AK269" s="238" t="s">
        <v>419</v>
      </c>
      <c r="AL269" s="232">
        <v>23.185500000000001</v>
      </c>
      <c r="AM269" s="232">
        <v>0.54964659999999999</v>
      </c>
      <c r="AN269" s="232">
        <v>11.43608</v>
      </c>
    </row>
    <row r="270" spans="1:40" s="239" customFormat="1" x14ac:dyDescent="0.2">
      <c r="A270" s="226">
        <v>1245</v>
      </c>
      <c r="B270" s="227" t="s">
        <v>881</v>
      </c>
      <c r="C270" s="227" t="s">
        <v>385</v>
      </c>
      <c r="D270" s="227" t="s">
        <v>342</v>
      </c>
      <c r="E270" s="228">
        <v>35309</v>
      </c>
      <c r="F270" s="229">
        <v>19.013698630136986</v>
      </c>
      <c r="G270" s="228">
        <v>42614</v>
      </c>
      <c r="H270" s="229">
        <v>0.58356164383561648</v>
      </c>
      <c r="I270" s="229">
        <f t="shared" si="4"/>
        <v>1</v>
      </c>
      <c r="J270" s="227" t="s">
        <v>36</v>
      </c>
      <c r="K270" s="227" t="s">
        <v>36</v>
      </c>
      <c r="L270" s="227" t="s">
        <v>563</v>
      </c>
      <c r="M270" s="227" t="s">
        <v>773</v>
      </c>
      <c r="N270" s="227" t="s">
        <v>345</v>
      </c>
      <c r="O270" s="227" t="s">
        <v>808</v>
      </c>
      <c r="P270" s="227" t="s">
        <v>809</v>
      </c>
      <c r="Q270" s="227" t="s">
        <v>348</v>
      </c>
      <c r="R270" s="227" t="s">
        <v>364</v>
      </c>
      <c r="S270" s="227" t="s">
        <v>350</v>
      </c>
      <c r="T270" s="227" t="s">
        <v>810</v>
      </c>
      <c r="U270" s="230">
        <v>4061.52</v>
      </c>
      <c r="V270" s="231">
        <v>35215</v>
      </c>
      <c r="W270" s="232">
        <v>24100000</v>
      </c>
      <c r="X270" s="232" t="s">
        <v>576</v>
      </c>
      <c r="Y270" s="232">
        <v>5933.7390927534516</v>
      </c>
      <c r="Z270" s="233">
        <v>1</v>
      </c>
      <c r="AA270" s="234">
        <v>5600000</v>
      </c>
      <c r="AB270" s="234">
        <v>1378.7941460339971</v>
      </c>
      <c r="AC270" s="234">
        <v>0.23236514522821577</v>
      </c>
      <c r="AD270" s="235">
        <v>0.08</v>
      </c>
      <c r="AE270" s="236" t="s">
        <v>343</v>
      </c>
      <c r="AF270" s="231" t="s">
        <v>343</v>
      </c>
      <c r="AG270" s="231" t="s">
        <v>343</v>
      </c>
      <c r="AH270" s="237" t="s">
        <v>343</v>
      </c>
      <c r="AI270" s="237" t="s">
        <v>343</v>
      </c>
      <c r="AJ270" s="237" t="s">
        <v>343</v>
      </c>
      <c r="AK270" s="238" t="s">
        <v>419</v>
      </c>
      <c r="AL270" s="232">
        <v>23.0185</v>
      </c>
      <c r="AM270" s="232">
        <v>0.41085129999999997</v>
      </c>
      <c r="AN270" s="232">
        <v>10.45937</v>
      </c>
    </row>
    <row r="271" spans="1:40" s="239" customFormat="1" x14ac:dyDescent="0.2">
      <c r="A271" s="226">
        <v>1249</v>
      </c>
      <c r="B271" s="227" t="s">
        <v>882</v>
      </c>
      <c r="C271" s="227" t="s">
        <v>385</v>
      </c>
      <c r="D271" s="227" t="s">
        <v>342</v>
      </c>
      <c r="E271" s="228">
        <v>34973</v>
      </c>
      <c r="F271" s="229">
        <v>19.92876712328767</v>
      </c>
      <c r="G271" s="228">
        <v>42278</v>
      </c>
      <c r="H271" s="229" t="s">
        <v>343</v>
      </c>
      <c r="I271" s="229" t="e">
        <f t="shared" si="4"/>
        <v>#VALUE!</v>
      </c>
      <c r="J271" s="227" t="s">
        <v>36</v>
      </c>
      <c r="K271" s="227" t="s">
        <v>36</v>
      </c>
      <c r="L271" s="227" t="s">
        <v>563</v>
      </c>
      <c r="M271" s="227" t="s">
        <v>773</v>
      </c>
      <c r="N271" s="227" t="s">
        <v>345</v>
      </c>
      <c r="O271" s="227" t="s">
        <v>822</v>
      </c>
      <c r="P271" s="227" t="s">
        <v>823</v>
      </c>
      <c r="Q271" s="227" t="s">
        <v>348</v>
      </c>
      <c r="R271" s="227" t="s">
        <v>364</v>
      </c>
      <c r="S271" s="227" t="s">
        <v>350</v>
      </c>
      <c r="T271" s="227" t="s">
        <v>810</v>
      </c>
      <c r="U271" s="230">
        <v>2177.52</v>
      </c>
      <c r="V271" s="231">
        <v>34899</v>
      </c>
      <c r="W271" s="232">
        <v>12700000</v>
      </c>
      <c r="X271" s="232" t="s">
        <v>576</v>
      </c>
      <c r="Y271" s="232">
        <v>5832.3230096623683</v>
      </c>
      <c r="Z271" s="233">
        <v>1</v>
      </c>
      <c r="AA271" s="234">
        <v>2667244.2480000001</v>
      </c>
      <c r="AB271" s="234">
        <v>1224.9000000000001</v>
      </c>
      <c r="AC271" s="234">
        <v>0.21001923212598425</v>
      </c>
      <c r="AD271" s="235">
        <v>0.08</v>
      </c>
      <c r="AE271" s="236" t="s">
        <v>343</v>
      </c>
      <c r="AF271" s="231" t="s">
        <v>343</v>
      </c>
      <c r="AG271" s="231" t="s">
        <v>343</v>
      </c>
      <c r="AH271" s="237" t="s">
        <v>343</v>
      </c>
      <c r="AI271" s="237" t="s">
        <v>343</v>
      </c>
      <c r="AJ271" s="237" t="s">
        <v>343</v>
      </c>
      <c r="AK271" s="238" t="s">
        <v>419</v>
      </c>
      <c r="AL271" s="232">
        <v>23.154669999999999</v>
      </c>
      <c r="AM271" s="232">
        <v>0.65857960000000004</v>
      </c>
      <c r="AN271" s="232">
        <v>11.727679999999999</v>
      </c>
    </row>
    <row r="272" spans="1:40" s="239" customFormat="1" x14ac:dyDescent="0.2">
      <c r="A272" s="226">
        <v>231</v>
      </c>
      <c r="B272" s="227" t="s">
        <v>883</v>
      </c>
      <c r="C272" s="227" t="s">
        <v>385</v>
      </c>
      <c r="D272" s="227" t="s">
        <v>342</v>
      </c>
      <c r="E272" s="228">
        <v>34851</v>
      </c>
      <c r="F272" s="229">
        <v>20.263013698630136</v>
      </c>
      <c r="G272" s="228">
        <v>45809</v>
      </c>
      <c r="H272" s="229">
        <v>9.3369863013698637</v>
      </c>
      <c r="I272" s="229">
        <f t="shared" si="4"/>
        <v>10</v>
      </c>
      <c r="J272" s="227" t="s">
        <v>32</v>
      </c>
      <c r="K272" s="227" t="s">
        <v>32</v>
      </c>
      <c r="L272" s="227" t="s">
        <v>791</v>
      </c>
      <c r="M272" s="227" t="s">
        <v>773</v>
      </c>
      <c r="N272" s="227" t="s">
        <v>345</v>
      </c>
      <c r="O272" s="227" t="s">
        <v>343</v>
      </c>
      <c r="P272" s="227" t="s">
        <v>343</v>
      </c>
      <c r="Q272" s="227" t="s">
        <v>343</v>
      </c>
      <c r="R272" s="227" t="s">
        <v>343</v>
      </c>
      <c r="S272" s="227" t="s">
        <v>343</v>
      </c>
      <c r="T272" s="227" t="s">
        <v>343</v>
      </c>
      <c r="U272" s="230">
        <v>2919.15</v>
      </c>
      <c r="V272" s="231">
        <v>34834</v>
      </c>
      <c r="W272" s="232">
        <v>37180000</v>
      </c>
      <c r="X272" s="232" t="s">
        <v>404</v>
      </c>
      <c r="Y272" s="232">
        <v>12736.584279670451</v>
      </c>
      <c r="Z272" s="233">
        <v>1</v>
      </c>
      <c r="AA272" s="234">
        <v>6408035</v>
      </c>
      <c r="AB272" s="234">
        <v>2195.1715396605177</v>
      </c>
      <c r="AC272" s="234">
        <v>0.17235166756320602</v>
      </c>
      <c r="AD272" s="235" t="s">
        <v>343</v>
      </c>
      <c r="AE272" s="236">
        <v>0.05</v>
      </c>
      <c r="AF272" s="231">
        <v>37865</v>
      </c>
      <c r="AG272" s="231" t="s">
        <v>343</v>
      </c>
      <c r="AH272" s="237" t="s">
        <v>343</v>
      </c>
      <c r="AI272" s="237">
        <v>2</v>
      </c>
      <c r="AJ272" s="237">
        <v>2</v>
      </c>
      <c r="AK272" s="238" t="s">
        <v>419</v>
      </c>
      <c r="AL272" s="232" t="s">
        <v>343</v>
      </c>
      <c r="AM272" s="232" t="s">
        <v>343</v>
      </c>
      <c r="AN272" s="232" t="s">
        <v>343</v>
      </c>
    </row>
    <row r="273" spans="1:40" s="239" customFormat="1" x14ac:dyDescent="0.2">
      <c r="A273" s="226">
        <v>1248</v>
      </c>
      <c r="B273" s="227" t="s">
        <v>884</v>
      </c>
      <c r="C273" s="227" t="s">
        <v>385</v>
      </c>
      <c r="D273" s="227" t="s">
        <v>540</v>
      </c>
      <c r="E273" s="228">
        <v>34394</v>
      </c>
      <c r="F273" s="229">
        <v>19.041095890410958</v>
      </c>
      <c r="G273" s="228" t="s">
        <v>343</v>
      </c>
      <c r="H273" s="229" t="s">
        <v>343</v>
      </c>
      <c r="I273" s="229" t="e">
        <f t="shared" si="4"/>
        <v>#VALUE!</v>
      </c>
      <c r="J273" s="227" t="s">
        <v>36</v>
      </c>
      <c r="K273" s="227" t="s">
        <v>36</v>
      </c>
      <c r="L273" s="227" t="s">
        <v>789</v>
      </c>
      <c r="M273" s="227" t="s">
        <v>773</v>
      </c>
      <c r="N273" s="227" t="s">
        <v>345</v>
      </c>
      <c r="O273" s="227" t="s">
        <v>850</v>
      </c>
      <c r="P273" s="227" t="s">
        <v>851</v>
      </c>
      <c r="Q273" s="227" t="s">
        <v>348</v>
      </c>
      <c r="R273" s="227" t="s">
        <v>343</v>
      </c>
      <c r="S273" s="227" t="s">
        <v>379</v>
      </c>
      <c r="T273" s="227" t="s">
        <v>852</v>
      </c>
      <c r="U273" s="230">
        <v>3099.49</v>
      </c>
      <c r="V273" s="231">
        <v>34332</v>
      </c>
      <c r="W273" s="232">
        <v>18666000</v>
      </c>
      <c r="X273" s="232" t="s">
        <v>576</v>
      </c>
      <c r="Y273" s="232">
        <v>6022.2810849526859</v>
      </c>
      <c r="Z273" s="233">
        <v>1</v>
      </c>
      <c r="AA273" s="234">
        <v>3810000</v>
      </c>
      <c r="AB273" s="234">
        <v>1229.2344869639844</v>
      </c>
      <c r="AC273" s="234">
        <v>0.20411443265830922</v>
      </c>
      <c r="AD273" s="235">
        <v>0.08</v>
      </c>
      <c r="AE273" s="236" t="s">
        <v>343</v>
      </c>
      <c r="AF273" s="231" t="s">
        <v>343</v>
      </c>
      <c r="AG273" s="231" t="s">
        <v>343</v>
      </c>
      <c r="AH273" s="237" t="s">
        <v>343</v>
      </c>
      <c r="AI273" s="237" t="s">
        <v>343</v>
      </c>
      <c r="AJ273" s="237" t="s">
        <v>343</v>
      </c>
      <c r="AK273" s="238" t="s">
        <v>419</v>
      </c>
      <c r="AL273" s="232" t="s">
        <v>343</v>
      </c>
      <c r="AM273" s="232" t="s">
        <v>343</v>
      </c>
      <c r="AN273" s="232" t="s">
        <v>343</v>
      </c>
    </row>
    <row r="274" spans="1:40" s="239" customFormat="1" x14ac:dyDescent="0.2">
      <c r="A274" s="226">
        <v>228</v>
      </c>
      <c r="B274" s="227" t="s">
        <v>885</v>
      </c>
      <c r="C274" s="227" t="s">
        <v>385</v>
      </c>
      <c r="D274" s="227" t="s">
        <v>342</v>
      </c>
      <c r="E274" s="228">
        <v>34335</v>
      </c>
      <c r="F274" s="229">
        <v>21.682191780821917</v>
      </c>
      <c r="G274" s="228">
        <v>45292</v>
      </c>
      <c r="H274" s="229">
        <v>7.9205479452054792</v>
      </c>
      <c r="I274" s="229">
        <f t="shared" si="4"/>
        <v>8</v>
      </c>
      <c r="J274" s="227" t="s">
        <v>32</v>
      </c>
      <c r="K274" s="227" t="s">
        <v>32</v>
      </c>
      <c r="L274" s="227" t="s">
        <v>344</v>
      </c>
      <c r="M274" s="227" t="s">
        <v>773</v>
      </c>
      <c r="N274" s="227" t="s">
        <v>345</v>
      </c>
      <c r="O274" s="227" t="s">
        <v>776</v>
      </c>
      <c r="P274" s="227" t="s">
        <v>777</v>
      </c>
      <c r="Q274" s="227" t="s">
        <v>348</v>
      </c>
      <c r="R274" s="227" t="s">
        <v>349</v>
      </c>
      <c r="S274" s="227" t="s">
        <v>350</v>
      </c>
      <c r="T274" s="227" t="s">
        <v>778</v>
      </c>
      <c r="U274" s="230">
        <v>1011.64</v>
      </c>
      <c r="V274" s="231">
        <v>34277</v>
      </c>
      <c r="W274" s="232">
        <v>10044000</v>
      </c>
      <c r="X274" s="232" t="s">
        <v>404</v>
      </c>
      <c r="Y274" s="232">
        <v>9928.4330394211374</v>
      </c>
      <c r="Z274" s="233">
        <v>1</v>
      </c>
      <c r="AA274" s="234">
        <v>803520</v>
      </c>
      <c r="AB274" s="234">
        <v>794.27464315369104</v>
      </c>
      <c r="AC274" s="234">
        <v>0.08</v>
      </c>
      <c r="AD274" s="235">
        <v>0.08</v>
      </c>
      <c r="AE274" s="236" t="s">
        <v>343</v>
      </c>
      <c r="AF274" s="231" t="s">
        <v>343</v>
      </c>
      <c r="AG274" s="231" t="s">
        <v>343</v>
      </c>
      <c r="AH274" s="237" t="s">
        <v>343</v>
      </c>
      <c r="AI274" s="237" t="s">
        <v>343</v>
      </c>
      <c r="AJ274" s="237" t="s">
        <v>343</v>
      </c>
      <c r="AK274" s="238" t="s">
        <v>419</v>
      </c>
      <c r="AL274" s="232">
        <v>23.032990000000002</v>
      </c>
      <c r="AM274" s="232">
        <v>0.4337493</v>
      </c>
      <c r="AN274" s="232">
        <v>7.795229</v>
      </c>
    </row>
    <row r="275" spans="1:40" s="239" customFormat="1" x14ac:dyDescent="0.2">
      <c r="A275" s="226">
        <v>225</v>
      </c>
      <c r="B275" s="227" t="s">
        <v>886</v>
      </c>
      <c r="C275" s="227" t="s">
        <v>385</v>
      </c>
      <c r="D275" s="227" t="s">
        <v>342</v>
      </c>
      <c r="E275" s="228">
        <v>34029</v>
      </c>
      <c r="F275" s="229">
        <v>22.512328767123286</v>
      </c>
      <c r="G275" s="228">
        <v>44986</v>
      </c>
      <c r="H275" s="229">
        <v>7.0904109589041093</v>
      </c>
      <c r="I275" s="229">
        <f t="shared" si="4"/>
        <v>8</v>
      </c>
      <c r="J275" s="227" t="s">
        <v>32</v>
      </c>
      <c r="K275" s="227" t="s">
        <v>32</v>
      </c>
      <c r="L275" s="227" t="s">
        <v>344</v>
      </c>
      <c r="M275" s="227" t="s">
        <v>773</v>
      </c>
      <c r="N275" s="227" t="s">
        <v>345</v>
      </c>
      <c r="O275" s="227" t="s">
        <v>346</v>
      </c>
      <c r="P275" s="227" t="s">
        <v>347</v>
      </c>
      <c r="Q275" s="227" t="s">
        <v>348</v>
      </c>
      <c r="R275" s="227" t="s">
        <v>349</v>
      </c>
      <c r="S275" s="227" t="s">
        <v>350</v>
      </c>
      <c r="T275" s="227" t="s">
        <v>351</v>
      </c>
      <c r="U275" s="230">
        <v>521.78</v>
      </c>
      <c r="V275" s="231">
        <v>33956</v>
      </c>
      <c r="W275" s="232">
        <v>1290000</v>
      </c>
      <c r="X275" s="232" t="s">
        <v>404</v>
      </c>
      <c r="Y275" s="232">
        <v>2472.3063360036799</v>
      </c>
      <c r="Z275" s="233">
        <v>1</v>
      </c>
      <c r="AA275" s="234">
        <v>141900</v>
      </c>
      <c r="AB275" s="234">
        <v>271.95369696040478</v>
      </c>
      <c r="AC275" s="234">
        <v>0.11</v>
      </c>
      <c r="AD275" s="235">
        <v>0.08</v>
      </c>
      <c r="AE275" s="236" t="s">
        <v>343</v>
      </c>
      <c r="AF275" s="231" t="s">
        <v>343</v>
      </c>
      <c r="AG275" s="231" t="s">
        <v>343</v>
      </c>
      <c r="AH275" s="237" t="s">
        <v>343</v>
      </c>
      <c r="AI275" s="237" t="s">
        <v>343</v>
      </c>
      <c r="AJ275" s="237" t="s">
        <v>343</v>
      </c>
      <c r="AK275" s="238" t="s">
        <v>453</v>
      </c>
      <c r="AL275" s="232">
        <v>23.70373</v>
      </c>
      <c r="AM275" s="232">
        <v>0.52795599999999998</v>
      </c>
      <c r="AN275" s="232">
        <v>7.8291899999999996</v>
      </c>
    </row>
    <row r="276" spans="1:40" s="239" customFormat="1" x14ac:dyDescent="0.2">
      <c r="A276" s="226">
        <v>226</v>
      </c>
      <c r="B276" s="227" t="s">
        <v>887</v>
      </c>
      <c r="C276" s="227" t="s">
        <v>385</v>
      </c>
      <c r="D276" s="227" t="s">
        <v>342</v>
      </c>
      <c r="E276" s="228">
        <v>33909</v>
      </c>
      <c r="F276" s="229">
        <v>22.849315068493151</v>
      </c>
      <c r="G276" s="228">
        <v>44866</v>
      </c>
      <c r="H276" s="229">
        <v>6.7534246575342465</v>
      </c>
      <c r="I276" s="229">
        <f t="shared" si="4"/>
        <v>7</v>
      </c>
      <c r="J276" s="227" t="s">
        <v>32</v>
      </c>
      <c r="K276" s="227" t="s">
        <v>32</v>
      </c>
      <c r="L276" s="227" t="s">
        <v>791</v>
      </c>
      <c r="M276" s="227" t="s">
        <v>773</v>
      </c>
      <c r="N276" s="227" t="s">
        <v>345</v>
      </c>
      <c r="O276" s="227" t="s">
        <v>343</v>
      </c>
      <c r="P276" s="227" t="s">
        <v>343</v>
      </c>
      <c r="Q276" s="227" t="s">
        <v>343</v>
      </c>
      <c r="R276" s="227" t="s">
        <v>343</v>
      </c>
      <c r="S276" s="227" t="s">
        <v>343</v>
      </c>
      <c r="T276" s="227" t="s">
        <v>343</v>
      </c>
      <c r="U276" s="230">
        <v>784.92</v>
      </c>
      <c r="V276" s="231">
        <v>33815</v>
      </c>
      <c r="W276" s="232">
        <v>10260000</v>
      </c>
      <c r="X276" s="232" t="s">
        <v>404</v>
      </c>
      <c r="Y276" s="232">
        <v>13071.395811038068</v>
      </c>
      <c r="Z276" s="233">
        <v>1</v>
      </c>
      <c r="AA276" s="234">
        <v>1025998</v>
      </c>
      <c r="AB276" s="234">
        <v>1307.1370330734344</v>
      </c>
      <c r="AC276" s="234">
        <v>9.9999805068226116E-2</v>
      </c>
      <c r="AD276" s="235" t="s">
        <v>343</v>
      </c>
      <c r="AE276" s="236">
        <v>0.02</v>
      </c>
      <c r="AF276" s="231">
        <v>37256</v>
      </c>
      <c r="AG276" s="231">
        <v>37986</v>
      </c>
      <c r="AH276" s="237">
        <v>2</v>
      </c>
      <c r="AI276" s="237">
        <v>1</v>
      </c>
      <c r="AJ276" s="237">
        <v>1</v>
      </c>
      <c r="AK276" s="238" t="s">
        <v>419</v>
      </c>
      <c r="AL276" s="232" t="s">
        <v>343</v>
      </c>
      <c r="AM276" s="232" t="s">
        <v>343</v>
      </c>
      <c r="AN276" s="232" t="s">
        <v>343</v>
      </c>
    </row>
    <row r="277" spans="1:40" s="239" customFormat="1" x14ac:dyDescent="0.2">
      <c r="A277" s="226">
        <v>223</v>
      </c>
      <c r="B277" s="227" t="s">
        <v>888</v>
      </c>
      <c r="C277" s="227" t="s">
        <v>385</v>
      </c>
      <c r="D277" s="227" t="s">
        <v>342</v>
      </c>
      <c r="E277" s="228">
        <v>33512</v>
      </c>
      <c r="F277" s="229">
        <v>23.931506849315067</v>
      </c>
      <c r="G277" s="228">
        <v>44470</v>
      </c>
      <c r="H277" s="229">
        <v>5.6712328767123283</v>
      </c>
      <c r="I277" s="229">
        <f t="shared" si="4"/>
        <v>6</v>
      </c>
      <c r="J277" s="227" t="s">
        <v>32</v>
      </c>
      <c r="K277" s="227" t="s">
        <v>32</v>
      </c>
      <c r="L277" s="227" t="s">
        <v>785</v>
      </c>
      <c r="M277" s="227" t="s">
        <v>773</v>
      </c>
      <c r="N277" s="227" t="s">
        <v>345</v>
      </c>
      <c r="O277" s="227" t="s">
        <v>786</v>
      </c>
      <c r="P277" s="227" t="s">
        <v>787</v>
      </c>
      <c r="Q277" s="227" t="s">
        <v>348</v>
      </c>
      <c r="R277" s="227" t="s">
        <v>349</v>
      </c>
      <c r="S277" s="227" t="s">
        <v>350</v>
      </c>
      <c r="T277" s="227" t="s">
        <v>358</v>
      </c>
      <c r="U277" s="230">
        <v>1320</v>
      </c>
      <c r="V277" s="231">
        <v>33343</v>
      </c>
      <c r="W277" s="232">
        <v>8724000</v>
      </c>
      <c r="X277" s="232" t="s">
        <v>404</v>
      </c>
      <c r="Y277" s="232">
        <v>6609.090909090909</v>
      </c>
      <c r="Z277" s="233">
        <v>1</v>
      </c>
      <c r="AA277" s="234">
        <v>656640</v>
      </c>
      <c r="AB277" s="234">
        <v>497.45454545454544</v>
      </c>
      <c r="AC277" s="234">
        <v>7.5268225584594228E-2</v>
      </c>
      <c r="AD277" s="235">
        <v>0.08</v>
      </c>
      <c r="AE277" s="236">
        <v>0.02</v>
      </c>
      <c r="AF277" s="231">
        <v>42217</v>
      </c>
      <c r="AG277" s="231" t="s">
        <v>343</v>
      </c>
      <c r="AH277" s="237" t="s">
        <v>343</v>
      </c>
      <c r="AI277" s="237">
        <v>6</v>
      </c>
      <c r="AJ277" s="237">
        <v>8</v>
      </c>
      <c r="AK277" s="238" t="s">
        <v>419</v>
      </c>
      <c r="AL277" s="232">
        <v>18.712479999999999</v>
      </c>
      <c r="AM277" s="232">
        <v>0.5867464</v>
      </c>
      <c r="AN277" s="232">
        <v>14.97837</v>
      </c>
    </row>
    <row r="278" spans="1:40" s="239" customFormat="1" x14ac:dyDescent="0.2">
      <c r="A278" s="226">
        <v>1242</v>
      </c>
      <c r="B278" s="227" t="s">
        <v>889</v>
      </c>
      <c r="C278" s="227" t="s">
        <v>385</v>
      </c>
      <c r="D278" s="227" t="s">
        <v>342</v>
      </c>
      <c r="E278" s="228">
        <v>33147</v>
      </c>
      <c r="F278" s="229">
        <v>24.934246575342467</v>
      </c>
      <c r="G278" s="228">
        <v>44105</v>
      </c>
      <c r="H278" s="229">
        <v>4.6712328767123283</v>
      </c>
      <c r="I278" s="229">
        <f t="shared" si="4"/>
        <v>5</v>
      </c>
      <c r="J278" s="227" t="s">
        <v>36</v>
      </c>
      <c r="K278" s="227" t="s">
        <v>36</v>
      </c>
      <c r="L278" s="227" t="s">
        <v>789</v>
      </c>
      <c r="M278" s="227" t="s">
        <v>773</v>
      </c>
      <c r="N278" s="227" t="s">
        <v>345</v>
      </c>
      <c r="O278" s="227" t="s">
        <v>840</v>
      </c>
      <c r="P278" s="227" t="s">
        <v>841</v>
      </c>
      <c r="Q278" s="227" t="s">
        <v>348</v>
      </c>
      <c r="R278" s="227" t="s">
        <v>343</v>
      </c>
      <c r="S278" s="227" t="s">
        <v>379</v>
      </c>
      <c r="T278" s="227" t="s">
        <v>842</v>
      </c>
      <c r="U278" s="230">
        <v>260</v>
      </c>
      <c r="V278" s="231">
        <v>33052</v>
      </c>
      <c r="W278" s="232">
        <v>12200000</v>
      </c>
      <c r="X278" s="232" t="s">
        <v>576</v>
      </c>
      <c r="Y278" s="232">
        <v>46923.076923076922</v>
      </c>
      <c r="Z278" s="233">
        <v>2</v>
      </c>
      <c r="AA278" s="234">
        <v>6103479</v>
      </c>
      <c r="AB278" s="234">
        <v>23474.919230769232</v>
      </c>
      <c r="AC278" s="234">
        <v>0.50028516393442624</v>
      </c>
      <c r="AD278" s="235">
        <v>0.08</v>
      </c>
      <c r="AE278" s="236" t="s">
        <v>343</v>
      </c>
      <c r="AF278" s="231" t="s">
        <v>343</v>
      </c>
      <c r="AG278" s="231" t="s">
        <v>343</v>
      </c>
      <c r="AH278" s="237" t="s">
        <v>343</v>
      </c>
      <c r="AI278" s="237" t="s">
        <v>343</v>
      </c>
      <c r="AJ278" s="237" t="s">
        <v>343</v>
      </c>
      <c r="AK278" s="238" t="s">
        <v>419</v>
      </c>
      <c r="AL278" s="232" t="s">
        <v>343</v>
      </c>
      <c r="AM278" s="232" t="s">
        <v>343</v>
      </c>
      <c r="AN278" s="232" t="s">
        <v>343</v>
      </c>
    </row>
    <row r="279" spans="1:40" s="239" customFormat="1" x14ac:dyDescent="0.2">
      <c r="A279" s="226">
        <v>1243</v>
      </c>
      <c r="B279" s="227" t="s">
        <v>890</v>
      </c>
      <c r="C279" s="227" t="s">
        <v>385</v>
      </c>
      <c r="D279" s="227" t="s">
        <v>342</v>
      </c>
      <c r="E279" s="228">
        <v>33147</v>
      </c>
      <c r="F279" s="229">
        <v>24.934246575342467</v>
      </c>
      <c r="G279" s="228">
        <v>44105</v>
      </c>
      <c r="H279" s="229">
        <v>4.6712328767123283</v>
      </c>
      <c r="I279" s="229">
        <f t="shared" si="4"/>
        <v>5</v>
      </c>
      <c r="J279" s="227" t="s">
        <v>36</v>
      </c>
      <c r="K279" s="227" t="s">
        <v>36</v>
      </c>
      <c r="L279" s="227" t="s">
        <v>563</v>
      </c>
      <c r="M279" s="227" t="s">
        <v>773</v>
      </c>
      <c r="N279" s="227" t="s">
        <v>345</v>
      </c>
      <c r="O279" s="227" t="s">
        <v>817</v>
      </c>
      <c r="P279" s="227" t="s">
        <v>818</v>
      </c>
      <c r="Q279" s="227" t="s">
        <v>348</v>
      </c>
      <c r="R279" s="227" t="s">
        <v>343</v>
      </c>
      <c r="S279" s="227" t="s">
        <v>379</v>
      </c>
      <c r="T279" s="227" t="s">
        <v>819</v>
      </c>
      <c r="U279" s="230">
        <v>120.82</v>
      </c>
      <c r="V279" s="231">
        <v>33052</v>
      </c>
      <c r="W279" s="232">
        <v>8000000</v>
      </c>
      <c r="X279" s="232" t="s">
        <v>576</v>
      </c>
      <c r="Y279" s="232">
        <v>66214.202946532037</v>
      </c>
      <c r="Z279" s="233">
        <v>1</v>
      </c>
      <c r="AA279" s="234">
        <v>1654776</v>
      </c>
      <c r="AB279" s="234">
        <v>13696.209236881312</v>
      </c>
      <c r="AC279" s="234">
        <v>0.206847</v>
      </c>
      <c r="AD279" s="235">
        <v>0.08</v>
      </c>
      <c r="AE279" s="236">
        <v>4.8000000000000001E-2</v>
      </c>
      <c r="AF279" s="231">
        <v>37257</v>
      </c>
      <c r="AG279" s="231" t="s">
        <v>343</v>
      </c>
      <c r="AH279" s="237" t="s">
        <v>343</v>
      </c>
      <c r="AI279" s="237">
        <v>4</v>
      </c>
      <c r="AJ279" s="237">
        <v>2</v>
      </c>
      <c r="AK279" s="238" t="s">
        <v>419</v>
      </c>
      <c r="AL279" s="232" t="s">
        <v>343</v>
      </c>
      <c r="AM279" s="232" t="s">
        <v>343</v>
      </c>
      <c r="AN279" s="232" t="s">
        <v>343</v>
      </c>
    </row>
    <row r="280" spans="1:40" s="239" customFormat="1" x14ac:dyDescent="0.2">
      <c r="A280" s="226">
        <v>1240</v>
      </c>
      <c r="B280" s="227" t="s">
        <v>891</v>
      </c>
      <c r="C280" s="227" t="s">
        <v>385</v>
      </c>
      <c r="D280" s="227" t="s">
        <v>342</v>
      </c>
      <c r="E280" s="228">
        <v>32690</v>
      </c>
      <c r="F280" s="229">
        <v>26.18082191780822</v>
      </c>
      <c r="G280" s="228">
        <v>43647</v>
      </c>
      <c r="H280" s="229">
        <v>3.4164383561643836</v>
      </c>
      <c r="I280" s="229">
        <f t="shared" si="4"/>
        <v>4</v>
      </c>
      <c r="J280" s="227" t="s">
        <v>36</v>
      </c>
      <c r="K280" s="227" t="s">
        <v>36</v>
      </c>
      <c r="L280" s="227" t="s">
        <v>793</v>
      </c>
      <c r="M280" s="227" t="s">
        <v>773</v>
      </c>
      <c r="N280" s="227" t="s">
        <v>345</v>
      </c>
      <c r="O280" s="227" t="s">
        <v>794</v>
      </c>
      <c r="P280" s="227" t="s">
        <v>795</v>
      </c>
      <c r="Q280" s="227" t="s">
        <v>348</v>
      </c>
      <c r="R280" s="227" t="s">
        <v>349</v>
      </c>
      <c r="S280" s="227" t="s">
        <v>350</v>
      </c>
      <c r="T280" s="227" t="s">
        <v>796</v>
      </c>
      <c r="U280" s="230">
        <v>8826.34</v>
      </c>
      <c r="V280" s="231">
        <v>32615</v>
      </c>
      <c r="W280" s="232">
        <v>130879817.88433255</v>
      </c>
      <c r="X280" s="232" t="s">
        <v>352</v>
      </c>
      <c r="Y280" s="232">
        <v>14828.32271182988</v>
      </c>
      <c r="Z280" s="233">
        <v>1</v>
      </c>
      <c r="AA280" s="234">
        <v>14435126.02</v>
      </c>
      <c r="AB280" s="234">
        <v>1635.46000040787</v>
      </c>
      <c r="AC280" s="234">
        <v>0.11029298675184059</v>
      </c>
      <c r="AD280" s="235">
        <v>0.08</v>
      </c>
      <c r="AE280" s="236" t="s">
        <v>343</v>
      </c>
      <c r="AF280" s="231" t="s">
        <v>343</v>
      </c>
      <c r="AG280" s="231" t="s">
        <v>343</v>
      </c>
      <c r="AH280" s="237" t="s">
        <v>343</v>
      </c>
      <c r="AI280" s="237" t="s">
        <v>343</v>
      </c>
      <c r="AJ280" s="237" t="s">
        <v>343</v>
      </c>
      <c r="AK280" s="238" t="s">
        <v>419</v>
      </c>
      <c r="AL280" s="232">
        <v>21.988910000000001</v>
      </c>
      <c r="AM280" s="232">
        <v>0.3490393</v>
      </c>
      <c r="AN280" s="232">
        <v>10.8964</v>
      </c>
    </row>
    <row r="281" spans="1:40" s="239" customFormat="1" x14ac:dyDescent="0.2">
      <c r="A281" s="226">
        <v>218</v>
      </c>
      <c r="B281" s="227" t="s">
        <v>892</v>
      </c>
      <c r="C281" s="227" t="s">
        <v>388</v>
      </c>
      <c r="D281" s="227" t="s">
        <v>342</v>
      </c>
      <c r="E281" s="228">
        <v>32021</v>
      </c>
      <c r="F281" s="229">
        <v>28.019178082191782</v>
      </c>
      <c r="G281" s="228">
        <v>42979</v>
      </c>
      <c r="H281" s="229">
        <v>1.5835616438356164</v>
      </c>
      <c r="I281" s="229">
        <f t="shared" si="4"/>
        <v>2</v>
      </c>
      <c r="J281" s="227" t="s">
        <v>32</v>
      </c>
      <c r="K281" s="227" t="s">
        <v>32</v>
      </c>
      <c r="L281" s="227" t="s">
        <v>785</v>
      </c>
      <c r="M281" s="227" t="s">
        <v>773</v>
      </c>
      <c r="N281" s="227" t="s">
        <v>345</v>
      </c>
      <c r="O281" s="227" t="s">
        <v>786</v>
      </c>
      <c r="P281" s="227" t="s">
        <v>787</v>
      </c>
      <c r="Q281" s="227" t="s">
        <v>348</v>
      </c>
      <c r="R281" s="227" t="s">
        <v>349</v>
      </c>
      <c r="S281" s="227" t="s">
        <v>350</v>
      </c>
      <c r="T281" s="227" t="s">
        <v>358</v>
      </c>
      <c r="U281" s="230">
        <v>344.31</v>
      </c>
      <c r="V281" s="231">
        <v>31995</v>
      </c>
      <c r="W281" s="232">
        <v>2300563.8952814736</v>
      </c>
      <c r="X281" s="232" t="s">
        <v>352</v>
      </c>
      <c r="Y281" s="232">
        <v>6681.6644746927877</v>
      </c>
      <c r="Z281" s="233">
        <v>1</v>
      </c>
      <c r="AA281" s="234">
        <v>34431</v>
      </c>
      <c r="AB281" s="234">
        <v>100</v>
      </c>
      <c r="AC281" s="234">
        <v>1.4966330676847979E-2</v>
      </c>
      <c r="AD281" s="235">
        <v>0.08</v>
      </c>
      <c r="AE281" s="236">
        <v>0.02</v>
      </c>
      <c r="AF281" s="231">
        <v>42217</v>
      </c>
      <c r="AG281" s="231" t="s">
        <v>343</v>
      </c>
      <c r="AH281" s="237" t="s">
        <v>343</v>
      </c>
      <c r="AI281" s="237">
        <v>7</v>
      </c>
      <c r="AJ281" s="237">
        <v>7</v>
      </c>
      <c r="AK281" s="238" t="s">
        <v>419</v>
      </c>
      <c r="AL281" s="232">
        <v>18.712479999999999</v>
      </c>
      <c r="AM281" s="232">
        <v>0.5867464</v>
      </c>
      <c r="AN281" s="232">
        <v>14.97837</v>
      </c>
    </row>
    <row r="282" spans="1:40" s="239" customFormat="1" x14ac:dyDescent="0.2">
      <c r="A282" s="226">
        <v>1238</v>
      </c>
      <c r="B282" s="227" t="s">
        <v>893</v>
      </c>
      <c r="C282" s="227" t="s">
        <v>388</v>
      </c>
      <c r="D282" s="227" t="s">
        <v>540</v>
      </c>
      <c r="E282" s="228">
        <v>31747</v>
      </c>
      <c r="F282" s="229">
        <v>26.293150684931508</v>
      </c>
      <c r="G282" s="228" t="s">
        <v>343</v>
      </c>
      <c r="H282" s="229" t="s">
        <v>343</v>
      </c>
      <c r="I282" s="229" t="e">
        <f t="shared" si="4"/>
        <v>#VALUE!</v>
      </c>
      <c r="J282" s="227" t="s">
        <v>36</v>
      </c>
      <c r="K282" s="227" t="s">
        <v>36</v>
      </c>
      <c r="L282" s="227" t="s">
        <v>789</v>
      </c>
      <c r="M282" s="227" t="s">
        <v>773</v>
      </c>
      <c r="N282" s="227" t="s">
        <v>345</v>
      </c>
      <c r="O282" s="227" t="s">
        <v>850</v>
      </c>
      <c r="P282" s="227" t="s">
        <v>851</v>
      </c>
      <c r="Q282" s="227" t="s">
        <v>348</v>
      </c>
      <c r="R282" s="227" t="s">
        <v>343</v>
      </c>
      <c r="S282" s="227" t="s">
        <v>379</v>
      </c>
      <c r="T282" s="227" t="s">
        <v>852</v>
      </c>
      <c r="U282" s="230">
        <v>256.49</v>
      </c>
      <c r="V282" s="231">
        <v>31540</v>
      </c>
      <c r="W282" s="232">
        <v>1713780.1211139529</v>
      </c>
      <c r="X282" s="232" t="s">
        <v>366</v>
      </c>
      <c r="Y282" s="232">
        <v>6681.6644746927868</v>
      </c>
      <c r="Z282" s="233" t="s">
        <v>343</v>
      </c>
      <c r="AA282" s="234">
        <v>55000</v>
      </c>
      <c r="AB282" s="234">
        <v>214.43331124020429</v>
      </c>
      <c r="AC282" s="234">
        <v>3.2092798441523601E-2</v>
      </c>
      <c r="AD282" s="235">
        <v>0.08</v>
      </c>
      <c r="AE282" s="236" t="s">
        <v>343</v>
      </c>
      <c r="AF282" s="231" t="s">
        <v>343</v>
      </c>
      <c r="AG282" s="231" t="s">
        <v>343</v>
      </c>
      <c r="AH282" s="237" t="s">
        <v>343</v>
      </c>
      <c r="AI282" s="237" t="s">
        <v>343</v>
      </c>
      <c r="AJ282" s="237" t="s">
        <v>343</v>
      </c>
      <c r="AK282" s="238" t="s">
        <v>419</v>
      </c>
      <c r="AL282" s="232" t="s">
        <v>343</v>
      </c>
      <c r="AM282" s="232" t="s">
        <v>343</v>
      </c>
      <c r="AN282" s="232" t="s">
        <v>343</v>
      </c>
    </row>
    <row r="283" spans="1:40" s="239" customFormat="1" x14ac:dyDescent="0.2">
      <c r="A283" s="226">
        <v>1237</v>
      </c>
      <c r="B283" s="227" t="s">
        <v>894</v>
      </c>
      <c r="C283" s="227" t="s">
        <v>388</v>
      </c>
      <c r="D283" s="227" t="s">
        <v>342</v>
      </c>
      <c r="E283" s="228">
        <v>31321</v>
      </c>
      <c r="F283" s="229">
        <v>29.936986301369863</v>
      </c>
      <c r="G283" s="228">
        <v>42278</v>
      </c>
      <c r="H283" s="229" t="s">
        <v>343</v>
      </c>
      <c r="I283" s="229" t="e">
        <f t="shared" si="4"/>
        <v>#VALUE!</v>
      </c>
      <c r="J283" s="227" t="s">
        <v>36</v>
      </c>
      <c r="K283" s="227" t="s">
        <v>36</v>
      </c>
      <c r="L283" s="227" t="s">
        <v>563</v>
      </c>
      <c r="M283" s="227" t="s">
        <v>773</v>
      </c>
      <c r="N283" s="227" t="s">
        <v>345</v>
      </c>
      <c r="O283" s="227" t="s">
        <v>813</v>
      </c>
      <c r="P283" s="227" t="s">
        <v>814</v>
      </c>
      <c r="Q283" s="227" t="s">
        <v>348</v>
      </c>
      <c r="R283" s="227" t="s">
        <v>343</v>
      </c>
      <c r="S283" s="227" t="s">
        <v>379</v>
      </c>
      <c r="T283" s="227" t="s">
        <v>815</v>
      </c>
      <c r="U283" s="230">
        <v>160</v>
      </c>
      <c r="V283" s="231">
        <v>31155</v>
      </c>
      <c r="W283" s="232">
        <v>1069066.3159508458</v>
      </c>
      <c r="X283" s="232" t="s">
        <v>366</v>
      </c>
      <c r="Y283" s="232">
        <v>6681.6644746927868</v>
      </c>
      <c r="Z283" s="233">
        <v>1</v>
      </c>
      <c r="AA283" s="234">
        <v>16160</v>
      </c>
      <c r="AB283" s="234">
        <v>101</v>
      </c>
      <c r="AC283" s="234">
        <v>1.511599398361646E-2</v>
      </c>
      <c r="AD283" s="235">
        <v>0.08</v>
      </c>
      <c r="AE283" s="236" t="s">
        <v>343</v>
      </c>
      <c r="AF283" s="231" t="s">
        <v>343</v>
      </c>
      <c r="AG283" s="231" t="s">
        <v>343</v>
      </c>
      <c r="AH283" s="237" t="s">
        <v>343</v>
      </c>
      <c r="AI283" s="237">
        <v>2</v>
      </c>
      <c r="AJ283" s="237" t="s">
        <v>343</v>
      </c>
      <c r="AK283" s="238" t="s">
        <v>419</v>
      </c>
      <c r="AL283" s="232" t="s">
        <v>343</v>
      </c>
      <c r="AM283" s="232" t="s">
        <v>343</v>
      </c>
      <c r="AN283" s="232" t="s">
        <v>343</v>
      </c>
    </row>
    <row r="284" spans="1:40" s="239" customFormat="1" x14ac:dyDescent="0.2">
      <c r="A284" s="226">
        <v>149</v>
      </c>
      <c r="B284" s="227" t="s">
        <v>895</v>
      </c>
      <c r="C284" s="227" t="s">
        <v>383</v>
      </c>
      <c r="D284" s="227" t="s">
        <v>342</v>
      </c>
      <c r="E284" s="228">
        <v>30803</v>
      </c>
      <c r="F284" s="229">
        <v>31.350684931506848</v>
      </c>
      <c r="G284" s="228">
        <v>42491</v>
      </c>
      <c r="H284" s="229">
        <v>0.24931506849315069</v>
      </c>
      <c r="I284" s="229">
        <f t="shared" si="4"/>
        <v>1</v>
      </c>
      <c r="J284" s="227" t="s">
        <v>32</v>
      </c>
      <c r="K284" s="227" t="s">
        <v>32</v>
      </c>
      <c r="L284" s="227" t="s">
        <v>344</v>
      </c>
      <c r="M284" s="227" t="s">
        <v>773</v>
      </c>
      <c r="N284" s="227" t="s">
        <v>345</v>
      </c>
      <c r="O284" s="227" t="s">
        <v>346</v>
      </c>
      <c r="P284" s="227" t="s">
        <v>347</v>
      </c>
      <c r="Q284" s="227" t="s">
        <v>348</v>
      </c>
      <c r="R284" s="227" t="s">
        <v>349</v>
      </c>
      <c r="S284" s="227" t="s">
        <v>350</v>
      </c>
      <c r="T284" s="227" t="s">
        <v>351</v>
      </c>
      <c r="U284" s="230">
        <v>5274.66</v>
      </c>
      <c r="V284" s="231">
        <v>30728</v>
      </c>
      <c r="W284" s="232">
        <v>25972368.710161146</v>
      </c>
      <c r="X284" s="232" t="s">
        <v>352</v>
      </c>
      <c r="Y284" s="232">
        <v>4923.9891690006834</v>
      </c>
      <c r="Z284" s="233">
        <v>1</v>
      </c>
      <c r="AA284" s="234">
        <v>10068218.26</v>
      </c>
      <c r="AB284" s="234">
        <v>1908.7899997345801</v>
      </c>
      <c r="AC284" s="234">
        <v>0.38765113695852549</v>
      </c>
      <c r="AD284" s="235">
        <v>0.08</v>
      </c>
      <c r="AE284" s="236">
        <v>0.05</v>
      </c>
      <c r="AF284" s="231">
        <v>41334</v>
      </c>
      <c r="AG284" s="231" t="s">
        <v>343</v>
      </c>
      <c r="AH284" s="237" t="s">
        <v>343</v>
      </c>
      <c r="AI284" s="237">
        <v>1</v>
      </c>
      <c r="AJ284" s="237">
        <v>2</v>
      </c>
      <c r="AK284" s="238" t="s">
        <v>419</v>
      </c>
      <c r="AL284" s="232">
        <v>23.70373</v>
      </c>
      <c r="AM284" s="232">
        <v>0.52795599999999998</v>
      </c>
      <c r="AN284" s="232">
        <v>7.8291899999999996</v>
      </c>
    </row>
    <row r="285" spans="1:40" s="239" customFormat="1" x14ac:dyDescent="0.2">
      <c r="A285" s="226">
        <v>1236</v>
      </c>
      <c r="B285" s="227" t="s">
        <v>896</v>
      </c>
      <c r="C285" s="227" t="s">
        <v>388</v>
      </c>
      <c r="D285" s="227" t="s">
        <v>342</v>
      </c>
      <c r="E285" s="228">
        <v>30195</v>
      </c>
      <c r="F285" s="229">
        <v>33.024657534246572</v>
      </c>
      <c r="G285" s="228">
        <v>44805</v>
      </c>
      <c r="H285" s="229">
        <v>6.5863013698630137</v>
      </c>
      <c r="I285" s="229">
        <f t="shared" si="4"/>
        <v>7</v>
      </c>
      <c r="J285" s="227" t="s">
        <v>36</v>
      </c>
      <c r="K285" s="227" t="s">
        <v>36</v>
      </c>
      <c r="L285" s="227" t="s">
        <v>563</v>
      </c>
      <c r="M285" s="227" t="s">
        <v>773</v>
      </c>
      <c r="N285" s="227" t="s">
        <v>345</v>
      </c>
      <c r="O285" s="227" t="s">
        <v>822</v>
      </c>
      <c r="P285" s="227" t="s">
        <v>823</v>
      </c>
      <c r="Q285" s="227" t="s">
        <v>348</v>
      </c>
      <c r="R285" s="227" t="s">
        <v>364</v>
      </c>
      <c r="S285" s="227" t="s">
        <v>350</v>
      </c>
      <c r="T285" s="227" t="s">
        <v>810</v>
      </c>
      <c r="U285" s="230">
        <v>440</v>
      </c>
      <c r="V285" s="231">
        <v>30176</v>
      </c>
      <c r="W285" s="232">
        <v>2939932.3688648264</v>
      </c>
      <c r="X285" s="232" t="s">
        <v>366</v>
      </c>
      <c r="Y285" s="232">
        <v>6681.6644746927868</v>
      </c>
      <c r="Z285" s="233">
        <v>1</v>
      </c>
      <c r="AA285" s="234">
        <v>1210000</v>
      </c>
      <c r="AB285" s="234">
        <v>2750</v>
      </c>
      <c r="AC285" s="234">
        <v>0.41157409361331942</v>
      </c>
      <c r="AD285" s="235">
        <v>0.08</v>
      </c>
      <c r="AE285" s="236" t="s">
        <v>343</v>
      </c>
      <c r="AF285" s="231" t="s">
        <v>343</v>
      </c>
      <c r="AG285" s="231" t="s">
        <v>343</v>
      </c>
      <c r="AH285" s="237" t="s">
        <v>343</v>
      </c>
      <c r="AI285" s="237" t="s">
        <v>343</v>
      </c>
      <c r="AJ285" s="237" t="s">
        <v>343</v>
      </c>
      <c r="AK285" s="238" t="s">
        <v>419</v>
      </c>
      <c r="AL285" s="232">
        <v>23.154669999999999</v>
      </c>
      <c r="AM285" s="232">
        <v>0.65857960000000004</v>
      </c>
      <c r="AN285" s="232">
        <v>11.727679999999999</v>
      </c>
    </row>
    <row r="286" spans="1:40" s="239" customFormat="1" x14ac:dyDescent="0.2">
      <c r="A286" s="226">
        <v>1229</v>
      </c>
      <c r="B286" s="227" t="s">
        <v>897</v>
      </c>
      <c r="C286" s="227" t="s">
        <v>383</v>
      </c>
      <c r="D286" s="227" t="s">
        <v>342</v>
      </c>
      <c r="E286" s="228">
        <v>30225</v>
      </c>
      <c r="F286" s="229">
        <v>32.939726027397263</v>
      </c>
      <c r="G286" s="228">
        <v>44835</v>
      </c>
      <c r="H286" s="229">
        <v>6.6712328767123283</v>
      </c>
      <c r="I286" s="229">
        <f t="shared" si="4"/>
        <v>7</v>
      </c>
      <c r="J286" s="227" t="s">
        <v>36</v>
      </c>
      <c r="K286" s="227" t="s">
        <v>36</v>
      </c>
      <c r="L286" s="227" t="s">
        <v>789</v>
      </c>
      <c r="M286" s="227" t="s">
        <v>773</v>
      </c>
      <c r="N286" s="227" t="s">
        <v>345</v>
      </c>
      <c r="O286" s="227" t="s">
        <v>844</v>
      </c>
      <c r="P286" s="227" t="s">
        <v>845</v>
      </c>
      <c r="Q286" s="227" t="s">
        <v>348</v>
      </c>
      <c r="R286" s="227" t="s">
        <v>364</v>
      </c>
      <c r="S286" s="227" t="s">
        <v>350</v>
      </c>
      <c r="T286" s="227" t="s">
        <v>846</v>
      </c>
      <c r="U286" s="230">
        <v>640</v>
      </c>
      <c r="V286" s="231">
        <v>30098</v>
      </c>
      <c r="W286" s="232">
        <v>4276265.2638033833</v>
      </c>
      <c r="X286" s="232" t="s">
        <v>366</v>
      </c>
      <c r="Y286" s="232">
        <v>6681.6644746927868</v>
      </c>
      <c r="Z286" s="233">
        <v>2</v>
      </c>
      <c r="AA286" s="234">
        <v>5216000</v>
      </c>
      <c r="AB286" s="234">
        <v>8150</v>
      </c>
      <c r="AC286" s="234">
        <v>1.2197559501631106</v>
      </c>
      <c r="AD286" s="235">
        <v>0.08</v>
      </c>
      <c r="AE286" s="236" t="s">
        <v>343</v>
      </c>
      <c r="AF286" s="231" t="s">
        <v>343</v>
      </c>
      <c r="AG286" s="231" t="s">
        <v>343</v>
      </c>
      <c r="AH286" s="237" t="s">
        <v>343</v>
      </c>
      <c r="AI286" s="237" t="s">
        <v>343</v>
      </c>
      <c r="AJ286" s="237" t="s">
        <v>343</v>
      </c>
      <c r="AK286" s="238" t="s">
        <v>419</v>
      </c>
      <c r="AL286" s="232">
        <v>23.221689999999999</v>
      </c>
      <c r="AM286" s="232">
        <v>0.58584749999999997</v>
      </c>
      <c r="AN286" s="232">
        <v>12.34455</v>
      </c>
    </row>
    <row r="287" spans="1:40" s="239" customFormat="1" x14ac:dyDescent="0.2">
      <c r="A287" s="226">
        <v>1232</v>
      </c>
      <c r="B287" s="227" t="s">
        <v>898</v>
      </c>
      <c r="C287" s="227" t="s">
        <v>383</v>
      </c>
      <c r="D287" s="227" t="s">
        <v>342</v>
      </c>
      <c r="E287" s="228">
        <v>30498</v>
      </c>
      <c r="F287" s="229">
        <v>32.186301369863017</v>
      </c>
      <c r="G287" s="228">
        <v>45108</v>
      </c>
      <c r="H287" s="229">
        <v>7.419178082191781</v>
      </c>
      <c r="I287" s="229">
        <f t="shared" si="4"/>
        <v>8</v>
      </c>
      <c r="J287" s="227" t="s">
        <v>36</v>
      </c>
      <c r="K287" s="227" t="s">
        <v>36</v>
      </c>
      <c r="L287" s="227" t="s">
        <v>789</v>
      </c>
      <c r="M287" s="227" t="s">
        <v>773</v>
      </c>
      <c r="N287" s="227" t="s">
        <v>345</v>
      </c>
      <c r="O287" s="227" t="s">
        <v>834</v>
      </c>
      <c r="P287" s="227" t="s">
        <v>835</v>
      </c>
      <c r="Q287" s="227" t="s">
        <v>348</v>
      </c>
      <c r="R287" s="227" t="s">
        <v>364</v>
      </c>
      <c r="S287" s="227" t="s">
        <v>379</v>
      </c>
      <c r="T287" s="227" t="s">
        <v>836</v>
      </c>
      <c r="U287" s="230">
        <v>160</v>
      </c>
      <c r="V287" s="231">
        <v>30007</v>
      </c>
      <c r="W287" s="232">
        <v>1069066.3159508458</v>
      </c>
      <c r="X287" s="232" t="s">
        <v>366</v>
      </c>
      <c r="Y287" s="232">
        <v>6681.6644746927868</v>
      </c>
      <c r="Z287" s="233">
        <v>1</v>
      </c>
      <c r="AA287" s="234">
        <v>158400</v>
      </c>
      <c r="AB287" s="234">
        <v>990</v>
      </c>
      <c r="AC287" s="234">
        <v>0.148166673700795</v>
      </c>
      <c r="AD287" s="235">
        <v>0.08</v>
      </c>
      <c r="AE287" s="236" t="s">
        <v>343</v>
      </c>
      <c r="AF287" s="231" t="s">
        <v>343</v>
      </c>
      <c r="AG287" s="231" t="s">
        <v>343</v>
      </c>
      <c r="AH287" s="237" t="s">
        <v>343</v>
      </c>
      <c r="AI287" s="237">
        <v>1</v>
      </c>
      <c r="AJ287" s="237" t="s">
        <v>343</v>
      </c>
      <c r="AK287" s="238" t="s">
        <v>419</v>
      </c>
      <c r="AL287" s="232">
        <v>24.292490000000001</v>
      </c>
      <c r="AM287" s="232">
        <v>1.0034149999999999</v>
      </c>
      <c r="AN287" s="232">
        <v>9.533061</v>
      </c>
    </row>
    <row r="288" spans="1:40" s="239" customFormat="1" x14ac:dyDescent="0.2">
      <c r="A288" s="226">
        <v>1231</v>
      </c>
      <c r="B288" s="227" t="s">
        <v>899</v>
      </c>
      <c r="C288" s="227" t="s">
        <v>383</v>
      </c>
      <c r="D288" s="227" t="s">
        <v>342</v>
      </c>
      <c r="E288" s="228">
        <v>29860</v>
      </c>
      <c r="F288" s="229">
        <v>33.939726027397263</v>
      </c>
      <c r="G288" s="228">
        <v>44470</v>
      </c>
      <c r="H288" s="229">
        <v>5.6712328767123283</v>
      </c>
      <c r="I288" s="229">
        <f t="shared" si="4"/>
        <v>6</v>
      </c>
      <c r="J288" s="227" t="s">
        <v>36</v>
      </c>
      <c r="K288" s="227" t="s">
        <v>36</v>
      </c>
      <c r="L288" s="227" t="s">
        <v>789</v>
      </c>
      <c r="M288" s="227" t="s">
        <v>773</v>
      </c>
      <c r="N288" s="227" t="s">
        <v>345</v>
      </c>
      <c r="O288" s="227" t="s">
        <v>844</v>
      </c>
      <c r="P288" s="227" t="s">
        <v>845</v>
      </c>
      <c r="Q288" s="227" t="s">
        <v>348</v>
      </c>
      <c r="R288" s="227" t="s">
        <v>364</v>
      </c>
      <c r="S288" s="227" t="s">
        <v>350</v>
      </c>
      <c r="T288" s="227" t="s">
        <v>846</v>
      </c>
      <c r="U288" s="230">
        <v>883.38</v>
      </c>
      <c r="V288" s="231">
        <v>29797</v>
      </c>
      <c r="W288" s="232">
        <v>5902448.7636541137</v>
      </c>
      <c r="X288" s="232" t="s">
        <v>366</v>
      </c>
      <c r="Y288" s="232">
        <v>6681.6644746927868</v>
      </c>
      <c r="Z288" s="233">
        <v>1</v>
      </c>
      <c r="AA288" s="234">
        <v>711120.9</v>
      </c>
      <c r="AB288" s="234">
        <v>805</v>
      </c>
      <c r="AC288" s="234">
        <v>0.12047896194862626</v>
      </c>
      <c r="AD288" s="235">
        <v>0.08</v>
      </c>
      <c r="AE288" s="236" t="s">
        <v>343</v>
      </c>
      <c r="AF288" s="231" t="s">
        <v>343</v>
      </c>
      <c r="AG288" s="231" t="s">
        <v>343</v>
      </c>
      <c r="AH288" s="237" t="s">
        <v>343</v>
      </c>
      <c r="AI288" s="237" t="s">
        <v>343</v>
      </c>
      <c r="AJ288" s="237" t="s">
        <v>343</v>
      </c>
      <c r="AK288" s="238" t="s">
        <v>419</v>
      </c>
      <c r="AL288" s="232">
        <v>23.221689999999999</v>
      </c>
      <c r="AM288" s="232">
        <v>0.58584749999999997</v>
      </c>
      <c r="AN288" s="232">
        <v>12.34455</v>
      </c>
    </row>
    <row r="289" spans="1:40" s="239" customFormat="1" x14ac:dyDescent="0.2">
      <c r="A289" s="226">
        <v>1230</v>
      </c>
      <c r="B289" s="227" t="s">
        <v>900</v>
      </c>
      <c r="C289" s="227" t="s">
        <v>383</v>
      </c>
      <c r="D289" s="227" t="s">
        <v>342</v>
      </c>
      <c r="E289" s="228">
        <v>29860</v>
      </c>
      <c r="F289" s="229">
        <v>33.939726027397263</v>
      </c>
      <c r="G289" s="228">
        <v>44470</v>
      </c>
      <c r="H289" s="229">
        <v>5.6712328767123283</v>
      </c>
      <c r="I289" s="229">
        <f t="shared" si="4"/>
        <v>6</v>
      </c>
      <c r="J289" s="227" t="s">
        <v>36</v>
      </c>
      <c r="K289" s="227" t="s">
        <v>36</v>
      </c>
      <c r="L289" s="227" t="s">
        <v>789</v>
      </c>
      <c r="M289" s="227" t="s">
        <v>773</v>
      </c>
      <c r="N289" s="227" t="s">
        <v>345</v>
      </c>
      <c r="O289" s="227" t="s">
        <v>844</v>
      </c>
      <c r="P289" s="227" t="s">
        <v>845</v>
      </c>
      <c r="Q289" s="227" t="s">
        <v>348</v>
      </c>
      <c r="R289" s="227" t="s">
        <v>364</v>
      </c>
      <c r="S289" s="227" t="s">
        <v>350</v>
      </c>
      <c r="T289" s="227" t="s">
        <v>846</v>
      </c>
      <c r="U289" s="230">
        <v>180</v>
      </c>
      <c r="V289" s="231">
        <v>29797</v>
      </c>
      <c r="W289" s="232">
        <v>1202699.6054447016</v>
      </c>
      <c r="X289" s="232" t="s">
        <v>366</v>
      </c>
      <c r="Y289" s="232">
        <v>6681.6644746927868</v>
      </c>
      <c r="Z289" s="233">
        <v>9</v>
      </c>
      <c r="AA289" s="234">
        <v>567000</v>
      </c>
      <c r="AB289" s="234">
        <v>3150</v>
      </c>
      <c r="AC289" s="234">
        <v>0.4714394163207114</v>
      </c>
      <c r="AD289" s="235">
        <v>0.08</v>
      </c>
      <c r="AE289" s="236" t="s">
        <v>343</v>
      </c>
      <c r="AF289" s="231" t="s">
        <v>343</v>
      </c>
      <c r="AG289" s="231" t="s">
        <v>343</v>
      </c>
      <c r="AH289" s="237" t="s">
        <v>343</v>
      </c>
      <c r="AI289" s="237" t="s">
        <v>343</v>
      </c>
      <c r="AJ289" s="237" t="s">
        <v>343</v>
      </c>
      <c r="AK289" s="238" t="s">
        <v>419</v>
      </c>
      <c r="AL289" s="232">
        <v>23.221689999999999</v>
      </c>
      <c r="AM289" s="232">
        <v>0.58584749999999997</v>
      </c>
      <c r="AN289" s="232">
        <v>12.34455</v>
      </c>
    </row>
    <row r="290" spans="1:40" s="239" customFormat="1" x14ac:dyDescent="0.2">
      <c r="A290" s="226">
        <v>1233</v>
      </c>
      <c r="B290" s="227" t="s">
        <v>901</v>
      </c>
      <c r="C290" s="227" t="s">
        <v>388</v>
      </c>
      <c r="D290" s="227" t="s">
        <v>342</v>
      </c>
      <c r="E290" s="228">
        <v>28856</v>
      </c>
      <c r="F290" s="229">
        <v>36.69315068493151</v>
      </c>
      <c r="G290" s="228">
        <v>43466</v>
      </c>
      <c r="H290" s="229">
        <v>2.9178082191780823</v>
      </c>
      <c r="I290" s="229">
        <f t="shared" si="4"/>
        <v>3</v>
      </c>
      <c r="J290" s="227" t="s">
        <v>36</v>
      </c>
      <c r="K290" s="227" t="s">
        <v>36</v>
      </c>
      <c r="L290" s="227" t="s">
        <v>793</v>
      </c>
      <c r="M290" s="227" t="s">
        <v>773</v>
      </c>
      <c r="N290" s="227" t="s">
        <v>345</v>
      </c>
      <c r="O290" s="227" t="s">
        <v>794</v>
      </c>
      <c r="P290" s="227" t="s">
        <v>795</v>
      </c>
      <c r="Q290" s="227" t="s">
        <v>348</v>
      </c>
      <c r="R290" s="227" t="s">
        <v>349</v>
      </c>
      <c r="S290" s="227" t="s">
        <v>350</v>
      </c>
      <c r="T290" s="227" t="s">
        <v>796</v>
      </c>
      <c r="U290" s="230">
        <v>716.51</v>
      </c>
      <c r="V290" s="231">
        <v>28765</v>
      </c>
      <c r="W290" s="232">
        <v>13700000</v>
      </c>
      <c r="X290" s="232" t="s">
        <v>576</v>
      </c>
      <c r="Y290" s="232">
        <v>19120.458891013386</v>
      </c>
      <c r="Z290" s="233">
        <v>6</v>
      </c>
      <c r="AA290" s="234">
        <v>162912.8787</v>
      </c>
      <c r="AB290" s="234">
        <v>227.37</v>
      </c>
      <c r="AC290" s="234">
        <v>1.1891451000000001E-2</v>
      </c>
      <c r="AD290" s="235">
        <v>0.08</v>
      </c>
      <c r="AE290" s="236" t="s">
        <v>343</v>
      </c>
      <c r="AF290" s="231" t="s">
        <v>343</v>
      </c>
      <c r="AG290" s="231" t="s">
        <v>343</v>
      </c>
      <c r="AH290" s="237" t="s">
        <v>343</v>
      </c>
      <c r="AI290" s="237" t="s">
        <v>343</v>
      </c>
      <c r="AJ290" s="237" t="s">
        <v>343</v>
      </c>
      <c r="AK290" s="238" t="s">
        <v>419</v>
      </c>
      <c r="AL290" s="232">
        <v>21.988910000000001</v>
      </c>
      <c r="AM290" s="232">
        <v>0.3490393</v>
      </c>
      <c r="AN290" s="232">
        <v>10.8964</v>
      </c>
    </row>
    <row r="291" spans="1:40" s="239" customFormat="1" x14ac:dyDescent="0.2">
      <c r="A291" s="226">
        <v>1065</v>
      </c>
      <c r="B291" s="227" t="s">
        <v>902</v>
      </c>
      <c r="C291" s="227" t="s">
        <v>410</v>
      </c>
      <c r="D291" s="227" t="s">
        <v>342</v>
      </c>
      <c r="E291" s="228">
        <v>24746</v>
      </c>
      <c r="F291" s="229">
        <v>47.947945205479449</v>
      </c>
      <c r="G291" s="228">
        <v>43009</v>
      </c>
      <c r="H291" s="229">
        <v>1.6684931506849314</v>
      </c>
      <c r="I291" s="229">
        <f t="shared" si="4"/>
        <v>2</v>
      </c>
      <c r="J291" s="227" t="s">
        <v>36</v>
      </c>
      <c r="K291" s="227" t="s">
        <v>36</v>
      </c>
      <c r="L291" s="227" t="s">
        <v>789</v>
      </c>
      <c r="M291" s="227" t="s">
        <v>773</v>
      </c>
      <c r="N291" s="227" t="s">
        <v>345</v>
      </c>
      <c r="O291" s="227" t="s">
        <v>844</v>
      </c>
      <c r="P291" s="227" t="s">
        <v>845</v>
      </c>
      <c r="Q291" s="227" t="s">
        <v>348</v>
      </c>
      <c r="R291" s="227" t="s">
        <v>364</v>
      </c>
      <c r="S291" s="227" t="s">
        <v>350</v>
      </c>
      <c r="T291" s="227" t="s">
        <v>846</v>
      </c>
      <c r="U291" s="230">
        <v>80</v>
      </c>
      <c r="V291" s="231">
        <v>24728</v>
      </c>
      <c r="W291" s="232">
        <v>534533.15797542292</v>
      </c>
      <c r="X291" s="232" t="s">
        <v>366</v>
      </c>
      <c r="Y291" s="232">
        <v>6681.6644746927868</v>
      </c>
      <c r="Z291" s="233" t="s">
        <v>343</v>
      </c>
      <c r="AA291" s="234">
        <v>440</v>
      </c>
      <c r="AB291" s="234">
        <v>5.5</v>
      </c>
      <c r="AC291" s="234">
        <v>8.2314818722663892E-4</v>
      </c>
      <c r="AD291" s="235">
        <v>0.08</v>
      </c>
      <c r="AE291" s="236" t="s">
        <v>343</v>
      </c>
      <c r="AF291" s="231" t="s">
        <v>343</v>
      </c>
      <c r="AG291" s="231" t="s">
        <v>343</v>
      </c>
      <c r="AH291" s="237" t="s">
        <v>343</v>
      </c>
      <c r="AI291" s="237" t="s">
        <v>343</v>
      </c>
      <c r="AJ291" s="237" t="s">
        <v>343</v>
      </c>
      <c r="AK291" s="238" t="s">
        <v>419</v>
      </c>
      <c r="AL291" s="232">
        <v>23.221689999999999</v>
      </c>
      <c r="AM291" s="232">
        <v>0.58584749999999997</v>
      </c>
      <c r="AN291" s="232">
        <v>12.34455</v>
      </c>
    </row>
    <row r="292" spans="1:40" s="239" customFormat="1" x14ac:dyDescent="0.2">
      <c r="A292" s="226">
        <v>1064</v>
      </c>
      <c r="B292" s="227" t="s">
        <v>903</v>
      </c>
      <c r="C292" s="227" t="s">
        <v>410</v>
      </c>
      <c r="D292" s="227" t="s">
        <v>342</v>
      </c>
      <c r="E292" s="228">
        <v>24685</v>
      </c>
      <c r="F292" s="229">
        <v>48.11780821917808</v>
      </c>
      <c r="G292" s="228">
        <v>42948</v>
      </c>
      <c r="H292" s="229">
        <v>1.4986301369863013</v>
      </c>
      <c r="I292" s="229">
        <f t="shared" si="4"/>
        <v>2</v>
      </c>
      <c r="J292" s="227" t="s">
        <v>36</v>
      </c>
      <c r="K292" s="227" t="s">
        <v>36</v>
      </c>
      <c r="L292" s="227" t="s">
        <v>789</v>
      </c>
      <c r="M292" s="227" t="s">
        <v>773</v>
      </c>
      <c r="N292" s="227" t="s">
        <v>345</v>
      </c>
      <c r="O292" s="227" t="s">
        <v>844</v>
      </c>
      <c r="P292" s="227" t="s">
        <v>845</v>
      </c>
      <c r="Q292" s="227" t="s">
        <v>348</v>
      </c>
      <c r="R292" s="227" t="s">
        <v>364</v>
      </c>
      <c r="S292" s="227" t="s">
        <v>350</v>
      </c>
      <c r="T292" s="227" t="s">
        <v>846</v>
      </c>
      <c r="U292" s="230">
        <v>120</v>
      </c>
      <c r="V292" s="231">
        <v>24658</v>
      </c>
      <c r="W292" s="232">
        <v>801799.73696313438</v>
      </c>
      <c r="X292" s="232" t="s">
        <v>366</v>
      </c>
      <c r="Y292" s="232">
        <v>6681.6644746927868</v>
      </c>
      <c r="Z292" s="233" t="s">
        <v>343</v>
      </c>
      <c r="AA292" s="234" t="s">
        <v>343</v>
      </c>
      <c r="AB292" s="234" t="s">
        <v>343</v>
      </c>
      <c r="AC292" s="234" t="s">
        <v>343</v>
      </c>
      <c r="AD292" s="235">
        <v>0.08</v>
      </c>
      <c r="AE292" s="236" t="s">
        <v>343</v>
      </c>
      <c r="AF292" s="231" t="s">
        <v>343</v>
      </c>
      <c r="AG292" s="231" t="s">
        <v>343</v>
      </c>
      <c r="AH292" s="237" t="s">
        <v>343</v>
      </c>
      <c r="AI292" s="237" t="s">
        <v>343</v>
      </c>
      <c r="AJ292" s="237" t="s">
        <v>343</v>
      </c>
      <c r="AK292" s="238" t="s">
        <v>419</v>
      </c>
      <c r="AL292" s="232">
        <v>23.221689999999999</v>
      </c>
      <c r="AM292" s="232">
        <v>0.58584749999999997</v>
      </c>
      <c r="AN292" s="232">
        <v>12.34455</v>
      </c>
    </row>
    <row r="293" spans="1:40" s="239" customFormat="1" x14ac:dyDescent="0.2">
      <c r="A293" s="226">
        <v>1147</v>
      </c>
      <c r="B293" s="227" t="s">
        <v>904</v>
      </c>
      <c r="C293" s="227" t="s">
        <v>410</v>
      </c>
      <c r="D293" s="227" t="s">
        <v>342</v>
      </c>
      <c r="E293" s="228">
        <v>24259</v>
      </c>
      <c r="F293" s="229">
        <v>49.282191780821918</v>
      </c>
      <c r="G293" s="228">
        <v>42522</v>
      </c>
      <c r="H293" s="229">
        <v>0.33150684931506852</v>
      </c>
      <c r="I293" s="229">
        <f t="shared" si="4"/>
        <v>1</v>
      </c>
      <c r="J293" s="227" t="s">
        <v>36</v>
      </c>
      <c r="K293" s="227" t="s">
        <v>36</v>
      </c>
      <c r="L293" s="227" t="s">
        <v>793</v>
      </c>
      <c r="M293" s="227" t="s">
        <v>773</v>
      </c>
      <c r="N293" s="227" t="s">
        <v>345</v>
      </c>
      <c r="O293" s="227" t="s">
        <v>794</v>
      </c>
      <c r="P293" s="227" t="s">
        <v>795</v>
      </c>
      <c r="Q293" s="227" t="s">
        <v>348</v>
      </c>
      <c r="R293" s="227" t="s">
        <v>349</v>
      </c>
      <c r="S293" s="227" t="s">
        <v>350</v>
      </c>
      <c r="T293" s="227" t="s">
        <v>796</v>
      </c>
      <c r="U293" s="230">
        <v>240</v>
      </c>
      <c r="V293" s="231">
        <v>24224</v>
      </c>
      <c r="W293" s="232">
        <v>3558797.4508391712</v>
      </c>
      <c r="X293" s="232" t="s">
        <v>352</v>
      </c>
      <c r="Y293" s="232">
        <v>14828.32271182988</v>
      </c>
      <c r="Z293" s="233">
        <v>1</v>
      </c>
      <c r="AA293" s="234">
        <v>720</v>
      </c>
      <c r="AB293" s="234">
        <v>3</v>
      </c>
      <c r="AC293" s="234">
        <v>2.0231553212735461E-4</v>
      </c>
      <c r="AD293" s="235">
        <v>0.08</v>
      </c>
      <c r="AE293" s="236" t="s">
        <v>343</v>
      </c>
      <c r="AF293" s="231" t="s">
        <v>343</v>
      </c>
      <c r="AG293" s="231" t="s">
        <v>343</v>
      </c>
      <c r="AH293" s="237" t="s">
        <v>343</v>
      </c>
      <c r="AI293" s="237" t="s">
        <v>343</v>
      </c>
      <c r="AJ293" s="237" t="s">
        <v>343</v>
      </c>
      <c r="AK293" s="238" t="s">
        <v>419</v>
      </c>
      <c r="AL293" s="232">
        <v>21.988910000000001</v>
      </c>
      <c r="AM293" s="232">
        <v>0.3490393</v>
      </c>
      <c r="AN293" s="232">
        <v>10.8964</v>
      </c>
    </row>
    <row r="294" spans="1:40" s="239" customFormat="1" x14ac:dyDescent="0.2">
      <c r="A294" s="226">
        <v>1144</v>
      </c>
      <c r="B294" s="227" t="s">
        <v>905</v>
      </c>
      <c r="C294" s="227" t="s">
        <v>410</v>
      </c>
      <c r="D294" s="227" t="s">
        <v>342</v>
      </c>
      <c r="E294" s="228">
        <v>24228</v>
      </c>
      <c r="F294" s="229">
        <v>49.364383561643834</v>
      </c>
      <c r="G294" s="228">
        <v>42491</v>
      </c>
      <c r="H294" s="229">
        <v>0.24931506849315069</v>
      </c>
      <c r="I294" s="229">
        <f t="shared" si="4"/>
        <v>1</v>
      </c>
      <c r="J294" s="227" t="s">
        <v>36</v>
      </c>
      <c r="K294" s="227" t="s">
        <v>36</v>
      </c>
      <c r="L294" s="227" t="s">
        <v>563</v>
      </c>
      <c r="M294" s="227" t="s">
        <v>773</v>
      </c>
      <c r="N294" s="227" t="s">
        <v>345</v>
      </c>
      <c r="O294" s="227" t="s">
        <v>808</v>
      </c>
      <c r="P294" s="227" t="s">
        <v>809</v>
      </c>
      <c r="Q294" s="227" t="s">
        <v>348</v>
      </c>
      <c r="R294" s="227" t="s">
        <v>364</v>
      </c>
      <c r="S294" s="227" t="s">
        <v>350</v>
      </c>
      <c r="T294" s="227" t="s">
        <v>810</v>
      </c>
      <c r="U294" s="230">
        <v>1532.7</v>
      </c>
      <c r="V294" s="231">
        <v>24203</v>
      </c>
      <c r="W294" s="232">
        <v>10240987.140361635</v>
      </c>
      <c r="X294" s="232" t="s">
        <v>366</v>
      </c>
      <c r="Y294" s="232">
        <v>6681.6644746927868</v>
      </c>
      <c r="Z294" s="233">
        <v>1</v>
      </c>
      <c r="AA294" s="234">
        <v>6279</v>
      </c>
      <c r="AB294" s="234">
        <v>4.0966921119592872</v>
      </c>
      <c r="AC294" s="234">
        <v>6.1312448828817426E-4</v>
      </c>
      <c r="AD294" s="235">
        <v>0.08</v>
      </c>
      <c r="AE294" s="236">
        <v>0.05</v>
      </c>
      <c r="AF294" s="231">
        <v>36192</v>
      </c>
      <c r="AG294" s="231" t="s">
        <v>343</v>
      </c>
      <c r="AH294" s="237" t="s">
        <v>343</v>
      </c>
      <c r="AI294" s="237">
        <v>2</v>
      </c>
      <c r="AJ294" s="237">
        <v>1</v>
      </c>
      <c r="AK294" s="238" t="s">
        <v>419</v>
      </c>
      <c r="AL294" s="232">
        <v>23.0185</v>
      </c>
      <c r="AM294" s="232">
        <v>0.41085129999999997</v>
      </c>
      <c r="AN294" s="232">
        <v>10.45937</v>
      </c>
    </row>
    <row r="295" spans="1:40" s="239" customFormat="1" x14ac:dyDescent="0.2">
      <c r="A295" s="226">
        <v>1140</v>
      </c>
      <c r="B295" s="227" t="s">
        <v>906</v>
      </c>
      <c r="C295" s="227" t="s">
        <v>410</v>
      </c>
      <c r="D295" s="227" t="s">
        <v>342</v>
      </c>
      <c r="E295" s="228">
        <v>23651</v>
      </c>
      <c r="F295" s="229">
        <v>50.950684931506849</v>
      </c>
      <c r="G295" s="228">
        <v>45566</v>
      </c>
      <c r="H295" s="229">
        <v>8.6739726027397257</v>
      </c>
      <c r="I295" s="229">
        <f t="shared" si="4"/>
        <v>9</v>
      </c>
      <c r="J295" s="227" t="s">
        <v>36</v>
      </c>
      <c r="K295" s="227" t="s">
        <v>36</v>
      </c>
      <c r="L295" s="227" t="s">
        <v>563</v>
      </c>
      <c r="M295" s="227" t="s">
        <v>773</v>
      </c>
      <c r="N295" s="227" t="s">
        <v>345</v>
      </c>
      <c r="O295" s="227" t="s">
        <v>808</v>
      </c>
      <c r="P295" s="227" t="s">
        <v>809</v>
      </c>
      <c r="Q295" s="227" t="s">
        <v>348</v>
      </c>
      <c r="R295" s="227" t="s">
        <v>364</v>
      </c>
      <c r="S295" s="227" t="s">
        <v>350</v>
      </c>
      <c r="T295" s="227" t="s">
        <v>810</v>
      </c>
      <c r="U295" s="230">
        <v>520</v>
      </c>
      <c r="V295" s="231">
        <v>23594</v>
      </c>
      <c r="W295" s="232">
        <v>3474465.5268402491</v>
      </c>
      <c r="X295" s="232" t="s">
        <v>366</v>
      </c>
      <c r="Y295" s="232">
        <v>6681.6644746927868</v>
      </c>
      <c r="Z295" s="233" t="s">
        <v>343</v>
      </c>
      <c r="AA295" s="234">
        <v>1560</v>
      </c>
      <c r="AB295" s="234">
        <v>3</v>
      </c>
      <c r="AC295" s="234">
        <v>4.4898992030543939E-4</v>
      </c>
      <c r="AD295" s="235">
        <v>0.08</v>
      </c>
      <c r="AE295" s="236" t="s">
        <v>343</v>
      </c>
      <c r="AF295" s="231" t="s">
        <v>343</v>
      </c>
      <c r="AG295" s="231" t="s">
        <v>343</v>
      </c>
      <c r="AH295" s="237" t="s">
        <v>343</v>
      </c>
      <c r="AI295" s="237" t="s">
        <v>343</v>
      </c>
      <c r="AJ295" s="237" t="s">
        <v>343</v>
      </c>
      <c r="AK295" s="238" t="s">
        <v>419</v>
      </c>
      <c r="AL295" s="232">
        <v>23.0185</v>
      </c>
      <c r="AM295" s="232">
        <v>0.41085129999999997</v>
      </c>
      <c r="AN295" s="232">
        <v>10.45937</v>
      </c>
    </row>
    <row r="296" spans="1:40" s="239" customFormat="1" x14ac:dyDescent="0.2">
      <c r="A296" s="226">
        <v>1124</v>
      </c>
      <c r="B296" s="227" t="s">
        <v>907</v>
      </c>
      <c r="C296" s="227" t="s">
        <v>410</v>
      </c>
      <c r="D296" s="227" t="s">
        <v>342</v>
      </c>
      <c r="E296" s="228">
        <v>23408</v>
      </c>
      <c r="F296" s="229">
        <v>51.61643835616438</v>
      </c>
      <c r="G296" s="228">
        <v>41671</v>
      </c>
      <c r="H296" s="229" t="s">
        <v>343</v>
      </c>
      <c r="I296" s="229" t="e">
        <f t="shared" si="4"/>
        <v>#VALUE!</v>
      </c>
      <c r="J296" s="227" t="s">
        <v>36</v>
      </c>
      <c r="K296" s="227" t="s">
        <v>36</v>
      </c>
      <c r="L296" s="227" t="s">
        <v>563</v>
      </c>
      <c r="M296" s="227" t="s">
        <v>773</v>
      </c>
      <c r="N296" s="227" t="s">
        <v>345</v>
      </c>
      <c r="O296" s="227" t="s">
        <v>808</v>
      </c>
      <c r="P296" s="227" t="s">
        <v>809</v>
      </c>
      <c r="Q296" s="227" t="s">
        <v>348</v>
      </c>
      <c r="R296" s="227" t="s">
        <v>364</v>
      </c>
      <c r="S296" s="227" t="s">
        <v>350</v>
      </c>
      <c r="T296" s="227" t="s">
        <v>810</v>
      </c>
      <c r="U296" s="230">
        <v>557.22</v>
      </c>
      <c r="V296" s="231">
        <v>23364</v>
      </c>
      <c r="W296" s="232">
        <v>3723157.0785883148</v>
      </c>
      <c r="X296" s="232" t="s">
        <v>366</v>
      </c>
      <c r="Y296" s="232">
        <v>6681.6644746927868</v>
      </c>
      <c r="Z296" s="233" t="s">
        <v>343</v>
      </c>
      <c r="AA296" s="234">
        <v>15044.94</v>
      </c>
      <c r="AB296" s="234">
        <v>27</v>
      </c>
      <c r="AC296" s="234">
        <v>4.040909282748955E-3</v>
      </c>
      <c r="AD296" s="235">
        <v>0.08</v>
      </c>
      <c r="AE296" s="236" t="s">
        <v>343</v>
      </c>
      <c r="AF296" s="231" t="s">
        <v>343</v>
      </c>
      <c r="AG296" s="231" t="s">
        <v>343</v>
      </c>
      <c r="AH296" s="237" t="s">
        <v>343</v>
      </c>
      <c r="AI296" s="237" t="s">
        <v>343</v>
      </c>
      <c r="AJ296" s="237" t="s">
        <v>343</v>
      </c>
      <c r="AK296" s="238" t="s">
        <v>419</v>
      </c>
      <c r="AL296" s="232">
        <v>23.0185</v>
      </c>
      <c r="AM296" s="232">
        <v>0.41085129999999997</v>
      </c>
      <c r="AN296" s="232">
        <v>10.45937</v>
      </c>
    </row>
    <row r="297" spans="1:40" s="239" customFormat="1" x14ac:dyDescent="0.2">
      <c r="A297" s="226">
        <v>1131</v>
      </c>
      <c r="B297" s="227" t="s">
        <v>908</v>
      </c>
      <c r="C297" s="227" t="s">
        <v>410</v>
      </c>
      <c r="D297" s="227" t="s">
        <v>342</v>
      </c>
      <c r="E297" s="228">
        <v>23590</v>
      </c>
      <c r="F297" s="229">
        <v>51.12054794520548</v>
      </c>
      <c r="G297" s="228">
        <v>45505</v>
      </c>
      <c r="H297" s="229">
        <v>8.5041095890410965</v>
      </c>
      <c r="I297" s="229">
        <f t="shared" si="4"/>
        <v>9</v>
      </c>
      <c r="J297" s="227" t="s">
        <v>36</v>
      </c>
      <c r="K297" s="227" t="s">
        <v>36</v>
      </c>
      <c r="L297" s="227" t="s">
        <v>789</v>
      </c>
      <c r="M297" s="227" t="s">
        <v>773</v>
      </c>
      <c r="N297" s="227" t="s">
        <v>345</v>
      </c>
      <c r="O297" s="227" t="s">
        <v>844</v>
      </c>
      <c r="P297" s="227" t="s">
        <v>845</v>
      </c>
      <c r="Q297" s="227" t="s">
        <v>348</v>
      </c>
      <c r="R297" s="227" t="s">
        <v>364</v>
      </c>
      <c r="S297" s="227" t="s">
        <v>350</v>
      </c>
      <c r="T297" s="227" t="s">
        <v>846</v>
      </c>
      <c r="U297" s="230">
        <v>1211.48</v>
      </c>
      <c r="V297" s="231">
        <v>22930</v>
      </c>
      <c r="W297" s="232">
        <v>8094702.8778008176</v>
      </c>
      <c r="X297" s="232" t="s">
        <v>366</v>
      </c>
      <c r="Y297" s="232">
        <v>6681.6644746927868</v>
      </c>
      <c r="Z297" s="233">
        <v>1</v>
      </c>
      <c r="AA297" s="234">
        <v>3151.72</v>
      </c>
      <c r="AB297" s="234">
        <v>2.6015452174200151</v>
      </c>
      <c r="AC297" s="234">
        <v>3.8935585994680319E-4</v>
      </c>
      <c r="AD297" s="235">
        <v>0.08</v>
      </c>
      <c r="AE297" s="236" t="s">
        <v>343</v>
      </c>
      <c r="AF297" s="231" t="s">
        <v>343</v>
      </c>
      <c r="AG297" s="231" t="s">
        <v>343</v>
      </c>
      <c r="AH297" s="237" t="s">
        <v>343</v>
      </c>
      <c r="AI297" s="237" t="s">
        <v>343</v>
      </c>
      <c r="AJ297" s="237" t="s">
        <v>343</v>
      </c>
      <c r="AK297" s="238" t="s">
        <v>419</v>
      </c>
      <c r="AL297" s="232">
        <v>23.221689999999999</v>
      </c>
      <c r="AM297" s="232">
        <v>0.58584749999999997</v>
      </c>
      <c r="AN297" s="232">
        <v>12.34455</v>
      </c>
    </row>
    <row r="298" spans="1:40" s="239" customFormat="1" x14ac:dyDescent="0.2">
      <c r="A298" s="226">
        <v>1130</v>
      </c>
      <c r="B298" s="227" t="s">
        <v>909</v>
      </c>
      <c r="C298" s="227" t="s">
        <v>410</v>
      </c>
      <c r="D298" s="227" t="s">
        <v>342</v>
      </c>
      <c r="E298" s="228">
        <v>23590</v>
      </c>
      <c r="F298" s="229">
        <v>51.12054794520548</v>
      </c>
      <c r="G298" s="228">
        <v>45505</v>
      </c>
      <c r="H298" s="229">
        <v>8.5041095890410965</v>
      </c>
      <c r="I298" s="229">
        <f t="shared" si="4"/>
        <v>9</v>
      </c>
      <c r="J298" s="227" t="s">
        <v>36</v>
      </c>
      <c r="K298" s="227" t="s">
        <v>36</v>
      </c>
      <c r="L298" s="227" t="s">
        <v>789</v>
      </c>
      <c r="M298" s="227" t="s">
        <v>773</v>
      </c>
      <c r="N298" s="227" t="s">
        <v>345</v>
      </c>
      <c r="O298" s="227" t="s">
        <v>844</v>
      </c>
      <c r="P298" s="227" t="s">
        <v>845</v>
      </c>
      <c r="Q298" s="227" t="s">
        <v>348</v>
      </c>
      <c r="R298" s="227" t="s">
        <v>364</v>
      </c>
      <c r="S298" s="227" t="s">
        <v>350</v>
      </c>
      <c r="T298" s="227" t="s">
        <v>846</v>
      </c>
      <c r="U298" s="230">
        <v>1802.42</v>
      </c>
      <c r="V298" s="231">
        <v>22902</v>
      </c>
      <c r="W298" s="232">
        <v>12043165.682475774</v>
      </c>
      <c r="X298" s="232" t="s">
        <v>366</v>
      </c>
      <c r="Y298" s="232">
        <v>6681.6644746927868</v>
      </c>
      <c r="Z298" s="233" t="s">
        <v>343</v>
      </c>
      <c r="AA298" s="234">
        <v>6759</v>
      </c>
      <c r="AB298" s="234">
        <v>3.7499583892766388</v>
      </c>
      <c r="AC298" s="234">
        <v>5.6123117278334398E-4</v>
      </c>
      <c r="AD298" s="235">
        <v>0.08</v>
      </c>
      <c r="AE298" s="236" t="s">
        <v>343</v>
      </c>
      <c r="AF298" s="231">
        <v>38384</v>
      </c>
      <c r="AG298" s="231" t="s">
        <v>343</v>
      </c>
      <c r="AH298" s="237" t="s">
        <v>343</v>
      </c>
      <c r="AI298" s="237">
        <v>1</v>
      </c>
      <c r="AJ298" s="237">
        <v>1</v>
      </c>
      <c r="AK298" s="238" t="s">
        <v>419</v>
      </c>
      <c r="AL298" s="232">
        <v>23.221689999999999</v>
      </c>
      <c r="AM298" s="232">
        <v>0.58584749999999997</v>
      </c>
      <c r="AN298" s="232">
        <v>12.34455</v>
      </c>
    </row>
    <row r="299" spans="1:40" s="239" customFormat="1" x14ac:dyDescent="0.2">
      <c r="A299" s="226">
        <v>1125</v>
      </c>
      <c r="B299" s="227" t="s">
        <v>910</v>
      </c>
      <c r="C299" s="227" t="s">
        <v>410</v>
      </c>
      <c r="D299" s="227" t="s">
        <v>342</v>
      </c>
      <c r="E299" s="228">
        <v>22828</v>
      </c>
      <c r="F299" s="229">
        <v>53.2</v>
      </c>
      <c r="G299" s="228">
        <v>44743</v>
      </c>
      <c r="H299" s="229">
        <v>6.419178082191781</v>
      </c>
      <c r="I299" s="229">
        <f t="shared" si="4"/>
        <v>7</v>
      </c>
      <c r="J299" s="227" t="s">
        <v>36</v>
      </c>
      <c r="K299" s="227" t="s">
        <v>36</v>
      </c>
      <c r="L299" s="227" t="s">
        <v>789</v>
      </c>
      <c r="M299" s="227" t="s">
        <v>773</v>
      </c>
      <c r="N299" s="227" t="s">
        <v>345</v>
      </c>
      <c r="O299" s="227" t="s">
        <v>840</v>
      </c>
      <c r="P299" s="227" t="s">
        <v>841</v>
      </c>
      <c r="Q299" s="227" t="s">
        <v>348</v>
      </c>
      <c r="R299" s="227" t="s">
        <v>343</v>
      </c>
      <c r="S299" s="227" t="s">
        <v>379</v>
      </c>
      <c r="T299" s="227" t="s">
        <v>842</v>
      </c>
      <c r="U299" s="230">
        <v>80</v>
      </c>
      <c r="V299" s="231">
        <v>22795</v>
      </c>
      <c r="W299" s="232">
        <v>534533.15797542292</v>
      </c>
      <c r="X299" s="232" t="s">
        <v>366</v>
      </c>
      <c r="Y299" s="232">
        <v>6681.6644746927868</v>
      </c>
      <c r="Z299" s="233" t="s">
        <v>343</v>
      </c>
      <c r="AA299" s="234">
        <v>40</v>
      </c>
      <c r="AB299" s="234">
        <v>0.5</v>
      </c>
      <c r="AC299" s="234">
        <v>7.4831653384239903E-5</v>
      </c>
      <c r="AD299" s="235">
        <v>0.08</v>
      </c>
      <c r="AE299" s="236" t="s">
        <v>343</v>
      </c>
      <c r="AF299" s="231" t="s">
        <v>343</v>
      </c>
      <c r="AG299" s="231" t="s">
        <v>343</v>
      </c>
      <c r="AH299" s="237" t="s">
        <v>343</v>
      </c>
      <c r="AI299" s="237" t="s">
        <v>343</v>
      </c>
      <c r="AJ299" s="237" t="s">
        <v>343</v>
      </c>
      <c r="AK299" s="238" t="s">
        <v>419</v>
      </c>
      <c r="AL299" s="232" t="s">
        <v>343</v>
      </c>
      <c r="AM299" s="232" t="s">
        <v>343</v>
      </c>
      <c r="AN299" s="232" t="s">
        <v>343</v>
      </c>
    </row>
    <row r="300" spans="1:40" s="239" customFormat="1" x14ac:dyDescent="0.2">
      <c r="A300" s="226">
        <v>1128</v>
      </c>
      <c r="B300" s="227" t="s">
        <v>911</v>
      </c>
      <c r="C300" s="227" t="s">
        <v>410</v>
      </c>
      <c r="D300" s="227" t="s">
        <v>342</v>
      </c>
      <c r="E300" s="228">
        <v>22706</v>
      </c>
      <c r="F300" s="229">
        <v>53.534246575342465</v>
      </c>
      <c r="G300" s="228">
        <v>44621</v>
      </c>
      <c r="H300" s="229">
        <v>6.0904109589041093</v>
      </c>
      <c r="I300" s="229">
        <f t="shared" si="4"/>
        <v>7</v>
      </c>
      <c r="J300" s="227" t="s">
        <v>36</v>
      </c>
      <c r="K300" s="227" t="s">
        <v>36</v>
      </c>
      <c r="L300" s="227" t="s">
        <v>789</v>
      </c>
      <c r="M300" s="227" t="s">
        <v>773</v>
      </c>
      <c r="N300" s="227" t="s">
        <v>345</v>
      </c>
      <c r="O300" s="227" t="s">
        <v>844</v>
      </c>
      <c r="P300" s="227" t="s">
        <v>845</v>
      </c>
      <c r="Q300" s="227" t="s">
        <v>348</v>
      </c>
      <c r="R300" s="227" t="s">
        <v>364</v>
      </c>
      <c r="S300" s="227" t="s">
        <v>350</v>
      </c>
      <c r="T300" s="227" t="s">
        <v>846</v>
      </c>
      <c r="U300" s="230">
        <v>2422.77</v>
      </c>
      <c r="V300" s="231">
        <v>22627</v>
      </c>
      <c r="W300" s="232">
        <v>16188136.239351444</v>
      </c>
      <c r="X300" s="232" t="s">
        <v>366</v>
      </c>
      <c r="Y300" s="232">
        <v>6681.6644746927868</v>
      </c>
      <c r="Z300" s="233" t="s">
        <v>343</v>
      </c>
      <c r="AA300" s="234" t="s">
        <v>343</v>
      </c>
      <c r="AB300" s="234" t="s">
        <v>343</v>
      </c>
      <c r="AC300" s="234" t="s">
        <v>343</v>
      </c>
      <c r="AD300" s="235">
        <v>0.08</v>
      </c>
      <c r="AE300" s="236" t="s">
        <v>343</v>
      </c>
      <c r="AF300" s="231" t="s">
        <v>343</v>
      </c>
      <c r="AG300" s="231" t="s">
        <v>343</v>
      </c>
      <c r="AH300" s="237" t="s">
        <v>343</v>
      </c>
      <c r="AI300" s="237" t="s">
        <v>343</v>
      </c>
      <c r="AJ300" s="237" t="s">
        <v>343</v>
      </c>
      <c r="AK300" s="238" t="s">
        <v>419</v>
      </c>
      <c r="AL300" s="232">
        <v>23.221689999999999</v>
      </c>
      <c r="AM300" s="232">
        <v>0.58584749999999997</v>
      </c>
      <c r="AN300" s="232">
        <v>12.34455</v>
      </c>
    </row>
    <row r="301" spans="1:40" s="239" customFormat="1" x14ac:dyDescent="0.2">
      <c r="A301" s="226">
        <v>1112</v>
      </c>
      <c r="B301" s="227" t="s">
        <v>912</v>
      </c>
      <c r="C301" s="227" t="s">
        <v>410</v>
      </c>
      <c r="D301" s="227" t="s">
        <v>342</v>
      </c>
      <c r="E301" s="228">
        <v>22706</v>
      </c>
      <c r="F301" s="229">
        <v>53.534246575342465</v>
      </c>
      <c r="G301" s="228">
        <v>44621</v>
      </c>
      <c r="H301" s="229">
        <v>6.0904109589041093</v>
      </c>
      <c r="I301" s="229">
        <f t="shared" si="4"/>
        <v>7</v>
      </c>
      <c r="J301" s="227" t="s">
        <v>36</v>
      </c>
      <c r="K301" s="227" t="s">
        <v>36</v>
      </c>
      <c r="L301" s="227" t="s">
        <v>789</v>
      </c>
      <c r="M301" s="227" t="s">
        <v>773</v>
      </c>
      <c r="N301" s="227" t="s">
        <v>345</v>
      </c>
      <c r="O301" s="227" t="s">
        <v>844</v>
      </c>
      <c r="P301" s="227" t="s">
        <v>845</v>
      </c>
      <c r="Q301" s="227" t="s">
        <v>348</v>
      </c>
      <c r="R301" s="227" t="s">
        <v>364</v>
      </c>
      <c r="S301" s="227" t="s">
        <v>350</v>
      </c>
      <c r="T301" s="227" t="s">
        <v>846</v>
      </c>
      <c r="U301" s="230">
        <v>1020</v>
      </c>
      <c r="V301" s="231">
        <v>22627</v>
      </c>
      <c r="W301" s="232">
        <v>6815297.7641866421</v>
      </c>
      <c r="X301" s="232" t="s">
        <v>366</v>
      </c>
      <c r="Y301" s="232">
        <v>6681.6644746927868</v>
      </c>
      <c r="Z301" s="233" t="s">
        <v>343</v>
      </c>
      <c r="AA301" s="234">
        <v>78260</v>
      </c>
      <c r="AB301" s="234">
        <v>76.725490196078425</v>
      </c>
      <c r="AC301" s="234">
        <v>1.1482990576177677E-2</v>
      </c>
      <c r="AD301" s="235">
        <v>0.08</v>
      </c>
      <c r="AE301" s="236" t="s">
        <v>343</v>
      </c>
      <c r="AF301" s="231" t="s">
        <v>343</v>
      </c>
      <c r="AG301" s="231" t="s">
        <v>343</v>
      </c>
      <c r="AH301" s="237" t="s">
        <v>343</v>
      </c>
      <c r="AI301" s="237" t="s">
        <v>343</v>
      </c>
      <c r="AJ301" s="237" t="s">
        <v>343</v>
      </c>
      <c r="AK301" s="238" t="s">
        <v>419</v>
      </c>
      <c r="AL301" s="232">
        <v>23.221689999999999</v>
      </c>
      <c r="AM301" s="232">
        <v>0.58584749999999997</v>
      </c>
      <c r="AN301" s="232">
        <v>12.34455</v>
      </c>
    </row>
    <row r="302" spans="1:40" s="239" customFormat="1" x14ac:dyDescent="0.2">
      <c r="A302" s="226">
        <v>1137</v>
      </c>
      <c r="B302" s="227" t="s">
        <v>913</v>
      </c>
      <c r="C302" s="227" t="s">
        <v>410</v>
      </c>
      <c r="D302" s="227" t="s">
        <v>342</v>
      </c>
      <c r="E302" s="228">
        <v>23346</v>
      </c>
      <c r="F302" s="229">
        <v>51.783561643835618</v>
      </c>
      <c r="G302" s="228">
        <v>44466</v>
      </c>
      <c r="H302" s="229">
        <v>5.6575342465753424</v>
      </c>
      <c r="I302" s="229">
        <f t="shared" si="4"/>
        <v>6</v>
      </c>
      <c r="J302" s="227" t="s">
        <v>36</v>
      </c>
      <c r="K302" s="227" t="s">
        <v>36</v>
      </c>
      <c r="L302" s="227" t="s">
        <v>789</v>
      </c>
      <c r="M302" s="227" t="s">
        <v>773</v>
      </c>
      <c r="N302" s="227" t="s">
        <v>345</v>
      </c>
      <c r="O302" s="227" t="s">
        <v>914</v>
      </c>
      <c r="P302" s="227" t="s">
        <v>915</v>
      </c>
      <c r="Q302" s="227" t="s">
        <v>348</v>
      </c>
      <c r="R302" s="227" t="s">
        <v>364</v>
      </c>
      <c r="S302" s="227" t="s">
        <v>350</v>
      </c>
      <c r="T302" s="227" t="s">
        <v>916</v>
      </c>
      <c r="U302" s="230">
        <v>1059.81</v>
      </c>
      <c r="V302" s="231">
        <v>22151</v>
      </c>
      <c r="W302" s="232">
        <v>7081294.826924162</v>
      </c>
      <c r="X302" s="232" t="s">
        <v>366</v>
      </c>
      <c r="Y302" s="232">
        <v>6681.6644746927868</v>
      </c>
      <c r="Z302" s="233" t="s">
        <v>343</v>
      </c>
      <c r="AA302" s="234">
        <v>1993</v>
      </c>
      <c r="AB302" s="234">
        <v>1.8805257546163936</v>
      </c>
      <c r="AC302" s="234">
        <v>2.8144570289918028E-4</v>
      </c>
      <c r="AD302" s="235">
        <v>0.08</v>
      </c>
      <c r="AE302" s="236" t="s">
        <v>343</v>
      </c>
      <c r="AF302" s="231" t="s">
        <v>343</v>
      </c>
      <c r="AG302" s="231" t="s">
        <v>343</v>
      </c>
      <c r="AH302" s="237" t="s">
        <v>343</v>
      </c>
      <c r="AI302" s="237" t="s">
        <v>343</v>
      </c>
      <c r="AJ302" s="237" t="s">
        <v>343</v>
      </c>
      <c r="AK302" s="238" t="s">
        <v>419</v>
      </c>
      <c r="AL302" s="232">
        <v>23.547370000000001</v>
      </c>
      <c r="AM302" s="232">
        <v>1.2262949999999999</v>
      </c>
      <c r="AN302" s="232">
        <v>11.71912</v>
      </c>
    </row>
    <row r="303" spans="1:40" s="239" customFormat="1" x14ac:dyDescent="0.2">
      <c r="A303" s="226">
        <v>1113</v>
      </c>
      <c r="B303" s="227" t="s">
        <v>917</v>
      </c>
      <c r="C303" s="227" t="s">
        <v>410</v>
      </c>
      <c r="D303" s="227" t="s">
        <v>342</v>
      </c>
      <c r="E303" s="228">
        <v>22129</v>
      </c>
      <c r="F303" s="229">
        <v>55.123287671232873</v>
      </c>
      <c r="G303" s="228">
        <v>44044</v>
      </c>
      <c r="H303" s="229">
        <v>4.5013698630136982</v>
      </c>
      <c r="I303" s="229">
        <f t="shared" si="4"/>
        <v>5</v>
      </c>
      <c r="J303" s="227" t="s">
        <v>36</v>
      </c>
      <c r="K303" s="227" t="s">
        <v>36</v>
      </c>
      <c r="L303" s="227" t="s">
        <v>789</v>
      </c>
      <c r="M303" s="227" t="s">
        <v>773</v>
      </c>
      <c r="N303" s="227" t="s">
        <v>345</v>
      </c>
      <c r="O303" s="227" t="s">
        <v>844</v>
      </c>
      <c r="P303" s="227" t="s">
        <v>845</v>
      </c>
      <c r="Q303" s="227" t="s">
        <v>348</v>
      </c>
      <c r="R303" s="227" t="s">
        <v>364</v>
      </c>
      <c r="S303" s="227" t="s">
        <v>350</v>
      </c>
      <c r="T303" s="227" t="s">
        <v>846</v>
      </c>
      <c r="U303" s="230">
        <v>40</v>
      </c>
      <c r="V303" s="231">
        <v>21934</v>
      </c>
      <c r="W303" s="232">
        <v>267266.57898771146</v>
      </c>
      <c r="X303" s="232" t="s">
        <v>366</v>
      </c>
      <c r="Y303" s="232">
        <v>6681.6644746927868</v>
      </c>
      <c r="Z303" s="233" t="s">
        <v>343</v>
      </c>
      <c r="AA303" s="234">
        <v>40</v>
      </c>
      <c r="AB303" s="234">
        <v>1</v>
      </c>
      <c r="AC303" s="234">
        <v>1.4966330676847981E-4</v>
      </c>
      <c r="AD303" s="235">
        <v>0.08</v>
      </c>
      <c r="AE303" s="236" t="s">
        <v>343</v>
      </c>
      <c r="AF303" s="231" t="s">
        <v>343</v>
      </c>
      <c r="AG303" s="231" t="s">
        <v>343</v>
      </c>
      <c r="AH303" s="237" t="s">
        <v>343</v>
      </c>
      <c r="AI303" s="237" t="s">
        <v>343</v>
      </c>
      <c r="AJ303" s="237" t="s">
        <v>343</v>
      </c>
      <c r="AK303" s="238" t="s">
        <v>419</v>
      </c>
      <c r="AL303" s="232">
        <v>23.221689999999999</v>
      </c>
      <c r="AM303" s="232">
        <v>0.58584749999999997</v>
      </c>
      <c r="AN303" s="232">
        <v>12.34455</v>
      </c>
    </row>
    <row r="304" spans="1:40" s="239" customFormat="1" x14ac:dyDescent="0.2">
      <c r="A304" s="226">
        <v>1108</v>
      </c>
      <c r="B304" s="227" t="s">
        <v>918</v>
      </c>
      <c r="C304" s="227" t="s">
        <v>410</v>
      </c>
      <c r="D304" s="227" t="s">
        <v>342</v>
      </c>
      <c r="E304" s="228">
        <v>22037</v>
      </c>
      <c r="F304" s="229">
        <v>55.367123287671234</v>
      </c>
      <c r="G304" s="228">
        <v>43952</v>
      </c>
      <c r="H304" s="229">
        <v>4.2520547945205482</v>
      </c>
      <c r="I304" s="229">
        <f t="shared" si="4"/>
        <v>5</v>
      </c>
      <c r="J304" s="227" t="s">
        <v>36</v>
      </c>
      <c r="K304" s="227" t="s">
        <v>36</v>
      </c>
      <c r="L304" s="227" t="s">
        <v>789</v>
      </c>
      <c r="M304" s="227" t="s">
        <v>773</v>
      </c>
      <c r="N304" s="227" t="s">
        <v>345</v>
      </c>
      <c r="O304" s="227" t="s">
        <v>844</v>
      </c>
      <c r="P304" s="227" t="s">
        <v>845</v>
      </c>
      <c r="Q304" s="227" t="s">
        <v>348</v>
      </c>
      <c r="R304" s="227" t="s">
        <v>364</v>
      </c>
      <c r="S304" s="227" t="s">
        <v>350</v>
      </c>
      <c r="T304" s="227" t="s">
        <v>846</v>
      </c>
      <c r="U304" s="230">
        <v>1000</v>
      </c>
      <c r="V304" s="231">
        <v>21159</v>
      </c>
      <c r="W304" s="232">
        <v>6681664.474692787</v>
      </c>
      <c r="X304" s="232" t="s">
        <v>366</v>
      </c>
      <c r="Y304" s="232">
        <v>6681.6644746927868</v>
      </c>
      <c r="Z304" s="233" t="s">
        <v>343</v>
      </c>
      <c r="AA304" s="234">
        <v>201.6</v>
      </c>
      <c r="AB304" s="234">
        <v>0.2016</v>
      </c>
      <c r="AC304" s="234">
        <v>3.0172122644525525E-5</v>
      </c>
      <c r="AD304" s="235">
        <v>0.08</v>
      </c>
      <c r="AE304" s="236" t="s">
        <v>343</v>
      </c>
      <c r="AF304" s="231" t="s">
        <v>343</v>
      </c>
      <c r="AG304" s="231" t="s">
        <v>343</v>
      </c>
      <c r="AH304" s="237" t="s">
        <v>343</v>
      </c>
      <c r="AI304" s="237" t="s">
        <v>343</v>
      </c>
      <c r="AJ304" s="237" t="s">
        <v>343</v>
      </c>
      <c r="AK304" s="238" t="s">
        <v>419</v>
      </c>
      <c r="AL304" s="232">
        <v>23.221689999999999</v>
      </c>
      <c r="AM304" s="232">
        <v>0.58584749999999997</v>
      </c>
      <c r="AN304" s="232">
        <v>12.34455</v>
      </c>
    </row>
    <row r="305" spans="1:40" s="239" customFormat="1" x14ac:dyDescent="0.2">
      <c r="A305" s="226">
        <v>1103</v>
      </c>
      <c r="B305" s="227" t="s">
        <v>919</v>
      </c>
      <c r="C305" s="227" t="s">
        <v>410</v>
      </c>
      <c r="D305" s="227" t="s">
        <v>342</v>
      </c>
      <c r="E305" s="228">
        <v>21306</v>
      </c>
      <c r="F305" s="229">
        <v>57.369863013698627</v>
      </c>
      <c r="G305" s="228">
        <v>43221</v>
      </c>
      <c r="H305" s="229">
        <v>2.2493150684931509</v>
      </c>
      <c r="I305" s="229">
        <f t="shared" si="4"/>
        <v>3</v>
      </c>
      <c r="J305" s="227" t="s">
        <v>36</v>
      </c>
      <c r="K305" s="227" t="s">
        <v>36</v>
      </c>
      <c r="L305" s="227" t="s">
        <v>789</v>
      </c>
      <c r="M305" s="227" t="s">
        <v>773</v>
      </c>
      <c r="N305" s="227" t="s">
        <v>345</v>
      </c>
      <c r="O305" s="227" t="s">
        <v>813</v>
      </c>
      <c r="P305" s="227" t="s">
        <v>814</v>
      </c>
      <c r="Q305" s="227" t="s">
        <v>348</v>
      </c>
      <c r="R305" s="227" t="s">
        <v>343</v>
      </c>
      <c r="S305" s="227" t="s">
        <v>379</v>
      </c>
      <c r="T305" s="227" t="s">
        <v>815</v>
      </c>
      <c r="U305" s="230">
        <v>546.32000000000005</v>
      </c>
      <c r="V305" s="231">
        <v>21159</v>
      </c>
      <c r="W305" s="232">
        <v>3650326.9358141636</v>
      </c>
      <c r="X305" s="232" t="s">
        <v>366</v>
      </c>
      <c r="Y305" s="232">
        <v>6681.6644746927868</v>
      </c>
      <c r="Z305" s="233" t="s">
        <v>343</v>
      </c>
      <c r="AA305" s="234">
        <v>627</v>
      </c>
      <c r="AB305" s="234">
        <v>1.1476790159613413</v>
      </c>
      <c r="AC305" s="234">
        <v>1.7176543663756925E-4</v>
      </c>
      <c r="AD305" s="235">
        <v>0.08</v>
      </c>
      <c r="AE305" s="236" t="s">
        <v>343</v>
      </c>
      <c r="AF305" s="231" t="s">
        <v>343</v>
      </c>
      <c r="AG305" s="231" t="s">
        <v>343</v>
      </c>
      <c r="AH305" s="237" t="s">
        <v>343</v>
      </c>
      <c r="AI305" s="237">
        <v>2</v>
      </c>
      <c r="AJ305" s="237" t="s">
        <v>343</v>
      </c>
      <c r="AK305" s="238" t="s">
        <v>419</v>
      </c>
      <c r="AL305" s="232" t="s">
        <v>343</v>
      </c>
      <c r="AM305" s="232" t="s">
        <v>343</v>
      </c>
      <c r="AN305" s="232" t="s">
        <v>343</v>
      </c>
    </row>
    <row r="306" spans="1:40" s="239" customFormat="1" x14ac:dyDescent="0.2">
      <c r="A306" s="226">
        <v>1105</v>
      </c>
      <c r="B306" s="227" t="s">
        <v>920</v>
      </c>
      <c r="C306" s="227" t="s">
        <v>410</v>
      </c>
      <c r="D306" s="227" t="s">
        <v>342</v>
      </c>
      <c r="E306" s="228">
        <v>21306</v>
      </c>
      <c r="F306" s="229">
        <v>57.369863013698627</v>
      </c>
      <c r="G306" s="228">
        <v>43221</v>
      </c>
      <c r="H306" s="229">
        <v>2.2493150684931509</v>
      </c>
      <c r="I306" s="229">
        <f t="shared" si="4"/>
        <v>3</v>
      </c>
      <c r="J306" s="227" t="s">
        <v>36</v>
      </c>
      <c r="K306" s="227" t="s">
        <v>36</v>
      </c>
      <c r="L306" s="227" t="s">
        <v>789</v>
      </c>
      <c r="M306" s="227" t="s">
        <v>773</v>
      </c>
      <c r="N306" s="227" t="s">
        <v>345</v>
      </c>
      <c r="O306" s="227" t="s">
        <v>813</v>
      </c>
      <c r="P306" s="227" t="s">
        <v>814</v>
      </c>
      <c r="Q306" s="227" t="s">
        <v>348</v>
      </c>
      <c r="R306" s="227" t="s">
        <v>343</v>
      </c>
      <c r="S306" s="227" t="s">
        <v>379</v>
      </c>
      <c r="T306" s="227" t="s">
        <v>815</v>
      </c>
      <c r="U306" s="230">
        <v>400</v>
      </c>
      <c r="V306" s="231">
        <v>21159</v>
      </c>
      <c r="W306" s="232">
        <v>2672665.7898771148</v>
      </c>
      <c r="X306" s="232" t="s">
        <v>366</v>
      </c>
      <c r="Y306" s="232">
        <v>6681.6644746927868</v>
      </c>
      <c r="Z306" s="233" t="s">
        <v>343</v>
      </c>
      <c r="AA306" s="234">
        <v>1800</v>
      </c>
      <c r="AB306" s="234">
        <v>4.5</v>
      </c>
      <c r="AC306" s="234">
        <v>6.7348488045815909E-4</v>
      </c>
      <c r="AD306" s="235">
        <v>0.08</v>
      </c>
      <c r="AE306" s="236" t="s">
        <v>343</v>
      </c>
      <c r="AF306" s="231" t="s">
        <v>343</v>
      </c>
      <c r="AG306" s="231" t="s">
        <v>343</v>
      </c>
      <c r="AH306" s="237" t="s">
        <v>343</v>
      </c>
      <c r="AI306" s="237">
        <v>2</v>
      </c>
      <c r="AJ306" s="237" t="s">
        <v>343</v>
      </c>
      <c r="AK306" s="238" t="s">
        <v>419</v>
      </c>
      <c r="AL306" s="232" t="s">
        <v>343</v>
      </c>
      <c r="AM306" s="232" t="s">
        <v>343</v>
      </c>
      <c r="AN306" s="232" t="s">
        <v>343</v>
      </c>
    </row>
    <row r="307" spans="1:40" s="239" customFormat="1" x14ac:dyDescent="0.2">
      <c r="A307" s="226">
        <v>1106</v>
      </c>
      <c r="B307" s="227" t="s">
        <v>921</v>
      </c>
      <c r="C307" s="227" t="s">
        <v>410</v>
      </c>
      <c r="D307" s="227" t="s">
        <v>342</v>
      </c>
      <c r="E307" s="228">
        <v>21306</v>
      </c>
      <c r="F307" s="229">
        <v>57.369863013698627</v>
      </c>
      <c r="G307" s="228">
        <v>43221</v>
      </c>
      <c r="H307" s="229">
        <v>2.2493150684931509</v>
      </c>
      <c r="I307" s="229">
        <f t="shared" si="4"/>
        <v>3</v>
      </c>
      <c r="J307" s="227" t="s">
        <v>36</v>
      </c>
      <c r="K307" s="227" t="s">
        <v>36</v>
      </c>
      <c r="L307" s="227" t="s">
        <v>789</v>
      </c>
      <c r="M307" s="227" t="s">
        <v>773</v>
      </c>
      <c r="N307" s="227" t="s">
        <v>345</v>
      </c>
      <c r="O307" s="227" t="s">
        <v>844</v>
      </c>
      <c r="P307" s="227" t="s">
        <v>845</v>
      </c>
      <c r="Q307" s="227" t="s">
        <v>348</v>
      </c>
      <c r="R307" s="227" t="s">
        <v>364</v>
      </c>
      <c r="S307" s="227" t="s">
        <v>350</v>
      </c>
      <c r="T307" s="227" t="s">
        <v>846</v>
      </c>
      <c r="U307" s="230">
        <v>400</v>
      </c>
      <c r="V307" s="231">
        <v>21159</v>
      </c>
      <c r="W307" s="232">
        <v>2672665.7898771148</v>
      </c>
      <c r="X307" s="232" t="s">
        <v>366</v>
      </c>
      <c r="Y307" s="232">
        <v>6681.6644746927868</v>
      </c>
      <c r="Z307" s="233" t="s">
        <v>343</v>
      </c>
      <c r="AA307" s="234">
        <v>400</v>
      </c>
      <c r="AB307" s="234">
        <v>1</v>
      </c>
      <c r="AC307" s="234">
        <v>1.4966330676847981E-4</v>
      </c>
      <c r="AD307" s="235">
        <v>0.08</v>
      </c>
      <c r="AE307" s="236" t="s">
        <v>343</v>
      </c>
      <c r="AF307" s="231" t="s">
        <v>343</v>
      </c>
      <c r="AG307" s="231" t="s">
        <v>343</v>
      </c>
      <c r="AH307" s="237" t="s">
        <v>343</v>
      </c>
      <c r="AI307" s="237" t="s">
        <v>343</v>
      </c>
      <c r="AJ307" s="237" t="s">
        <v>343</v>
      </c>
      <c r="AK307" s="238" t="s">
        <v>419</v>
      </c>
      <c r="AL307" s="232">
        <v>23.221689999999999</v>
      </c>
      <c r="AM307" s="232">
        <v>0.58584749999999997</v>
      </c>
      <c r="AN307" s="232">
        <v>12.34455</v>
      </c>
    </row>
    <row r="308" spans="1:40" s="239" customFormat="1" x14ac:dyDescent="0.2">
      <c r="A308" s="226">
        <v>1107</v>
      </c>
      <c r="B308" s="227" t="s">
        <v>922</v>
      </c>
      <c r="C308" s="227" t="s">
        <v>410</v>
      </c>
      <c r="D308" s="227" t="s">
        <v>342</v>
      </c>
      <c r="E308" s="228">
        <v>21306</v>
      </c>
      <c r="F308" s="229">
        <v>57.369863013698627</v>
      </c>
      <c r="G308" s="228">
        <v>43221</v>
      </c>
      <c r="H308" s="229">
        <v>2.2493150684931509</v>
      </c>
      <c r="I308" s="229">
        <f t="shared" si="4"/>
        <v>3</v>
      </c>
      <c r="J308" s="227" t="s">
        <v>36</v>
      </c>
      <c r="K308" s="227" t="s">
        <v>36</v>
      </c>
      <c r="L308" s="227" t="s">
        <v>789</v>
      </c>
      <c r="M308" s="227" t="s">
        <v>773</v>
      </c>
      <c r="N308" s="227" t="s">
        <v>345</v>
      </c>
      <c r="O308" s="227" t="s">
        <v>813</v>
      </c>
      <c r="P308" s="227" t="s">
        <v>814</v>
      </c>
      <c r="Q308" s="227" t="s">
        <v>348</v>
      </c>
      <c r="R308" s="227" t="s">
        <v>343</v>
      </c>
      <c r="S308" s="227" t="s">
        <v>379</v>
      </c>
      <c r="T308" s="227" t="s">
        <v>815</v>
      </c>
      <c r="U308" s="230">
        <v>80</v>
      </c>
      <c r="V308" s="231">
        <v>21159</v>
      </c>
      <c r="W308" s="232">
        <v>534533.15797542292</v>
      </c>
      <c r="X308" s="232" t="s">
        <v>366</v>
      </c>
      <c r="Y308" s="232">
        <v>6681.6644746927868</v>
      </c>
      <c r="Z308" s="233" t="s">
        <v>343</v>
      </c>
      <c r="AA308" s="234">
        <v>821</v>
      </c>
      <c r="AB308" s="234">
        <v>10.262499999999999</v>
      </c>
      <c r="AC308" s="234">
        <v>1.535919685711524E-3</v>
      </c>
      <c r="AD308" s="235">
        <v>0.08</v>
      </c>
      <c r="AE308" s="236" t="s">
        <v>343</v>
      </c>
      <c r="AF308" s="231" t="s">
        <v>343</v>
      </c>
      <c r="AG308" s="231" t="s">
        <v>343</v>
      </c>
      <c r="AH308" s="237" t="s">
        <v>343</v>
      </c>
      <c r="AI308" s="237">
        <v>2</v>
      </c>
      <c r="AJ308" s="237" t="s">
        <v>343</v>
      </c>
      <c r="AK308" s="238" t="s">
        <v>419</v>
      </c>
      <c r="AL308" s="232" t="s">
        <v>343</v>
      </c>
      <c r="AM308" s="232" t="s">
        <v>343</v>
      </c>
      <c r="AN308" s="232" t="s">
        <v>343</v>
      </c>
    </row>
    <row r="309" spans="1:40" s="239" customFormat="1" x14ac:dyDescent="0.2">
      <c r="A309" s="226">
        <v>1094</v>
      </c>
      <c r="B309" s="227" t="s">
        <v>923</v>
      </c>
      <c r="C309" s="227" t="s">
        <v>410</v>
      </c>
      <c r="D309" s="227" t="s">
        <v>342</v>
      </c>
      <c r="E309" s="228">
        <v>20821</v>
      </c>
      <c r="F309" s="229">
        <v>58.706849315068496</v>
      </c>
      <c r="G309" s="228">
        <v>42736</v>
      </c>
      <c r="H309" s="229">
        <v>0.9178082191780822</v>
      </c>
      <c r="I309" s="229">
        <f t="shared" si="4"/>
        <v>1</v>
      </c>
      <c r="J309" s="227" t="s">
        <v>36</v>
      </c>
      <c r="K309" s="227" t="s">
        <v>36</v>
      </c>
      <c r="L309" s="227" t="s">
        <v>563</v>
      </c>
      <c r="M309" s="227" t="s">
        <v>773</v>
      </c>
      <c r="N309" s="227" t="s">
        <v>345</v>
      </c>
      <c r="O309" s="227" t="s">
        <v>822</v>
      </c>
      <c r="P309" s="227" t="s">
        <v>823</v>
      </c>
      <c r="Q309" s="227" t="s">
        <v>348</v>
      </c>
      <c r="R309" s="227" t="s">
        <v>364</v>
      </c>
      <c r="S309" s="227" t="s">
        <v>350</v>
      </c>
      <c r="T309" s="227" t="s">
        <v>810</v>
      </c>
      <c r="U309" s="230">
        <v>2881.15</v>
      </c>
      <c r="V309" s="231">
        <v>20347</v>
      </c>
      <c r="W309" s="232">
        <v>19250877.601261124</v>
      </c>
      <c r="X309" s="232" t="s">
        <v>366</v>
      </c>
      <c r="Y309" s="232">
        <v>6681.6644746927868</v>
      </c>
      <c r="Z309" s="233" t="s">
        <v>343</v>
      </c>
      <c r="AA309" s="234">
        <v>2377</v>
      </c>
      <c r="AB309" s="234">
        <v>0.82501778803602721</v>
      </c>
      <c r="AC309" s="234">
        <v>1.2347489030028859E-4</v>
      </c>
      <c r="AD309" s="235">
        <v>0.08</v>
      </c>
      <c r="AE309" s="236" t="s">
        <v>343</v>
      </c>
      <c r="AF309" s="231" t="s">
        <v>343</v>
      </c>
      <c r="AG309" s="231" t="s">
        <v>343</v>
      </c>
      <c r="AH309" s="237" t="s">
        <v>343</v>
      </c>
      <c r="AI309" s="237">
        <v>1</v>
      </c>
      <c r="AJ309" s="237" t="s">
        <v>343</v>
      </c>
      <c r="AK309" s="238" t="s">
        <v>419</v>
      </c>
      <c r="AL309" s="232">
        <v>23.154669999999999</v>
      </c>
      <c r="AM309" s="232">
        <v>0.65857960000000004</v>
      </c>
      <c r="AN309" s="232">
        <v>11.727679999999999</v>
      </c>
    </row>
    <row r="310" spans="1:40" s="239" customFormat="1" x14ac:dyDescent="0.2">
      <c r="A310" s="226">
        <v>1097</v>
      </c>
      <c r="B310" s="227" t="s">
        <v>924</v>
      </c>
      <c r="C310" s="227" t="s">
        <v>410</v>
      </c>
      <c r="D310" s="227" t="s">
        <v>342</v>
      </c>
      <c r="E310" s="228">
        <v>20486</v>
      </c>
      <c r="F310" s="229">
        <v>59.62191780821918</v>
      </c>
      <c r="G310" s="228">
        <v>42401</v>
      </c>
      <c r="H310" s="229">
        <v>0</v>
      </c>
      <c r="I310" s="229">
        <f t="shared" si="4"/>
        <v>1</v>
      </c>
      <c r="J310" s="227" t="s">
        <v>36</v>
      </c>
      <c r="K310" s="227" t="s">
        <v>36</v>
      </c>
      <c r="L310" s="227" t="s">
        <v>563</v>
      </c>
      <c r="M310" s="227" t="s">
        <v>773</v>
      </c>
      <c r="N310" s="227" t="s">
        <v>345</v>
      </c>
      <c r="O310" s="227" t="s">
        <v>817</v>
      </c>
      <c r="P310" s="227" t="s">
        <v>818</v>
      </c>
      <c r="Q310" s="227" t="s">
        <v>348</v>
      </c>
      <c r="R310" s="227" t="s">
        <v>343</v>
      </c>
      <c r="S310" s="227" t="s">
        <v>379</v>
      </c>
      <c r="T310" s="227" t="s">
        <v>819</v>
      </c>
      <c r="U310" s="230">
        <v>40</v>
      </c>
      <c r="V310" s="231">
        <v>20291</v>
      </c>
      <c r="W310" s="232">
        <v>1091619.5132145023</v>
      </c>
      <c r="X310" s="232" t="s">
        <v>352</v>
      </c>
      <c r="Y310" s="232">
        <v>27290.487830362556</v>
      </c>
      <c r="Z310" s="233" t="s">
        <v>343</v>
      </c>
      <c r="AA310" s="234">
        <v>1683</v>
      </c>
      <c r="AB310" s="234">
        <v>42.075000000000003</v>
      </c>
      <c r="AC310" s="234">
        <v>1.5417459834920449E-3</v>
      </c>
      <c r="AD310" s="235">
        <v>0.08</v>
      </c>
      <c r="AE310" s="236">
        <v>4.8000000000000001E-2</v>
      </c>
      <c r="AF310" s="231">
        <v>36861</v>
      </c>
      <c r="AG310" s="231" t="s">
        <v>343</v>
      </c>
      <c r="AH310" s="237" t="s">
        <v>343</v>
      </c>
      <c r="AI310" s="237">
        <v>3</v>
      </c>
      <c r="AJ310" s="237">
        <v>1</v>
      </c>
      <c r="AK310" s="238" t="s">
        <v>419</v>
      </c>
      <c r="AL310" s="232" t="s">
        <v>343</v>
      </c>
      <c r="AM310" s="232" t="s">
        <v>343</v>
      </c>
      <c r="AN310" s="232" t="s">
        <v>343</v>
      </c>
    </row>
    <row r="311" spans="1:40" s="239" customFormat="1" x14ac:dyDescent="0.2">
      <c r="A311" s="226">
        <v>1099</v>
      </c>
      <c r="B311" s="227" t="s">
        <v>925</v>
      </c>
      <c r="C311" s="227" t="s">
        <v>410</v>
      </c>
      <c r="D311" s="227" t="s">
        <v>342</v>
      </c>
      <c r="E311" s="228">
        <v>20121</v>
      </c>
      <c r="F311" s="229">
        <v>60.624657534246573</v>
      </c>
      <c r="G311" s="228">
        <v>44892</v>
      </c>
      <c r="H311" s="229">
        <v>6.8246575342465752</v>
      </c>
      <c r="I311" s="229">
        <f t="shared" si="4"/>
        <v>7</v>
      </c>
      <c r="J311" s="227" t="s">
        <v>36</v>
      </c>
      <c r="K311" s="227" t="s">
        <v>36</v>
      </c>
      <c r="L311" s="227" t="s">
        <v>789</v>
      </c>
      <c r="M311" s="227" t="s">
        <v>773</v>
      </c>
      <c r="N311" s="227" t="s">
        <v>345</v>
      </c>
      <c r="O311" s="227" t="s">
        <v>914</v>
      </c>
      <c r="P311" s="227" t="s">
        <v>915</v>
      </c>
      <c r="Q311" s="227" t="s">
        <v>348</v>
      </c>
      <c r="R311" s="227" t="s">
        <v>364</v>
      </c>
      <c r="S311" s="227" t="s">
        <v>350</v>
      </c>
      <c r="T311" s="227" t="s">
        <v>916</v>
      </c>
      <c r="U311" s="230">
        <v>320</v>
      </c>
      <c r="V311" s="231">
        <v>19995</v>
      </c>
      <c r="W311" s="232">
        <v>2138132.6319016917</v>
      </c>
      <c r="X311" s="232" t="s">
        <v>366</v>
      </c>
      <c r="Y311" s="232">
        <v>6681.6644746927868</v>
      </c>
      <c r="Z311" s="233" t="s">
        <v>343</v>
      </c>
      <c r="AA311" s="234">
        <v>320</v>
      </c>
      <c r="AB311" s="234">
        <v>1</v>
      </c>
      <c r="AC311" s="234">
        <v>1.4966330676847981E-4</v>
      </c>
      <c r="AD311" s="235">
        <v>0.08</v>
      </c>
      <c r="AE311" s="236" t="s">
        <v>343</v>
      </c>
      <c r="AF311" s="231" t="s">
        <v>343</v>
      </c>
      <c r="AG311" s="231" t="s">
        <v>343</v>
      </c>
      <c r="AH311" s="237" t="s">
        <v>343</v>
      </c>
      <c r="AI311" s="237" t="s">
        <v>343</v>
      </c>
      <c r="AJ311" s="237" t="s">
        <v>343</v>
      </c>
      <c r="AK311" s="238" t="s">
        <v>419</v>
      </c>
      <c r="AL311" s="232">
        <v>23.547370000000001</v>
      </c>
      <c r="AM311" s="232">
        <v>1.2262949999999999</v>
      </c>
      <c r="AN311" s="232">
        <v>11.71912</v>
      </c>
    </row>
    <row r="312" spans="1:40" s="239" customFormat="1" x14ac:dyDescent="0.2">
      <c r="A312" s="226">
        <v>1098</v>
      </c>
      <c r="B312" s="227" t="s">
        <v>926</v>
      </c>
      <c r="C312" s="227" t="s">
        <v>410</v>
      </c>
      <c r="D312" s="227" t="s">
        <v>342</v>
      </c>
      <c r="E312" s="228">
        <v>20121</v>
      </c>
      <c r="F312" s="229">
        <v>60.624657534246573</v>
      </c>
      <c r="G312" s="228">
        <v>44892</v>
      </c>
      <c r="H312" s="229">
        <v>6.8246575342465752</v>
      </c>
      <c r="I312" s="229">
        <f t="shared" si="4"/>
        <v>7</v>
      </c>
      <c r="J312" s="227" t="s">
        <v>36</v>
      </c>
      <c r="K312" s="227" t="s">
        <v>36</v>
      </c>
      <c r="L312" s="227" t="s">
        <v>789</v>
      </c>
      <c r="M312" s="227" t="s">
        <v>773</v>
      </c>
      <c r="N312" s="227" t="s">
        <v>345</v>
      </c>
      <c r="O312" s="227" t="s">
        <v>914</v>
      </c>
      <c r="P312" s="227" t="s">
        <v>915</v>
      </c>
      <c r="Q312" s="227" t="s">
        <v>348</v>
      </c>
      <c r="R312" s="227" t="s">
        <v>364</v>
      </c>
      <c r="S312" s="227" t="s">
        <v>350</v>
      </c>
      <c r="T312" s="227" t="s">
        <v>916</v>
      </c>
      <c r="U312" s="230">
        <v>40</v>
      </c>
      <c r="V312" s="231">
        <v>19995</v>
      </c>
      <c r="W312" s="232">
        <v>267266.57898771146</v>
      </c>
      <c r="X312" s="232" t="s">
        <v>366</v>
      </c>
      <c r="Y312" s="232">
        <v>6681.6644746927868</v>
      </c>
      <c r="Z312" s="233" t="s">
        <v>343</v>
      </c>
      <c r="AA312" s="234">
        <v>40</v>
      </c>
      <c r="AB312" s="234">
        <v>1</v>
      </c>
      <c r="AC312" s="234">
        <v>1.4966330676847981E-4</v>
      </c>
      <c r="AD312" s="235">
        <v>0.08</v>
      </c>
      <c r="AE312" s="236" t="s">
        <v>343</v>
      </c>
      <c r="AF312" s="231" t="s">
        <v>343</v>
      </c>
      <c r="AG312" s="231" t="s">
        <v>343</v>
      </c>
      <c r="AH312" s="237" t="s">
        <v>343</v>
      </c>
      <c r="AI312" s="237" t="s">
        <v>343</v>
      </c>
      <c r="AJ312" s="237" t="s">
        <v>343</v>
      </c>
      <c r="AK312" s="238" t="s">
        <v>419</v>
      </c>
      <c r="AL312" s="232">
        <v>23.547370000000001</v>
      </c>
      <c r="AM312" s="232">
        <v>1.2262949999999999</v>
      </c>
      <c r="AN312" s="232">
        <v>11.71912</v>
      </c>
    </row>
    <row r="313" spans="1:40" s="239" customFormat="1" x14ac:dyDescent="0.2">
      <c r="A313" s="226">
        <v>1093</v>
      </c>
      <c r="B313" s="227" t="s">
        <v>927</v>
      </c>
      <c r="C313" s="227" t="s">
        <v>410</v>
      </c>
      <c r="D313" s="227" t="s">
        <v>342</v>
      </c>
      <c r="E313" s="228">
        <v>19480</v>
      </c>
      <c r="F313" s="229">
        <v>62.372602739726027</v>
      </c>
      <c r="G313" s="228">
        <v>45047</v>
      </c>
      <c r="H313" s="229">
        <v>7.2520547945205482</v>
      </c>
      <c r="I313" s="229">
        <f t="shared" si="4"/>
        <v>8</v>
      </c>
      <c r="J313" s="227" t="s">
        <v>36</v>
      </c>
      <c r="K313" s="227" t="s">
        <v>36</v>
      </c>
      <c r="L313" s="227" t="s">
        <v>789</v>
      </c>
      <c r="M313" s="227" t="s">
        <v>773</v>
      </c>
      <c r="N313" s="227" t="s">
        <v>345</v>
      </c>
      <c r="O313" s="227" t="s">
        <v>844</v>
      </c>
      <c r="P313" s="227" t="s">
        <v>845</v>
      </c>
      <c r="Q313" s="227" t="s">
        <v>348</v>
      </c>
      <c r="R313" s="227" t="s">
        <v>364</v>
      </c>
      <c r="S313" s="227" t="s">
        <v>350</v>
      </c>
      <c r="T313" s="227" t="s">
        <v>846</v>
      </c>
      <c r="U313" s="230">
        <v>1838.67</v>
      </c>
      <c r="V313" s="231">
        <v>19339</v>
      </c>
      <c r="W313" s="232">
        <v>12285376.019683387</v>
      </c>
      <c r="X313" s="232" t="s">
        <v>366</v>
      </c>
      <c r="Y313" s="232">
        <v>6681.6644746927868</v>
      </c>
      <c r="Z313" s="233" t="s">
        <v>343</v>
      </c>
      <c r="AA313" s="234">
        <v>1440</v>
      </c>
      <c r="AB313" s="234">
        <v>0.7831747948245199</v>
      </c>
      <c r="AC313" s="234">
        <v>1.1721252957116334E-4</v>
      </c>
      <c r="AD313" s="235">
        <v>0.08</v>
      </c>
      <c r="AE313" s="236" t="s">
        <v>343</v>
      </c>
      <c r="AF313" s="231" t="s">
        <v>343</v>
      </c>
      <c r="AG313" s="231" t="s">
        <v>343</v>
      </c>
      <c r="AH313" s="237" t="s">
        <v>343</v>
      </c>
      <c r="AI313" s="237" t="s">
        <v>343</v>
      </c>
      <c r="AJ313" s="237" t="s">
        <v>343</v>
      </c>
      <c r="AK313" s="238" t="s">
        <v>419</v>
      </c>
      <c r="AL313" s="232">
        <v>23.221689999999999</v>
      </c>
      <c r="AM313" s="232">
        <v>0.58584749999999997</v>
      </c>
      <c r="AN313" s="232">
        <v>12.34455</v>
      </c>
    </row>
    <row r="314" spans="1:40" s="239" customFormat="1" x14ac:dyDescent="0.2">
      <c r="A314" s="226">
        <v>1092</v>
      </c>
      <c r="B314" s="227" t="s">
        <v>928</v>
      </c>
      <c r="C314" s="227" t="s">
        <v>410</v>
      </c>
      <c r="D314" s="227" t="s">
        <v>540</v>
      </c>
      <c r="E314" s="228">
        <v>19146</v>
      </c>
      <c r="F314" s="229">
        <v>59.736986301369861</v>
      </c>
      <c r="G314" s="228">
        <v>26451</v>
      </c>
      <c r="H314" s="229" t="s">
        <v>343</v>
      </c>
      <c r="I314" s="229" t="e">
        <f t="shared" si="4"/>
        <v>#VALUE!</v>
      </c>
      <c r="J314" s="227" t="s">
        <v>36</v>
      </c>
      <c r="K314" s="227" t="s">
        <v>36</v>
      </c>
      <c r="L314" s="227" t="s">
        <v>563</v>
      </c>
      <c r="M314" s="227" t="s">
        <v>773</v>
      </c>
      <c r="N314" s="227" t="s">
        <v>345</v>
      </c>
      <c r="O314" s="227" t="s">
        <v>817</v>
      </c>
      <c r="P314" s="227" t="s">
        <v>818</v>
      </c>
      <c r="Q314" s="227" t="s">
        <v>348</v>
      </c>
      <c r="R314" s="227" t="s">
        <v>343</v>
      </c>
      <c r="S314" s="227" t="s">
        <v>379</v>
      </c>
      <c r="T314" s="227" t="s">
        <v>819</v>
      </c>
      <c r="U314" s="230">
        <v>360</v>
      </c>
      <c r="V314" s="231">
        <v>19094</v>
      </c>
      <c r="W314" s="232">
        <v>9824575.6189305205</v>
      </c>
      <c r="X314" s="232" t="s">
        <v>352</v>
      </c>
      <c r="Y314" s="232">
        <v>27290.487830362556</v>
      </c>
      <c r="Z314" s="233" t="s">
        <v>343</v>
      </c>
      <c r="AA314" s="234">
        <v>280</v>
      </c>
      <c r="AB314" s="234">
        <v>0.77777777777777779</v>
      </c>
      <c r="AC314" s="234">
        <v>2.8499958762644254E-5</v>
      </c>
      <c r="AD314" s="235">
        <v>0.08</v>
      </c>
      <c r="AE314" s="236" t="s">
        <v>343</v>
      </c>
      <c r="AF314" s="231" t="s">
        <v>343</v>
      </c>
      <c r="AG314" s="231" t="s">
        <v>343</v>
      </c>
      <c r="AH314" s="237" t="s">
        <v>343</v>
      </c>
      <c r="AI314" s="237" t="s">
        <v>343</v>
      </c>
      <c r="AJ314" s="237" t="s">
        <v>343</v>
      </c>
      <c r="AK314" s="238" t="s">
        <v>419</v>
      </c>
      <c r="AL314" s="232" t="s">
        <v>343</v>
      </c>
      <c r="AM314" s="232" t="s">
        <v>343</v>
      </c>
      <c r="AN314" s="232" t="s">
        <v>343</v>
      </c>
    </row>
    <row r="315" spans="1:40" s="239" customFormat="1" x14ac:dyDescent="0.2">
      <c r="A315" s="226">
        <v>1061</v>
      </c>
      <c r="B315" s="227" t="s">
        <v>929</v>
      </c>
      <c r="C315" s="227" t="s">
        <v>410</v>
      </c>
      <c r="D315" s="227" t="s">
        <v>342</v>
      </c>
      <c r="E315" s="228">
        <v>19085</v>
      </c>
      <c r="F315" s="229">
        <v>63.457534246575342</v>
      </c>
      <c r="G315" s="228">
        <v>44652</v>
      </c>
      <c r="H315" s="229">
        <v>6.1671232876712327</v>
      </c>
      <c r="I315" s="229">
        <f t="shared" si="4"/>
        <v>7</v>
      </c>
      <c r="J315" s="227" t="s">
        <v>36</v>
      </c>
      <c r="K315" s="227" t="s">
        <v>36</v>
      </c>
      <c r="L315" s="227" t="s">
        <v>789</v>
      </c>
      <c r="M315" s="227" t="s">
        <v>773</v>
      </c>
      <c r="N315" s="227" t="s">
        <v>345</v>
      </c>
      <c r="O315" s="227" t="s">
        <v>844</v>
      </c>
      <c r="P315" s="227" t="s">
        <v>845</v>
      </c>
      <c r="Q315" s="227" t="s">
        <v>348</v>
      </c>
      <c r="R315" s="227" t="s">
        <v>364</v>
      </c>
      <c r="S315" s="227" t="s">
        <v>350</v>
      </c>
      <c r="T315" s="227" t="s">
        <v>846</v>
      </c>
      <c r="U315" s="230">
        <v>1070</v>
      </c>
      <c r="V315" s="231">
        <v>18469</v>
      </c>
      <c r="W315" s="232">
        <v>7149380.9879212817</v>
      </c>
      <c r="X315" s="232" t="s">
        <v>366</v>
      </c>
      <c r="Y315" s="232">
        <v>6681.6644746927868</v>
      </c>
      <c r="Z315" s="233" t="s">
        <v>343</v>
      </c>
      <c r="AA315" s="234">
        <v>2720</v>
      </c>
      <c r="AB315" s="234">
        <v>2.542056074766355</v>
      </c>
      <c r="AC315" s="234">
        <v>3.8045251814043462E-4</v>
      </c>
      <c r="AD315" s="235">
        <v>0.08</v>
      </c>
      <c r="AE315" s="236" t="s">
        <v>343</v>
      </c>
      <c r="AF315" s="231" t="s">
        <v>343</v>
      </c>
      <c r="AG315" s="231" t="s">
        <v>343</v>
      </c>
      <c r="AH315" s="237" t="s">
        <v>343</v>
      </c>
      <c r="AI315" s="237" t="s">
        <v>343</v>
      </c>
      <c r="AJ315" s="237" t="s">
        <v>343</v>
      </c>
      <c r="AK315" s="238" t="s">
        <v>419</v>
      </c>
      <c r="AL315" s="232">
        <v>23.221689999999999</v>
      </c>
      <c r="AM315" s="232">
        <v>0.58584749999999997</v>
      </c>
      <c r="AN315" s="232">
        <v>12.34455</v>
      </c>
    </row>
    <row r="316" spans="1:40" s="239" customFormat="1" x14ac:dyDescent="0.2">
      <c r="A316" s="226">
        <v>1059</v>
      </c>
      <c r="B316" s="227" t="s">
        <v>930</v>
      </c>
      <c r="C316" s="227" t="s">
        <v>410</v>
      </c>
      <c r="D316" s="227" t="s">
        <v>342</v>
      </c>
      <c r="E316" s="228">
        <v>18354</v>
      </c>
      <c r="F316" s="229">
        <v>65.460273972602735</v>
      </c>
      <c r="G316" s="228">
        <v>43127</v>
      </c>
      <c r="H316" s="229">
        <v>1.989041095890411</v>
      </c>
      <c r="I316" s="229">
        <f t="shared" si="4"/>
        <v>2</v>
      </c>
      <c r="J316" s="227" t="s">
        <v>36</v>
      </c>
      <c r="K316" s="227" t="s">
        <v>36</v>
      </c>
      <c r="L316" s="227" t="s">
        <v>789</v>
      </c>
      <c r="M316" s="227" t="s">
        <v>773</v>
      </c>
      <c r="N316" s="227" t="s">
        <v>345</v>
      </c>
      <c r="O316" s="227" t="s">
        <v>914</v>
      </c>
      <c r="P316" s="227" t="s">
        <v>915</v>
      </c>
      <c r="Q316" s="227" t="s">
        <v>348</v>
      </c>
      <c r="R316" s="227" t="s">
        <v>364</v>
      </c>
      <c r="S316" s="227" t="s">
        <v>350</v>
      </c>
      <c r="T316" s="227" t="s">
        <v>916</v>
      </c>
      <c r="U316" s="230">
        <v>280</v>
      </c>
      <c r="V316" s="231">
        <v>18203</v>
      </c>
      <c r="W316" s="232">
        <v>1870866.0529139803</v>
      </c>
      <c r="X316" s="232" t="s">
        <v>366</v>
      </c>
      <c r="Y316" s="232">
        <v>6681.6644746927868</v>
      </c>
      <c r="Z316" s="233" t="s">
        <v>343</v>
      </c>
      <c r="AA316" s="234" t="s">
        <v>343</v>
      </c>
      <c r="AB316" s="234" t="s">
        <v>343</v>
      </c>
      <c r="AC316" s="234" t="s">
        <v>343</v>
      </c>
      <c r="AD316" s="235">
        <v>0.08</v>
      </c>
      <c r="AE316" s="236" t="s">
        <v>343</v>
      </c>
      <c r="AF316" s="231" t="s">
        <v>343</v>
      </c>
      <c r="AG316" s="231" t="s">
        <v>343</v>
      </c>
      <c r="AH316" s="237" t="s">
        <v>343</v>
      </c>
      <c r="AI316" s="237" t="s">
        <v>343</v>
      </c>
      <c r="AJ316" s="237" t="s">
        <v>343</v>
      </c>
      <c r="AK316" s="238" t="s">
        <v>419</v>
      </c>
      <c r="AL316" s="232">
        <v>23.547370000000001</v>
      </c>
      <c r="AM316" s="232">
        <v>1.2262949999999999</v>
      </c>
      <c r="AN316" s="232">
        <v>11.71912</v>
      </c>
    </row>
    <row r="317" spans="1:40" s="239" customFormat="1" x14ac:dyDescent="0.2">
      <c r="A317" s="226">
        <v>1060</v>
      </c>
      <c r="B317" s="227" t="s">
        <v>931</v>
      </c>
      <c r="C317" s="227" t="s">
        <v>410</v>
      </c>
      <c r="D317" s="227" t="s">
        <v>342</v>
      </c>
      <c r="E317" s="228">
        <v>18203</v>
      </c>
      <c r="F317" s="229">
        <v>65.879452054794527</v>
      </c>
      <c r="G317" s="228">
        <v>43770</v>
      </c>
      <c r="H317" s="229">
        <v>3.7506849315068491</v>
      </c>
      <c r="I317" s="229">
        <f t="shared" si="4"/>
        <v>4</v>
      </c>
      <c r="J317" s="227" t="s">
        <v>36</v>
      </c>
      <c r="K317" s="227" t="s">
        <v>36</v>
      </c>
      <c r="L317" s="227" t="s">
        <v>563</v>
      </c>
      <c r="M317" s="227" t="s">
        <v>773</v>
      </c>
      <c r="N317" s="227" t="s">
        <v>345</v>
      </c>
      <c r="O317" s="227" t="s">
        <v>813</v>
      </c>
      <c r="P317" s="227" t="s">
        <v>814</v>
      </c>
      <c r="Q317" s="227" t="s">
        <v>348</v>
      </c>
      <c r="R317" s="227" t="s">
        <v>343</v>
      </c>
      <c r="S317" s="227" t="s">
        <v>379</v>
      </c>
      <c r="T317" s="227" t="s">
        <v>815</v>
      </c>
      <c r="U317" s="230">
        <v>320</v>
      </c>
      <c r="V317" s="231">
        <v>18190</v>
      </c>
      <c r="W317" s="232">
        <v>2138132.6319016917</v>
      </c>
      <c r="X317" s="232" t="s">
        <v>366</v>
      </c>
      <c r="Y317" s="232">
        <v>6681.6644746927868</v>
      </c>
      <c r="Z317" s="233" t="s">
        <v>343</v>
      </c>
      <c r="AA317" s="234">
        <v>1949.6</v>
      </c>
      <c r="AB317" s="234">
        <v>6.0924999999999994</v>
      </c>
      <c r="AC317" s="234">
        <v>9.1182369648696324E-4</v>
      </c>
      <c r="AD317" s="235">
        <v>0.08</v>
      </c>
      <c r="AE317" s="236" t="s">
        <v>343</v>
      </c>
      <c r="AF317" s="231" t="s">
        <v>343</v>
      </c>
      <c r="AG317" s="231" t="s">
        <v>343</v>
      </c>
      <c r="AH317" s="237" t="s">
        <v>343</v>
      </c>
      <c r="AI317" s="237">
        <v>2</v>
      </c>
      <c r="AJ317" s="237" t="s">
        <v>343</v>
      </c>
      <c r="AK317" s="238" t="s">
        <v>419</v>
      </c>
      <c r="AL317" s="232" t="s">
        <v>343</v>
      </c>
      <c r="AM317" s="232" t="s">
        <v>343</v>
      </c>
      <c r="AN317" s="232" t="s">
        <v>343</v>
      </c>
    </row>
    <row r="318" spans="1:40" s="239" customFormat="1" x14ac:dyDescent="0.2">
      <c r="A318" s="226">
        <v>1057</v>
      </c>
      <c r="B318" s="227" t="s">
        <v>932</v>
      </c>
      <c r="C318" s="227" t="s">
        <v>410</v>
      </c>
      <c r="D318" s="227" t="s">
        <v>342</v>
      </c>
      <c r="E318" s="228">
        <v>17532</v>
      </c>
      <c r="F318" s="229">
        <v>67.712328767123282</v>
      </c>
      <c r="G318" s="228">
        <v>42303</v>
      </c>
      <c r="H318" s="229" t="s">
        <v>343</v>
      </c>
      <c r="I318" s="229" t="e">
        <f t="shared" si="4"/>
        <v>#VALUE!</v>
      </c>
      <c r="J318" s="227" t="s">
        <v>36</v>
      </c>
      <c r="K318" s="227" t="s">
        <v>36</v>
      </c>
      <c r="L318" s="227" t="s">
        <v>789</v>
      </c>
      <c r="M318" s="227" t="s">
        <v>773</v>
      </c>
      <c r="N318" s="227" t="s">
        <v>345</v>
      </c>
      <c r="O318" s="227" t="s">
        <v>914</v>
      </c>
      <c r="P318" s="227" t="s">
        <v>915</v>
      </c>
      <c r="Q318" s="227" t="s">
        <v>348</v>
      </c>
      <c r="R318" s="227" t="s">
        <v>364</v>
      </c>
      <c r="S318" s="227" t="s">
        <v>350</v>
      </c>
      <c r="T318" s="227" t="s">
        <v>916</v>
      </c>
      <c r="U318" s="230">
        <v>2445</v>
      </c>
      <c r="V318" s="231">
        <v>17434</v>
      </c>
      <c r="W318" s="232">
        <v>16336669.640623864</v>
      </c>
      <c r="X318" s="232" t="s">
        <v>366</v>
      </c>
      <c r="Y318" s="232">
        <v>6681.6644746927868</v>
      </c>
      <c r="Z318" s="233" t="s">
        <v>343</v>
      </c>
      <c r="AA318" s="234">
        <v>2440</v>
      </c>
      <c r="AB318" s="234">
        <v>0.99795501022494892</v>
      </c>
      <c r="AC318" s="234">
        <v>1.4935724683643793E-4</v>
      </c>
      <c r="AD318" s="235">
        <v>0.08</v>
      </c>
      <c r="AE318" s="236" t="s">
        <v>343</v>
      </c>
      <c r="AF318" s="231" t="s">
        <v>343</v>
      </c>
      <c r="AG318" s="231" t="s">
        <v>343</v>
      </c>
      <c r="AH318" s="237" t="s">
        <v>343</v>
      </c>
      <c r="AI318" s="237" t="s">
        <v>343</v>
      </c>
      <c r="AJ318" s="237" t="s">
        <v>343</v>
      </c>
      <c r="AK318" s="238" t="s">
        <v>419</v>
      </c>
      <c r="AL318" s="232">
        <v>23.547370000000001</v>
      </c>
      <c r="AM318" s="232">
        <v>1.2262949999999999</v>
      </c>
      <c r="AN318" s="232">
        <v>11.71912</v>
      </c>
    </row>
    <row r="319" spans="1:40" s="239" customFormat="1" x14ac:dyDescent="0.2">
      <c r="A319" s="226">
        <v>1056</v>
      </c>
      <c r="B319" s="227" t="s">
        <v>933</v>
      </c>
      <c r="C319" s="227" t="s">
        <v>410</v>
      </c>
      <c r="D319" s="227" t="s">
        <v>342</v>
      </c>
      <c r="E319" s="228">
        <v>16972</v>
      </c>
      <c r="F319" s="229">
        <v>69.246575342465746</v>
      </c>
      <c r="G319" s="228">
        <v>45397</v>
      </c>
      <c r="H319" s="229">
        <v>8.2082191780821923</v>
      </c>
      <c r="I319" s="229">
        <f t="shared" si="4"/>
        <v>9</v>
      </c>
      <c r="J319" s="227" t="s">
        <v>36</v>
      </c>
      <c r="K319" s="227" t="s">
        <v>36</v>
      </c>
      <c r="L319" s="227" t="s">
        <v>789</v>
      </c>
      <c r="M319" s="227" t="s">
        <v>773</v>
      </c>
      <c r="N319" s="227" t="s">
        <v>345</v>
      </c>
      <c r="O319" s="227" t="s">
        <v>914</v>
      </c>
      <c r="P319" s="227" t="s">
        <v>915</v>
      </c>
      <c r="Q319" s="227" t="s">
        <v>348</v>
      </c>
      <c r="R319" s="227" t="s">
        <v>364</v>
      </c>
      <c r="S319" s="227" t="s">
        <v>350</v>
      </c>
      <c r="T319" s="227" t="s">
        <v>916</v>
      </c>
      <c r="U319" s="230">
        <v>1404.2</v>
      </c>
      <c r="V319" s="231">
        <v>17153</v>
      </c>
      <c r="W319" s="232">
        <v>9382393.2553636115</v>
      </c>
      <c r="X319" s="232" t="s">
        <v>366</v>
      </c>
      <c r="Y319" s="232">
        <v>6681.6644746927868</v>
      </c>
      <c r="Z319" s="233" t="s">
        <v>343</v>
      </c>
      <c r="AA319" s="234" t="s">
        <v>343</v>
      </c>
      <c r="AB319" s="234" t="s">
        <v>343</v>
      </c>
      <c r="AC319" s="234" t="s">
        <v>343</v>
      </c>
      <c r="AD319" s="235">
        <v>0.08</v>
      </c>
      <c r="AE319" s="236" t="s">
        <v>343</v>
      </c>
      <c r="AF319" s="231" t="s">
        <v>343</v>
      </c>
      <c r="AG319" s="231" t="s">
        <v>343</v>
      </c>
      <c r="AH319" s="237" t="s">
        <v>343</v>
      </c>
      <c r="AI319" s="237" t="s">
        <v>343</v>
      </c>
      <c r="AJ319" s="237" t="s">
        <v>343</v>
      </c>
      <c r="AK319" s="238" t="s">
        <v>419</v>
      </c>
      <c r="AL319" s="232">
        <v>23.547370000000001</v>
      </c>
      <c r="AM319" s="232">
        <v>1.2262949999999999</v>
      </c>
      <c r="AN319" s="232">
        <v>11.71912</v>
      </c>
    </row>
    <row r="320" spans="1:40" s="239" customFormat="1" x14ac:dyDescent="0.2">
      <c r="A320" s="226">
        <v>1053</v>
      </c>
      <c r="B320" s="227" t="s">
        <v>934</v>
      </c>
      <c r="C320" s="227" t="s">
        <v>410</v>
      </c>
      <c r="D320" s="227" t="s">
        <v>342</v>
      </c>
      <c r="E320" s="228">
        <v>17079</v>
      </c>
      <c r="F320" s="229">
        <v>68.956164383561642</v>
      </c>
      <c r="G320" s="228">
        <v>42647</v>
      </c>
      <c r="H320" s="229">
        <v>0.67671232876712328</v>
      </c>
      <c r="I320" s="229">
        <f t="shared" si="4"/>
        <v>1</v>
      </c>
      <c r="J320" s="227" t="s">
        <v>36</v>
      </c>
      <c r="K320" s="227" t="s">
        <v>36</v>
      </c>
      <c r="L320" s="227" t="s">
        <v>789</v>
      </c>
      <c r="M320" s="227" t="s">
        <v>773</v>
      </c>
      <c r="N320" s="227" t="s">
        <v>345</v>
      </c>
      <c r="O320" s="227" t="s">
        <v>844</v>
      </c>
      <c r="P320" s="227" t="s">
        <v>845</v>
      </c>
      <c r="Q320" s="227" t="s">
        <v>348</v>
      </c>
      <c r="R320" s="227" t="s">
        <v>364</v>
      </c>
      <c r="S320" s="227" t="s">
        <v>350</v>
      </c>
      <c r="T320" s="227" t="s">
        <v>846</v>
      </c>
      <c r="U320" s="230">
        <v>170</v>
      </c>
      <c r="V320" s="231">
        <v>16798</v>
      </c>
      <c r="W320" s="232">
        <v>1135882.9606977738</v>
      </c>
      <c r="X320" s="232" t="s">
        <v>366</v>
      </c>
      <c r="Y320" s="232">
        <v>6681.6644746927877</v>
      </c>
      <c r="Z320" s="233" t="s">
        <v>343</v>
      </c>
      <c r="AA320" s="234">
        <v>10400</v>
      </c>
      <c r="AB320" s="234">
        <v>61.176470588235297</v>
      </c>
      <c r="AC320" s="234">
        <v>9.1558728846599397E-3</v>
      </c>
      <c r="AD320" s="235">
        <v>0.08</v>
      </c>
      <c r="AE320" s="236" t="s">
        <v>343</v>
      </c>
      <c r="AF320" s="231" t="s">
        <v>343</v>
      </c>
      <c r="AG320" s="231" t="s">
        <v>343</v>
      </c>
      <c r="AH320" s="237" t="s">
        <v>343</v>
      </c>
      <c r="AI320" s="237" t="s">
        <v>343</v>
      </c>
      <c r="AJ320" s="237" t="s">
        <v>343</v>
      </c>
      <c r="AK320" s="238" t="s">
        <v>419</v>
      </c>
      <c r="AL320" s="232">
        <v>23.221689999999999</v>
      </c>
      <c r="AM320" s="232">
        <v>0.58584749999999997</v>
      </c>
      <c r="AN320" s="232">
        <v>12.34455</v>
      </c>
    </row>
    <row r="321" spans="1:40" s="239" customFormat="1" x14ac:dyDescent="0.2">
      <c r="A321" s="226">
        <v>1054</v>
      </c>
      <c r="B321" s="227" t="s">
        <v>935</v>
      </c>
      <c r="C321" s="227" t="s">
        <v>410</v>
      </c>
      <c r="D321" s="227" t="s">
        <v>342</v>
      </c>
      <c r="E321" s="228">
        <v>16471</v>
      </c>
      <c r="F321" s="229">
        <v>70.62465753424658</v>
      </c>
      <c r="G321" s="228">
        <v>45691</v>
      </c>
      <c r="H321" s="229">
        <v>9.0136986301369859</v>
      </c>
      <c r="I321" s="229">
        <f t="shared" si="4"/>
        <v>10</v>
      </c>
      <c r="J321" s="227" t="s">
        <v>36</v>
      </c>
      <c r="K321" s="227" t="s">
        <v>36</v>
      </c>
      <c r="L321" s="227" t="s">
        <v>789</v>
      </c>
      <c r="M321" s="227" t="s">
        <v>773</v>
      </c>
      <c r="N321" s="227" t="s">
        <v>345</v>
      </c>
      <c r="O321" s="227" t="s">
        <v>343</v>
      </c>
      <c r="P321" s="227" t="s">
        <v>343</v>
      </c>
      <c r="Q321" s="227" t="s">
        <v>343</v>
      </c>
      <c r="R321" s="227" t="s">
        <v>343</v>
      </c>
      <c r="S321" s="227" t="s">
        <v>343</v>
      </c>
      <c r="T321" s="227" t="s">
        <v>343</v>
      </c>
      <c r="U321" s="230">
        <v>160</v>
      </c>
      <c r="V321" s="231">
        <v>16362</v>
      </c>
      <c r="W321" s="232">
        <v>1069066.3159508458</v>
      </c>
      <c r="X321" s="232" t="s">
        <v>366</v>
      </c>
      <c r="Y321" s="232">
        <v>6681.6644746927868</v>
      </c>
      <c r="Z321" s="233" t="s">
        <v>343</v>
      </c>
      <c r="AA321" s="234">
        <v>2500</v>
      </c>
      <c r="AB321" s="234">
        <v>15.625</v>
      </c>
      <c r="AC321" s="234">
        <v>2.3384891682574969E-3</v>
      </c>
      <c r="AD321" s="235" t="s">
        <v>343</v>
      </c>
      <c r="AE321" s="236" t="s">
        <v>343</v>
      </c>
      <c r="AF321" s="231" t="s">
        <v>343</v>
      </c>
      <c r="AG321" s="231" t="s">
        <v>343</v>
      </c>
      <c r="AH321" s="237" t="s">
        <v>343</v>
      </c>
      <c r="AI321" s="237" t="s">
        <v>343</v>
      </c>
      <c r="AJ321" s="237" t="s">
        <v>343</v>
      </c>
      <c r="AK321" s="238" t="s">
        <v>419</v>
      </c>
      <c r="AL321" s="232" t="s">
        <v>343</v>
      </c>
      <c r="AM321" s="232" t="s">
        <v>343</v>
      </c>
      <c r="AN321" s="232" t="s">
        <v>343</v>
      </c>
    </row>
    <row r="322" spans="1:40" s="239" customFormat="1" x14ac:dyDescent="0.2">
      <c r="A322" s="226">
        <v>1050</v>
      </c>
      <c r="B322" s="227" t="s">
        <v>936</v>
      </c>
      <c r="C322" s="227" t="s">
        <v>410</v>
      </c>
      <c r="D322" s="227" t="s">
        <v>342</v>
      </c>
      <c r="E322" s="228">
        <v>15556</v>
      </c>
      <c r="F322" s="229">
        <v>73.131506849315073</v>
      </c>
      <c r="G322" s="228">
        <v>44776</v>
      </c>
      <c r="H322" s="229">
        <v>6.506849315068493</v>
      </c>
      <c r="I322" s="229">
        <f t="shared" si="4"/>
        <v>7</v>
      </c>
      <c r="J322" s="227" t="s">
        <v>36</v>
      </c>
      <c r="K322" s="227" t="s">
        <v>36</v>
      </c>
      <c r="L322" s="227" t="s">
        <v>563</v>
      </c>
      <c r="M322" s="227" t="s">
        <v>773</v>
      </c>
      <c r="N322" s="227" t="s">
        <v>345</v>
      </c>
      <c r="O322" s="227" t="s">
        <v>817</v>
      </c>
      <c r="P322" s="227" t="s">
        <v>818</v>
      </c>
      <c r="Q322" s="227" t="s">
        <v>348</v>
      </c>
      <c r="R322" s="227" t="s">
        <v>343</v>
      </c>
      <c r="S322" s="227" t="s">
        <v>379</v>
      </c>
      <c r="T322" s="227" t="s">
        <v>819</v>
      </c>
      <c r="U322" s="230">
        <v>40</v>
      </c>
      <c r="V322" s="231">
        <v>15495</v>
      </c>
      <c r="W322" s="232">
        <v>1091619.5132145023</v>
      </c>
      <c r="X322" s="232" t="s">
        <v>352</v>
      </c>
      <c r="Y322" s="232">
        <v>27290.487830362556</v>
      </c>
      <c r="Z322" s="233" t="s">
        <v>343</v>
      </c>
      <c r="AA322" s="234" t="s">
        <v>343</v>
      </c>
      <c r="AB322" s="234" t="s">
        <v>343</v>
      </c>
      <c r="AC322" s="234" t="s">
        <v>343</v>
      </c>
      <c r="AD322" s="235">
        <v>0.08</v>
      </c>
      <c r="AE322" s="236">
        <v>4.8000000000000001E-2</v>
      </c>
      <c r="AF322" s="231">
        <v>36861</v>
      </c>
      <c r="AG322" s="231" t="s">
        <v>343</v>
      </c>
      <c r="AH322" s="237" t="s">
        <v>343</v>
      </c>
      <c r="AI322" s="237">
        <v>3</v>
      </c>
      <c r="AJ322" s="237">
        <v>1</v>
      </c>
      <c r="AK322" s="238" t="s">
        <v>419</v>
      </c>
      <c r="AL322" s="232" t="s">
        <v>343</v>
      </c>
      <c r="AM322" s="232" t="s">
        <v>343</v>
      </c>
      <c r="AN322" s="232" t="s">
        <v>343</v>
      </c>
    </row>
    <row r="323" spans="1:40" s="239" customFormat="1" x14ac:dyDescent="0.2">
      <c r="A323" s="226">
        <v>1047</v>
      </c>
      <c r="B323" s="227" t="s">
        <v>937</v>
      </c>
      <c r="C323" s="227" t="s">
        <v>410</v>
      </c>
      <c r="D323" s="227" t="s">
        <v>342</v>
      </c>
      <c r="E323" s="228">
        <v>15230</v>
      </c>
      <c r="F323" s="229">
        <v>74.024657534246572</v>
      </c>
      <c r="G323" s="228">
        <v>44450</v>
      </c>
      <c r="H323" s="229">
        <v>5.6136986301369864</v>
      </c>
      <c r="I323" s="229">
        <f t="shared" ref="I323:I332" si="5">INT(H323)+1</f>
        <v>6</v>
      </c>
      <c r="J323" s="227" t="s">
        <v>36</v>
      </c>
      <c r="K323" s="227" t="s">
        <v>36</v>
      </c>
      <c r="L323" s="227" t="s">
        <v>793</v>
      </c>
      <c r="M323" s="227" t="s">
        <v>773</v>
      </c>
      <c r="N323" s="227" t="s">
        <v>345</v>
      </c>
      <c r="O323" s="227" t="s">
        <v>794</v>
      </c>
      <c r="P323" s="227" t="s">
        <v>795</v>
      </c>
      <c r="Q323" s="227" t="s">
        <v>348</v>
      </c>
      <c r="R323" s="227" t="s">
        <v>349</v>
      </c>
      <c r="S323" s="227" t="s">
        <v>350</v>
      </c>
      <c r="T323" s="227" t="s">
        <v>796</v>
      </c>
      <c r="U323" s="230">
        <v>3079.83</v>
      </c>
      <c r="V323" s="231">
        <v>14807</v>
      </c>
      <c r="W323" s="232">
        <v>45668713.137575015</v>
      </c>
      <c r="X323" s="232" t="s">
        <v>352</v>
      </c>
      <c r="Y323" s="232">
        <v>14828.322711829878</v>
      </c>
      <c r="Z323" s="233" t="s">
        <v>343</v>
      </c>
      <c r="AA323" s="234" t="s">
        <v>343</v>
      </c>
      <c r="AB323" s="234" t="s">
        <v>343</v>
      </c>
      <c r="AC323" s="234" t="s">
        <v>343</v>
      </c>
      <c r="AD323" s="235">
        <v>0.08</v>
      </c>
      <c r="AE323" s="236" t="s">
        <v>343</v>
      </c>
      <c r="AF323" s="231">
        <v>17614</v>
      </c>
      <c r="AG323" s="231" t="s">
        <v>343</v>
      </c>
      <c r="AH323" s="237" t="s">
        <v>343</v>
      </c>
      <c r="AI323" s="237">
        <v>1</v>
      </c>
      <c r="AJ323" s="237">
        <v>1</v>
      </c>
      <c r="AK323" s="238" t="s">
        <v>419</v>
      </c>
      <c r="AL323" s="232">
        <v>21.988910000000001</v>
      </c>
      <c r="AM323" s="232">
        <v>0.3490393</v>
      </c>
      <c r="AN323" s="232">
        <v>10.8964</v>
      </c>
    </row>
    <row r="324" spans="1:40" s="239" customFormat="1" x14ac:dyDescent="0.2">
      <c r="A324" s="226">
        <v>1044</v>
      </c>
      <c r="B324" s="227" t="s">
        <v>938</v>
      </c>
      <c r="C324" s="227" t="s">
        <v>410</v>
      </c>
      <c r="D324" s="227" t="s">
        <v>342</v>
      </c>
      <c r="E324" s="228">
        <v>12728</v>
      </c>
      <c r="F324" s="229">
        <v>80.879452054794527</v>
      </c>
      <c r="G324" s="228">
        <v>45601</v>
      </c>
      <c r="H324" s="229">
        <v>8.7671232876712324</v>
      </c>
      <c r="I324" s="229">
        <f t="shared" si="5"/>
        <v>9</v>
      </c>
      <c r="J324" s="227" t="s">
        <v>36</v>
      </c>
      <c r="K324" s="227" t="s">
        <v>36</v>
      </c>
      <c r="L324" s="227" t="s">
        <v>789</v>
      </c>
      <c r="M324" s="227" t="s">
        <v>773</v>
      </c>
      <c r="N324" s="227" t="s">
        <v>345</v>
      </c>
      <c r="O324" s="227" t="s">
        <v>844</v>
      </c>
      <c r="P324" s="227" t="s">
        <v>845</v>
      </c>
      <c r="Q324" s="227" t="s">
        <v>348</v>
      </c>
      <c r="R324" s="227" t="s">
        <v>364</v>
      </c>
      <c r="S324" s="227" t="s">
        <v>350</v>
      </c>
      <c r="T324" s="227" t="s">
        <v>846</v>
      </c>
      <c r="U324" s="230">
        <v>80</v>
      </c>
      <c r="V324" s="231">
        <v>12691</v>
      </c>
      <c r="W324" s="232">
        <v>534533.15797542292</v>
      </c>
      <c r="X324" s="232" t="s">
        <v>366</v>
      </c>
      <c r="Y324" s="232">
        <v>6681.6644746927868</v>
      </c>
      <c r="Z324" s="233" t="s">
        <v>343</v>
      </c>
      <c r="AA324" s="234">
        <v>50</v>
      </c>
      <c r="AB324" s="234">
        <v>0.625</v>
      </c>
      <c r="AC324" s="234">
        <v>9.3539566730299883E-5</v>
      </c>
      <c r="AD324" s="235">
        <v>0.08</v>
      </c>
      <c r="AE324" s="236" t="s">
        <v>343</v>
      </c>
      <c r="AF324" s="231" t="s">
        <v>343</v>
      </c>
      <c r="AG324" s="231" t="s">
        <v>343</v>
      </c>
      <c r="AH324" s="237" t="s">
        <v>343</v>
      </c>
      <c r="AI324" s="237" t="s">
        <v>343</v>
      </c>
      <c r="AJ324" s="237" t="s">
        <v>343</v>
      </c>
      <c r="AK324" s="238" t="s">
        <v>419</v>
      </c>
      <c r="AL324" s="232">
        <v>23.221689999999999</v>
      </c>
      <c r="AM324" s="232">
        <v>0.58584749999999997</v>
      </c>
      <c r="AN324" s="232">
        <v>12.34455</v>
      </c>
    </row>
    <row r="325" spans="1:40" s="239" customFormat="1" x14ac:dyDescent="0.2">
      <c r="A325" s="226">
        <v>1035</v>
      </c>
      <c r="B325" s="227" t="s">
        <v>939</v>
      </c>
      <c r="C325" s="227" t="s">
        <v>410</v>
      </c>
      <c r="D325" s="227" t="s">
        <v>342</v>
      </c>
      <c r="E325" s="228">
        <v>8440</v>
      </c>
      <c r="F325" s="229">
        <v>92.627397260273966</v>
      </c>
      <c r="G325" s="228">
        <v>44965</v>
      </c>
      <c r="H325" s="229">
        <v>7.0246575342465754</v>
      </c>
      <c r="I325" s="229">
        <f t="shared" si="5"/>
        <v>8</v>
      </c>
      <c r="J325" s="227" t="s">
        <v>36</v>
      </c>
      <c r="K325" s="227" t="s">
        <v>36</v>
      </c>
      <c r="L325" s="227" t="s">
        <v>563</v>
      </c>
      <c r="M325" s="227" t="s">
        <v>773</v>
      </c>
      <c r="N325" s="227" t="s">
        <v>345</v>
      </c>
      <c r="O325" s="227" t="s">
        <v>813</v>
      </c>
      <c r="P325" s="227" t="s">
        <v>814</v>
      </c>
      <c r="Q325" s="227" t="s">
        <v>348</v>
      </c>
      <c r="R325" s="227" t="s">
        <v>343</v>
      </c>
      <c r="S325" s="227" t="s">
        <v>379</v>
      </c>
      <c r="T325" s="227" t="s">
        <v>815</v>
      </c>
      <c r="U325" s="230">
        <v>1201.56</v>
      </c>
      <c r="V325" s="231">
        <v>8409</v>
      </c>
      <c r="W325" s="232">
        <v>8028420.7662118645</v>
      </c>
      <c r="X325" s="232" t="s">
        <v>366</v>
      </c>
      <c r="Y325" s="232">
        <v>6681.6644746927868</v>
      </c>
      <c r="Z325" s="233" t="s">
        <v>343</v>
      </c>
      <c r="AA325" s="234">
        <v>263000</v>
      </c>
      <c r="AB325" s="234">
        <v>218.88211991078265</v>
      </c>
      <c r="AC325" s="234">
        <v>3.2758621858342649E-2</v>
      </c>
      <c r="AD325" s="235">
        <v>0.08</v>
      </c>
      <c r="AE325" s="236" t="s">
        <v>343</v>
      </c>
      <c r="AF325" s="231" t="s">
        <v>343</v>
      </c>
      <c r="AG325" s="231" t="s">
        <v>343</v>
      </c>
      <c r="AH325" s="237" t="s">
        <v>343</v>
      </c>
      <c r="AI325" s="237">
        <v>2</v>
      </c>
      <c r="AJ325" s="237" t="s">
        <v>343</v>
      </c>
      <c r="AK325" s="238" t="s">
        <v>419</v>
      </c>
      <c r="AL325" s="232" t="s">
        <v>343</v>
      </c>
      <c r="AM325" s="232" t="s">
        <v>343</v>
      </c>
      <c r="AN325" s="232" t="s">
        <v>343</v>
      </c>
    </row>
    <row r="326" spans="1:40" x14ac:dyDescent="0.2">
      <c r="A326" s="199">
        <v>984</v>
      </c>
      <c r="B326" s="200" t="s">
        <v>940</v>
      </c>
      <c r="C326" s="200" t="s">
        <v>354</v>
      </c>
      <c r="D326" s="200" t="s">
        <v>342</v>
      </c>
      <c r="E326" s="201">
        <v>18166</v>
      </c>
      <c r="F326" s="202">
        <v>65.980821917808214</v>
      </c>
      <c r="G326" s="201">
        <v>43733</v>
      </c>
      <c r="H326" s="202">
        <v>3.6493150684931508</v>
      </c>
      <c r="I326" s="202">
        <f t="shared" si="5"/>
        <v>4</v>
      </c>
      <c r="J326" s="200" t="s">
        <v>373</v>
      </c>
      <c r="K326" s="200" t="s">
        <v>374</v>
      </c>
      <c r="L326" s="200" t="s">
        <v>375</v>
      </c>
      <c r="M326" s="200" t="s">
        <v>941</v>
      </c>
      <c r="N326" s="200" t="s">
        <v>376</v>
      </c>
      <c r="O326" s="200" t="s">
        <v>942</v>
      </c>
      <c r="P326" s="200" t="s">
        <v>943</v>
      </c>
      <c r="Q326" s="200" t="s">
        <v>363</v>
      </c>
      <c r="R326" s="200" t="s">
        <v>343</v>
      </c>
      <c r="S326" s="200" t="s">
        <v>379</v>
      </c>
      <c r="T326" s="200" t="s">
        <v>944</v>
      </c>
      <c r="U326" s="203">
        <v>260</v>
      </c>
      <c r="V326" s="204" t="s">
        <v>343</v>
      </c>
      <c r="W326" s="205">
        <v>1098773.1092436975</v>
      </c>
      <c r="X326" s="205" t="s">
        <v>366</v>
      </c>
      <c r="Y326" s="205">
        <v>4226.0504201680669</v>
      </c>
      <c r="Z326" s="206" t="s">
        <v>343</v>
      </c>
      <c r="AA326" s="207" t="s">
        <v>343</v>
      </c>
      <c r="AB326" s="207" t="s">
        <v>343</v>
      </c>
      <c r="AC326" s="207" t="s">
        <v>343</v>
      </c>
      <c r="AD326" s="208">
        <v>0.125</v>
      </c>
      <c r="AE326" s="209">
        <v>0.04</v>
      </c>
      <c r="AF326" s="204">
        <v>37834</v>
      </c>
      <c r="AG326" s="204" t="s">
        <v>343</v>
      </c>
      <c r="AH326" s="210" t="s">
        <v>343</v>
      </c>
      <c r="AI326" s="210">
        <v>2</v>
      </c>
      <c r="AJ326" s="210">
        <v>1</v>
      </c>
      <c r="AK326" s="211" t="s">
        <v>419</v>
      </c>
      <c r="AL326" s="205" t="s">
        <v>343</v>
      </c>
      <c r="AM326" s="205" t="s">
        <v>343</v>
      </c>
      <c r="AN326" s="205" t="s">
        <v>343</v>
      </c>
    </row>
    <row r="327" spans="1:40" x14ac:dyDescent="0.2">
      <c r="A327" s="199">
        <v>830</v>
      </c>
      <c r="B327" s="200" t="s">
        <v>945</v>
      </c>
      <c r="C327" s="200" t="s">
        <v>385</v>
      </c>
      <c r="D327" s="200" t="s">
        <v>342</v>
      </c>
      <c r="E327" s="201">
        <v>38961</v>
      </c>
      <c r="F327" s="202">
        <v>9.0082191780821912</v>
      </c>
      <c r="G327" s="201">
        <v>46266</v>
      </c>
      <c r="H327" s="202">
        <v>10.58904109589041</v>
      </c>
      <c r="I327" s="202">
        <f t="shared" si="5"/>
        <v>11</v>
      </c>
      <c r="J327" s="200" t="s">
        <v>373</v>
      </c>
      <c r="K327" s="200" t="s">
        <v>374</v>
      </c>
      <c r="L327" s="200" t="s">
        <v>946</v>
      </c>
      <c r="M327" s="200" t="s">
        <v>941</v>
      </c>
      <c r="N327" s="200" t="s">
        <v>376</v>
      </c>
      <c r="O327" s="200" t="s">
        <v>947</v>
      </c>
      <c r="P327" s="200" t="s">
        <v>948</v>
      </c>
      <c r="Q327" s="200" t="s">
        <v>348</v>
      </c>
      <c r="R327" s="200" t="s">
        <v>343</v>
      </c>
      <c r="S327" s="200" t="s">
        <v>379</v>
      </c>
      <c r="T327" s="200" t="s">
        <v>403</v>
      </c>
      <c r="U327" s="203">
        <v>2380</v>
      </c>
      <c r="V327" s="204">
        <v>38609</v>
      </c>
      <c r="W327" s="205">
        <v>10058000</v>
      </c>
      <c r="X327" s="205" t="s">
        <v>404</v>
      </c>
      <c r="Y327" s="205">
        <v>4226.0504201680669</v>
      </c>
      <c r="Z327" s="206">
        <v>2</v>
      </c>
      <c r="AA327" s="207">
        <v>323204</v>
      </c>
      <c r="AB327" s="207">
        <v>135.80000000000001</v>
      </c>
      <c r="AC327" s="207">
        <v>3.2134022668522569E-2</v>
      </c>
      <c r="AD327" s="208">
        <v>0.08</v>
      </c>
      <c r="AE327" s="209" t="s">
        <v>343</v>
      </c>
      <c r="AF327" s="204" t="s">
        <v>343</v>
      </c>
      <c r="AG327" s="204" t="s">
        <v>343</v>
      </c>
      <c r="AH327" s="210" t="s">
        <v>343</v>
      </c>
      <c r="AI327" s="210">
        <v>1</v>
      </c>
      <c r="AJ327" s="210" t="s">
        <v>343</v>
      </c>
      <c r="AK327" s="211" t="s">
        <v>419</v>
      </c>
      <c r="AL327" s="205" t="s">
        <v>343</v>
      </c>
      <c r="AM327" s="205" t="s">
        <v>343</v>
      </c>
      <c r="AN327" s="205" t="s">
        <v>343</v>
      </c>
    </row>
    <row r="328" spans="1:40" x14ac:dyDescent="0.2">
      <c r="A328" s="199">
        <v>829</v>
      </c>
      <c r="B328" s="200" t="s">
        <v>949</v>
      </c>
      <c r="C328" s="200" t="s">
        <v>385</v>
      </c>
      <c r="D328" s="200" t="s">
        <v>342</v>
      </c>
      <c r="E328" s="201">
        <v>38961</v>
      </c>
      <c r="F328" s="202">
        <v>9.0082191780821912</v>
      </c>
      <c r="G328" s="201">
        <v>46266</v>
      </c>
      <c r="H328" s="202">
        <v>10.58904109589041</v>
      </c>
      <c r="I328" s="202">
        <f t="shared" si="5"/>
        <v>11</v>
      </c>
      <c r="J328" s="200" t="s">
        <v>373</v>
      </c>
      <c r="K328" s="200" t="s">
        <v>374</v>
      </c>
      <c r="L328" s="200" t="s">
        <v>950</v>
      </c>
      <c r="M328" s="200" t="s">
        <v>941</v>
      </c>
      <c r="N328" s="200" t="s">
        <v>376</v>
      </c>
      <c r="O328" s="200" t="s">
        <v>951</v>
      </c>
      <c r="P328" s="200" t="s">
        <v>952</v>
      </c>
      <c r="Q328" s="200" t="s">
        <v>363</v>
      </c>
      <c r="R328" s="200" t="s">
        <v>364</v>
      </c>
      <c r="S328" s="200" t="s">
        <v>350</v>
      </c>
      <c r="T328" s="200" t="s">
        <v>403</v>
      </c>
      <c r="U328" s="203">
        <v>2701.58</v>
      </c>
      <c r="V328" s="204">
        <v>38609</v>
      </c>
      <c r="W328" s="205">
        <v>8715000</v>
      </c>
      <c r="X328" s="205" t="s">
        <v>404</v>
      </c>
      <c r="Y328" s="205">
        <v>3225.890034720423</v>
      </c>
      <c r="Z328" s="206">
        <v>2</v>
      </c>
      <c r="AA328" s="207">
        <v>409964.76</v>
      </c>
      <c r="AB328" s="207">
        <v>151.7499981492312</v>
      </c>
      <c r="AC328" s="207">
        <v>4.7041280550774528E-2</v>
      </c>
      <c r="AD328" s="208">
        <v>0.125</v>
      </c>
      <c r="AE328" s="209">
        <v>0.02</v>
      </c>
      <c r="AF328" s="204">
        <v>40026</v>
      </c>
      <c r="AG328" s="204">
        <v>43676</v>
      </c>
      <c r="AH328" s="210">
        <v>10</v>
      </c>
      <c r="AI328" s="210">
        <v>1</v>
      </c>
      <c r="AJ328" s="210">
        <v>1</v>
      </c>
      <c r="AK328" s="211" t="s">
        <v>419</v>
      </c>
      <c r="AL328" s="205" t="s">
        <v>343</v>
      </c>
      <c r="AM328" s="205" t="s">
        <v>343</v>
      </c>
      <c r="AN328" s="205" t="s">
        <v>343</v>
      </c>
    </row>
    <row r="329" spans="1:40" x14ac:dyDescent="0.2">
      <c r="A329" s="199">
        <v>828</v>
      </c>
      <c r="B329" s="200" t="s">
        <v>953</v>
      </c>
      <c r="C329" s="200" t="s">
        <v>385</v>
      </c>
      <c r="D329" s="200" t="s">
        <v>342</v>
      </c>
      <c r="E329" s="201">
        <v>38808</v>
      </c>
      <c r="F329" s="202">
        <v>9.4219178082191775</v>
      </c>
      <c r="G329" s="201">
        <v>46113</v>
      </c>
      <c r="H329" s="202">
        <v>10.169863013698631</v>
      </c>
      <c r="I329" s="202">
        <f t="shared" si="5"/>
        <v>11</v>
      </c>
      <c r="J329" s="200" t="s">
        <v>373</v>
      </c>
      <c r="K329" s="200" t="s">
        <v>374</v>
      </c>
      <c r="L329" s="200" t="s">
        <v>946</v>
      </c>
      <c r="M329" s="200" t="s">
        <v>941</v>
      </c>
      <c r="N329" s="200" t="s">
        <v>376</v>
      </c>
      <c r="O329" s="200" t="s">
        <v>954</v>
      </c>
      <c r="P329" s="200" t="s">
        <v>955</v>
      </c>
      <c r="Q329" s="200" t="s">
        <v>363</v>
      </c>
      <c r="R329" s="200" t="s">
        <v>364</v>
      </c>
      <c r="S329" s="200" t="s">
        <v>379</v>
      </c>
      <c r="T329" s="200" t="s">
        <v>403</v>
      </c>
      <c r="U329" s="203">
        <v>560</v>
      </c>
      <c r="V329" s="204">
        <v>38609</v>
      </c>
      <c r="W329" s="205">
        <v>2057000</v>
      </c>
      <c r="X329" s="205" t="s">
        <v>404</v>
      </c>
      <c r="Y329" s="205">
        <v>3673.2142857142858</v>
      </c>
      <c r="Z329" s="206">
        <v>1</v>
      </c>
      <c r="AA329" s="207">
        <v>57820</v>
      </c>
      <c r="AB329" s="207">
        <v>103.25</v>
      </c>
      <c r="AC329" s="207">
        <v>2.8108896451142441E-2</v>
      </c>
      <c r="AD329" s="208">
        <v>0.125</v>
      </c>
      <c r="AE329" s="209" t="s">
        <v>343</v>
      </c>
      <c r="AF329" s="204" t="s">
        <v>343</v>
      </c>
      <c r="AG329" s="204" t="s">
        <v>343</v>
      </c>
      <c r="AH329" s="210" t="s">
        <v>343</v>
      </c>
      <c r="AI329" s="210" t="s">
        <v>343</v>
      </c>
      <c r="AJ329" s="210" t="s">
        <v>343</v>
      </c>
      <c r="AK329" s="211" t="s">
        <v>419</v>
      </c>
      <c r="AL329" s="205" t="s">
        <v>343</v>
      </c>
      <c r="AM329" s="205" t="s">
        <v>343</v>
      </c>
      <c r="AN329" s="205" t="s">
        <v>343</v>
      </c>
    </row>
    <row r="330" spans="1:40" x14ac:dyDescent="0.2">
      <c r="A330" s="199">
        <v>823</v>
      </c>
      <c r="B330" s="200" t="s">
        <v>956</v>
      </c>
      <c r="C330" s="200" t="s">
        <v>385</v>
      </c>
      <c r="D330" s="200" t="s">
        <v>342</v>
      </c>
      <c r="E330" s="201">
        <v>34790</v>
      </c>
      <c r="F330" s="202">
        <v>20.43013698630137</v>
      </c>
      <c r="G330" s="201">
        <v>42095</v>
      </c>
      <c r="H330" s="202" t="s">
        <v>343</v>
      </c>
      <c r="I330" s="202" t="e">
        <f t="shared" si="5"/>
        <v>#VALUE!</v>
      </c>
      <c r="J330" s="200" t="s">
        <v>373</v>
      </c>
      <c r="K330" s="200" t="s">
        <v>374</v>
      </c>
      <c r="L330" s="200" t="s">
        <v>375</v>
      </c>
      <c r="M330" s="200" t="s">
        <v>941</v>
      </c>
      <c r="N330" s="200" t="s">
        <v>376</v>
      </c>
      <c r="O330" s="200" t="s">
        <v>957</v>
      </c>
      <c r="P330" s="200" t="s">
        <v>958</v>
      </c>
      <c r="Q330" s="200" t="s">
        <v>363</v>
      </c>
      <c r="R330" s="200" t="s">
        <v>343</v>
      </c>
      <c r="S330" s="200" t="s">
        <v>379</v>
      </c>
      <c r="T330" s="200" t="s">
        <v>959</v>
      </c>
      <c r="U330" s="203">
        <v>2774.78</v>
      </c>
      <c r="V330" s="204">
        <v>34652</v>
      </c>
      <c r="W330" s="205">
        <v>18290200</v>
      </c>
      <c r="X330" s="205" t="s">
        <v>404</v>
      </c>
      <c r="Y330" s="205">
        <v>6591.5856392218475</v>
      </c>
      <c r="Z330" s="206">
        <v>1</v>
      </c>
      <c r="AA330" s="207">
        <v>281388.03000000003</v>
      </c>
      <c r="AB330" s="207">
        <v>101.40913153475231</v>
      </c>
      <c r="AC330" s="207">
        <v>1.5384633847634254E-2</v>
      </c>
      <c r="AD330" s="208">
        <v>0.125</v>
      </c>
      <c r="AE330" s="209" t="s">
        <v>343</v>
      </c>
      <c r="AF330" s="204">
        <v>36251</v>
      </c>
      <c r="AG330" s="204">
        <v>43556</v>
      </c>
      <c r="AH330" s="210">
        <v>20</v>
      </c>
      <c r="AI330" s="210">
        <v>1</v>
      </c>
      <c r="AJ330" s="210">
        <v>1</v>
      </c>
      <c r="AK330" s="211" t="s">
        <v>960</v>
      </c>
      <c r="AL330" s="205" t="s">
        <v>343</v>
      </c>
      <c r="AM330" s="205" t="s">
        <v>343</v>
      </c>
      <c r="AN330" s="205" t="s">
        <v>343</v>
      </c>
    </row>
    <row r="331" spans="1:40" x14ac:dyDescent="0.2">
      <c r="A331" s="199">
        <v>821</v>
      </c>
      <c r="B331" s="200" t="s">
        <v>961</v>
      </c>
      <c r="C331" s="200" t="s">
        <v>385</v>
      </c>
      <c r="D331" s="200" t="s">
        <v>342</v>
      </c>
      <c r="E331" s="201">
        <v>34881</v>
      </c>
      <c r="F331" s="202">
        <v>20.17808219178082</v>
      </c>
      <c r="G331" s="201">
        <v>42186</v>
      </c>
      <c r="H331" s="202" t="s">
        <v>343</v>
      </c>
      <c r="I331" s="202" t="e">
        <f t="shared" si="5"/>
        <v>#VALUE!</v>
      </c>
      <c r="J331" s="200" t="s">
        <v>373</v>
      </c>
      <c r="K331" s="200" t="s">
        <v>374</v>
      </c>
      <c r="L331" s="200" t="s">
        <v>375</v>
      </c>
      <c r="M331" s="200" t="s">
        <v>941</v>
      </c>
      <c r="N331" s="200" t="s">
        <v>376</v>
      </c>
      <c r="O331" s="200" t="s">
        <v>962</v>
      </c>
      <c r="P331" s="200" t="s">
        <v>963</v>
      </c>
      <c r="Q331" s="200" t="s">
        <v>348</v>
      </c>
      <c r="R331" s="200" t="s">
        <v>364</v>
      </c>
      <c r="S331" s="200" t="s">
        <v>350</v>
      </c>
      <c r="T331" s="200" t="s">
        <v>964</v>
      </c>
      <c r="U331" s="203">
        <v>3599.04</v>
      </c>
      <c r="V331" s="204">
        <v>34652</v>
      </c>
      <c r="W331" s="205">
        <v>15320000</v>
      </c>
      <c r="X331" s="205" t="s">
        <v>404</v>
      </c>
      <c r="Y331" s="205">
        <v>4256.6906730683741</v>
      </c>
      <c r="Z331" s="206">
        <v>1</v>
      </c>
      <c r="AA331" s="207">
        <v>346710</v>
      </c>
      <c r="AB331" s="207">
        <v>96.334022405974935</v>
      </c>
      <c r="AC331" s="207">
        <v>2.2631201044386422E-2</v>
      </c>
      <c r="AD331" s="208">
        <v>0.08</v>
      </c>
      <c r="AE331" s="209">
        <v>0.02</v>
      </c>
      <c r="AF331" s="204">
        <v>34943</v>
      </c>
      <c r="AG331" s="204" t="s">
        <v>343</v>
      </c>
      <c r="AH331" s="210" t="s">
        <v>343</v>
      </c>
      <c r="AI331" s="210">
        <v>1</v>
      </c>
      <c r="AJ331" s="210">
        <v>1</v>
      </c>
      <c r="AK331" s="211" t="s">
        <v>960</v>
      </c>
      <c r="AL331" s="205">
        <v>18.575130000000001</v>
      </c>
      <c r="AM331" s="205">
        <v>0.93574789999999997</v>
      </c>
      <c r="AN331" s="205">
        <v>31.782789999999999</v>
      </c>
    </row>
    <row r="332" spans="1:40" x14ac:dyDescent="0.2">
      <c r="A332" s="199">
        <v>826</v>
      </c>
      <c r="B332" s="200" t="s">
        <v>965</v>
      </c>
      <c r="C332" s="200" t="s">
        <v>385</v>
      </c>
      <c r="D332" s="200" t="s">
        <v>342</v>
      </c>
      <c r="E332" s="201">
        <v>34790</v>
      </c>
      <c r="F332" s="202">
        <v>20.43013698630137</v>
      </c>
      <c r="G332" s="201">
        <v>42095</v>
      </c>
      <c r="H332" s="202" t="s">
        <v>343</v>
      </c>
      <c r="I332" s="202" t="e">
        <f t="shared" si="5"/>
        <v>#VALUE!</v>
      </c>
      <c r="J332" s="200" t="s">
        <v>373</v>
      </c>
      <c r="K332" s="200" t="s">
        <v>374</v>
      </c>
      <c r="L332" s="200" t="s">
        <v>375</v>
      </c>
      <c r="M332" s="200" t="s">
        <v>941</v>
      </c>
      <c r="N332" s="200" t="s">
        <v>376</v>
      </c>
      <c r="O332" s="200" t="s">
        <v>966</v>
      </c>
      <c r="P332" s="200" t="s">
        <v>967</v>
      </c>
      <c r="Q332" s="200" t="s">
        <v>363</v>
      </c>
      <c r="R332" s="200" t="s">
        <v>343</v>
      </c>
      <c r="S332" s="200" t="s">
        <v>379</v>
      </c>
      <c r="T332" s="200" t="s">
        <v>403</v>
      </c>
      <c r="U332" s="203">
        <v>420</v>
      </c>
      <c r="V332" s="204">
        <v>34652</v>
      </c>
      <c r="W332" s="205">
        <v>369400</v>
      </c>
      <c r="X332" s="205" t="s">
        <v>404</v>
      </c>
      <c r="Y332" s="205">
        <v>879.52380952380952</v>
      </c>
      <c r="Z332" s="206">
        <v>1</v>
      </c>
      <c r="AA332" s="207">
        <v>165544</v>
      </c>
      <c r="AB332" s="207">
        <v>394.15238095238095</v>
      </c>
      <c r="AC332" s="207">
        <v>0.44814293448835951</v>
      </c>
      <c r="AD332" s="208">
        <v>0.125</v>
      </c>
      <c r="AE332" s="209">
        <v>0.04</v>
      </c>
      <c r="AF332" s="204">
        <v>38412</v>
      </c>
      <c r="AG332" s="204" t="s">
        <v>343</v>
      </c>
      <c r="AH332" s="210" t="s">
        <v>343</v>
      </c>
      <c r="AI332" s="210">
        <v>1</v>
      </c>
      <c r="AJ332" s="210">
        <v>1</v>
      </c>
      <c r="AK332" s="211" t="s">
        <v>419</v>
      </c>
      <c r="AL332" s="205" t="s">
        <v>343</v>
      </c>
      <c r="AM332" s="205" t="s">
        <v>343</v>
      </c>
      <c r="AN332" s="205" t="s">
        <v>343</v>
      </c>
    </row>
    <row r="333" spans="1:40" x14ac:dyDescent="0.2">
      <c r="B333" s="65"/>
      <c r="C333" s="65"/>
      <c r="D333" s="65"/>
      <c r="E333" s="241"/>
      <c r="F333" s="242"/>
      <c r="G333" s="241"/>
      <c r="H333" s="242"/>
      <c r="I333" s="242"/>
      <c r="J333" s="65"/>
      <c r="K333" s="65"/>
      <c r="L333" s="65"/>
      <c r="M333" s="65"/>
      <c r="N333" s="65"/>
      <c r="O333" s="65"/>
      <c r="P333" s="65"/>
      <c r="Q333" s="65"/>
      <c r="R333" s="65"/>
      <c r="S333" s="65"/>
      <c r="T333" s="65"/>
      <c r="U333" s="243"/>
      <c r="V333" s="244"/>
      <c r="W333" s="245"/>
      <c r="X333" s="245"/>
      <c r="Y333" s="245"/>
      <c r="Z333" s="246"/>
      <c r="AA333" s="247"/>
      <c r="AB333" s="247"/>
      <c r="AC333" s="247"/>
      <c r="AD333" s="246"/>
      <c r="AE333" s="248"/>
      <c r="AF333" s="244"/>
      <c r="AG333" s="244"/>
      <c r="AH333" s="249"/>
      <c r="AI333" s="249"/>
      <c r="AJ333" s="249"/>
    </row>
    <row r="334" spans="1:40" x14ac:dyDescent="0.2">
      <c r="B334" s="65"/>
      <c r="C334" s="65"/>
      <c r="D334" s="65"/>
      <c r="E334" s="241"/>
      <c r="F334" s="242"/>
      <c r="G334" s="241"/>
      <c r="H334" s="242"/>
      <c r="I334" s="242"/>
      <c r="J334" s="65"/>
      <c r="K334" s="65"/>
      <c r="L334" s="65"/>
      <c r="M334" s="65"/>
      <c r="N334" s="65"/>
      <c r="O334" s="65"/>
      <c r="P334" s="65"/>
      <c r="Q334" s="65"/>
      <c r="R334" s="65"/>
      <c r="S334" s="65"/>
      <c r="T334" s="65"/>
      <c r="U334" s="243"/>
      <c r="V334" s="244"/>
      <c r="W334" s="245"/>
      <c r="X334" s="245"/>
      <c r="Y334" s="245"/>
      <c r="Z334" s="246"/>
      <c r="AA334" s="247"/>
      <c r="AB334" s="247"/>
      <c r="AC334" s="247"/>
      <c r="AD334" s="246"/>
      <c r="AE334" s="248"/>
      <c r="AF334" s="244"/>
      <c r="AG334" s="244"/>
      <c r="AH334" s="249"/>
      <c r="AI334" s="249"/>
      <c r="AJ334" s="249"/>
    </row>
    <row r="335" spans="1:40" x14ac:dyDescent="0.2">
      <c r="B335" s="65"/>
      <c r="C335" s="65"/>
      <c r="D335" s="65"/>
      <c r="E335" s="241"/>
      <c r="F335" s="242"/>
      <c r="G335" s="241"/>
      <c r="H335" s="242"/>
      <c r="I335" s="242"/>
      <c r="J335" s="65"/>
      <c r="K335" s="65"/>
      <c r="L335" s="65"/>
      <c r="M335" s="65"/>
      <c r="N335" s="65"/>
      <c r="O335" s="65"/>
      <c r="P335" s="65"/>
      <c r="Q335" s="65"/>
      <c r="R335" s="65"/>
      <c r="S335" s="65"/>
      <c r="T335" s="65"/>
      <c r="U335" s="243"/>
      <c r="V335" s="244"/>
      <c r="W335" s="245"/>
      <c r="X335" s="245"/>
      <c r="Y335" s="245"/>
      <c r="Z335" s="246"/>
      <c r="AA335" s="247"/>
      <c r="AB335" s="247"/>
      <c r="AC335" s="247"/>
      <c r="AD335" s="246"/>
      <c r="AE335" s="248"/>
      <c r="AF335" s="244"/>
      <c r="AG335" s="244"/>
      <c r="AH335" s="249"/>
      <c r="AI335" s="249"/>
      <c r="AJ335" s="249"/>
    </row>
    <row r="336" spans="1:40" x14ac:dyDescent="0.2">
      <c r="B336" s="65"/>
      <c r="C336" s="65"/>
      <c r="D336" s="65"/>
      <c r="E336" s="241"/>
      <c r="F336" s="242"/>
      <c r="G336" s="241"/>
      <c r="H336" s="242"/>
      <c r="I336" s="242"/>
      <c r="J336" s="65"/>
      <c r="K336" s="65"/>
      <c r="L336" s="65"/>
      <c r="M336" s="65"/>
      <c r="N336" s="65"/>
      <c r="O336" s="65"/>
      <c r="P336" s="65"/>
      <c r="Q336" s="65"/>
      <c r="R336" s="65"/>
      <c r="S336" s="65"/>
      <c r="T336" s="65"/>
      <c r="U336" s="243"/>
      <c r="V336" s="244"/>
      <c r="W336" s="245"/>
      <c r="X336" s="245"/>
      <c r="Y336" s="245"/>
      <c r="Z336" s="246"/>
      <c r="AA336" s="247"/>
      <c r="AB336" s="247"/>
      <c r="AC336" s="247"/>
      <c r="AD336" s="246"/>
      <c r="AE336" s="248"/>
      <c r="AF336" s="244"/>
      <c r="AG336" s="244"/>
      <c r="AH336" s="249"/>
      <c r="AI336" s="249"/>
      <c r="AJ336" s="249"/>
    </row>
    <row r="337" spans="2:36" x14ac:dyDescent="0.2">
      <c r="B337" s="65"/>
      <c r="C337" s="65"/>
      <c r="D337" s="65"/>
      <c r="E337" s="241"/>
      <c r="F337" s="242"/>
      <c r="G337" s="241"/>
      <c r="H337" s="242"/>
      <c r="I337" s="242"/>
      <c r="J337" s="65"/>
      <c r="K337" s="65"/>
      <c r="L337" s="65"/>
      <c r="M337" s="65"/>
      <c r="N337" s="65"/>
      <c r="O337" s="65"/>
      <c r="P337" s="65"/>
      <c r="Q337" s="65"/>
      <c r="R337" s="65"/>
      <c r="S337" s="65"/>
      <c r="T337" s="65"/>
      <c r="U337" s="243"/>
      <c r="V337" s="244"/>
      <c r="W337" s="245"/>
      <c r="X337" s="245"/>
      <c r="Y337" s="245"/>
      <c r="Z337" s="246"/>
      <c r="AA337" s="247"/>
      <c r="AB337" s="247"/>
      <c r="AC337" s="247"/>
      <c r="AD337" s="246"/>
      <c r="AE337" s="248"/>
      <c r="AF337" s="244"/>
      <c r="AG337" s="244"/>
      <c r="AH337" s="249"/>
      <c r="AI337" s="249"/>
      <c r="AJ337" s="249"/>
    </row>
    <row r="338" spans="2:36" x14ac:dyDescent="0.2">
      <c r="B338" s="65"/>
      <c r="C338" s="65"/>
      <c r="D338" s="65"/>
      <c r="E338" s="241"/>
      <c r="F338" s="242"/>
      <c r="G338" s="241"/>
      <c r="H338" s="242"/>
      <c r="I338" s="242"/>
      <c r="J338" s="65"/>
      <c r="K338" s="65"/>
      <c r="L338" s="65"/>
      <c r="M338" s="65"/>
      <c r="N338" s="65"/>
      <c r="O338" s="65"/>
      <c r="P338" s="65"/>
      <c r="Q338" s="65"/>
      <c r="R338" s="65"/>
      <c r="S338" s="65"/>
      <c r="T338" s="65"/>
      <c r="U338" s="243"/>
      <c r="V338" s="244"/>
      <c r="W338" s="245"/>
      <c r="X338" s="245"/>
      <c r="Y338" s="245"/>
      <c r="Z338" s="246"/>
      <c r="AA338" s="247"/>
      <c r="AB338" s="247"/>
      <c r="AC338" s="247"/>
      <c r="AD338" s="246"/>
      <c r="AE338" s="248"/>
      <c r="AF338" s="244"/>
      <c r="AG338" s="244"/>
      <c r="AH338" s="249"/>
      <c r="AI338" s="249"/>
      <c r="AJ338" s="249"/>
    </row>
    <row r="339" spans="2:36" x14ac:dyDescent="0.2">
      <c r="B339" s="65"/>
      <c r="C339" s="65"/>
      <c r="D339" s="65"/>
      <c r="E339" s="241"/>
      <c r="F339" s="242"/>
      <c r="G339" s="241"/>
      <c r="H339" s="242"/>
      <c r="I339" s="242"/>
      <c r="J339" s="65"/>
      <c r="K339" s="65"/>
      <c r="L339" s="65"/>
      <c r="M339" s="65"/>
      <c r="N339" s="65"/>
      <c r="O339" s="65"/>
      <c r="P339" s="65"/>
      <c r="Q339" s="65"/>
      <c r="R339" s="65"/>
      <c r="S339" s="65"/>
      <c r="T339" s="65"/>
      <c r="U339" s="243"/>
      <c r="V339" s="244"/>
      <c r="W339" s="245"/>
      <c r="X339" s="245"/>
      <c r="Y339" s="245"/>
      <c r="Z339" s="246"/>
      <c r="AA339" s="247"/>
      <c r="AB339" s="247"/>
      <c r="AC339" s="247"/>
      <c r="AD339" s="246"/>
      <c r="AE339" s="248"/>
      <c r="AF339" s="244"/>
      <c r="AG339" s="244"/>
      <c r="AH339" s="249"/>
      <c r="AI339" s="249"/>
      <c r="AJ339" s="249"/>
    </row>
    <row r="340" spans="2:36" x14ac:dyDescent="0.2">
      <c r="B340" s="65"/>
      <c r="C340" s="65"/>
      <c r="D340" s="65"/>
      <c r="E340" s="241"/>
      <c r="F340" s="242"/>
      <c r="G340" s="241"/>
      <c r="H340" s="242"/>
      <c r="I340" s="242"/>
      <c r="J340" s="65"/>
      <c r="K340" s="65"/>
      <c r="L340" s="65"/>
      <c r="M340" s="65"/>
      <c r="N340" s="65"/>
      <c r="O340" s="65"/>
      <c r="P340" s="65"/>
      <c r="Q340" s="65"/>
      <c r="R340" s="65"/>
      <c r="S340" s="65"/>
      <c r="T340" s="65"/>
      <c r="U340" s="243"/>
      <c r="V340" s="244"/>
      <c r="W340" s="245"/>
      <c r="X340" s="245"/>
      <c r="Y340" s="245"/>
      <c r="Z340" s="246"/>
      <c r="AA340" s="247"/>
      <c r="AB340" s="247"/>
      <c r="AC340" s="247"/>
      <c r="AD340" s="246"/>
      <c r="AE340" s="248"/>
      <c r="AF340" s="244"/>
      <c r="AG340" s="244"/>
      <c r="AH340" s="249"/>
      <c r="AI340" s="249"/>
      <c r="AJ340" s="249"/>
    </row>
    <row r="341" spans="2:36" x14ac:dyDescent="0.2">
      <c r="B341" s="65"/>
      <c r="C341" s="65"/>
      <c r="D341" s="65"/>
      <c r="E341" s="241"/>
      <c r="F341" s="242"/>
      <c r="G341" s="241"/>
      <c r="H341" s="242"/>
      <c r="I341" s="242"/>
      <c r="J341" s="65"/>
      <c r="K341" s="65"/>
      <c r="L341" s="65"/>
      <c r="M341" s="65"/>
      <c r="N341" s="65"/>
      <c r="O341" s="65"/>
      <c r="P341" s="65"/>
      <c r="Q341" s="65"/>
      <c r="R341" s="65"/>
      <c r="S341" s="65"/>
      <c r="T341" s="65"/>
      <c r="U341" s="243"/>
      <c r="V341" s="244"/>
      <c r="W341" s="245"/>
      <c r="X341" s="245"/>
      <c r="Y341" s="245"/>
      <c r="Z341" s="246"/>
      <c r="AA341" s="247"/>
      <c r="AB341" s="247"/>
      <c r="AC341" s="247"/>
      <c r="AD341" s="246"/>
      <c r="AE341" s="248"/>
      <c r="AF341" s="244"/>
      <c r="AG341" s="244"/>
      <c r="AH341" s="249"/>
      <c r="AI341" s="249"/>
      <c r="AJ341" s="249"/>
    </row>
    <row r="342" spans="2:36" x14ac:dyDescent="0.2">
      <c r="B342" s="65"/>
      <c r="C342" s="65"/>
      <c r="D342" s="65"/>
      <c r="E342" s="241"/>
      <c r="F342" s="242"/>
      <c r="G342" s="241"/>
      <c r="H342" s="242"/>
      <c r="I342" s="242"/>
      <c r="J342" s="65"/>
      <c r="K342" s="65"/>
      <c r="L342" s="65"/>
      <c r="M342" s="65"/>
      <c r="N342" s="65"/>
      <c r="O342" s="65"/>
      <c r="P342" s="65"/>
      <c r="Q342" s="65"/>
      <c r="R342" s="65"/>
      <c r="S342" s="65"/>
      <c r="T342" s="65"/>
      <c r="U342" s="243"/>
      <c r="V342" s="244"/>
      <c r="W342" s="245"/>
      <c r="X342" s="245"/>
      <c r="Y342" s="245"/>
      <c r="Z342" s="246"/>
      <c r="AA342" s="247"/>
      <c r="AB342" s="247"/>
      <c r="AC342" s="247"/>
      <c r="AD342" s="246"/>
      <c r="AE342" s="248"/>
      <c r="AF342" s="244"/>
      <c r="AG342" s="244"/>
      <c r="AH342" s="249"/>
      <c r="AI342" s="249"/>
      <c r="AJ342" s="249"/>
    </row>
    <row r="343" spans="2:36" x14ac:dyDescent="0.2">
      <c r="B343" s="65"/>
      <c r="C343" s="65"/>
      <c r="D343" s="65"/>
      <c r="E343" s="241"/>
      <c r="F343" s="242"/>
      <c r="G343" s="241"/>
      <c r="H343" s="242"/>
      <c r="I343" s="242"/>
      <c r="J343" s="65"/>
      <c r="K343" s="65"/>
      <c r="L343" s="65"/>
      <c r="M343" s="65"/>
      <c r="N343" s="65"/>
      <c r="O343" s="65"/>
      <c r="P343" s="65"/>
      <c r="Q343" s="65"/>
      <c r="R343" s="65"/>
      <c r="S343" s="65"/>
      <c r="T343" s="65"/>
      <c r="U343" s="243"/>
      <c r="V343" s="244"/>
      <c r="W343" s="245"/>
      <c r="X343" s="245"/>
      <c r="Y343" s="245"/>
      <c r="Z343" s="246"/>
      <c r="AA343" s="247"/>
      <c r="AB343" s="247"/>
      <c r="AC343" s="247"/>
      <c r="AD343" s="246"/>
      <c r="AE343" s="248"/>
      <c r="AF343" s="244"/>
      <c r="AG343" s="244"/>
      <c r="AH343" s="249"/>
      <c r="AI343" s="249"/>
      <c r="AJ343" s="249"/>
    </row>
    <row r="344" spans="2:36" x14ac:dyDescent="0.2">
      <c r="B344" s="65"/>
      <c r="C344" s="65"/>
      <c r="D344" s="65"/>
      <c r="E344" s="241"/>
      <c r="F344" s="242"/>
      <c r="G344" s="241"/>
      <c r="H344" s="242"/>
      <c r="I344" s="242"/>
      <c r="J344" s="65"/>
      <c r="K344" s="65"/>
      <c r="L344" s="65"/>
      <c r="M344" s="65"/>
      <c r="N344" s="65"/>
      <c r="O344" s="65"/>
      <c r="P344" s="65"/>
      <c r="Q344" s="65"/>
      <c r="R344" s="65"/>
      <c r="S344" s="65"/>
      <c r="T344" s="65"/>
      <c r="U344" s="243"/>
      <c r="V344" s="244"/>
      <c r="W344" s="245"/>
      <c r="X344" s="245"/>
      <c r="Y344" s="245"/>
      <c r="Z344" s="246"/>
      <c r="AA344" s="247"/>
      <c r="AB344" s="247"/>
      <c r="AC344" s="247"/>
      <c r="AD344" s="246"/>
      <c r="AE344" s="248"/>
      <c r="AF344" s="244"/>
      <c r="AG344" s="244"/>
      <c r="AH344" s="249"/>
      <c r="AI344" s="249"/>
      <c r="AJ344" s="249"/>
    </row>
    <row r="345" spans="2:36" x14ac:dyDescent="0.2">
      <c r="B345" s="65"/>
      <c r="C345" s="65"/>
      <c r="D345" s="65"/>
      <c r="E345" s="241"/>
      <c r="F345" s="242"/>
      <c r="G345" s="241"/>
      <c r="H345" s="242"/>
      <c r="I345" s="242"/>
      <c r="J345" s="65"/>
      <c r="K345" s="65"/>
      <c r="L345" s="65"/>
      <c r="M345" s="65"/>
      <c r="N345" s="65"/>
      <c r="O345" s="65"/>
      <c r="P345" s="65"/>
      <c r="Q345" s="65"/>
      <c r="R345" s="65"/>
      <c r="S345" s="65"/>
      <c r="T345" s="65"/>
      <c r="U345" s="243"/>
      <c r="V345" s="244"/>
      <c r="W345" s="245"/>
      <c r="X345" s="245"/>
      <c r="Y345" s="245"/>
      <c r="Z345" s="246"/>
      <c r="AA345" s="247"/>
      <c r="AB345" s="247"/>
      <c r="AC345" s="247"/>
      <c r="AD345" s="246"/>
      <c r="AE345" s="248"/>
      <c r="AF345" s="244"/>
      <c r="AG345" s="244"/>
      <c r="AH345" s="249"/>
      <c r="AI345" s="249"/>
      <c r="AJ345" s="249"/>
    </row>
    <row r="346" spans="2:36" x14ac:dyDescent="0.2">
      <c r="B346" s="65"/>
      <c r="C346" s="65"/>
      <c r="D346" s="65"/>
      <c r="E346" s="241"/>
      <c r="F346" s="242"/>
      <c r="G346" s="241"/>
      <c r="H346" s="242"/>
      <c r="I346" s="242"/>
      <c r="J346" s="65"/>
      <c r="K346" s="65"/>
      <c r="L346" s="65"/>
      <c r="M346" s="65"/>
      <c r="N346" s="65"/>
      <c r="O346" s="65"/>
      <c r="P346" s="65"/>
      <c r="Q346" s="65"/>
      <c r="R346" s="65"/>
      <c r="S346" s="65"/>
      <c r="T346" s="65"/>
      <c r="U346" s="243"/>
      <c r="V346" s="244"/>
      <c r="W346" s="245"/>
      <c r="X346" s="245"/>
      <c r="Y346" s="245"/>
      <c r="Z346" s="246"/>
      <c r="AA346" s="247"/>
      <c r="AB346" s="247"/>
      <c r="AC346" s="247"/>
      <c r="AD346" s="246"/>
      <c r="AE346" s="248"/>
      <c r="AF346" s="244"/>
      <c r="AG346" s="244"/>
      <c r="AH346" s="249"/>
      <c r="AI346" s="249"/>
      <c r="AJ346" s="249"/>
    </row>
    <row r="347" spans="2:36" x14ac:dyDescent="0.2">
      <c r="B347" s="65"/>
      <c r="C347" s="65"/>
      <c r="D347" s="65"/>
      <c r="E347" s="241"/>
      <c r="F347" s="242"/>
      <c r="G347" s="241"/>
      <c r="H347" s="242"/>
      <c r="I347" s="242"/>
      <c r="J347" s="65"/>
      <c r="K347" s="65"/>
      <c r="L347" s="65"/>
      <c r="M347" s="65"/>
      <c r="N347" s="65"/>
      <c r="O347" s="65"/>
      <c r="P347" s="65"/>
      <c r="Q347" s="65"/>
      <c r="R347" s="65"/>
      <c r="S347" s="65"/>
      <c r="T347" s="65"/>
      <c r="U347" s="243"/>
      <c r="V347" s="244"/>
      <c r="W347" s="245"/>
      <c r="X347" s="245"/>
      <c r="Y347" s="245"/>
      <c r="Z347" s="246"/>
      <c r="AA347" s="247"/>
      <c r="AB347" s="247"/>
      <c r="AC347" s="247"/>
      <c r="AD347" s="246"/>
      <c r="AE347" s="248"/>
      <c r="AF347" s="244"/>
      <c r="AG347" s="244"/>
      <c r="AH347" s="249"/>
      <c r="AI347" s="249"/>
      <c r="AJ347" s="249"/>
    </row>
    <row r="348" spans="2:36" x14ac:dyDescent="0.2">
      <c r="B348" s="65"/>
      <c r="C348" s="65"/>
      <c r="D348" s="65"/>
      <c r="E348" s="241"/>
      <c r="F348" s="242"/>
      <c r="G348" s="241"/>
      <c r="H348" s="242"/>
      <c r="I348" s="242"/>
      <c r="J348" s="65"/>
      <c r="K348" s="65"/>
      <c r="L348" s="65"/>
      <c r="M348" s="65"/>
      <c r="N348" s="65"/>
      <c r="O348" s="65"/>
      <c r="P348" s="65"/>
      <c r="Q348" s="65"/>
      <c r="R348" s="65"/>
      <c r="S348" s="65"/>
      <c r="T348" s="65"/>
      <c r="U348" s="243"/>
      <c r="V348" s="244"/>
      <c r="W348" s="245"/>
      <c r="X348" s="245"/>
      <c r="Y348" s="245"/>
      <c r="Z348" s="246"/>
      <c r="AA348" s="247"/>
      <c r="AB348" s="247"/>
      <c r="AC348" s="247"/>
      <c r="AD348" s="246"/>
      <c r="AE348" s="248"/>
      <c r="AF348" s="244"/>
      <c r="AG348" s="244"/>
      <c r="AH348" s="249"/>
      <c r="AI348" s="249"/>
      <c r="AJ348" s="249"/>
    </row>
    <row r="349" spans="2:36" x14ac:dyDescent="0.2">
      <c r="B349" s="65"/>
      <c r="C349" s="65"/>
      <c r="D349" s="65"/>
      <c r="E349" s="241"/>
      <c r="F349" s="242"/>
      <c r="G349" s="241"/>
      <c r="H349" s="242"/>
      <c r="I349" s="242"/>
      <c r="J349" s="65"/>
      <c r="K349" s="65"/>
      <c r="L349" s="65"/>
      <c r="M349" s="65"/>
      <c r="N349" s="65"/>
      <c r="O349" s="65"/>
      <c r="P349" s="65"/>
      <c r="Q349" s="65"/>
      <c r="R349" s="65"/>
      <c r="S349" s="65"/>
      <c r="T349" s="65"/>
      <c r="U349" s="243"/>
      <c r="V349" s="244"/>
      <c r="W349" s="245"/>
      <c r="X349" s="245"/>
      <c r="Y349" s="245"/>
      <c r="Z349" s="246"/>
      <c r="AA349" s="247"/>
      <c r="AB349" s="247"/>
      <c r="AC349" s="247"/>
      <c r="AD349" s="246"/>
      <c r="AE349" s="248"/>
      <c r="AF349" s="244"/>
      <c r="AG349" s="244"/>
      <c r="AH349" s="249"/>
      <c r="AI349" s="249"/>
      <c r="AJ349" s="249"/>
    </row>
    <row r="350" spans="2:36" x14ac:dyDescent="0.2">
      <c r="B350" s="65"/>
      <c r="C350" s="65"/>
      <c r="D350" s="65"/>
      <c r="E350" s="241"/>
      <c r="F350" s="242"/>
      <c r="G350" s="241"/>
      <c r="H350" s="242"/>
      <c r="I350" s="242"/>
      <c r="J350" s="65"/>
      <c r="K350" s="65"/>
      <c r="L350" s="65"/>
      <c r="M350" s="65"/>
      <c r="N350" s="65"/>
      <c r="O350" s="65"/>
      <c r="P350" s="65"/>
      <c r="Q350" s="65"/>
      <c r="R350" s="65"/>
      <c r="S350" s="65"/>
      <c r="T350" s="65"/>
      <c r="U350" s="243"/>
      <c r="V350" s="244"/>
      <c r="W350" s="245"/>
      <c r="X350" s="245"/>
      <c r="Y350" s="245"/>
      <c r="Z350" s="246"/>
      <c r="AA350" s="247"/>
      <c r="AB350" s="247"/>
      <c r="AC350" s="247"/>
      <c r="AD350" s="246"/>
      <c r="AE350" s="248"/>
      <c r="AF350" s="244"/>
      <c r="AG350" s="244"/>
      <c r="AH350" s="249"/>
      <c r="AI350" s="249"/>
      <c r="AJ350" s="249"/>
    </row>
    <row r="351" spans="2:36" x14ac:dyDescent="0.2">
      <c r="B351" s="65"/>
      <c r="C351" s="65"/>
      <c r="D351" s="65"/>
      <c r="E351" s="241"/>
      <c r="F351" s="242"/>
      <c r="G351" s="241"/>
      <c r="H351" s="242"/>
      <c r="I351" s="242"/>
      <c r="J351" s="65"/>
      <c r="K351" s="65"/>
      <c r="L351" s="65"/>
      <c r="M351" s="65"/>
      <c r="N351" s="65"/>
      <c r="O351" s="65"/>
      <c r="P351" s="65"/>
      <c r="Q351" s="65"/>
      <c r="R351" s="65"/>
      <c r="S351" s="65"/>
      <c r="T351" s="65"/>
      <c r="U351" s="243"/>
      <c r="V351" s="244"/>
      <c r="W351" s="245"/>
      <c r="X351" s="245"/>
      <c r="Y351" s="245"/>
      <c r="Z351" s="246"/>
      <c r="AA351" s="247"/>
      <c r="AB351" s="247"/>
      <c r="AC351" s="247"/>
      <c r="AD351" s="246"/>
      <c r="AE351" s="248"/>
      <c r="AF351" s="244"/>
      <c r="AG351" s="244"/>
      <c r="AH351" s="249"/>
      <c r="AI351" s="249"/>
      <c r="AJ351" s="249"/>
    </row>
    <row r="352" spans="2:36" x14ac:dyDescent="0.2">
      <c r="B352" s="65"/>
      <c r="C352" s="65"/>
      <c r="D352" s="65"/>
      <c r="E352" s="241"/>
      <c r="F352" s="242"/>
      <c r="G352" s="241"/>
      <c r="H352" s="242"/>
      <c r="I352" s="242"/>
      <c r="J352" s="65"/>
      <c r="K352" s="65"/>
      <c r="L352" s="65"/>
      <c r="M352" s="65"/>
      <c r="N352" s="65"/>
      <c r="O352" s="65"/>
      <c r="P352" s="65"/>
      <c r="Q352" s="65"/>
      <c r="R352" s="65"/>
      <c r="S352" s="65"/>
      <c r="T352" s="65"/>
      <c r="U352" s="243"/>
      <c r="V352" s="244"/>
      <c r="W352" s="245"/>
      <c r="X352" s="245"/>
      <c r="Y352" s="245"/>
      <c r="Z352" s="246"/>
      <c r="AA352" s="247"/>
      <c r="AB352" s="247"/>
      <c r="AC352" s="247"/>
      <c r="AD352" s="246"/>
      <c r="AE352" s="248"/>
      <c r="AF352" s="244"/>
      <c r="AG352" s="244"/>
      <c r="AH352" s="249"/>
      <c r="AI352" s="249"/>
      <c r="AJ352" s="249"/>
    </row>
    <row r="353" spans="2:36" x14ac:dyDescent="0.2">
      <c r="B353" s="65"/>
      <c r="C353" s="65"/>
      <c r="D353" s="65"/>
      <c r="E353" s="241"/>
      <c r="F353" s="242"/>
      <c r="G353" s="241"/>
      <c r="H353" s="242"/>
      <c r="I353" s="242"/>
      <c r="J353" s="65"/>
      <c r="K353" s="65"/>
      <c r="L353" s="65"/>
      <c r="M353" s="65"/>
      <c r="N353" s="65"/>
      <c r="O353" s="65"/>
      <c r="P353" s="65"/>
      <c r="Q353" s="65"/>
      <c r="R353" s="65"/>
      <c r="S353" s="65"/>
      <c r="T353" s="65"/>
      <c r="U353" s="243"/>
      <c r="V353" s="244"/>
      <c r="W353" s="245"/>
      <c r="X353" s="245"/>
      <c r="Y353" s="245"/>
      <c r="Z353" s="246"/>
      <c r="AA353" s="247"/>
      <c r="AB353" s="247"/>
      <c r="AC353" s="247"/>
      <c r="AD353" s="246"/>
      <c r="AE353" s="248"/>
      <c r="AF353" s="244"/>
      <c r="AG353" s="244"/>
      <c r="AH353" s="249"/>
      <c r="AI353" s="249"/>
      <c r="AJ353" s="249"/>
    </row>
    <row r="354" spans="2:36" x14ac:dyDescent="0.2">
      <c r="B354" s="65"/>
      <c r="C354" s="65"/>
      <c r="D354" s="65"/>
      <c r="E354" s="241"/>
      <c r="F354" s="242"/>
      <c r="G354" s="241"/>
      <c r="H354" s="242"/>
      <c r="I354" s="242"/>
      <c r="J354" s="65"/>
      <c r="K354" s="65"/>
      <c r="L354" s="65"/>
      <c r="M354" s="65"/>
      <c r="N354" s="65"/>
      <c r="O354" s="65"/>
      <c r="P354" s="65"/>
      <c r="Q354" s="65"/>
      <c r="R354" s="65"/>
      <c r="S354" s="65"/>
      <c r="T354" s="65"/>
      <c r="U354" s="243"/>
      <c r="V354" s="244"/>
      <c r="W354" s="245"/>
      <c r="X354" s="245"/>
      <c r="Y354" s="245"/>
      <c r="Z354" s="246"/>
      <c r="AA354" s="247"/>
      <c r="AB354" s="247"/>
      <c r="AC354" s="247"/>
      <c r="AD354" s="246"/>
      <c r="AE354" s="248"/>
      <c r="AF354" s="244"/>
      <c r="AG354" s="244"/>
      <c r="AH354" s="249"/>
      <c r="AI354" s="249"/>
      <c r="AJ354" s="249"/>
    </row>
    <row r="355" spans="2:36" x14ac:dyDescent="0.2">
      <c r="B355" s="65"/>
      <c r="C355" s="65"/>
      <c r="D355" s="65"/>
      <c r="E355" s="241"/>
      <c r="F355" s="242"/>
      <c r="G355" s="241"/>
      <c r="H355" s="242"/>
      <c r="I355" s="242"/>
      <c r="J355" s="65"/>
      <c r="K355" s="65"/>
      <c r="L355" s="65"/>
      <c r="M355" s="65"/>
      <c r="N355" s="65"/>
      <c r="O355" s="65"/>
      <c r="P355" s="65"/>
      <c r="Q355" s="65"/>
      <c r="R355" s="65"/>
      <c r="S355" s="65"/>
      <c r="T355" s="65"/>
      <c r="U355" s="243"/>
      <c r="V355" s="244"/>
      <c r="W355" s="245"/>
      <c r="X355" s="245"/>
      <c r="Y355" s="245"/>
      <c r="Z355" s="246"/>
      <c r="AA355" s="247"/>
      <c r="AB355" s="247"/>
      <c r="AC355" s="247"/>
      <c r="AD355" s="246"/>
      <c r="AE355" s="248"/>
      <c r="AF355" s="244"/>
      <c r="AG355" s="244"/>
      <c r="AH355" s="249"/>
      <c r="AI355" s="249"/>
      <c r="AJ355" s="249"/>
    </row>
    <row r="356" spans="2:36" x14ac:dyDescent="0.2">
      <c r="B356" s="65"/>
      <c r="C356" s="65"/>
      <c r="D356" s="65"/>
      <c r="E356" s="241"/>
      <c r="F356" s="242"/>
      <c r="G356" s="241"/>
      <c r="H356" s="242"/>
      <c r="I356" s="242"/>
      <c r="J356" s="65"/>
      <c r="K356" s="65"/>
      <c r="L356" s="65"/>
      <c r="M356" s="65"/>
      <c r="N356" s="65"/>
      <c r="O356" s="65"/>
      <c r="P356" s="65"/>
      <c r="Q356" s="65"/>
      <c r="R356" s="65"/>
      <c r="S356" s="65"/>
      <c r="T356" s="65"/>
      <c r="U356" s="243"/>
      <c r="V356" s="244"/>
      <c r="W356" s="245"/>
      <c r="X356" s="245"/>
      <c r="Y356" s="245"/>
      <c r="Z356" s="246"/>
      <c r="AA356" s="247"/>
      <c r="AB356" s="247"/>
      <c r="AC356" s="247"/>
      <c r="AD356" s="246"/>
      <c r="AE356" s="248"/>
      <c r="AF356" s="244"/>
      <c r="AG356" s="244"/>
      <c r="AH356" s="249"/>
      <c r="AI356" s="249"/>
      <c r="AJ356" s="249"/>
    </row>
    <row r="357" spans="2:36" x14ac:dyDescent="0.2">
      <c r="B357" s="65"/>
      <c r="C357" s="65"/>
      <c r="D357" s="65"/>
      <c r="E357" s="241"/>
      <c r="F357" s="242"/>
      <c r="G357" s="241"/>
      <c r="H357" s="242"/>
      <c r="I357" s="242"/>
      <c r="J357" s="65"/>
      <c r="K357" s="65"/>
      <c r="L357" s="65"/>
      <c r="M357" s="65"/>
      <c r="N357" s="65"/>
      <c r="O357" s="65"/>
      <c r="P357" s="65"/>
      <c r="Q357" s="65"/>
      <c r="R357" s="65"/>
      <c r="S357" s="65"/>
      <c r="T357" s="65"/>
      <c r="U357" s="243"/>
      <c r="V357" s="244"/>
      <c r="W357" s="245"/>
      <c r="X357" s="245"/>
      <c r="Y357" s="245"/>
      <c r="Z357" s="246"/>
      <c r="AA357" s="247"/>
      <c r="AB357" s="247"/>
      <c r="AC357" s="247"/>
      <c r="AD357" s="246"/>
      <c r="AE357" s="248"/>
      <c r="AF357" s="244"/>
      <c r="AG357" s="244"/>
      <c r="AH357" s="249"/>
      <c r="AI357" s="249"/>
      <c r="AJ357" s="249"/>
    </row>
    <row r="358" spans="2:36" x14ac:dyDescent="0.2">
      <c r="B358" s="65"/>
      <c r="C358" s="65"/>
      <c r="D358" s="65"/>
      <c r="E358" s="241"/>
      <c r="F358" s="242"/>
      <c r="G358" s="241"/>
      <c r="H358" s="242"/>
      <c r="I358" s="242"/>
      <c r="J358" s="65"/>
      <c r="K358" s="65"/>
      <c r="L358" s="65"/>
      <c r="M358" s="65"/>
      <c r="N358" s="65"/>
      <c r="O358" s="65"/>
      <c r="P358" s="65"/>
      <c r="Q358" s="65"/>
      <c r="R358" s="65"/>
      <c r="S358" s="65"/>
      <c r="T358" s="65"/>
      <c r="U358" s="243"/>
      <c r="V358" s="244"/>
      <c r="W358" s="245"/>
      <c r="X358" s="245"/>
      <c r="Y358" s="245"/>
      <c r="Z358" s="246"/>
      <c r="AA358" s="247"/>
      <c r="AB358" s="247"/>
      <c r="AC358" s="247"/>
      <c r="AD358" s="246"/>
      <c r="AE358" s="248"/>
      <c r="AF358" s="244"/>
      <c r="AG358" s="244"/>
      <c r="AH358" s="249"/>
      <c r="AI358" s="249"/>
      <c r="AJ358" s="249"/>
    </row>
    <row r="359" spans="2:36" x14ac:dyDescent="0.2">
      <c r="B359" s="65"/>
      <c r="C359" s="65"/>
      <c r="D359" s="65"/>
      <c r="E359" s="241"/>
      <c r="F359" s="242"/>
      <c r="G359" s="241"/>
      <c r="H359" s="242"/>
      <c r="I359" s="242"/>
      <c r="J359" s="65"/>
      <c r="K359" s="65"/>
      <c r="L359" s="65"/>
      <c r="M359" s="65"/>
      <c r="N359" s="65"/>
      <c r="O359" s="65"/>
      <c r="P359" s="65"/>
      <c r="Q359" s="65"/>
      <c r="R359" s="65"/>
      <c r="S359" s="65"/>
      <c r="T359" s="65"/>
      <c r="U359" s="243"/>
      <c r="V359" s="244"/>
      <c r="W359" s="245"/>
      <c r="X359" s="245"/>
      <c r="Y359" s="245"/>
      <c r="Z359" s="246"/>
      <c r="AA359" s="247"/>
      <c r="AB359" s="247"/>
      <c r="AC359" s="247"/>
      <c r="AD359" s="246"/>
      <c r="AE359" s="248"/>
      <c r="AF359" s="244"/>
      <c r="AG359" s="244"/>
      <c r="AH359" s="249"/>
      <c r="AI359" s="249"/>
      <c r="AJ359" s="249"/>
    </row>
    <row r="360" spans="2:36" x14ac:dyDescent="0.2">
      <c r="B360" s="65"/>
      <c r="C360" s="65"/>
      <c r="D360" s="65"/>
      <c r="E360" s="241"/>
      <c r="F360" s="242"/>
      <c r="G360" s="241"/>
      <c r="H360" s="242"/>
      <c r="I360" s="242"/>
      <c r="J360" s="65"/>
      <c r="K360" s="65"/>
      <c r="L360" s="65"/>
      <c r="M360" s="65"/>
      <c r="N360" s="65"/>
      <c r="O360" s="65"/>
      <c r="P360" s="65"/>
      <c r="Q360" s="65"/>
      <c r="R360" s="65"/>
      <c r="S360" s="65"/>
      <c r="T360" s="65"/>
      <c r="U360" s="243"/>
      <c r="V360" s="244"/>
      <c r="W360" s="245"/>
      <c r="X360" s="245"/>
      <c r="Y360" s="245"/>
      <c r="Z360" s="246"/>
      <c r="AA360" s="247"/>
      <c r="AB360" s="247"/>
      <c r="AC360" s="247"/>
      <c r="AD360" s="246"/>
      <c r="AE360" s="248"/>
      <c r="AF360" s="244"/>
      <c r="AG360" s="244"/>
      <c r="AH360" s="249"/>
      <c r="AI360" s="249"/>
      <c r="AJ360" s="249"/>
    </row>
    <row r="361" spans="2:36" x14ac:dyDescent="0.2">
      <c r="B361" s="65"/>
      <c r="C361" s="65"/>
      <c r="D361" s="65"/>
      <c r="E361" s="241"/>
      <c r="F361" s="242"/>
      <c r="G361" s="241"/>
      <c r="H361" s="242"/>
      <c r="I361" s="242"/>
      <c r="J361" s="65"/>
      <c r="K361" s="65"/>
      <c r="L361" s="65"/>
      <c r="M361" s="65"/>
      <c r="N361" s="65"/>
      <c r="O361" s="65"/>
      <c r="P361" s="65"/>
      <c r="Q361" s="65"/>
      <c r="R361" s="65"/>
      <c r="S361" s="65"/>
      <c r="T361" s="65"/>
      <c r="U361" s="243"/>
      <c r="V361" s="244"/>
      <c r="W361" s="245"/>
      <c r="X361" s="245"/>
      <c r="Y361" s="245"/>
      <c r="Z361" s="246"/>
      <c r="AA361" s="247"/>
      <c r="AB361" s="247"/>
      <c r="AC361" s="247"/>
      <c r="AD361" s="246"/>
      <c r="AE361" s="248"/>
      <c r="AF361" s="244"/>
      <c r="AG361" s="244"/>
      <c r="AH361" s="249"/>
      <c r="AI361" s="249"/>
      <c r="AJ361" s="249"/>
    </row>
    <row r="362" spans="2:36" x14ac:dyDescent="0.2">
      <c r="B362" s="65"/>
      <c r="C362" s="65"/>
      <c r="D362" s="65"/>
      <c r="E362" s="241"/>
      <c r="F362" s="242"/>
      <c r="G362" s="241"/>
      <c r="H362" s="242"/>
      <c r="I362" s="242"/>
      <c r="J362" s="65"/>
      <c r="K362" s="65"/>
      <c r="L362" s="65"/>
      <c r="M362" s="65"/>
      <c r="N362" s="65"/>
      <c r="O362" s="65"/>
      <c r="P362" s="65"/>
      <c r="Q362" s="65"/>
      <c r="R362" s="65"/>
      <c r="S362" s="65"/>
      <c r="T362" s="65"/>
      <c r="U362" s="243"/>
      <c r="V362" s="244"/>
      <c r="W362" s="245"/>
      <c r="X362" s="245"/>
      <c r="Y362" s="245"/>
      <c r="Z362" s="246"/>
      <c r="AA362" s="247"/>
      <c r="AB362" s="247"/>
      <c r="AC362" s="247"/>
      <c r="AD362" s="246"/>
      <c r="AE362" s="248"/>
      <c r="AF362" s="244"/>
      <c r="AG362" s="244"/>
      <c r="AH362" s="249"/>
      <c r="AI362" s="249"/>
      <c r="AJ362" s="249"/>
    </row>
    <row r="363" spans="2:36" x14ac:dyDescent="0.2">
      <c r="B363" s="65"/>
      <c r="C363" s="65"/>
      <c r="D363" s="65"/>
      <c r="E363" s="241"/>
      <c r="F363" s="242"/>
      <c r="G363" s="241"/>
      <c r="H363" s="242"/>
      <c r="I363" s="242"/>
      <c r="J363" s="65"/>
      <c r="K363" s="65"/>
      <c r="L363" s="65"/>
      <c r="M363" s="65"/>
      <c r="N363" s="65"/>
      <c r="O363" s="65"/>
      <c r="P363" s="65"/>
      <c r="Q363" s="65"/>
      <c r="R363" s="65"/>
      <c r="S363" s="65"/>
      <c r="T363" s="65"/>
      <c r="U363" s="243"/>
      <c r="V363" s="244"/>
      <c r="W363" s="245"/>
      <c r="X363" s="245"/>
      <c r="Y363" s="245"/>
      <c r="Z363" s="246"/>
      <c r="AA363" s="247"/>
      <c r="AB363" s="247"/>
      <c r="AC363" s="247"/>
      <c r="AD363" s="246"/>
      <c r="AE363" s="248"/>
      <c r="AF363" s="244"/>
      <c r="AG363" s="244"/>
      <c r="AH363" s="249"/>
      <c r="AI363" s="249"/>
      <c r="AJ363" s="249"/>
    </row>
    <row r="364" spans="2:36" x14ac:dyDescent="0.2">
      <c r="B364" s="65"/>
      <c r="C364" s="65"/>
      <c r="D364" s="65"/>
      <c r="E364" s="241"/>
      <c r="F364" s="242"/>
      <c r="G364" s="241"/>
      <c r="H364" s="242"/>
      <c r="I364" s="242"/>
      <c r="J364" s="65"/>
      <c r="K364" s="65"/>
      <c r="L364" s="65"/>
      <c r="M364" s="65"/>
      <c r="N364" s="65"/>
      <c r="O364" s="65"/>
      <c r="P364" s="65"/>
      <c r="Q364" s="65"/>
      <c r="R364" s="65"/>
      <c r="S364" s="65"/>
      <c r="T364" s="65"/>
      <c r="U364" s="243"/>
      <c r="V364" s="244"/>
      <c r="W364" s="245"/>
      <c r="X364" s="245"/>
      <c r="Y364" s="245"/>
      <c r="Z364" s="246"/>
      <c r="AA364" s="247"/>
      <c r="AB364" s="247"/>
      <c r="AC364" s="247"/>
      <c r="AD364" s="246"/>
      <c r="AE364" s="248"/>
      <c r="AF364" s="244"/>
      <c r="AG364" s="244"/>
      <c r="AH364" s="249"/>
      <c r="AI364" s="249"/>
      <c r="AJ364" s="249"/>
    </row>
    <row r="365" spans="2:36" x14ac:dyDescent="0.2">
      <c r="B365" s="65"/>
      <c r="C365" s="65"/>
      <c r="D365" s="65"/>
      <c r="E365" s="241"/>
      <c r="F365" s="242"/>
      <c r="G365" s="241"/>
      <c r="H365" s="242"/>
      <c r="I365" s="242"/>
      <c r="J365" s="65"/>
      <c r="K365" s="65"/>
      <c r="L365" s="65"/>
      <c r="M365" s="65"/>
      <c r="N365" s="65"/>
      <c r="O365" s="65"/>
      <c r="P365" s="65"/>
      <c r="Q365" s="65"/>
      <c r="R365" s="65"/>
      <c r="S365" s="65"/>
      <c r="T365" s="65"/>
      <c r="U365" s="243"/>
      <c r="V365" s="244"/>
      <c r="W365" s="245"/>
      <c r="X365" s="245"/>
      <c r="Y365" s="245"/>
      <c r="Z365" s="246"/>
      <c r="AA365" s="247"/>
      <c r="AB365" s="247"/>
      <c r="AC365" s="247"/>
      <c r="AD365" s="246"/>
      <c r="AE365" s="248"/>
      <c r="AF365" s="244"/>
      <c r="AG365" s="244"/>
      <c r="AH365" s="249"/>
      <c r="AI365" s="249"/>
      <c r="AJ365" s="249"/>
    </row>
    <row r="366" spans="2:36" x14ac:dyDescent="0.2">
      <c r="B366" s="65"/>
      <c r="C366" s="65"/>
      <c r="D366" s="65"/>
      <c r="E366" s="241"/>
      <c r="F366" s="242"/>
      <c r="G366" s="241"/>
      <c r="H366" s="242"/>
      <c r="I366" s="242"/>
      <c r="J366" s="65"/>
      <c r="K366" s="65"/>
      <c r="L366" s="65"/>
      <c r="M366" s="65"/>
      <c r="N366" s="65"/>
      <c r="O366" s="65"/>
      <c r="P366" s="65"/>
      <c r="Q366" s="65"/>
      <c r="R366" s="65"/>
      <c r="S366" s="65"/>
      <c r="T366" s="65"/>
      <c r="U366" s="243"/>
      <c r="V366" s="244"/>
      <c r="W366" s="245"/>
      <c r="X366" s="245"/>
      <c r="Y366" s="245"/>
      <c r="Z366" s="246"/>
      <c r="AA366" s="247"/>
      <c r="AB366" s="247"/>
      <c r="AC366" s="247"/>
      <c r="AD366" s="246"/>
      <c r="AE366" s="248"/>
      <c r="AF366" s="244"/>
      <c r="AG366" s="244"/>
      <c r="AH366" s="249"/>
      <c r="AI366" s="249"/>
      <c r="AJ366" s="249"/>
    </row>
    <row r="367" spans="2:36" x14ac:dyDescent="0.2">
      <c r="B367" s="65"/>
      <c r="C367" s="65"/>
      <c r="D367" s="65"/>
      <c r="E367" s="241"/>
      <c r="F367" s="242"/>
      <c r="G367" s="241"/>
      <c r="H367" s="242"/>
      <c r="I367" s="242"/>
      <c r="J367" s="65"/>
      <c r="K367" s="65"/>
      <c r="L367" s="65"/>
      <c r="M367" s="65"/>
      <c r="N367" s="65"/>
      <c r="O367" s="65"/>
      <c r="P367" s="65"/>
      <c r="Q367" s="65"/>
      <c r="R367" s="65"/>
      <c r="S367" s="65"/>
      <c r="T367" s="65"/>
      <c r="U367" s="243"/>
      <c r="V367" s="244"/>
      <c r="W367" s="245"/>
      <c r="X367" s="245"/>
      <c r="Y367" s="245"/>
      <c r="Z367" s="246"/>
      <c r="AA367" s="247"/>
      <c r="AB367" s="247"/>
      <c r="AC367" s="247"/>
      <c r="AD367" s="246"/>
      <c r="AE367" s="248"/>
      <c r="AF367" s="244"/>
      <c r="AG367" s="244"/>
      <c r="AH367" s="249"/>
      <c r="AI367" s="249"/>
      <c r="AJ367" s="249"/>
    </row>
    <row r="368" spans="2:36" x14ac:dyDescent="0.2">
      <c r="B368" s="65"/>
      <c r="C368" s="65"/>
      <c r="D368" s="65"/>
      <c r="E368" s="241"/>
      <c r="F368" s="242"/>
      <c r="G368" s="241"/>
      <c r="H368" s="242"/>
      <c r="I368" s="242"/>
      <c r="J368" s="65"/>
      <c r="K368" s="65"/>
      <c r="L368" s="65"/>
      <c r="M368" s="65"/>
      <c r="N368" s="65"/>
      <c r="O368" s="65"/>
      <c r="P368" s="65"/>
      <c r="Q368" s="65"/>
      <c r="R368" s="65"/>
      <c r="S368" s="65"/>
      <c r="T368" s="65"/>
      <c r="U368" s="243"/>
      <c r="V368" s="244"/>
      <c r="W368" s="245"/>
      <c r="X368" s="245"/>
      <c r="Y368" s="245"/>
      <c r="Z368" s="246"/>
      <c r="AA368" s="247"/>
      <c r="AB368" s="247"/>
      <c r="AC368" s="247"/>
      <c r="AD368" s="246"/>
      <c r="AE368" s="248"/>
      <c r="AF368" s="244"/>
      <c r="AG368" s="244"/>
      <c r="AH368" s="249"/>
      <c r="AI368" s="249"/>
      <c r="AJ368" s="249"/>
    </row>
    <row r="369" spans="2:36" x14ac:dyDescent="0.2">
      <c r="B369" s="65"/>
      <c r="C369" s="65"/>
      <c r="D369" s="65"/>
      <c r="E369" s="241"/>
      <c r="F369" s="242"/>
      <c r="G369" s="241"/>
      <c r="H369" s="242"/>
      <c r="I369" s="242"/>
      <c r="J369" s="65"/>
      <c r="K369" s="65"/>
      <c r="L369" s="65"/>
      <c r="M369" s="65"/>
      <c r="N369" s="65"/>
      <c r="O369" s="65"/>
      <c r="P369" s="65"/>
      <c r="Q369" s="65"/>
      <c r="R369" s="65"/>
      <c r="S369" s="65"/>
      <c r="T369" s="65"/>
      <c r="U369" s="243"/>
      <c r="V369" s="244"/>
      <c r="W369" s="245"/>
      <c r="X369" s="245"/>
      <c r="Y369" s="245"/>
      <c r="Z369" s="246"/>
      <c r="AA369" s="247"/>
      <c r="AB369" s="247"/>
      <c r="AC369" s="247"/>
      <c r="AD369" s="246"/>
      <c r="AE369" s="248"/>
      <c r="AF369" s="244"/>
      <c r="AG369" s="244"/>
      <c r="AH369" s="249"/>
      <c r="AI369" s="249"/>
      <c r="AJ369" s="249"/>
    </row>
    <row r="370" spans="2:36" x14ac:dyDescent="0.2">
      <c r="B370" s="65"/>
      <c r="C370" s="65"/>
      <c r="D370" s="65"/>
      <c r="E370" s="241"/>
      <c r="F370" s="242"/>
      <c r="G370" s="241"/>
      <c r="H370" s="242"/>
      <c r="I370" s="242"/>
      <c r="J370" s="65"/>
      <c r="K370" s="65"/>
      <c r="L370" s="65"/>
      <c r="M370" s="65"/>
      <c r="N370" s="65"/>
      <c r="O370" s="65"/>
      <c r="P370" s="65"/>
      <c r="Q370" s="65"/>
      <c r="R370" s="65"/>
      <c r="S370" s="65"/>
      <c r="T370" s="65"/>
      <c r="U370" s="243"/>
      <c r="V370" s="244"/>
      <c r="W370" s="245"/>
      <c r="X370" s="245"/>
      <c r="Y370" s="245"/>
      <c r="Z370" s="246"/>
      <c r="AA370" s="247"/>
      <c r="AB370" s="247"/>
      <c r="AC370" s="247"/>
      <c r="AD370" s="246"/>
      <c r="AE370" s="248"/>
      <c r="AF370" s="244"/>
      <c r="AG370" s="244"/>
      <c r="AH370" s="249"/>
      <c r="AI370" s="249"/>
      <c r="AJ370" s="249"/>
    </row>
    <row r="371" spans="2:36" x14ac:dyDescent="0.2">
      <c r="B371" s="65"/>
      <c r="C371" s="65"/>
      <c r="D371" s="65"/>
      <c r="E371" s="241"/>
      <c r="F371" s="242"/>
      <c r="G371" s="241"/>
      <c r="H371" s="242"/>
      <c r="I371" s="242"/>
      <c r="J371" s="65"/>
      <c r="K371" s="65"/>
      <c r="L371" s="65"/>
      <c r="M371" s="65"/>
      <c r="N371" s="65"/>
      <c r="O371" s="65"/>
      <c r="P371" s="65"/>
      <c r="Q371" s="65"/>
      <c r="R371" s="65"/>
      <c r="S371" s="65"/>
      <c r="T371" s="65"/>
      <c r="U371" s="243"/>
      <c r="V371" s="244"/>
      <c r="W371" s="245"/>
      <c r="X371" s="245"/>
      <c r="Y371" s="245"/>
      <c r="Z371" s="246"/>
      <c r="AA371" s="247"/>
      <c r="AB371" s="247"/>
      <c r="AC371" s="247"/>
      <c r="AD371" s="246"/>
      <c r="AE371" s="248"/>
      <c r="AF371" s="244"/>
      <c r="AG371" s="244"/>
      <c r="AH371" s="249"/>
      <c r="AI371" s="249"/>
      <c r="AJ371" s="249"/>
    </row>
    <row r="372" spans="2:36" x14ac:dyDescent="0.2">
      <c r="B372" s="65"/>
      <c r="C372" s="65"/>
      <c r="D372" s="65"/>
      <c r="E372" s="241"/>
      <c r="F372" s="242"/>
      <c r="G372" s="241"/>
      <c r="H372" s="242"/>
      <c r="I372" s="242"/>
      <c r="J372" s="65"/>
      <c r="K372" s="65"/>
      <c r="L372" s="65"/>
      <c r="M372" s="65"/>
      <c r="N372" s="65"/>
      <c r="O372" s="65"/>
      <c r="P372" s="65"/>
      <c r="Q372" s="65"/>
      <c r="R372" s="65"/>
      <c r="S372" s="65"/>
      <c r="T372" s="65"/>
      <c r="U372" s="243"/>
      <c r="V372" s="244"/>
      <c r="W372" s="245"/>
      <c r="X372" s="245"/>
      <c r="Y372" s="245"/>
      <c r="Z372" s="246"/>
      <c r="AA372" s="247"/>
      <c r="AB372" s="247"/>
      <c r="AC372" s="247"/>
      <c r="AD372" s="246"/>
      <c r="AE372" s="248"/>
      <c r="AF372" s="244"/>
      <c r="AG372" s="244"/>
      <c r="AH372" s="249"/>
      <c r="AI372" s="249"/>
      <c r="AJ372" s="249"/>
    </row>
    <row r="373" spans="2:36" x14ac:dyDescent="0.2">
      <c r="B373" s="65"/>
      <c r="C373" s="65"/>
      <c r="D373" s="65"/>
      <c r="E373" s="241"/>
      <c r="F373" s="242"/>
      <c r="G373" s="241"/>
      <c r="H373" s="242"/>
      <c r="I373" s="242"/>
      <c r="J373" s="65"/>
      <c r="K373" s="65"/>
      <c r="L373" s="65"/>
      <c r="M373" s="65"/>
      <c r="N373" s="65"/>
      <c r="O373" s="65"/>
      <c r="P373" s="65"/>
      <c r="Q373" s="65"/>
      <c r="R373" s="65"/>
      <c r="S373" s="65"/>
      <c r="T373" s="65"/>
      <c r="U373" s="243"/>
      <c r="V373" s="244"/>
      <c r="W373" s="245"/>
      <c r="X373" s="245"/>
      <c r="Y373" s="245"/>
      <c r="Z373" s="246"/>
      <c r="AA373" s="247"/>
      <c r="AB373" s="247"/>
      <c r="AC373" s="247"/>
      <c r="AD373" s="246"/>
      <c r="AE373" s="248"/>
      <c r="AF373" s="244"/>
      <c r="AG373" s="244"/>
      <c r="AH373" s="249"/>
      <c r="AI373" s="249"/>
      <c r="AJ373" s="249"/>
    </row>
    <row r="374" spans="2:36" x14ac:dyDescent="0.2">
      <c r="B374" s="65"/>
      <c r="C374" s="65"/>
      <c r="D374" s="65"/>
      <c r="E374" s="241"/>
      <c r="F374" s="242"/>
      <c r="G374" s="241"/>
      <c r="H374" s="242"/>
      <c r="I374" s="242"/>
      <c r="J374" s="65"/>
      <c r="K374" s="65"/>
      <c r="L374" s="65"/>
      <c r="M374" s="65"/>
      <c r="N374" s="65"/>
      <c r="O374" s="65"/>
      <c r="P374" s="65"/>
      <c r="Q374" s="65"/>
      <c r="R374" s="65"/>
      <c r="S374" s="65"/>
      <c r="T374" s="65"/>
      <c r="U374" s="243"/>
      <c r="V374" s="244"/>
      <c r="W374" s="245"/>
      <c r="X374" s="245"/>
      <c r="Y374" s="245"/>
      <c r="Z374" s="246"/>
      <c r="AA374" s="247"/>
      <c r="AB374" s="247"/>
      <c r="AC374" s="247"/>
      <c r="AD374" s="246"/>
      <c r="AE374" s="248"/>
      <c r="AF374" s="244"/>
      <c r="AG374" s="244"/>
      <c r="AH374" s="249"/>
      <c r="AI374" s="249"/>
      <c r="AJ374" s="249"/>
    </row>
    <row r="375" spans="2:36" x14ac:dyDescent="0.2">
      <c r="B375" s="65"/>
      <c r="C375" s="65"/>
      <c r="D375" s="65"/>
      <c r="E375" s="241"/>
      <c r="F375" s="242"/>
      <c r="G375" s="241"/>
      <c r="H375" s="242"/>
      <c r="I375" s="242"/>
      <c r="J375" s="65"/>
      <c r="K375" s="65"/>
      <c r="L375" s="65"/>
      <c r="M375" s="65"/>
      <c r="N375" s="65"/>
      <c r="O375" s="65"/>
      <c r="P375" s="65"/>
      <c r="Q375" s="65"/>
      <c r="R375" s="65"/>
      <c r="S375" s="65"/>
      <c r="T375" s="65"/>
      <c r="U375" s="243"/>
      <c r="V375" s="244"/>
      <c r="W375" s="245"/>
      <c r="X375" s="245"/>
      <c r="Y375" s="245"/>
      <c r="Z375" s="246"/>
      <c r="AA375" s="247"/>
      <c r="AB375" s="247"/>
      <c r="AC375" s="247"/>
      <c r="AD375" s="246"/>
      <c r="AE375" s="248"/>
      <c r="AF375" s="244"/>
      <c r="AG375" s="244"/>
      <c r="AH375" s="249"/>
      <c r="AI375" s="249"/>
      <c r="AJ375" s="249"/>
    </row>
    <row r="376" spans="2:36" x14ac:dyDescent="0.2">
      <c r="B376" s="65"/>
      <c r="C376" s="65"/>
      <c r="D376" s="65"/>
      <c r="E376" s="241"/>
      <c r="F376" s="242"/>
      <c r="G376" s="241"/>
      <c r="H376" s="242"/>
      <c r="I376" s="242"/>
      <c r="J376" s="65"/>
      <c r="K376" s="65"/>
      <c r="L376" s="65"/>
      <c r="M376" s="65"/>
      <c r="N376" s="65"/>
      <c r="O376" s="65"/>
      <c r="P376" s="65"/>
      <c r="Q376" s="65"/>
      <c r="R376" s="65"/>
      <c r="S376" s="65"/>
      <c r="T376" s="65"/>
      <c r="U376" s="243"/>
      <c r="V376" s="244"/>
      <c r="W376" s="245"/>
      <c r="X376" s="245"/>
      <c r="Y376" s="245"/>
      <c r="Z376" s="246"/>
      <c r="AA376" s="247"/>
      <c r="AB376" s="247"/>
      <c r="AC376" s="247"/>
      <c r="AD376" s="246"/>
      <c r="AE376" s="248"/>
      <c r="AF376" s="244"/>
      <c r="AG376" s="244"/>
      <c r="AH376" s="249"/>
      <c r="AI376" s="249"/>
      <c r="AJ376" s="249"/>
    </row>
    <row r="377" spans="2:36" x14ac:dyDescent="0.2">
      <c r="B377" s="65"/>
      <c r="C377" s="65"/>
      <c r="D377" s="65"/>
      <c r="E377" s="241"/>
      <c r="F377" s="242"/>
      <c r="G377" s="241"/>
      <c r="H377" s="242"/>
      <c r="I377" s="242"/>
      <c r="J377" s="65"/>
      <c r="K377" s="65"/>
      <c r="L377" s="65"/>
      <c r="M377" s="65"/>
      <c r="N377" s="65"/>
      <c r="O377" s="65"/>
      <c r="P377" s="65"/>
      <c r="Q377" s="65"/>
      <c r="R377" s="65"/>
      <c r="S377" s="65"/>
      <c r="T377" s="65"/>
      <c r="U377" s="243"/>
      <c r="V377" s="244"/>
      <c r="W377" s="245"/>
      <c r="X377" s="245"/>
      <c r="Y377" s="245"/>
      <c r="Z377" s="246"/>
      <c r="AA377" s="247"/>
      <c r="AB377" s="247"/>
      <c r="AC377" s="247"/>
      <c r="AD377" s="246"/>
      <c r="AE377" s="248"/>
      <c r="AF377" s="244"/>
      <c r="AG377" s="244"/>
      <c r="AH377" s="249"/>
      <c r="AI377" s="249"/>
      <c r="AJ377" s="249"/>
    </row>
    <row r="378" spans="2:36" x14ac:dyDescent="0.2">
      <c r="B378" s="65"/>
      <c r="C378" s="65"/>
      <c r="D378" s="65"/>
      <c r="E378" s="241"/>
      <c r="F378" s="242"/>
      <c r="G378" s="241"/>
      <c r="H378" s="242"/>
      <c r="I378" s="242"/>
      <c r="J378" s="65"/>
      <c r="K378" s="65"/>
      <c r="L378" s="65"/>
      <c r="M378" s="65"/>
      <c r="N378" s="65"/>
      <c r="O378" s="65"/>
      <c r="P378" s="65"/>
      <c r="Q378" s="65"/>
      <c r="R378" s="65"/>
      <c r="S378" s="65"/>
      <c r="T378" s="65"/>
      <c r="U378" s="243"/>
      <c r="V378" s="244"/>
      <c r="W378" s="245"/>
      <c r="X378" s="245"/>
      <c r="Y378" s="245"/>
      <c r="Z378" s="246"/>
      <c r="AA378" s="247"/>
      <c r="AB378" s="247"/>
      <c r="AC378" s="247"/>
      <c r="AD378" s="246"/>
      <c r="AE378" s="248"/>
      <c r="AF378" s="244"/>
      <c r="AG378" s="244"/>
      <c r="AH378" s="249"/>
      <c r="AI378" s="249"/>
      <c r="AJ378" s="249"/>
    </row>
    <row r="379" spans="2:36" x14ac:dyDescent="0.2">
      <c r="B379" s="65"/>
      <c r="C379" s="65"/>
      <c r="D379" s="65"/>
      <c r="E379" s="241"/>
      <c r="F379" s="242"/>
      <c r="G379" s="241"/>
      <c r="H379" s="242"/>
      <c r="I379" s="242"/>
      <c r="J379" s="65"/>
      <c r="K379" s="65"/>
      <c r="L379" s="65"/>
      <c r="M379" s="65"/>
      <c r="N379" s="65"/>
      <c r="O379" s="65"/>
      <c r="P379" s="65"/>
      <c r="Q379" s="65"/>
      <c r="R379" s="65"/>
      <c r="S379" s="65"/>
      <c r="T379" s="65"/>
      <c r="U379" s="243"/>
      <c r="V379" s="244"/>
      <c r="W379" s="245"/>
      <c r="X379" s="245"/>
      <c r="Y379" s="245"/>
      <c r="Z379" s="246"/>
      <c r="AA379" s="247"/>
      <c r="AB379" s="247"/>
      <c r="AC379" s="247"/>
      <c r="AD379" s="246"/>
      <c r="AE379" s="248"/>
      <c r="AF379" s="244"/>
      <c r="AG379" s="244"/>
      <c r="AH379" s="249"/>
      <c r="AI379" s="249"/>
      <c r="AJ379" s="249"/>
    </row>
    <row r="380" spans="2:36" x14ac:dyDescent="0.2">
      <c r="B380" s="65"/>
      <c r="C380" s="65"/>
      <c r="D380" s="65"/>
      <c r="E380" s="241"/>
      <c r="F380" s="242"/>
      <c r="G380" s="241"/>
      <c r="H380" s="242"/>
      <c r="I380" s="242"/>
      <c r="J380" s="65"/>
      <c r="K380" s="65"/>
      <c r="L380" s="65"/>
      <c r="M380" s="65"/>
      <c r="N380" s="65"/>
      <c r="O380" s="65"/>
      <c r="P380" s="65"/>
      <c r="Q380" s="65"/>
      <c r="R380" s="65"/>
      <c r="S380" s="65"/>
      <c r="T380" s="65"/>
      <c r="U380" s="243"/>
      <c r="V380" s="244"/>
      <c r="W380" s="245"/>
      <c r="X380" s="245"/>
      <c r="Y380" s="245"/>
      <c r="Z380" s="246"/>
      <c r="AA380" s="247"/>
      <c r="AB380" s="247"/>
      <c r="AC380" s="247"/>
      <c r="AD380" s="246"/>
      <c r="AE380" s="248"/>
      <c r="AF380" s="244"/>
      <c r="AG380" s="244"/>
      <c r="AH380" s="249"/>
      <c r="AI380" s="249"/>
      <c r="AJ380" s="249"/>
    </row>
    <row r="381" spans="2:36" x14ac:dyDescent="0.2">
      <c r="B381" s="65"/>
      <c r="C381" s="65"/>
      <c r="D381" s="65"/>
      <c r="E381" s="241"/>
      <c r="F381" s="242"/>
      <c r="G381" s="241"/>
      <c r="H381" s="242"/>
      <c r="I381" s="242"/>
      <c r="J381" s="65"/>
      <c r="K381" s="65"/>
      <c r="L381" s="65"/>
      <c r="M381" s="65"/>
      <c r="N381" s="65"/>
      <c r="O381" s="65"/>
      <c r="P381" s="65"/>
      <c r="Q381" s="65"/>
      <c r="R381" s="65"/>
      <c r="S381" s="65"/>
      <c r="T381" s="65"/>
      <c r="U381" s="243"/>
      <c r="V381" s="244"/>
      <c r="W381" s="245"/>
      <c r="X381" s="245"/>
      <c r="Y381" s="245"/>
      <c r="Z381" s="246"/>
      <c r="AA381" s="247"/>
      <c r="AB381" s="247"/>
      <c r="AC381" s="247"/>
      <c r="AD381" s="246"/>
      <c r="AE381" s="248"/>
      <c r="AF381" s="244"/>
      <c r="AG381" s="244"/>
      <c r="AH381" s="249"/>
      <c r="AI381" s="249"/>
      <c r="AJ381" s="249"/>
    </row>
    <row r="382" spans="2:36" x14ac:dyDescent="0.2">
      <c r="B382" s="65"/>
      <c r="C382" s="65"/>
      <c r="D382" s="65"/>
      <c r="E382" s="241"/>
      <c r="F382" s="242"/>
      <c r="G382" s="241"/>
      <c r="H382" s="242"/>
      <c r="I382" s="242"/>
      <c r="J382" s="65"/>
      <c r="K382" s="65"/>
      <c r="L382" s="65"/>
      <c r="M382" s="65"/>
      <c r="N382" s="65"/>
      <c r="O382" s="65"/>
      <c r="P382" s="65"/>
      <c r="Q382" s="65"/>
      <c r="R382" s="65"/>
      <c r="S382" s="65"/>
      <c r="T382" s="65"/>
      <c r="U382" s="243"/>
      <c r="V382" s="244"/>
      <c r="W382" s="245"/>
      <c r="X382" s="245"/>
      <c r="Y382" s="245"/>
      <c r="Z382" s="246"/>
      <c r="AA382" s="247"/>
      <c r="AB382" s="247"/>
      <c r="AC382" s="247"/>
      <c r="AD382" s="246"/>
      <c r="AE382" s="248"/>
      <c r="AF382" s="244"/>
      <c r="AG382" s="244"/>
      <c r="AH382" s="249"/>
      <c r="AI382" s="249"/>
      <c r="AJ382" s="249"/>
    </row>
    <row r="383" spans="2:36" x14ac:dyDescent="0.2">
      <c r="B383" s="65"/>
      <c r="C383" s="65"/>
      <c r="D383" s="65"/>
      <c r="E383" s="241"/>
      <c r="F383" s="242"/>
      <c r="G383" s="241"/>
      <c r="H383" s="242"/>
      <c r="I383" s="242"/>
      <c r="J383" s="65"/>
      <c r="K383" s="65"/>
      <c r="L383" s="65"/>
      <c r="M383" s="65"/>
      <c r="N383" s="65"/>
      <c r="O383" s="65"/>
      <c r="P383" s="65"/>
      <c r="Q383" s="65"/>
      <c r="R383" s="65"/>
      <c r="S383" s="65"/>
      <c r="T383" s="65"/>
      <c r="U383" s="243"/>
      <c r="V383" s="244"/>
      <c r="W383" s="245"/>
      <c r="X383" s="245"/>
      <c r="Y383" s="245"/>
      <c r="Z383" s="246"/>
      <c r="AA383" s="247"/>
      <c r="AB383" s="247"/>
      <c r="AC383" s="247"/>
      <c r="AD383" s="246"/>
      <c r="AE383" s="248"/>
      <c r="AF383" s="244"/>
      <c r="AG383" s="244"/>
      <c r="AH383" s="249"/>
      <c r="AI383" s="249"/>
      <c r="AJ383" s="249"/>
    </row>
    <row r="384" spans="2:36" x14ac:dyDescent="0.2">
      <c r="B384" s="65"/>
      <c r="C384" s="65"/>
      <c r="D384" s="65"/>
      <c r="E384" s="241"/>
      <c r="F384" s="242"/>
      <c r="G384" s="241"/>
      <c r="H384" s="242"/>
      <c r="I384" s="242"/>
      <c r="J384" s="65"/>
      <c r="K384" s="65"/>
      <c r="L384" s="65"/>
      <c r="M384" s="65"/>
      <c r="N384" s="65"/>
      <c r="O384" s="65"/>
      <c r="P384" s="65"/>
      <c r="Q384" s="65"/>
      <c r="R384" s="65"/>
      <c r="S384" s="65"/>
      <c r="T384" s="65"/>
      <c r="U384" s="243"/>
      <c r="V384" s="244"/>
      <c r="W384" s="245"/>
      <c r="X384" s="245"/>
      <c r="Y384" s="245"/>
      <c r="Z384" s="246"/>
      <c r="AA384" s="247"/>
      <c r="AB384" s="247"/>
      <c r="AC384" s="247"/>
      <c r="AD384" s="246"/>
      <c r="AE384" s="248"/>
      <c r="AF384" s="244"/>
      <c r="AG384" s="244"/>
      <c r="AH384" s="249"/>
      <c r="AI384" s="249"/>
      <c r="AJ384" s="249"/>
    </row>
    <row r="385" spans="2:36" x14ac:dyDescent="0.2">
      <c r="B385" s="65"/>
      <c r="C385" s="65"/>
      <c r="D385" s="65"/>
      <c r="E385" s="241"/>
      <c r="F385" s="242"/>
      <c r="G385" s="241"/>
      <c r="H385" s="242"/>
      <c r="I385" s="242"/>
      <c r="J385" s="65"/>
      <c r="K385" s="65"/>
      <c r="L385" s="65"/>
      <c r="M385" s="65"/>
      <c r="N385" s="65"/>
      <c r="O385" s="65"/>
      <c r="P385" s="65"/>
      <c r="Q385" s="65"/>
      <c r="R385" s="65"/>
      <c r="S385" s="65"/>
      <c r="T385" s="65"/>
      <c r="U385" s="243"/>
      <c r="V385" s="244"/>
      <c r="W385" s="245"/>
      <c r="X385" s="245"/>
      <c r="Y385" s="245"/>
      <c r="Z385" s="246"/>
      <c r="AA385" s="247"/>
      <c r="AB385" s="247"/>
      <c r="AC385" s="247"/>
      <c r="AD385" s="246"/>
      <c r="AE385" s="248"/>
      <c r="AF385" s="244"/>
      <c r="AG385" s="244"/>
      <c r="AH385" s="249"/>
      <c r="AI385" s="249"/>
      <c r="AJ385" s="249"/>
    </row>
    <row r="386" spans="2:36" x14ac:dyDescent="0.2">
      <c r="B386" s="65"/>
      <c r="C386" s="65"/>
      <c r="D386" s="65"/>
      <c r="E386" s="241"/>
      <c r="F386" s="242"/>
      <c r="G386" s="241"/>
      <c r="H386" s="242"/>
      <c r="I386" s="242"/>
      <c r="J386" s="65"/>
      <c r="K386" s="65"/>
      <c r="L386" s="65"/>
      <c r="M386" s="65"/>
      <c r="N386" s="65"/>
      <c r="O386" s="65"/>
      <c r="P386" s="65"/>
      <c r="Q386" s="65"/>
      <c r="R386" s="65"/>
      <c r="S386" s="65"/>
      <c r="T386" s="65"/>
      <c r="U386" s="243"/>
      <c r="V386" s="244"/>
      <c r="W386" s="245"/>
      <c r="X386" s="245"/>
      <c r="Y386" s="245"/>
      <c r="Z386" s="246"/>
      <c r="AA386" s="247"/>
      <c r="AB386" s="247"/>
      <c r="AC386" s="247"/>
      <c r="AD386" s="246"/>
      <c r="AE386" s="248"/>
      <c r="AF386" s="244"/>
      <c r="AG386" s="244"/>
      <c r="AH386" s="249"/>
      <c r="AI386" s="249"/>
      <c r="AJ386" s="249"/>
    </row>
    <row r="387" spans="2:36" x14ac:dyDescent="0.2">
      <c r="B387" s="65"/>
      <c r="C387" s="65"/>
      <c r="D387" s="65"/>
      <c r="E387" s="241"/>
      <c r="F387" s="242"/>
      <c r="G387" s="241"/>
      <c r="H387" s="242"/>
      <c r="I387" s="242"/>
      <c r="J387" s="65"/>
      <c r="K387" s="65"/>
      <c r="L387" s="65"/>
      <c r="M387" s="65"/>
      <c r="N387" s="65"/>
      <c r="O387" s="65"/>
      <c r="P387" s="65"/>
      <c r="Q387" s="65"/>
      <c r="R387" s="65"/>
      <c r="S387" s="65"/>
      <c r="T387" s="65"/>
      <c r="U387" s="243"/>
      <c r="V387" s="244"/>
      <c r="W387" s="245"/>
      <c r="X387" s="245"/>
      <c r="Y387" s="245"/>
      <c r="Z387" s="246"/>
      <c r="AA387" s="247"/>
      <c r="AB387" s="247"/>
      <c r="AC387" s="247"/>
      <c r="AD387" s="246"/>
      <c r="AE387" s="248"/>
      <c r="AF387" s="244"/>
      <c r="AG387" s="244"/>
      <c r="AH387" s="249"/>
      <c r="AI387" s="249"/>
      <c r="AJ387" s="249"/>
    </row>
    <row r="388" spans="2:36" x14ac:dyDescent="0.2">
      <c r="B388" s="65"/>
      <c r="C388" s="65"/>
      <c r="D388" s="65"/>
      <c r="E388" s="241"/>
      <c r="F388" s="242"/>
      <c r="G388" s="241"/>
      <c r="H388" s="242"/>
      <c r="I388" s="242"/>
      <c r="J388" s="65"/>
      <c r="K388" s="65"/>
      <c r="L388" s="65"/>
      <c r="M388" s="65"/>
      <c r="N388" s="65"/>
      <c r="O388" s="65"/>
      <c r="P388" s="65"/>
      <c r="Q388" s="65"/>
      <c r="R388" s="65"/>
      <c r="S388" s="65"/>
      <c r="T388" s="65"/>
      <c r="U388" s="243"/>
      <c r="V388" s="244"/>
      <c r="W388" s="245"/>
      <c r="X388" s="245"/>
      <c r="Y388" s="245"/>
      <c r="Z388" s="246"/>
      <c r="AA388" s="247"/>
      <c r="AB388" s="247"/>
      <c r="AC388" s="247"/>
      <c r="AD388" s="246"/>
      <c r="AE388" s="248"/>
      <c r="AF388" s="244"/>
      <c r="AG388" s="244"/>
      <c r="AH388" s="249"/>
      <c r="AI388" s="249"/>
      <c r="AJ388" s="249"/>
    </row>
    <row r="389" spans="2:36" x14ac:dyDescent="0.2">
      <c r="B389" s="65"/>
      <c r="C389" s="65"/>
      <c r="D389" s="65"/>
      <c r="E389" s="241"/>
      <c r="F389" s="242"/>
      <c r="G389" s="241"/>
      <c r="H389" s="242"/>
      <c r="I389" s="242"/>
      <c r="J389" s="65"/>
      <c r="K389" s="65"/>
      <c r="L389" s="65"/>
      <c r="M389" s="65"/>
      <c r="N389" s="65"/>
      <c r="O389" s="65"/>
      <c r="P389" s="65"/>
      <c r="Q389" s="65"/>
      <c r="R389" s="65"/>
      <c r="S389" s="65"/>
      <c r="T389" s="65"/>
      <c r="U389" s="243"/>
      <c r="V389" s="244"/>
      <c r="W389" s="245"/>
      <c r="X389" s="245"/>
      <c r="Y389" s="245"/>
      <c r="Z389" s="246"/>
      <c r="AA389" s="247"/>
      <c r="AB389" s="247"/>
      <c r="AC389" s="247"/>
      <c r="AD389" s="246"/>
      <c r="AE389" s="248"/>
      <c r="AF389" s="244"/>
      <c r="AG389" s="244"/>
      <c r="AH389" s="249"/>
      <c r="AI389" s="249"/>
      <c r="AJ389" s="249"/>
    </row>
    <row r="390" spans="2:36" x14ac:dyDescent="0.2">
      <c r="B390" s="65"/>
      <c r="C390" s="65"/>
      <c r="D390" s="65"/>
      <c r="E390" s="241"/>
      <c r="F390" s="242"/>
      <c r="G390" s="241"/>
      <c r="H390" s="242"/>
      <c r="I390" s="242"/>
      <c r="J390" s="65"/>
      <c r="K390" s="65"/>
      <c r="L390" s="65"/>
      <c r="M390" s="65"/>
      <c r="N390" s="65"/>
      <c r="O390" s="65"/>
      <c r="P390" s="65"/>
      <c r="Q390" s="65"/>
      <c r="R390" s="65"/>
      <c r="S390" s="65"/>
      <c r="T390" s="65"/>
      <c r="U390" s="243"/>
      <c r="V390" s="244"/>
      <c r="W390" s="245"/>
      <c r="X390" s="245"/>
      <c r="Y390" s="245"/>
      <c r="Z390" s="246"/>
      <c r="AA390" s="247"/>
      <c r="AB390" s="247"/>
      <c r="AC390" s="247"/>
      <c r="AD390" s="246"/>
      <c r="AE390" s="248"/>
      <c r="AF390" s="244"/>
      <c r="AG390" s="244"/>
      <c r="AH390" s="249"/>
      <c r="AI390" s="249"/>
      <c r="AJ390" s="249"/>
    </row>
    <row r="391" spans="2:36" x14ac:dyDescent="0.2">
      <c r="B391" s="65"/>
      <c r="C391" s="65"/>
      <c r="D391" s="65"/>
      <c r="E391" s="241"/>
      <c r="F391" s="242"/>
      <c r="G391" s="241"/>
      <c r="H391" s="242"/>
      <c r="I391" s="242"/>
      <c r="J391" s="65"/>
      <c r="K391" s="65"/>
      <c r="L391" s="65"/>
      <c r="M391" s="65"/>
      <c r="N391" s="65"/>
      <c r="O391" s="65"/>
      <c r="P391" s="65"/>
      <c r="Q391" s="65"/>
      <c r="R391" s="65"/>
      <c r="S391" s="65"/>
      <c r="T391" s="65"/>
      <c r="U391" s="243"/>
      <c r="V391" s="244"/>
      <c r="W391" s="245"/>
      <c r="X391" s="245"/>
      <c r="Y391" s="245"/>
      <c r="Z391" s="246"/>
      <c r="AA391" s="247"/>
      <c r="AB391" s="247"/>
      <c r="AC391" s="247"/>
      <c r="AD391" s="246"/>
      <c r="AE391" s="248"/>
      <c r="AF391" s="244"/>
      <c r="AG391" s="244"/>
      <c r="AH391" s="249"/>
      <c r="AI391" s="249"/>
      <c r="AJ391" s="249"/>
    </row>
    <row r="392" spans="2:36" x14ac:dyDescent="0.2">
      <c r="B392" s="65"/>
      <c r="C392" s="65"/>
      <c r="D392" s="65"/>
      <c r="E392" s="241"/>
      <c r="F392" s="242"/>
      <c r="G392" s="241"/>
      <c r="H392" s="242"/>
      <c r="I392" s="242"/>
      <c r="J392" s="65"/>
      <c r="K392" s="65"/>
      <c r="L392" s="65"/>
      <c r="M392" s="65"/>
      <c r="N392" s="65"/>
      <c r="O392" s="65"/>
      <c r="P392" s="65"/>
      <c r="Q392" s="65"/>
      <c r="R392" s="65"/>
      <c r="S392" s="65"/>
      <c r="T392" s="65"/>
      <c r="U392" s="243"/>
      <c r="V392" s="244"/>
      <c r="W392" s="245"/>
      <c r="X392" s="245"/>
      <c r="Y392" s="245"/>
      <c r="Z392" s="246"/>
      <c r="AA392" s="247"/>
      <c r="AB392" s="247"/>
      <c r="AC392" s="247"/>
      <c r="AD392" s="246"/>
      <c r="AE392" s="248"/>
      <c r="AF392" s="244"/>
      <c r="AG392" s="244"/>
      <c r="AH392" s="249"/>
      <c r="AI392" s="249"/>
      <c r="AJ392" s="249"/>
    </row>
    <row r="393" spans="2:36" x14ac:dyDescent="0.2">
      <c r="B393" s="65"/>
      <c r="C393" s="65"/>
      <c r="D393" s="65"/>
      <c r="E393" s="241"/>
      <c r="F393" s="242"/>
      <c r="G393" s="241"/>
      <c r="H393" s="242"/>
      <c r="I393" s="242"/>
      <c r="J393" s="65"/>
      <c r="K393" s="65"/>
      <c r="L393" s="65"/>
      <c r="M393" s="65"/>
      <c r="N393" s="65"/>
      <c r="O393" s="65"/>
      <c r="P393" s="65"/>
      <c r="Q393" s="65"/>
      <c r="R393" s="65"/>
      <c r="S393" s="65"/>
      <c r="T393" s="65"/>
      <c r="U393" s="243"/>
      <c r="V393" s="244"/>
      <c r="W393" s="245"/>
      <c r="X393" s="245"/>
      <c r="Y393" s="245"/>
      <c r="Z393" s="246"/>
      <c r="AA393" s="247"/>
      <c r="AB393" s="247"/>
      <c r="AC393" s="247"/>
      <c r="AD393" s="246"/>
      <c r="AE393" s="248"/>
      <c r="AF393" s="244"/>
      <c r="AG393" s="244"/>
      <c r="AH393" s="249"/>
      <c r="AI393" s="249"/>
      <c r="AJ393" s="249"/>
    </row>
    <row r="394" spans="2:36" x14ac:dyDescent="0.2">
      <c r="B394" s="65"/>
      <c r="C394" s="65"/>
      <c r="D394" s="65"/>
      <c r="E394" s="241"/>
      <c r="F394" s="242"/>
      <c r="G394" s="241"/>
      <c r="H394" s="242"/>
      <c r="I394" s="242"/>
      <c r="J394" s="65"/>
      <c r="K394" s="65"/>
      <c r="L394" s="65"/>
      <c r="M394" s="65"/>
      <c r="N394" s="65"/>
      <c r="O394" s="65"/>
      <c r="P394" s="65"/>
      <c r="Q394" s="65"/>
      <c r="R394" s="65"/>
      <c r="S394" s="65"/>
      <c r="T394" s="65"/>
      <c r="U394" s="243"/>
      <c r="V394" s="244"/>
      <c r="W394" s="245"/>
      <c r="X394" s="245"/>
      <c r="Y394" s="245"/>
      <c r="Z394" s="246"/>
      <c r="AA394" s="247"/>
      <c r="AB394" s="247"/>
      <c r="AC394" s="247"/>
      <c r="AD394" s="246"/>
      <c r="AE394" s="248"/>
      <c r="AF394" s="244"/>
      <c r="AG394" s="244"/>
      <c r="AH394" s="249"/>
      <c r="AI394" s="249"/>
      <c r="AJ394" s="249"/>
    </row>
    <row r="395" spans="2:36" x14ac:dyDescent="0.2">
      <c r="B395" s="65"/>
      <c r="C395" s="65"/>
      <c r="D395" s="65"/>
      <c r="E395" s="241"/>
      <c r="F395" s="242"/>
      <c r="G395" s="241"/>
      <c r="H395" s="242"/>
      <c r="I395" s="242"/>
      <c r="J395" s="65"/>
      <c r="K395" s="65"/>
      <c r="L395" s="65"/>
      <c r="M395" s="65"/>
      <c r="N395" s="65"/>
      <c r="O395" s="65"/>
      <c r="P395" s="65"/>
      <c r="Q395" s="65"/>
      <c r="R395" s="65"/>
      <c r="S395" s="65"/>
      <c r="T395" s="65"/>
      <c r="U395" s="243"/>
      <c r="V395" s="244"/>
      <c r="W395" s="245"/>
      <c r="X395" s="245"/>
      <c r="Y395" s="245"/>
      <c r="Z395" s="246"/>
      <c r="AA395" s="247"/>
      <c r="AB395" s="247"/>
      <c r="AC395" s="247"/>
      <c r="AD395" s="246"/>
      <c r="AE395" s="248"/>
      <c r="AF395" s="244"/>
      <c r="AG395" s="244"/>
      <c r="AH395" s="249"/>
      <c r="AI395" s="249"/>
      <c r="AJ395" s="249"/>
    </row>
    <row r="396" spans="2:36" x14ac:dyDescent="0.2">
      <c r="B396" s="65"/>
      <c r="C396" s="65"/>
      <c r="D396" s="65"/>
      <c r="E396" s="241"/>
      <c r="F396" s="242"/>
      <c r="G396" s="241"/>
      <c r="H396" s="242"/>
      <c r="I396" s="242"/>
      <c r="J396" s="65"/>
      <c r="K396" s="65"/>
      <c r="L396" s="65"/>
      <c r="M396" s="65"/>
      <c r="N396" s="65"/>
      <c r="O396" s="65"/>
      <c r="P396" s="65"/>
      <c r="Q396" s="65"/>
      <c r="R396" s="65"/>
      <c r="S396" s="65"/>
      <c r="T396" s="65"/>
      <c r="U396" s="243"/>
      <c r="V396" s="244"/>
      <c r="W396" s="245"/>
      <c r="X396" s="245"/>
      <c r="Y396" s="245"/>
      <c r="Z396" s="246"/>
      <c r="AA396" s="247"/>
      <c r="AB396" s="247"/>
      <c r="AC396" s="247"/>
      <c r="AD396" s="246"/>
      <c r="AE396" s="248"/>
      <c r="AF396" s="244"/>
      <c r="AG396" s="244"/>
      <c r="AH396" s="249"/>
      <c r="AI396" s="249"/>
      <c r="AJ396" s="249"/>
    </row>
    <row r="397" spans="2:36" x14ac:dyDescent="0.2">
      <c r="B397" s="65"/>
      <c r="C397" s="65"/>
      <c r="D397" s="65"/>
      <c r="E397" s="241"/>
      <c r="F397" s="242"/>
      <c r="G397" s="241"/>
      <c r="H397" s="242"/>
      <c r="I397" s="242"/>
      <c r="J397" s="65"/>
      <c r="K397" s="65"/>
      <c r="L397" s="65"/>
      <c r="M397" s="65"/>
      <c r="N397" s="65"/>
      <c r="O397" s="65"/>
      <c r="P397" s="65"/>
      <c r="Q397" s="65"/>
      <c r="R397" s="65"/>
      <c r="S397" s="65"/>
      <c r="T397" s="65"/>
      <c r="U397" s="243"/>
      <c r="V397" s="244"/>
      <c r="W397" s="245"/>
      <c r="X397" s="245"/>
      <c r="Y397" s="245"/>
      <c r="Z397" s="246"/>
      <c r="AA397" s="247"/>
      <c r="AB397" s="247"/>
      <c r="AC397" s="247"/>
      <c r="AD397" s="246"/>
      <c r="AE397" s="248"/>
      <c r="AF397" s="244"/>
      <c r="AG397" s="244"/>
      <c r="AH397" s="249"/>
      <c r="AI397" s="249"/>
      <c r="AJ397" s="249"/>
    </row>
    <row r="398" spans="2:36" x14ac:dyDescent="0.2">
      <c r="B398" s="65"/>
      <c r="C398" s="65"/>
      <c r="D398" s="65"/>
      <c r="E398" s="241"/>
      <c r="F398" s="242"/>
      <c r="G398" s="241"/>
      <c r="H398" s="242"/>
      <c r="I398" s="242"/>
      <c r="J398" s="65"/>
      <c r="K398" s="65"/>
      <c r="L398" s="65"/>
      <c r="M398" s="65"/>
      <c r="N398" s="65"/>
      <c r="O398" s="65"/>
      <c r="P398" s="65"/>
      <c r="Q398" s="65"/>
      <c r="R398" s="65"/>
      <c r="S398" s="65"/>
      <c r="T398" s="65"/>
      <c r="U398" s="243"/>
      <c r="V398" s="244"/>
      <c r="W398" s="245"/>
      <c r="X398" s="245"/>
      <c r="Y398" s="245"/>
      <c r="Z398" s="246"/>
      <c r="AA398" s="247"/>
      <c r="AB398" s="247"/>
      <c r="AC398" s="247"/>
      <c r="AD398" s="246"/>
      <c r="AE398" s="248"/>
      <c r="AF398" s="244"/>
      <c r="AG398" s="244"/>
      <c r="AH398" s="249"/>
      <c r="AI398" s="249"/>
      <c r="AJ398" s="249"/>
    </row>
    <row r="399" spans="2:36" x14ac:dyDescent="0.2">
      <c r="B399" s="65"/>
      <c r="C399" s="65"/>
      <c r="D399" s="65"/>
      <c r="E399" s="241"/>
      <c r="F399" s="242"/>
      <c r="G399" s="241"/>
      <c r="H399" s="242"/>
      <c r="I399" s="242"/>
      <c r="J399" s="65"/>
      <c r="K399" s="65"/>
      <c r="L399" s="65"/>
      <c r="M399" s="65"/>
      <c r="N399" s="65"/>
      <c r="O399" s="65"/>
      <c r="P399" s="65"/>
      <c r="Q399" s="65"/>
      <c r="R399" s="65"/>
      <c r="S399" s="65"/>
      <c r="T399" s="65"/>
      <c r="U399" s="243"/>
      <c r="V399" s="244"/>
      <c r="W399" s="245"/>
      <c r="X399" s="245"/>
      <c r="Y399" s="245"/>
      <c r="Z399" s="246"/>
      <c r="AA399" s="247"/>
      <c r="AB399" s="247"/>
      <c r="AC399" s="247"/>
      <c r="AD399" s="246"/>
      <c r="AE399" s="248"/>
      <c r="AF399" s="244"/>
      <c r="AG399" s="244"/>
      <c r="AH399" s="249"/>
      <c r="AI399" s="249"/>
      <c r="AJ399" s="249"/>
    </row>
    <row r="400" spans="2:36" x14ac:dyDescent="0.2">
      <c r="B400" s="65"/>
      <c r="C400" s="65"/>
      <c r="D400" s="65"/>
      <c r="E400" s="241"/>
      <c r="F400" s="242"/>
      <c r="G400" s="241"/>
      <c r="H400" s="242"/>
      <c r="I400" s="242"/>
      <c r="J400" s="65"/>
      <c r="K400" s="65"/>
      <c r="L400" s="65"/>
      <c r="M400" s="65"/>
      <c r="N400" s="65"/>
      <c r="O400" s="65"/>
      <c r="P400" s="65"/>
      <c r="Q400" s="65"/>
      <c r="R400" s="65"/>
      <c r="S400" s="65"/>
      <c r="T400" s="65"/>
      <c r="U400" s="243"/>
      <c r="V400" s="244"/>
      <c r="W400" s="245"/>
      <c r="X400" s="245"/>
      <c r="Y400" s="245"/>
      <c r="Z400" s="246"/>
      <c r="AA400" s="247"/>
      <c r="AB400" s="247"/>
      <c r="AC400" s="247"/>
      <c r="AD400" s="246"/>
      <c r="AE400" s="248"/>
      <c r="AF400" s="244"/>
      <c r="AG400" s="244"/>
      <c r="AH400" s="249"/>
      <c r="AI400" s="249"/>
      <c r="AJ400" s="249"/>
    </row>
    <row r="401" spans="2:36" x14ac:dyDescent="0.2">
      <c r="B401" s="65"/>
      <c r="C401" s="65"/>
      <c r="D401" s="65"/>
      <c r="E401" s="241"/>
      <c r="F401" s="242"/>
      <c r="G401" s="241"/>
      <c r="H401" s="242"/>
      <c r="I401" s="242"/>
      <c r="J401" s="65"/>
      <c r="K401" s="65"/>
      <c r="L401" s="65"/>
      <c r="M401" s="65"/>
      <c r="N401" s="65"/>
      <c r="O401" s="65"/>
      <c r="P401" s="65"/>
      <c r="Q401" s="65"/>
      <c r="R401" s="65"/>
      <c r="S401" s="65"/>
      <c r="T401" s="65"/>
      <c r="U401" s="243"/>
      <c r="V401" s="244"/>
      <c r="W401" s="245"/>
      <c r="X401" s="245"/>
      <c r="Y401" s="245"/>
      <c r="Z401" s="246"/>
      <c r="AA401" s="247"/>
      <c r="AB401" s="247"/>
      <c r="AC401" s="247"/>
      <c r="AD401" s="246"/>
      <c r="AE401" s="248"/>
      <c r="AF401" s="244"/>
      <c r="AG401" s="244"/>
      <c r="AH401" s="249"/>
      <c r="AI401" s="249"/>
      <c r="AJ401" s="249"/>
    </row>
    <row r="402" spans="2:36" x14ac:dyDescent="0.2">
      <c r="B402" s="65"/>
      <c r="C402" s="65"/>
      <c r="D402" s="65"/>
      <c r="E402" s="241"/>
      <c r="F402" s="242"/>
      <c r="G402" s="241"/>
      <c r="H402" s="242"/>
      <c r="I402" s="242"/>
      <c r="J402" s="65"/>
      <c r="K402" s="65"/>
      <c r="L402" s="65"/>
      <c r="M402" s="65"/>
      <c r="N402" s="65"/>
      <c r="O402" s="65"/>
      <c r="P402" s="65"/>
      <c r="Q402" s="65"/>
      <c r="R402" s="65"/>
      <c r="S402" s="65"/>
      <c r="T402" s="65"/>
      <c r="U402" s="243"/>
      <c r="V402" s="244"/>
      <c r="W402" s="245"/>
      <c r="X402" s="245"/>
      <c r="Y402" s="245"/>
      <c r="Z402" s="246"/>
      <c r="AA402" s="247"/>
      <c r="AB402" s="247"/>
      <c r="AC402" s="247"/>
      <c r="AD402" s="246"/>
      <c r="AE402" s="248"/>
      <c r="AF402" s="244"/>
      <c r="AG402" s="244"/>
      <c r="AH402" s="249"/>
      <c r="AI402" s="249"/>
      <c r="AJ402" s="249"/>
    </row>
    <row r="403" spans="2:36" x14ac:dyDescent="0.2">
      <c r="B403" s="65"/>
      <c r="C403" s="65"/>
      <c r="D403" s="65"/>
      <c r="E403" s="241"/>
      <c r="F403" s="242"/>
      <c r="G403" s="241"/>
      <c r="H403" s="242"/>
      <c r="I403" s="242"/>
      <c r="J403" s="65"/>
      <c r="K403" s="65"/>
      <c r="L403" s="65"/>
      <c r="M403" s="65"/>
      <c r="N403" s="65"/>
      <c r="O403" s="65"/>
      <c r="P403" s="65"/>
      <c r="Q403" s="65"/>
      <c r="R403" s="65"/>
      <c r="S403" s="65"/>
      <c r="T403" s="65"/>
      <c r="U403" s="243"/>
      <c r="V403" s="244"/>
      <c r="W403" s="245"/>
      <c r="X403" s="245"/>
      <c r="Y403" s="245"/>
      <c r="Z403" s="246"/>
      <c r="AA403" s="247"/>
      <c r="AB403" s="247"/>
      <c r="AC403" s="247"/>
      <c r="AD403" s="246"/>
      <c r="AE403" s="248"/>
      <c r="AF403" s="244"/>
      <c r="AG403" s="244"/>
      <c r="AH403" s="249"/>
      <c r="AI403" s="249"/>
      <c r="AJ403" s="249"/>
    </row>
    <row r="404" spans="2:36" x14ac:dyDescent="0.2">
      <c r="B404" s="65"/>
      <c r="C404" s="65"/>
      <c r="D404" s="65"/>
      <c r="E404" s="241"/>
      <c r="F404" s="242"/>
      <c r="G404" s="241"/>
      <c r="H404" s="242"/>
      <c r="I404" s="242"/>
      <c r="J404" s="65"/>
      <c r="K404" s="65"/>
      <c r="L404" s="65"/>
      <c r="M404" s="65"/>
      <c r="N404" s="65"/>
      <c r="O404" s="65"/>
      <c r="P404" s="65"/>
      <c r="Q404" s="65"/>
      <c r="R404" s="65"/>
      <c r="S404" s="65"/>
      <c r="T404" s="65"/>
      <c r="U404" s="243"/>
      <c r="V404" s="244"/>
      <c r="W404" s="245"/>
      <c r="X404" s="245"/>
      <c r="Y404" s="245"/>
      <c r="Z404" s="246"/>
      <c r="AA404" s="247"/>
      <c r="AB404" s="247"/>
      <c r="AC404" s="247"/>
      <c r="AD404" s="246"/>
      <c r="AE404" s="248"/>
      <c r="AF404" s="244"/>
      <c r="AG404" s="244"/>
      <c r="AH404" s="249"/>
      <c r="AI404" s="249"/>
      <c r="AJ404" s="249"/>
    </row>
    <row r="405" spans="2:36" x14ac:dyDescent="0.2">
      <c r="B405" s="65"/>
      <c r="C405" s="65"/>
      <c r="D405" s="65"/>
      <c r="E405" s="241"/>
      <c r="F405" s="242"/>
      <c r="G405" s="241"/>
      <c r="H405" s="242"/>
      <c r="I405" s="242"/>
      <c r="J405" s="65"/>
      <c r="K405" s="65"/>
      <c r="L405" s="65"/>
      <c r="M405" s="65"/>
      <c r="N405" s="65"/>
      <c r="O405" s="65"/>
      <c r="P405" s="65"/>
      <c r="Q405" s="65"/>
      <c r="R405" s="65"/>
      <c r="S405" s="65"/>
      <c r="T405" s="65"/>
      <c r="U405" s="243"/>
      <c r="V405" s="244"/>
      <c r="W405" s="245"/>
      <c r="X405" s="245"/>
      <c r="Y405" s="245"/>
      <c r="Z405" s="246"/>
      <c r="AA405" s="247"/>
      <c r="AB405" s="247"/>
      <c r="AC405" s="247"/>
      <c r="AD405" s="246"/>
      <c r="AE405" s="248"/>
      <c r="AF405" s="244"/>
      <c r="AG405" s="244"/>
      <c r="AH405" s="249"/>
      <c r="AI405" s="249"/>
      <c r="AJ405" s="249"/>
    </row>
    <row r="406" spans="2:36" x14ac:dyDescent="0.2">
      <c r="B406" s="65"/>
      <c r="C406" s="65"/>
      <c r="D406" s="65"/>
      <c r="E406" s="241"/>
      <c r="F406" s="242"/>
      <c r="G406" s="241"/>
      <c r="H406" s="242"/>
      <c r="I406" s="242"/>
      <c r="J406" s="65"/>
      <c r="K406" s="65"/>
      <c r="L406" s="65"/>
      <c r="M406" s="65"/>
      <c r="N406" s="65"/>
      <c r="O406" s="65"/>
      <c r="P406" s="65"/>
      <c r="Q406" s="65"/>
      <c r="R406" s="65"/>
      <c r="S406" s="65"/>
      <c r="T406" s="65"/>
      <c r="U406" s="243"/>
      <c r="V406" s="244"/>
      <c r="W406" s="245"/>
      <c r="X406" s="245"/>
      <c r="Y406" s="245"/>
      <c r="Z406" s="246"/>
      <c r="AA406" s="247"/>
      <c r="AB406" s="247"/>
      <c r="AC406" s="247"/>
      <c r="AD406" s="246"/>
      <c r="AE406" s="248"/>
      <c r="AF406" s="244"/>
      <c r="AG406" s="244"/>
      <c r="AH406" s="249"/>
      <c r="AI406" s="249"/>
      <c r="AJ406" s="249"/>
    </row>
    <row r="407" spans="2:36" x14ac:dyDescent="0.2">
      <c r="B407" s="65"/>
      <c r="C407" s="65"/>
      <c r="D407" s="65"/>
      <c r="E407" s="241"/>
      <c r="F407" s="242"/>
      <c r="G407" s="241"/>
      <c r="H407" s="242"/>
      <c r="I407" s="242"/>
      <c r="J407" s="65"/>
      <c r="K407" s="65"/>
      <c r="L407" s="65"/>
      <c r="M407" s="65"/>
      <c r="N407" s="65"/>
      <c r="O407" s="65"/>
      <c r="P407" s="65"/>
      <c r="Q407" s="65"/>
      <c r="R407" s="65"/>
      <c r="S407" s="65"/>
      <c r="T407" s="65"/>
      <c r="U407" s="243"/>
      <c r="V407" s="244"/>
      <c r="W407" s="245"/>
      <c r="X407" s="245"/>
      <c r="Y407" s="245"/>
      <c r="Z407" s="246"/>
      <c r="AA407" s="247"/>
      <c r="AB407" s="247"/>
      <c r="AC407" s="247"/>
      <c r="AD407" s="246"/>
      <c r="AE407" s="248"/>
      <c r="AF407" s="244"/>
      <c r="AG407" s="244"/>
      <c r="AH407" s="249"/>
      <c r="AI407" s="249"/>
      <c r="AJ407" s="249"/>
    </row>
    <row r="408" spans="2:36" x14ac:dyDescent="0.2">
      <c r="B408" s="65"/>
      <c r="C408" s="65"/>
      <c r="D408" s="65"/>
      <c r="E408" s="241"/>
      <c r="F408" s="242"/>
      <c r="G408" s="241"/>
      <c r="H408" s="242"/>
      <c r="I408" s="242"/>
      <c r="J408" s="65"/>
      <c r="K408" s="65"/>
      <c r="L408" s="65"/>
      <c r="M408" s="65"/>
      <c r="N408" s="65"/>
      <c r="O408" s="65"/>
      <c r="P408" s="65"/>
      <c r="Q408" s="65"/>
      <c r="R408" s="65"/>
      <c r="S408" s="65"/>
      <c r="T408" s="65"/>
      <c r="U408" s="243"/>
      <c r="V408" s="244"/>
      <c r="W408" s="245"/>
      <c r="X408" s="245"/>
      <c r="Y408" s="245"/>
      <c r="Z408" s="246"/>
      <c r="AA408" s="247"/>
      <c r="AB408" s="247"/>
      <c r="AC408" s="247"/>
      <c r="AD408" s="246"/>
      <c r="AE408" s="248"/>
      <c r="AF408" s="244"/>
      <c r="AG408" s="244"/>
      <c r="AH408" s="249"/>
      <c r="AI408" s="249"/>
      <c r="AJ408" s="249"/>
    </row>
    <row r="409" spans="2:36" x14ac:dyDescent="0.2">
      <c r="B409" s="65"/>
      <c r="C409" s="65"/>
      <c r="D409" s="65"/>
      <c r="E409" s="241"/>
      <c r="F409" s="242"/>
      <c r="G409" s="241"/>
      <c r="H409" s="242"/>
      <c r="I409" s="242"/>
      <c r="J409" s="65"/>
      <c r="K409" s="65"/>
      <c r="L409" s="65"/>
      <c r="M409" s="65"/>
      <c r="N409" s="65"/>
      <c r="O409" s="65"/>
      <c r="P409" s="65"/>
      <c r="Q409" s="65"/>
      <c r="R409" s="65"/>
      <c r="S409" s="65"/>
      <c r="T409" s="65"/>
      <c r="U409" s="243"/>
      <c r="V409" s="244"/>
      <c r="W409" s="245"/>
      <c r="X409" s="245"/>
      <c r="Y409" s="245"/>
      <c r="Z409" s="246"/>
      <c r="AA409" s="247"/>
      <c r="AB409" s="247"/>
      <c r="AC409" s="247"/>
      <c r="AD409" s="246"/>
      <c r="AE409" s="248"/>
      <c r="AF409" s="244"/>
      <c r="AG409" s="244"/>
      <c r="AH409" s="249"/>
      <c r="AI409" s="249"/>
      <c r="AJ409" s="249"/>
    </row>
    <row r="410" spans="2:36" x14ac:dyDescent="0.2">
      <c r="B410" s="65"/>
      <c r="C410" s="65"/>
      <c r="D410" s="65"/>
      <c r="E410" s="241"/>
      <c r="F410" s="242"/>
      <c r="G410" s="241"/>
      <c r="H410" s="242"/>
      <c r="I410" s="242"/>
      <c r="J410" s="65"/>
      <c r="K410" s="65"/>
      <c r="L410" s="65"/>
      <c r="M410" s="65"/>
      <c r="N410" s="65"/>
      <c r="O410" s="65"/>
      <c r="P410" s="65"/>
      <c r="Q410" s="65"/>
      <c r="R410" s="65"/>
      <c r="S410" s="65"/>
      <c r="T410" s="65"/>
      <c r="U410" s="243"/>
      <c r="V410" s="244"/>
      <c r="W410" s="245"/>
      <c r="X410" s="245"/>
      <c r="Y410" s="245"/>
      <c r="Z410" s="246"/>
      <c r="AA410" s="247"/>
      <c r="AB410" s="247"/>
      <c r="AC410" s="247"/>
      <c r="AD410" s="246"/>
      <c r="AE410" s="248"/>
      <c r="AF410" s="244"/>
      <c r="AG410" s="244"/>
      <c r="AH410" s="249"/>
      <c r="AI410" s="249"/>
      <c r="AJ410" s="249"/>
    </row>
    <row r="411" spans="2:36" x14ac:dyDescent="0.2">
      <c r="B411" s="65"/>
      <c r="C411" s="65"/>
      <c r="D411" s="65"/>
      <c r="E411" s="241"/>
      <c r="F411" s="242"/>
      <c r="G411" s="241"/>
      <c r="H411" s="242"/>
      <c r="I411" s="242"/>
      <c r="J411" s="65"/>
      <c r="K411" s="65"/>
      <c r="L411" s="65"/>
      <c r="M411" s="65"/>
      <c r="N411" s="65"/>
      <c r="O411" s="65"/>
      <c r="P411" s="65"/>
      <c r="Q411" s="65"/>
      <c r="R411" s="65"/>
      <c r="S411" s="65"/>
      <c r="T411" s="65"/>
      <c r="U411" s="243"/>
      <c r="V411" s="244"/>
      <c r="W411" s="245"/>
      <c r="X411" s="245"/>
      <c r="Y411" s="245"/>
      <c r="Z411" s="246"/>
      <c r="AA411" s="247"/>
      <c r="AB411" s="247"/>
      <c r="AC411" s="247"/>
      <c r="AD411" s="246"/>
      <c r="AE411" s="248"/>
      <c r="AF411" s="244"/>
      <c r="AG411" s="244"/>
      <c r="AH411" s="249"/>
      <c r="AI411" s="249"/>
      <c r="AJ411" s="249"/>
    </row>
    <row r="412" spans="2:36" x14ac:dyDescent="0.2">
      <c r="B412" s="65"/>
      <c r="C412" s="65"/>
      <c r="D412" s="65"/>
      <c r="E412" s="241"/>
      <c r="F412" s="242"/>
      <c r="G412" s="241"/>
      <c r="H412" s="242"/>
      <c r="I412" s="242"/>
      <c r="J412" s="65"/>
      <c r="K412" s="65"/>
      <c r="L412" s="65"/>
      <c r="M412" s="65"/>
      <c r="N412" s="65"/>
      <c r="O412" s="65"/>
      <c r="P412" s="65"/>
      <c r="Q412" s="65"/>
      <c r="R412" s="65"/>
      <c r="S412" s="65"/>
      <c r="T412" s="65"/>
      <c r="U412" s="243"/>
      <c r="V412" s="244"/>
      <c r="W412" s="245"/>
      <c r="X412" s="245"/>
      <c r="Y412" s="245"/>
      <c r="Z412" s="246"/>
      <c r="AA412" s="247"/>
      <c r="AB412" s="247"/>
      <c r="AC412" s="247"/>
      <c r="AD412" s="246"/>
      <c r="AE412" s="248"/>
      <c r="AF412" s="244"/>
      <c r="AG412" s="244"/>
      <c r="AH412" s="249"/>
      <c r="AI412" s="249"/>
      <c r="AJ412" s="249"/>
    </row>
    <row r="413" spans="2:36" x14ac:dyDescent="0.2">
      <c r="B413" s="65"/>
      <c r="C413" s="65"/>
      <c r="D413" s="65"/>
      <c r="E413" s="241"/>
      <c r="F413" s="242"/>
      <c r="G413" s="241"/>
      <c r="H413" s="242"/>
      <c r="I413" s="242"/>
      <c r="J413" s="65"/>
      <c r="K413" s="65"/>
      <c r="L413" s="65"/>
      <c r="M413" s="65"/>
      <c r="N413" s="65"/>
      <c r="O413" s="65"/>
      <c r="P413" s="65"/>
      <c r="Q413" s="65"/>
      <c r="R413" s="65"/>
      <c r="S413" s="65"/>
      <c r="T413" s="65"/>
      <c r="U413" s="243"/>
      <c r="V413" s="244"/>
      <c r="W413" s="245"/>
      <c r="X413" s="245"/>
      <c r="Y413" s="245"/>
      <c r="Z413" s="246"/>
      <c r="AA413" s="247"/>
      <c r="AB413" s="247"/>
      <c r="AC413" s="247"/>
      <c r="AD413" s="246"/>
      <c r="AE413" s="248"/>
      <c r="AF413" s="244"/>
      <c r="AG413" s="244"/>
      <c r="AH413" s="249"/>
      <c r="AI413" s="249"/>
      <c r="AJ413" s="249"/>
    </row>
    <row r="414" spans="2:36" x14ac:dyDescent="0.2">
      <c r="B414" s="65"/>
      <c r="C414" s="65"/>
      <c r="D414" s="65"/>
      <c r="E414" s="241"/>
      <c r="F414" s="242"/>
      <c r="G414" s="241"/>
      <c r="H414" s="242"/>
      <c r="I414" s="242"/>
      <c r="J414" s="65"/>
      <c r="K414" s="65"/>
      <c r="L414" s="65"/>
      <c r="M414" s="65"/>
      <c r="N414" s="65"/>
      <c r="O414" s="65"/>
      <c r="P414" s="65"/>
      <c r="Q414" s="65"/>
      <c r="R414" s="65"/>
      <c r="S414" s="65"/>
      <c r="T414" s="65"/>
      <c r="U414" s="243"/>
      <c r="V414" s="244"/>
      <c r="W414" s="245"/>
      <c r="X414" s="245"/>
      <c r="Y414" s="245"/>
      <c r="Z414" s="246"/>
      <c r="AA414" s="247"/>
      <c r="AB414" s="247"/>
      <c r="AC414" s="247"/>
      <c r="AD414" s="246"/>
      <c r="AE414" s="248"/>
      <c r="AF414" s="244"/>
      <c r="AG414" s="244"/>
      <c r="AH414" s="249"/>
      <c r="AI414" s="249"/>
      <c r="AJ414" s="249"/>
    </row>
    <row r="415" spans="2:36" x14ac:dyDescent="0.2">
      <c r="B415" s="65"/>
      <c r="C415" s="65"/>
      <c r="D415" s="65"/>
      <c r="E415" s="241"/>
      <c r="F415" s="242"/>
      <c r="G415" s="241"/>
      <c r="H415" s="242"/>
      <c r="I415" s="242"/>
      <c r="J415" s="65"/>
      <c r="K415" s="65"/>
      <c r="L415" s="65"/>
      <c r="M415" s="65"/>
      <c r="N415" s="65"/>
      <c r="O415" s="65"/>
      <c r="P415" s="65"/>
      <c r="Q415" s="65"/>
      <c r="R415" s="65"/>
      <c r="S415" s="65"/>
      <c r="T415" s="65"/>
      <c r="U415" s="243"/>
      <c r="V415" s="244"/>
      <c r="W415" s="245"/>
      <c r="X415" s="245"/>
      <c r="Y415" s="245"/>
      <c r="Z415" s="246"/>
      <c r="AA415" s="247"/>
      <c r="AB415" s="247"/>
      <c r="AC415" s="247"/>
      <c r="AD415" s="246"/>
      <c r="AE415" s="248"/>
      <c r="AF415" s="244"/>
      <c r="AG415" s="244"/>
      <c r="AH415" s="249"/>
      <c r="AI415" s="249"/>
      <c r="AJ415" s="249"/>
    </row>
    <row r="416" spans="2:36" x14ac:dyDescent="0.2">
      <c r="B416" s="65"/>
      <c r="C416" s="65"/>
      <c r="D416" s="65"/>
      <c r="E416" s="241"/>
      <c r="F416" s="242"/>
      <c r="G416" s="241"/>
      <c r="H416" s="242"/>
      <c r="I416" s="242"/>
      <c r="J416" s="65"/>
      <c r="K416" s="65"/>
      <c r="L416" s="65"/>
      <c r="M416" s="65"/>
      <c r="N416" s="65"/>
      <c r="O416" s="65"/>
      <c r="P416" s="65"/>
      <c r="Q416" s="65"/>
      <c r="R416" s="65"/>
      <c r="S416" s="65"/>
      <c r="T416" s="65"/>
      <c r="U416" s="243"/>
      <c r="V416" s="244"/>
      <c r="W416" s="245"/>
      <c r="X416" s="245"/>
      <c r="Y416" s="245"/>
      <c r="Z416" s="246"/>
      <c r="AA416" s="247"/>
      <c r="AB416" s="247"/>
      <c r="AC416" s="247"/>
      <c r="AD416" s="246"/>
      <c r="AE416" s="248"/>
      <c r="AF416" s="244"/>
      <c r="AG416" s="244"/>
      <c r="AH416" s="249"/>
      <c r="AI416" s="249"/>
      <c r="AJ416" s="249"/>
    </row>
    <row r="417" spans="2:36" x14ac:dyDescent="0.2">
      <c r="B417" s="65"/>
      <c r="C417" s="65"/>
      <c r="D417" s="65"/>
      <c r="E417" s="241"/>
      <c r="F417" s="242"/>
      <c r="G417" s="241"/>
      <c r="H417" s="242"/>
      <c r="I417" s="242"/>
      <c r="J417" s="65"/>
      <c r="K417" s="65"/>
      <c r="L417" s="65"/>
      <c r="M417" s="65"/>
      <c r="N417" s="65"/>
      <c r="O417" s="65"/>
      <c r="P417" s="65"/>
      <c r="Q417" s="65"/>
      <c r="R417" s="65"/>
      <c r="S417" s="65"/>
      <c r="T417" s="65"/>
      <c r="U417" s="243"/>
      <c r="V417" s="244"/>
      <c r="W417" s="245"/>
      <c r="X417" s="245"/>
      <c r="Y417" s="245"/>
      <c r="Z417" s="246"/>
      <c r="AA417" s="247"/>
      <c r="AB417" s="247"/>
      <c r="AC417" s="247"/>
      <c r="AD417" s="246"/>
      <c r="AE417" s="248"/>
      <c r="AF417" s="244"/>
      <c r="AG417" s="244"/>
      <c r="AH417" s="249"/>
      <c r="AI417" s="249"/>
      <c r="AJ417" s="249"/>
    </row>
    <row r="418" spans="2:36" x14ac:dyDescent="0.2">
      <c r="B418" s="65"/>
      <c r="C418" s="65"/>
      <c r="D418" s="65"/>
      <c r="E418" s="241"/>
      <c r="F418" s="242"/>
      <c r="G418" s="241"/>
      <c r="H418" s="242"/>
      <c r="I418" s="242"/>
      <c r="J418" s="65"/>
      <c r="K418" s="65"/>
      <c r="L418" s="65"/>
      <c r="M418" s="65"/>
      <c r="N418" s="65"/>
      <c r="O418" s="65"/>
      <c r="P418" s="65"/>
      <c r="Q418" s="65"/>
      <c r="R418" s="65"/>
      <c r="S418" s="65"/>
      <c r="T418" s="65"/>
      <c r="U418" s="243"/>
      <c r="V418" s="244"/>
      <c r="W418" s="245"/>
      <c r="X418" s="245"/>
      <c r="Y418" s="245"/>
      <c r="Z418" s="246"/>
      <c r="AA418" s="247"/>
      <c r="AB418" s="247"/>
      <c r="AC418" s="247"/>
      <c r="AD418" s="246"/>
      <c r="AE418" s="248"/>
      <c r="AF418" s="244"/>
      <c r="AG418" s="244"/>
      <c r="AH418" s="249"/>
      <c r="AI418" s="249"/>
      <c r="AJ418" s="249"/>
    </row>
    <row r="419" spans="2:36" x14ac:dyDescent="0.2">
      <c r="B419" s="65"/>
      <c r="C419" s="65"/>
      <c r="D419" s="65"/>
      <c r="E419" s="241"/>
      <c r="F419" s="242"/>
      <c r="G419" s="241"/>
      <c r="H419" s="242"/>
      <c r="I419" s="242"/>
      <c r="J419" s="65"/>
      <c r="K419" s="65"/>
      <c r="L419" s="65"/>
      <c r="M419" s="65"/>
      <c r="N419" s="65"/>
      <c r="O419" s="65"/>
      <c r="P419" s="65"/>
      <c r="Q419" s="65"/>
      <c r="R419" s="65"/>
      <c r="S419" s="65"/>
      <c r="T419" s="65"/>
      <c r="U419" s="243"/>
      <c r="V419" s="244"/>
      <c r="W419" s="245"/>
      <c r="X419" s="245"/>
      <c r="Y419" s="245"/>
      <c r="Z419" s="246"/>
      <c r="AA419" s="247"/>
      <c r="AB419" s="247"/>
      <c r="AC419" s="247"/>
      <c r="AD419" s="246"/>
      <c r="AE419" s="248"/>
      <c r="AF419" s="244"/>
      <c r="AG419" s="244"/>
      <c r="AH419" s="249"/>
      <c r="AI419" s="249"/>
      <c r="AJ419" s="249"/>
    </row>
    <row r="420" spans="2:36" x14ac:dyDescent="0.2">
      <c r="B420" s="65"/>
      <c r="C420" s="65"/>
      <c r="D420" s="65"/>
      <c r="E420" s="241"/>
      <c r="F420" s="242"/>
      <c r="G420" s="241"/>
      <c r="H420" s="242"/>
      <c r="I420" s="242"/>
      <c r="J420" s="65"/>
      <c r="K420" s="65"/>
      <c r="L420" s="65"/>
      <c r="M420" s="65"/>
      <c r="N420" s="65"/>
      <c r="O420" s="65"/>
      <c r="P420" s="65"/>
      <c r="Q420" s="65"/>
      <c r="R420" s="65"/>
      <c r="S420" s="65"/>
      <c r="T420" s="65"/>
      <c r="U420" s="243"/>
      <c r="V420" s="244"/>
      <c r="W420" s="245"/>
      <c r="X420" s="245"/>
      <c r="Y420" s="245"/>
      <c r="Z420" s="246"/>
      <c r="AA420" s="247"/>
      <c r="AB420" s="247"/>
      <c r="AC420" s="247"/>
      <c r="AD420" s="246"/>
      <c r="AE420" s="248"/>
      <c r="AF420" s="244"/>
      <c r="AG420" s="244"/>
      <c r="AH420" s="249"/>
      <c r="AI420" s="249"/>
      <c r="AJ420" s="249"/>
    </row>
    <row r="421" spans="2:36" x14ac:dyDescent="0.2">
      <c r="B421" s="65"/>
      <c r="C421" s="65"/>
      <c r="D421" s="65"/>
      <c r="E421" s="241"/>
      <c r="F421" s="242"/>
      <c r="G421" s="241"/>
      <c r="H421" s="242"/>
      <c r="I421" s="242"/>
      <c r="J421" s="65"/>
      <c r="K421" s="65"/>
      <c r="L421" s="65"/>
      <c r="M421" s="65"/>
      <c r="N421" s="65"/>
      <c r="O421" s="65"/>
      <c r="P421" s="65"/>
      <c r="Q421" s="65"/>
      <c r="R421" s="65"/>
      <c r="S421" s="65"/>
      <c r="T421" s="65"/>
      <c r="U421" s="243"/>
      <c r="V421" s="244"/>
      <c r="W421" s="245"/>
      <c r="X421" s="245"/>
      <c r="Y421" s="245"/>
      <c r="Z421" s="246"/>
      <c r="AA421" s="247"/>
      <c r="AB421" s="247"/>
      <c r="AC421" s="247"/>
      <c r="AD421" s="246"/>
      <c r="AE421" s="248"/>
      <c r="AF421" s="244"/>
      <c r="AG421" s="244"/>
      <c r="AH421" s="249"/>
      <c r="AI421" s="249"/>
      <c r="AJ421" s="249"/>
    </row>
    <row r="422" spans="2:36" x14ac:dyDescent="0.2">
      <c r="B422" s="65"/>
      <c r="C422" s="65"/>
      <c r="D422" s="65"/>
      <c r="E422" s="241"/>
      <c r="F422" s="242"/>
      <c r="G422" s="241"/>
      <c r="H422" s="242"/>
      <c r="I422" s="242"/>
      <c r="J422" s="65"/>
      <c r="K422" s="65"/>
      <c r="L422" s="65"/>
      <c r="M422" s="65"/>
      <c r="N422" s="65"/>
      <c r="O422" s="65"/>
      <c r="P422" s="65"/>
      <c r="Q422" s="65"/>
      <c r="R422" s="65"/>
      <c r="S422" s="65"/>
      <c r="T422" s="65"/>
      <c r="U422" s="243"/>
      <c r="V422" s="244"/>
      <c r="W422" s="245"/>
      <c r="X422" s="245"/>
      <c r="Y422" s="245"/>
      <c r="Z422" s="246"/>
      <c r="AA422" s="247"/>
      <c r="AB422" s="247"/>
      <c r="AC422" s="247"/>
      <c r="AD422" s="246"/>
      <c r="AE422" s="248"/>
      <c r="AF422" s="244"/>
      <c r="AG422" s="244"/>
      <c r="AH422" s="249"/>
      <c r="AI422" s="249"/>
      <c r="AJ422" s="249"/>
    </row>
    <row r="423" spans="2:36" x14ac:dyDescent="0.2">
      <c r="B423" s="65"/>
      <c r="C423" s="65"/>
      <c r="D423" s="65"/>
      <c r="E423" s="241"/>
      <c r="F423" s="242"/>
      <c r="G423" s="241"/>
      <c r="H423" s="242"/>
      <c r="I423" s="242"/>
      <c r="J423" s="65"/>
      <c r="K423" s="65"/>
      <c r="L423" s="65"/>
      <c r="M423" s="65"/>
      <c r="N423" s="65"/>
      <c r="O423" s="65"/>
      <c r="P423" s="65"/>
      <c r="Q423" s="65"/>
      <c r="R423" s="65"/>
      <c r="S423" s="65"/>
      <c r="T423" s="65"/>
      <c r="U423" s="243"/>
      <c r="V423" s="244"/>
      <c r="W423" s="245"/>
      <c r="X423" s="245"/>
      <c r="Y423" s="245"/>
      <c r="Z423" s="246"/>
      <c r="AA423" s="247"/>
      <c r="AB423" s="247"/>
      <c r="AC423" s="247"/>
      <c r="AD423" s="246"/>
      <c r="AE423" s="248"/>
      <c r="AF423" s="244"/>
      <c r="AG423" s="244"/>
      <c r="AH423" s="249"/>
      <c r="AI423" s="249"/>
      <c r="AJ423" s="249"/>
    </row>
    <row r="424" spans="2:36" x14ac:dyDescent="0.2">
      <c r="B424" s="65"/>
      <c r="C424" s="65"/>
      <c r="D424" s="65"/>
      <c r="E424" s="241"/>
      <c r="F424" s="242"/>
      <c r="G424" s="241"/>
      <c r="H424" s="242"/>
      <c r="I424" s="242"/>
      <c r="J424" s="65"/>
      <c r="K424" s="65"/>
      <c r="L424" s="65"/>
      <c r="M424" s="65"/>
      <c r="N424" s="65"/>
      <c r="O424" s="65"/>
      <c r="P424" s="65"/>
      <c r="Q424" s="65"/>
      <c r="R424" s="65"/>
      <c r="S424" s="65"/>
      <c r="T424" s="65"/>
      <c r="U424" s="243"/>
      <c r="V424" s="244"/>
      <c r="W424" s="245"/>
      <c r="X424" s="245"/>
      <c r="Y424" s="245"/>
      <c r="Z424" s="246"/>
      <c r="AA424" s="247"/>
      <c r="AB424" s="247"/>
      <c r="AC424" s="247"/>
      <c r="AD424" s="246"/>
      <c r="AE424" s="248"/>
      <c r="AF424" s="244"/>
      <c r="AG424" s="244"/>
      <c r="AH424" s="249"/>
      <c r="AI424" s="249"/>
      <c r="AJ424" s="249"/>
    </row>
    <row r="425" spans="2:36" x14ac:dyDescent="0.2">
      <c r="B425" s="65"/>
      <c r="C425" s="65"/>
      <c r="D425" s="65"/>
      <c r="E425" s="241"/>
      <c r="F425" s="242"/>
      <c r="G425" s="241"/>
      <c r="H425" s="242"/>
      <c r="I425" s="242"/>
      <c r="J425" s="65"/>
      <c r="K425" s="65"/>
      <c r="L425" s="65"/>
      <c r="M425" s="65"/>
      <c r="N425" s="65"/>
      <c r="O425" s="65"/>
      <c r="P425" s="65"/>
      <c r="Q425" s="65"/>
      <c r="R425" s="65"/>
      <c r="S425" s="65"/>
      <c r="T425" s="65"/>
      <c r="U425" s="243"/>
      <c r="V425" s="244"/>
      <c r="W425" s="245"/>
      <c r="X425" s="245"/>
      <c r="Y425" s="245"/>
      <c r="Z425" s="246"/>
      <c r="AA425" s="247"/>
      <c r="AB425" s="247"/>
      <c r="AC425" s="247"/>
      <c r="AD425" s="246"/>
      <c r="AE425" s="248"/>
      <c r="AF425" s="244"/>
      <c r="AG425" s="244"/>
      <c r="AH425" s="249"/>
      <c r="AI425" s="249"/>
      <c r="AJ425" s="249"/>
    </row>
    <row r="426" spans="2:36" x14ac:dyDescent="0.2">
      <c r="B426" s="65"/>
      <c r="C426" s="65"/>
      <c r="D426" s="65"/>
      <c r="E426" s="241"/>
      <c r="F426" s="242"/>
      <c r="G426" s="241"/>
      <c r="H426" s="242"/>
      <c r="I426" s="242"/>
      <c r="J426" s="65"/>
      <c r="K426" s="65"/>
      <c r="L426" s="65"/>
      <c r="M426" s="65"/>
      <c r="N426" s="65"/>
      <c r="O426" s="65"/>
      <c r="P426" s="65"/>
      <c r="Q426" s="65"/>
      <c r="R426" s="65"/>
      <c r="S426" s="65"/>
      <c r="T426" s="65"/>
      <c r="U426" s="243"/>
      <c r="V426" s="244"/>
      <c r="W426" s="245"/>
      <c r="X426" s="245"/>
      <c r="Y426" s="245"/>
      <c r="Z426" s="246"/>
      <c r="AA426" s="247"/>
      <c r="AB426" s="247"/>
      <c r="AC426" s="247"/>
      <c r="AD426" s="246"/>
      <c r="AE426" s="248"/>
      <c r="AF426" s="244"/>
      <c r="AG426" s="244"/>
      <c r="AH426" s="249"/>
      <c r="AI426" s="249"/>
      <c r="AJ426" s="249"/>
    </row>
    <row r="427" spans="2:36" x14ac:dyDescent="0.2">
      <c r="B427" s="65"/>
      <c r="C427" s="65"/>
      <c r="D427" s="65"/>
      <c r="E427" s="241"/>
      <c r="F427" s="242"/>
      <c r="G427" s="241"/>
      <c r="H427" s="242"/>
      <c r="I427" s="242"/>
      <c r="J427" s="65"/>
      <c r="K427" s="65"/>
      <c r="L427" s="65"/>
      <c r="M427" s="65"/>
      <c r="N427" s="65"/>
      <c r="O427" s="65"/>
      <c r="P427" s="65"/>
      <c r="Q427" s="65"/>
      <c r="R427" s="65"/>
      <c r="S427" s="65"/>
      <c r="T427" s="65"/>
      <c r="U427" s="243"/>
      <c r="V427" s="244"/>
      <c r="W427" s="245"/>
      <c r="X427" s="245"/>
      <c r="Y427" s="245"/>
      <c r="Z427" s="246"/>
      <c r="AA427" s="247"/>
      <c r="AB427" s="247"/>
      <c r="AC427" s="247"/>
      <c r="AD427" s="246"/>
      <c r="AE427" s="248"/>
      <c r="AF427" s="244"/>
      <c r="AG427" s="244"/>
      <c r="AH427" s="249"/>
      <c r="AI427" s="249"/>
      <c r="AJ427" s="249"/>
    </row>
    <row r="428" spans="2:36" x14ac:dyDescent="0.2">
      <c r="B428" s="65"/>
      <c r="C428" s="65"/>
      <c r="D428" s="65"/>
      <c r="E428" s="241"/>
      <c r="F428" s="242"/>
      <c r="G428" s="241"/>
      <c r="H428" s="242"/>
      <c r="I428" s="242"/>
      <c r="J428" s="65"/>
      <c r="K428" s="65"/>
      <c r="L428" s="65"/>
      <c r="M428" s="65"/>
      <c r="N428" s="65"/>
      <c r="O428" s="65"/>
      <c r="P428" s="65"/>
      <c r="Q428" s="65"/>
      <c r="R428" s="65"/>
      <c r="S428" s="65"/>
      <c r="T428" s="65"/>
      <c r="U428" s="243"/>
      <c r="V428" s="244"/>
      <c r="W428" s="245"/>
      <c r="X428" s="245"/>
      <c r="Y428" s="245"/>
      <c r="Z428" s="246"/>
      <c r="AA428" s="247"/>
      <c r="AB428" s="247"/>
      <c r="AC428" s="247"/>
      <c r="AD428" s="246"/>
      <c r="AE428" s="248"/>
      <c r="AF428" s="244"/>
      <c r="AG428" s="244"/>
      <c r="AH428" s="249"/>
      <c r="AI428" s="249"/>
      <c r="AJ428" s="249"/>
    </row>
    <row r="429" spans="2:36" x14ac:dyDescent="0.2">
      <c r="B429" s="65"/>
      <c r="C429" s="65"/>
      <c r="D429" s="65"/>
      <c r="E429" s="241"/>
      <c r="F429" s="242"/>
      <c r="G429" s="241"/>
      <c r="H429" s="242"/>
      <c r="I429" s="242"/>
      <c r="J429" s="65"/>
      <c r="K429" s="65"/>
      <c r="L429" s="65"/>
      <c r="M429" s="65"/>
      <c r="N429" s="65"/>
      <c r="O429" s="65"/>
      <c r="P429" s="65"/>
      <c r="Q429" s="65"/>
      <c r="R429" s="65"/>
      <c r="S429" s="65"/>
      <c r="T429" s="65"/>
      <c r="U429" s="243"/>
      <c r="V429" s="244"/>
      <c r="W429" s="245"/>
      <c r="X429" s="245"/>
      <c r="Y429" s="245"/>
      <c r="Z429" s="246"/>
      <c r="AA429" s="247"/>
      <c r="AB429" s="247"/>
      <c r="AC429" s="247"/>
      <c r="AD429" s="246"/>
      <c r="AE429" s="248"/>
      <c r="AF429" s="244"/>
      <c r="AG429" s="244"/>
      <c r="AH429" s="249"/>
      <c r="AI429" s="249"/>
      <c r="AJ429" s="249"/>
    </row>
    <row r="430" spans="2:36" x14ac:dyDescent="0.2">
      <c r="B430" s="65"/>
      <c r="C430" s="65"/>
      <c r="D430" s="65"/>
      <c r="E430" s="241"/>
      <c r="F430" s="242"/>
      <c r="G430" s="241"/>
      <c r="H430" s="242"/>
      <c r="I430" s="242"/>
      <c r="J430" s="65"/>
      <c r="K430" s="65"/>
      <c r="L430" s="65"/>
      <c r="M430" s="65"/>
      <c r="N430" s="65"/>
      <c r="O430" s="65"/>
      <c r="P430" s="65"/>
      <c r="Q430" s="65"/>
      <c r="R430" s="65"/>
      <c r="S430" s="65"/>
      <c r="T430" s="65"/>
      <c r="U430" s="243"/>
      <c r="V430" s="244"/>
      <c r="W430" s="245"/>
      <c r="X430" s="245"/>
      <c r="Y430" s="245"/>
      <c r="Z430" s="246"/>
      <c r="AA430" s="247"/>
      <c r="AB430" s="247"/>
      <c r="AC430" s="247"/>
      <c r="AD430" s="246"/>
      <c r="AE430" s="248"/>
      <c r="AF430" s="244"/>
      <c r="AG430" s="244"/>
      <c r="AH430" s="249"/>
      <c r="AI430" s="249"/>
      <c r="AJ430" s="249"/>
    </row>
    <row r="431" spans="2:36" x14ac:dyDescent="0.2">
      <c r="B431" s="65"/>
      <c r="C431" s="65"/>
      <c r="D431" s="65"/>
      <c r="E431" s="241"/>
      <c r="F431" s="242"/>
      <c r="G431" s="241"/>
      <c r="H431" s="242"/>
      <c r="I431" s="242"/>
      <c r="J431" s="65"/>
      <c r="K431" s="65"/>
      <c r="L431" s="65"/>
      <c r="M431" s="65"/>
      <c r="N431" s="65"/>
      <c r="O431" s="65"/>
      <c r="P431" s="65"/>
      <c r="Q431" s="65"/>
      <c r="R431" s="65"/>
      <c r="S431" s="65"/>
      <c r="T431" s="65"/>
      <c r="U431" s="243"/>
      <c r="V431" s="244"/>
      <c r="W431" s="245"/>
      <c r="X431" s="245"/>
      <c r="Y431" s="245"/>
      <c r="Z431" s="246"/>
      <c r="AA431" s="247"/>
      <c r="AB431" s="247"/>
      <c r="AC431" s="247"/>
      <c r="AD431" s="246"/>
      <c r="AE431" s="248"/>
      <c r="AF431" s="244"/>
      <c r="AG431" s="244"/>
      <c r="AH431" s="249"/>
      <c r="AI431" s="249"/>
      <c r="AJ431" s="249"/>
    </row>
    <row r="432" spans="2:36" x14ac:dyDescent="0.2">
      <c r="B432" s="65"/>
      <c r="C432" s="65"/>
      <c r="D432" s="65"/>
      <c r="E432" s="241"/>
      <c r="F432" s="242"/>
      <c r="G432" s="241"/>
      <c r="H432" s="242"/>
      <c r="I432" s="242"/>
      <c r="J432" s="65"/>
      <c r="K432" s="65"/>
      <c r="L432" s="65"/>
      <c r="M432" s="65"/>
      <c r="N432" s="65"/>
      <c r="O432" s="65"/>
      <c r="P432" s="65"/>
      <c r="Q432" s="65"/>
      <c r="R432" s="65"/>
      <c r="S432" s="65"/>
      <c r="T432" s="65"/>
      <c r="U432" s="243"/>
      <c r="V432" s="244"/>
      <c r="W432" s="245"/>
      <c r="X432" s="245"/>
      <c r="Y432" s="245"/>
      <c r="Z432" s="246"/>
      <c r="AA432" s="247"/>
      <c r="AB432" s="247"/>
      <c r="AC432" s="247"/>
      <c r="AD432" s="246"/>
      <c r="AE432" s="248"/>
      <c r="AF432" s="244"/>
      <c r="AG432" s="244"/>
      <c r="AH432" s="249"/>
      <c r="AI432" s="249"/>
      <c r="AJ432" s="249"/>
    </row>
    <row r="433" spans="2:36" x14ac:dyDescent="0.2">
      <c r="B433" s="65"/>
      <c r="C433" s="65"/>
      <c r="D433" s="65"/>
      <c r="E433" s="241"/>
      <c r="F433" s="242"/>
      <c r="G433" s="241"/>
      <c r="H433" s="242"/>
      <c r="I433" s="242"/>
      <c r="J433" s="65"/>
      <c r="K433" s="65"/>
      <c r="L433" s="65"/>
      <c r="M433" s="65"/>
      <c r="N433" s="65"/>
      <c r="O433" s="65"/>
      <c r="P433" s="65"/>
      <c r="Q433" s="65"/>
      <c r="R433" s="65"/>
      <c r="S433" s="65"/>
      <c r="T433" s="65"/>
      <c r="U433" s="243"/>
      <c r="V433" s="244"/>
      <c r="W433" s="245"/>
      <c r="X433" s="245"/>
      <c r="Y433" s="245"/>
      <c r="Z433" s="246"/>
      <c r="AA433" s="247"/>
      <c r="AB433" s="247"/>
      <c r="AC433" s="247"/>
      <c r="AD433" s="246"/>
      <c r="AE433" s="248"/>
      <c r="AF433" s="244"/>
      <c r="AG433" s="244"/>
      <c r="AH433" s="249"/>
      <c r="AI433" s="249"/>
      <c r="AJ433" s="249"/>
    </row>
    <row r="434" spans="2:36" x14ac:dyDescent="0.2">
      <c r="B434" s="65"/>
      <c r="C434" s="65"/>
      <c r="D434" s="65"/>
      <c r="E434" s="241"/>
      <c r="F434" s="242"/>
      <c r="G434" s="241"/>
      <c r="H434" s="242"/>
      <c r="I434" s="242"/>
      <c r="J434" s="65"/>
      <c r="K434" s="65"/>
      <c r="L434" s="65"/>
      <c r="M434" s="65"/>
      <c r="N434" s="65"/>
      <c r="O434" s="65"/>
      <c r="P434" s="65"/>
      <c r="Q434" s="65"/>
      <c r="R434" s="65"/>
      <c r="S434" s="65"/>
      <c r="T434" s="65"/>
      <c r="U434" s="243"/>
      <c r="V434" s="244"/>
      <c r="W434" s="245"/>
      <c r="X434" s="245"/>
      <c r="Y434" s="245"/>
      <c r="Z434" s="246"/>
      <c r="AA434" s="247"/>
      <c r="AB434" s="247"/>
      <c r="AC434" s="247"/>
      <c r="AD434" s="246"/>
      <c r="AE434" s="248"/>
      <c r="AF434" s="244"/>
      <c r="AG434" s="244"/>
      <c r="AH434" s="249"/>
      <c r="AI434" s="249"/>
      <c r="AJ434" s="249"/>
    </row>
    <row r="435" spans="2:36" x14ac:dyDescent="0.2">
      <c r="B435" s="65"/>
      <c r="C435" s="65"/>
      <c r="D435" s="65"/>
      <c r="E435" s="241"/>
      <c r="F435" s="242"/>
      <c r="G435" s="241"/>
      <c r="H435" s="242"/>
      <c r="I435" s="242"/>
      <c r="J435" s="65"/>
      <c r="K435" s="65"/>
      <c r="L435" s="65"/>
      <c r="M435" s="65"/>
      <c r="N435" s="65"/>
      <c r="O435" s="65"/>
      <c r="P435" s="65"/>
      <c r="Q435" s="65"/>
      <c r="R435" s="65"/>
      <c r="S435" s="65"/>
      <c r="T435" s="65"/>
      <c r="U435" s="243"/>
      <c r="V435" s="244"/>
      <c r="W435" s="245"/>
      <c r="X435" s="245"/>
      <c r="Y435" s="245"/>
      <c r="Z435" s="246"/>
      <c r="AA435" s="247"/>
      <c r="AB435" s="247"/>
      <c r="AC435" s="247"/>
      <c r="AD435" s="246"/>
      <c r="AE435" s="248"/>
      <c r="AF435" s="244"/>
      <c r="AG435" s="244"/>
      <c r="AH435" s="249"/>
      <c r="AI435" s="249"/>
      <c r="AJ435" s="249"/>
    </row>
    <row r="436" spans="2:36" x14ac:dyDescent="0.2">
      <c r="B436" s="65"/>
      <c r="C436" s="65"/>
      <c r="D436" s="65"/>
      <c r="E436" s="241"/>
      <c r="F436" s="242"/>
      <c r="G436" s="241"/>
      <c r="H436" s="242"/>
      <c r="I436" s="242"/>
      <c r="J436" s="65"/>
      <c r="K436" s="65"/>
      <c r="L436" s="65"/>
      <c r="M436" s="65"/>
      <c r="N436" s="65"/>
      <c r="O436" s="65"/>
      <c r="P436" s="65"/>
      <c r="Q436" s="65"/>
      <c r="R436" s="65"/>
      <c r="S436" s="65"/>
      <c r="T436" s="65"/>
      <c r="U436" s="243"/>
      <c r="V436" s="244"/>
      <c r="W436" s="245"/>
      <c r="X436" s="245"/>
      <c r="Y436" s="245"/>
      <c r="Z436" s="246"/>
      <c r="AA436" s="247"/>
      <c r="AB436" s="247"/>
      <c r="AC436" s="247"/>
      <c r="AD436" s="246"/>
      <c r="AE436" s="248"/>
      <c r="AF436" s="244"/>
      <c r="AG436" s="244"/>
      <c r="AH436" s="249"/>
      <c r="AI436" s="249"/>
      <c r="AJ436" s="249"/>
    </row>
    <row r="437" spans="2:36" x14ac:dyDescent="0.2">
      <c r="B437" s="65"/>
      <c r="C437" s="65"/>
      <c r="D437" s="65"/>
      <c r="E437" s="241"/>
      <c r="F437" s="242"/>
      <c r="G437" s="241"/>
      <c r="H437" s="242"/>
      <c r="I437" s="242"/>
      <c r="J437" s="65"/>
      <c r="K437" s="65"/>
      <c r="L437" s="65"/>
      <c r="M437" s="65"/>
      <c r="N437" s="65"/>
      <c r="O437" s="65"/>
      <c r="P437" s="65"/>
      <c r="Q437" s="65"/>
      <c r="R437" s="65"/>
      <c r="S437" s="65"/>
      <c r="T437" s="65"/>
      <c r="U437" s="243"/>
      <c r="V437" s="244"/>
      <c r="W437" s="245"/>
      <c r="X437" s="245"/>
      <c r="Y437" s="245"/>
      <c r="Z437" s="246"/>
      <c r="AA437" s="247"/>
      <c r="AB437" s="247"/>
      <c r="AC437" s="247"/>
      <c r="AD437" s="246"/>
      <c r="AE437" s="248"/>
      <c r="AF437" s="244"/>
      <c r="AG437" s="244"/>
      <c r="AH437" s="249"/>
      <c r="AI437" s="249"/>
      <c r="AJ437" s="249"/>
    </row>
    <row r="438" spans="2:36" x14ac:dyDescent="0.2">
      <c r="B438" s="65"/>
      <c r="C438" s="65"/>
      <c r="D438" s="65"/>
      <c r="E438" s="241"/>
      <c r="F438" s="242"/>
      <c r="G438" s="241"/>
      <c r="H438" s="242"/>
      <c r="I438" s="242"/>
      <c r="J438" s="65"/>
      <c r="K438" s="65"/>
      <c r="L438" s="65"/>
      <c r="M438" s="65"/>
      <c r="N438" s="65"/>
      <c r="O438" s="65"/>
      <c r="P438" s="65"/>
      <c r="Q438" s="65"/>
      <c r="R438" s="65"/>
      <c r="S438" s="65"/>
      <c r="T438" s="65"/>
      <c r="U438" s="243"/>
      <c r="V438" s="244"/>
      <c r="W438" s="245"/>
      <c r="X438" s="245"/>
      <c r="Y438" s="245"/>
      <c r="Z438" s="246"/>
      <c r="AA438" s="247"/>
      <c r="AB438" s="247"/>
      <c r="AC438" s="247"/>
      <c r="AD438" s="246"/>
      <c r="AE438" s="248"/>
      <c r="AF438" s="244"/>
      <c r="AG438" s="244"/>
      <c r="AH438" s="249"/>
      <c r="AI438" s="249"/>
      <c r="AJ438" s="249"/>
    </row>
    <row r="439" spans="2:36" x14ac:dyDescent="0.2">
      <c r="B439" s="65"/>
      <c r="C439" s="65"/>
      <c r="D439" s="65"/>
      <c r="E439" s="241"/>
      <c r="F439" s="242"/>
      <c r="G439" s="241"/>
      <c r="H439" s="242"/>
      <c r="I439" s="242"/>
      <c r="J439" s="65"/>
      <c r="K439" s="65"/>
      <c r="L439" s="65"/>
      <c r="M439" s="65"/>
      <c r="N439" s="65"/>
      <c r="O439" s="65"/>
      <c r="P439" s="65"/>
      <c r="Q439" s="65"/>
      <c r="R439" s="65"/>
      <c r="S439" s="65"/>
      <c r="T439" s="65"/>
      <c r="U439" s="243"/>
      <c r="V439" s="244"/>
      <c r="W439" s="245"/>
      <c r="X439" s="245"/>
      <c r="Y439" s="245"/>
      <c r="Z439" s="246"/>
      <c r="AA439" s="247"/>
      <c r="AB439" s="247"/>
      <c r="AC439" s="247"/>
      <c r="AD439" s="246"/>
      <c r="AE439" s="248"/>
      <c r="AF439" s="244"/>
      <c r="AG439" s="244"/>
      <c r="AH439" s="249"/>
      <c r="AI439" s="249"/>
      <c r="AJ439" s="249"/>
    </row>
    <row r="440" spans="2:36" x14ac:dyDescent="0.2">
      <c r="B440" s="65"/>
      <c r="C440" s="65"/>
      <c r="D440" s="65"/>
      <c r="E440" s="241"/>
      <c r="F440" s="242"/>
      <c r="G440" s="241"/>
      <c r="H440" s="242"/>
      <c r="I440" s="242"/>
      <c r="J440" s="65"/>
      <c r="K440" s="65"/>
      <c r="L440" s="65"/>
      <c r="M440" s="65"/>
      <c r="N440" s="65"/>
      <c r="O440" s="65"/>
      <c r="P440" s="65"/>
      <c r="Q440" s="65"/>
      <c r="R440" s="65"/>
      <c r="S440" s="65"/>
      <c r="T440" s="65"/>
      <c r="U440" s="243"/>
      <c r="V440" s="244"/>
      <c r="W440" s="245"/>
      <c r="X440" s="245"/>
      <c r="Y440" s="245"/>
      <c r="Z440" s="246"/>
      <c r="AA440" s="247"/>
      <c r="AB440" s="247"/>
      <c r="AC440" s="247"/>
      <c r="AD440" s="246"/>
      <c r="AE440" s="248"/>
      <c r="AF440" s="244"/>
      <c r="AG440" s="244"/>
      <c r="AH440" s="249"/>
      <c r="AI440" s="249"/>
      <c r="AJ440" s="249"/>
    </row>
    <row r="441" spans="2:36" x14ac:dyDescent="0.2">
      <c r="B441" s="65"/>
      <c r="C441" s="65"/>
      <c r="D441" s="65"/>
      <c r="E441" s="241"/>
      <c r="F441" s="242"/>
      <c r="G441" s="241"/>
      <c r="H441" s="242"/>
      <c r="I441" s="242"/>
      <c r="J441" s="65"/>
      <c r="K441" s="65"/>
      <c r="L441" s="65"/>
      <c r="M441" s="65"/>
      <c r="N441" s="65"/>
      <c r="O441" s="65"/>
      <c r="P441" s="65"/>
      <c r="Q441" s="65"/>
      <c r="R441" s="65"/>
      <c r="S441" s="65"/>
      <c r="T441" s="65"/>
      <c r="U441" s="243"/>
      <c r="V441" s="244"/>
      <c r="W441" s="245"/>
      <c r="X441" s="245"/>
      <c r="Y441" s="245"/>
      <c r="Z441" s="246"/>
      <c r="AA441" s="247"/>
      <c r="AB441" s="247"/>
      <c r="AC441" s="247"/>
      <c r="AD441" s="246"/>
      <c r="AE441" s="248"/>
      <c r="AF441" s="244"/>
      <c r="AG441" s="244"/>
      <c r="AH441" s="249"/>
      <c r="AI441" s="249"/>
      <c r="AJ441" s="249"/>
    </row>
    <row r="442" spans="2:36" x14ac:dyDescent="0.2">
      <c r="B442" s="65"/>
      <c r="C442" s="65"/>
      <c r="D442" s="65"/>
      <c r="E442" s="241"/>
      <c r="F442" s="242"/>
      <c r="G442" s="241"/>
      <c r="H442" s="242"/>
      <c r="I442" s="242"/>
      <c r="J442" s="65"/>
      <c r="K442" s="65"/>
      <c r="L442" s="65"/>
      <c r="M442" s="65"/>
      <c r="N442" s="65"/>
      <c r="O442" s="65"/>
      <c r="P442" s="65"/>
      <c r="Q442" s="65"/>
      <c r="R442" s="65"/>
      <c r="S442" s="65"/>
      <c r="T442" s="65"/>
      <c r="U442" s="243"/>
      <c r="V442" s="244"/>
      <c r="W442" s="245"/>
      <c r="X442" s="245"/>
      <c r="Y442" s="245"/>
      <c r="Z442" s="246"/>
      <c r="AA442" s="247"/>
      <c r="AB442" s="247"/>
      <c r="AC442" s="247"/>
      <c r="AD442" s="246"/>
      <c r="AE442" s="248"/>
      <c r="AF442" s="244"/>
      <c r="AG442" s="244"/>
      <c r="AH442" s="249"/>
      <c r="AI442" s="249"/>
      <c r="AJ442" s="249"/>
    </row>
    <row r="443" spans="2:36" x14ac:dyDescent="0.2">
      <c r="B443" s="65"/>
      <c r="C443" s="65"/>
      <c r="D443" s="65"/>
      <c r="E443" s="241"/>
      <c r="F443" s="242"/>
      <c r="G443" s="241"/>
      <c r="H443" s="242"/>
      <c r="I443" s="242"/>
      <c r="J443" s="65"/>
      <c r="K443" s="65"/>
      <c r="L443" s="65"/>
      <c r="M443" s="65"/>
      <c r="N443" s="65"/>
      <c r="O443" s="65"/>
      <c r="P443" s="65"/>
      <c r="Q443" s="65"/>
      <c r="R443" s="65"/>
      <c r="S443" s="65"/>
      <c r="T443" s="65"/>
      <c r="U443" s="243"/>
      <c r="V443" s="244"/>
      <c r="W443" s="245"/>
      <c r="X443" s="245"/>
      <c r="Y443" s="245"/>
      <c r="Z443" s="246"/>
      <c r="AA443" s="247"/>
      <c r="AB443" s="247"/>
      <c r="AC443" s="247"/>
      <c r="AD443" s="246"/>
      <c r="AE443" s="248"/>
      <c r="AF443" s="244"/>
      <c r="AG443" s="244"/>
      <c r="AH443" s="249"/>
      <c r="AI443" s="249"/>
      <c r="AJ443" s="249"/>
    </row>
    <row r="444" spans="2:36" x14ac:dyDescent="0.2">
      <c r="B444" s="65"/>
      <c r="C444" s="65"/>
      <c r="D444" s="65"/>
      <c r="E444" s="241"/>
      <c r="F444" s="242"/>
      <c r="G444" s="241"/>
      <c r="H444" s="242"/>
      <c r="I444" s="242"/>
      <c r="J444" s="65"/>
      <c r="K444" s="65"/>
      <c r="L444" s="65"/>
      <c r="M444" s="65"/>
      <c r="N444" s="65"/>
      <c r="O444" s="65"/>
      <c r="P444" s="65"/>
      <c r="Q444" s="65"/>
      <c r="R444" s="65"/>
      <c r="S444" s="65"/>
      <c r="T444" s="65"/>
      <c r="U444" s="243"/>
      <c r="V444" s="244"/>
      <c r="W444" s="245"/>
      <c r="X444" s="245"/>
      <c r="Y444" s="245"/>
      <c r="Z444" s="246"/>
      <c r="AA444" s="247"/>
      <c r="AB444" s="247"/>
      <c r="AC444" s="247"/>
      <c r="AD444" s="246"/>
      <c r="AE444" s="248"/>
      <c r="AF444" s="244"/>
      <c r="AG444" s="244"/>
      <c r="AH444" s="249"/>
      <c r="AI444" s="249"/>
      <c r="AJ444" s="249"/>
    </row>
    <row r="445" spans="2:36" x14ac:dyDescent="0.2">
      <c r="B445" s="65"/>
      <c r="C445" s="65"/>
      <c r="D445" s="65"/>
      <c r="E445" s="241"/>
      <c r="F445" s="242"/>
      <c r="G445" s="241"/>
      <c r="H445" s="242"/>
      <c r="I445" s="242"/>
      <c r="J445" s="65"/>
      <c r="K445" s="65"/>
      <c r="L445" s="65"/>
      <c r="M445" s="65"/>
      <c r="N445" s="65"/>
      <c r="O445" s="65"/>
      <c r="P445" s="65"/>
      <c r="Q445" s="65"/>
      <c r="R445" s="65"/>
      <c r="S445" s="65"/>
      <c r="T445" s="65"/>
      <c r="U445" s="243"/>
      <c r="V445" s="244"/>
      <c r="W445" s="245"/>
      <c r="X445" s="245"/>
      <c r="Y445" s="245"/>
      <c r="Z445" s="246"/>
      <c r="AA445" s="247"/>
      <c r="AB445" s="247"/>
      <c r="AC445" s="247"/>
      <c r="AD445" s="246"/>
      <c r="AE445" s="248"/>
      <c r="AF445" s="244"/>
      <c r="AG445" s="244"/>
      <c r="AH445" s="249"/>
      <c r="AI445" s="249"/>
      <c r="AJ445" s="249"/>
    </row>
    <row r="446" spans="2:36" x14ac:dyDescent="0.2">
      <c r="B446" s="65"/>
      <c r="C446" s="65"/>
      <c r="D446" s="65"/>
      <c r="E446" s="241"/>
      <c r="F446" s="242"/>
      <c r="G446" s="241"/>
      <c r="H446" s="242"/>
      <c r="I446" s="242"/>
      <c r="J446" s="65"/>
      <c r="K446" s="65"/>
      <c r="L446" s="65"/>
      <c r="M446" s="65"/>
      <c r="N446" s="65"/>
      <c r="O446" s="65"/>
      <c r="P446" s="65"/>
      <c r="Q446" s="65"/>
      <c r="R446" s="65"/>
      <c r="S446" s="65"/>
      <c r="T446" s="65"/>
      <c r="U446" s="243"/>
      <c r="V446" s="244"/>
      <c r="W446" s="245"/>
      <c r="X446" s="245"/>
      <c r="Y446" s="245"/>
      <c r="Z446" s="246"/>
      <c r="AA446" s="247"/>
      <c r="AB446" s="247"/>
      <c r="AC446" s="247"/>
      <c r="AD446" s="246"/>
      <c r="AE446" s="248"/>
      <c r="AF446" s="244"/>
      <c r="AG446" s="244"/>
      <c r="AH446" s="249"/>
      <c r="AI446" s="249"/>
      <c r="AJ446" s="249"/>
    </row>
    <row r="447" spans="2:36" x14ac:dyDescent="0.2">
      <c r="B447" s="65"/>
      <c r="C447" s="65"/>
      <c r="D447" s="65"/>
      <c r="E447" s="241"/>
      <c r="F447" s="242"/>
      <c r="G447" s="241"/>
      <c r="H447" s="242"/>
      <c r="I447" s="242"/>
      <c r="J447" s="65"/>
      <c r="K447" s="65"/>
      <c r="L447" s="65"/>
      <c r="M447" s="65"/>
      <c r="N447" s="65"/>
      <c r="O447" s="65"/>
      <c r="P447" s="65"/>
      <c r="Q447" s="65"/>
      <c r="R447" s="65"/>
      <c r="S447" s="65"/>
      <c r="T447" s="65"/>
      <c r="U447" s="243"/>
      <c r="V447" s="244"/>
      <c r="W447" s="245"/>
      <c r="X447" s="245"/>
      <c r="Y447" s="245"/>
      <c r="Z447" s="246"/>
      <c r="AA447" s="247"/>
      <c r="AB447" s="247"/>
      <c r="AC447" s="247"/>
      <c r="AD447" s="246"/>
      <c r="AE447" s="248"/>
      <c r="AF447" s="244"/>
      <c r="AG447" s="244"/>
      <c r="AH447" s="249"/>
      <c r="AI447" s="249"/>
      <c r="AJ447" s="249"/>
    </row>
    <row r="448" spans="2:36" x14ac:dyDescent="0.2">
      <c r="B448" s="65"/>
      <c r="C448" s="65"/>
      <c r="D448" s="65"/>
      <c r="E448" s="241"/>
      <c r="F448" s="242"/>
      <c r="G448" s="241"/>
      <c r="H448" s="242"/>
      <c r="I448" s="242"/>
      <c r="J448" s="65"/>
      <c r="K448" s="65"/>
      <c r="L448" s="65"/>
      <c r="M448" s="65"/>
      <c r="N448" s="65"/>
      <c r="O448" s="65"/>
      <c r="P448" s="65"/>
      <c r="Q448" s="65"/>
      <c r="R448" s="65"/>
      <c r="S448" s="65"/>
      <c r="T448" s="65"/>
      <c r="U448" s="243"/>
      <c r="V448" s="244"/>
      <c r="W448" s="245"/>
      <c r="X448" s="245"/>
      <c r="Y448" s="245"/>
      <c r="Z448" s="246"/>
      <c r="AA448" s="247"/>
      <c r="AB448" s="247"/>
      <c r="AC448" s="247"/>
      <c r="AD448" s="246"/>
      <c r="AE448" s="248"/>
      <c r="AF448" s="244"/>
      <c r="AG448" s="244"/>
      <c r="AH448" s="249"/>
      <c r="AI448" s="249"/>
      <c r="AJ448" s="249"/>
    </row>
    <row r="449" spans="2:36" x14ac:dyDescent="0.2">
      <c r="B449" s="65"/>
      <c r="C449" s="65"/>
      <c r="D449" s="65"/>
      <c r="E449" s="241"/>
      <c r="F449" s="242"/>
      <c r="G449" s="241"/>
      <c r="H449" s="242"/>
      <c r="I449" s="242"/>
      <c r="J449" s="65"/>
      <c r="K449" s="65"/>
      <c r="L449" s="65"/>
      <c r="M449" s="65"/>
      <c r="N449" s="65"/>
      <c r="O449" s="65"/>
      <c r="P449" s="65"/>
      <c r="Q449" s="65"/>
      <c r="R449" s="65"/>
      <c r="S449" s="65"/>
      <c r="T449" s="65"/>
      <c r="U449" s="243"/>
      <c r="V449" s="244"/>
      <c r="W449" s="245"/>
      <c r="X449" s="245"/>
      <c r="Y449" s="245"/>
      <c r="Z449" s="246"/>
      <c r="AA449" s="247"/>
      <c r="AB449" s="247"/>
      <c r="AC449" s="247"/>
      <c r="AD449" s="246"/>
      <c r="AE449" s="248"/>
      <c r="AF449" s="244"/>
      <c r="AG449" s="244"/>
      <c r="AH449" s="249"/>
      <c r="AI449" s="249"/>
      <c r="AJ449" s="249"/>
    </row>
    <row r="450" spans="2:36" x14ac:dyDescent="0.2">
      <c r="B450" s="65"/>
      <c r="C450" s="65"/>
      <c r="D450" s="65"/>
      <c r="E450" s="241"/>
      <c r="F450" s="242"/>
      <c r="G450" s="241"/>
      <c r="H450" s="242"/>
      <c r="I450" s="242"/>
      <c r="J450" s="65"/>
      <c r="K450" s="65"/>
      <c r="L450" s="65"/>
      <c r="M450" s="65"/>
      <c r="N450" s="65"/>
      <c r="O450" s="65"/>
      <c r="P450" s="65"/>
      <c r="Q450" s="65"/>
      <c r="R450" s="65"/>
      <c r="S450" s="65"/>
      <c r="T450" s="65"/>
      <c r="U450" s="243"/>
      <c r="V450" s="244"/>
      <c r="W450" s="245"/>
      <c r="X450" s="245"/>
      <c r="Y450" s="245"/>
      <c r="Z450" s="246"/>
      <c r="AA450" s="247"/>
      <c r="AB450" s="247"/>
      <c r="AC450" s="247"/>
      <c r="AD450" s="246"/>
      <c r="AE450" s="248"/>
      <c r="AF450" s="244"/>
      <c r="AG450" s="244"/>
      <c r="AH450" s="249"/>
      <c r="AI450" s="249"/>
      <c r="AJ450" s="249"/>
    </row>
    <row r="451" spans="2:36" x14ac:dyDescent="0.2">
      <c r="B451" s="65"/>
      <c r="C451" s="65"/>
      <c r="D451" s="65"/>
      <c r="E451" s="241"/>
      <c r="F451" s="242"/>
      <c r="G451" s="241"/>
      <c r="H451" s="242"/>
      <c r="I451" s="242"/>
      <c r="J451" s="65"/>
      <c r="K451" s="65"/>
      <c r="L451" s="65"/>
      <c r="M451" s="65"/>
      <c r="N451" s="65"/>
      <c r="O451" s="65"/>
      <c r="P451" s="65"/>
      <c r="Q451" s="65"/>
      <c r="R451" s="65"/>
      <c r="S451" s="65"/>
      <c r="T451" s="65"/>
      <c r="U451" s="243"/>
      <c r="V451" s="244"/>
      <c r="W451" s="245"/>
      <c r="X451" s="245"/>
      <c r="Y451" s="245"/>
      <c r="Z451" s="246"/>
      <c r="AA451" s="247"/>
      <c r="AB451" s="247"/>
      <c r="AC451" s="247"/>
      <c r="AD451" s="246"/>
      <c r="AE451" s="248"/>
      <c r="AF451" s="244"/>
      <c r="AG451" s="244"/>
      <c r="AH451" s="249"/>
      <c r="AI451" s="249"/>
      <c r="AJ451" s="249"/>
    </row>
    <row r="452" spans="2:36" x14ac:dyDescent="0.2">
      <c r="B452" s="65"/>
      <c r="C452" s="65"/>
      <c r="D452" s="65"/>
      <c r="E452" s="241"/>
      <c r="F452" s="242"/>
      <c r="G452" s="241"/>
      <c r="H452" s="242"/>
      <c r="I452" s="242"/>
      <c r="J452" s="65"/>
      <c r="K452" s="65"/>
      <c r="L452" s="65"/>
      <c r="M452" s="65"/>
      <c r="N452" s="65"/>
      <c r="O452" s="65"/>
      <c r="P452" s="65"/>
      <c r="Q452" s="65"/>
      <c r="R452" s="65"/>
      <c r="S452" s="65"/>
      <c r="T452" s="65"/>
      <c r="U452" s="243"/>
      <c r="V452" s="244"/>
      <c r="W452" s="245"/>
      <c r="X452" s="245"/>
      <c r="Y452" s="245"/>
      <c r="Z452" s="246"/>
      <c r="AA452" s="247"/>
      <c r="AB452" s="247"/>
      <c r="AC452" s="247"/>
      <c r="AD452" s="246"/>
      <c r="AE452" s="248"/>
      <c r="AF452" s="244"/>
      <c r="AG452" s="244"/>
      <c r="AH452" s="249"/>
      <c r="AI452" s="249"/>
      <c r="AJ452" s="249"/>
    </row>
    <row r="453" spans="2:36" x14ac:dyDescent="0.2">
      <c r="B453" s="65"/>
      <c r="C453" s="65"/>
      <c r="D453" s="65"/>
      <c r="E453" s="241"/>
      <c r="F453" s="242"/>
      <c r="G453" s="241"/>
      <c r="H453" s="242"/>
      <c r="I453" s="242"/>
      <c r="J453" s="65"/>
      <c r="K453" s="65"/>
      <c r="L453" s="65"/>
      <c r="M453" s="65"/>
      <c r="N453" s="65"/>
      <c r="O453" s="65"/>
      <c r="P453" s="65"/>
      <c r="Q453" s="65"/>
      <c r="R453" s="65"/>
      <c r="S453" s="65"/>
      <c r="T453" s="65"/>
      <c r="U453" s="243"/>
      <c r="V453" s="244"/>
      <c r="W453" s="245"/>
      <c r="X453" s="245"/>
      <c r="Y453" s="245"/>
      <c r="Z453" s="246"/>
      <c r="AA453" s="247"/>
      <c r="AB453" s="247"/>
      <c r="AC453" s="247"/>
      <c r="AD453" s="246"/>
      <c r="AE453" s="248"/>
      <c r="AF453" s="244"/>
      <c r="AG453" s="244"/>
      <c r="AH453" s="249"/>
      <c r="AI453" s="249"/>
      <c r="AJ453" s="249"/>
    </row>
    <row r="454" spans="2:36" x14ac:dyDescent="0.2">
      <c r="B454" s="65"/>
      <c r="C454" s="65"/>
      <c r="D454" s="65"/>
      <c r="E454" s="241"/>
      <c r="F454" s="242"/>
      <c r="G454" s="241"/>
      <c r="H454" s="242"/>
      <c r="I454" s="242"/>
      <c r="J454" s="65"/>
      <c r="K454" s="65"/>
      <c r="L454" s="65"/>
      <c r="M454" s="65"/>
      <c r="N454" s="65"/>
      <c r="O454" s="65"/>
      <c r="P454" s="65"/>
      <c r="Q454" s="65"/>
      <c r="R454" s="65"/>
      <c r="S454" s="65"/>
      <c r="T454" s="65"/>
      <c r="U454" s="243"/>
      <c r="V454" s="244"/>
      <c r="W454" s="245"/>
      <c r="X454" s="245"/>
      <c r="Y454" s="245"/>
      <c r="Z454" s="246"/>
      <c r="AA454" s="247"/>
      <c r="AB454" s="247"/>
      <c r="AC454" s="247"/>
      <c r="AD454" s="246"/>
      <c r="AE454" s="248"/>
      <c r="AF454" s="244"/>
      <c r="AG454" s="244"/>
      <c r="AH454" s="249"/>
      <c r="AI454" s="249"/>
      <c r="AJ454" s="249"/>
    </row>
    <row r="455" spans="2:36" x14ac:dyDescent="0.2">
      <c r="B455" s="65"/>
      <c r="C455" s="65"/>
      <c r="D455" s="65"/>
      <c r="E455" s="241"/>
      <c r="F455" s="242"/>
      <c r="G455" s="241"/>
      <c r="H455" s="242"/>
      <c r="I455" s="242"/>
      <c r="J455" s="65"/>
      <c r="K455" s="65"/>
      <c r="L455" s="65"/>
      <c r="M455" s="65"/>
      <c r="N455" s="65"/>
      <c r="O455" s="65"/>
      <c r="P455" s="65"/>
      <c r="Q455" s="65"/>
      <c r="R455" s="65"/>
      <c r="S455" s="65"/>
      <c r="T455" s="65"/>
      <c r="U455" s="243"/>
      <c r="V455" s="244"/>
      <c r="W455" s="245"/>
      <c r="X455" s="245"/>
      <c r="Y455" s="245"/>
      <c r="Z455" s="246"/>
      <c r="AA455" s="247"/>
      <c r="AB455" s="247"/>
      <c r="AC455" s="247"/>
      <c r="AD455" s="246"/>
      <c r="AE455" s="248"/>
      <c r="AF455" s="244"/>
      <c r="AG455" s="244"/>
      <c r="AH455" s="249"/>
      <c r="AI455" s="249"/>
      <c r="AJ455" s="249"/>
    </row>
    <row r="456" spans="2:36" x14ac:dyDescent="0.2">
      <c r="B456" s="65"/>
      <c r="C456" s="65"/>
      <c r="D456" s="65"/>
      <c r="E456" s="241"/>
      <c r="F456" s="242"/>
      <c r="G456" s="241"/>
      <c r="H456" s="242"/>
      <c r="I456" s="242"/>
      <c r="J456" s="65"/>
      <c r="K456" s="65"/>
      <c r="L456" s="65"/>
      <c r="M456" s="65"/>
      <c r="N456" s="65"/>
      <c r="O456" s="65"/>
      <c r="P456" s="65"/>
      <c r="Q456" s="65"/>
      <c r="R456" s="65"/>
      <c r="S456" s="65"/>
      <c r="T456" s="65"/>
      <c r="U456" s="243"/>
      <c r="V456" s="244"/>
      <c r="W456" s="245"/>
      <c r="X456" s="245"/>
      <c r="Y456" s="245"/>
      <c r="Z456" s="246"/>
      <c r="AA456" s="247"/>
      <c r="AB456" s="247"/>
      <c r="AC456" s="247"/>
      <c r="AD456" s="246"/>
      <c r="AE456" s="248"/>
      <c r="AF456" s="244"/>
      <c r="AG456" s="244"/>
      <c r="AH456" s="249"/>
      <c r="AI456" s="249"/>
      <c r="AJ456" s="249"/>
    </row>
    <row r="457" spans="2:36" x14ac:dyDescent="0.2">
      <c r="B457" s="65"/>
      <c r="C457" s="65"/>
      <c r="D457" s="65"/>
      <c r="E457" s="241"/>
      <c r="F457" s="242"/>
      <c r="G457" s="241"/>
      <c r="H457" s="242"/>
      <c r="I457" s="242"/>
      <c r="J457" s="65"/>
      <c r="K457" s="65"/>
      <c r="L457" s="65"/>
      <c r="M457" s="65"/>
      <c r="N457" s="65"/>
      <c r="O457" s="65"/>
      <c r="P457" s="65"/>
      <c r="Q457" s="65"/>
      <c r="R457" s="65"/>
      <c r="S457" s="65"/>
      <c r="T457" s="65"/>
      <c r="U457" s="243"/>
      <c r="V457" s="244"/>
      <c r="W457" s="245"/>
      <c r="X457" s="245"/>
      <c r="Y457" s="245"/>
      <c r="Z457" s="246"/>
      <c r="AA457" s="247"/>
      <c r="AB457" s="247"/>
      <c r="AC457" s="247"/>
      <c r="AD457" s="246"/>
      <c r="AE457" s="248"/>
      <c r="AF457" s="244"/>
      <c r="AG457" s="244"/>
      <c r="AH457" s="249"/>
      <c r="AI457" s="249"/>
      <c r="AJ457" s="249"/>
    </row>
    <row r="458" spans="2:36" x14ac:dyDescent="0.2">
      <c r="B458" s="65"/>
      <c r="C458" s="65"/>
      <c r="D458" s="65"/>
      <c r="E458" s="241"/>
      <c r="F458" s="242"/>
      <c r="G458" s="241"/>
      <c r="H458" s="242"/>
      <c r="I458" s="242"/>
      <c r="J458" s="65"/>
      <c r="K458" s="65"/>
      <c r="L458" s="65"/>
      <c r="M458" s="65"/>
      <c r="N458" s="65"/>
      <c r="O458" s="65"/>
      <c r="P458" s="65"/>
      <c r="Q458" s="65"/>
      <c r="R458" s="65"/>
      <c r="S458" s="65"/>
      <c r="T458" s="65"/>
      <c r="U458" s="243"/>
      <c r="V458" s="244"/>
      <c r="W458" s="245"/>
      <c r="X458" s="245"/>
      <c r="Y458" s="245"/>
      <c r="Z458" s="246"/>
      <c r="AA458" s="247"/>
      <c r="AB458" s="247"/>
      <c r="AC458" s="247"/>
      <c r="AD458" s="246"/>
      <c r="AE458" s="248"/>
      <c r="AF458" s="244"/>
      <c r="AG458" s="244"/>
      <c r="AH458" s="249"/>
      <c r="AI458" s="249"/>
      <c r="AJ458" s="249"/>
    </row>
    <row r="459" spans="2:36" x14ac:dyDescent="0.2">
      <c r="B459" s="65"/>
      <c r="C459" s="65"/>
      <c r="D459" s="65"/>
      <c r="E459" s="241"/>
      <c r="F459" s="242"/>
      <c r="G459" s="241"/>
      <c r="H459" s="242"/>
      <c r="I459" s="242"/>
      <c r="J459" s="65"/>
      <c r="K459" s="65"/>
      <c r="L459" s="65"/>
      <c r="M459" s="65"/>
      <c r="N459" s="65"/>
      <c r="O459" s="65"/>
      <c r="P459" s="65"/>
      <c r="Q459" s="65"/>
      <c r="R459" s="65"/>
      <c r="S459" s="65"/>
      <c r="T459" s="65"/>
      <c r="U459" s="243"/>
      <c r="V459" s="244"/>
      <c r="W459" s="245"/>
      <c r="X459" s="245"/>
      <c r="Y459" s="245"/>
      <c r="Z459" s="246"/>
      <c r="AA459" s="247"/>
      <c r="AB459" s="247"/>
      <c r="AC459" s="247"/>
      <c r="AD459" s="246"/>
      <c r="AE459" s="248"/>
      <c r="AF459" s="244"/>
      <c r="AG459" s="244"/>
      <c r="AH459" s="249"/>
      <c r="AI459" s="249"/>
      <c r="AJ459" s="249"/>
    </row>
    <row r="460" spans="2:36" x14ac:dyDescent="0.2">
      <c r="B460" s="65"/>
      <c r="C460" s="65"/>
      <c r="D460" s="65"/>
      <c r="E460" s="241"/>
      <c r="F460" s="242"/>
      <c r="G460" s="241"/>
      <c r="H460" s="242"/>
      <c r="I460" s="242"/>
      <c r="J460" s="65"/>
      <c r="K460" s="65"/>
      <c r="L460" s="65"/>
      <c r="M460" s="65"/>
      <c r="N460" s="65"/>
      <c r="O460" s="65"/>
      <c r="P460" s="65"/>
      <c r="Q460" s="65"/>
      <c r="R460" s="65"/>
      <c r="S460" s="65"/>
      <c r="T460" s="65"/>
      <c r="U460" s="243"/>
      <c r="V460" s="244"/>
      <c r="W460" s="245"/>
      <c r="X460" s="245"/>
      <c r="Y460" s="245"/>
      <c r="Z460" s="246"/>
      <c r="AA460" s="247"/>
      <c r="AB460" s="247"/>
      <c r="AC460" s="247"/>
      <c r="AD460" s="246"/>
      <c r="AE460" s="248"/>
      <c r="AF460" s="244"/>
      <c r="AG460" s="244"/>
      <c r="AH460" s="249"/>
      <c r="AI460" s="249"/>
      <c r="AJ460" s="249"/>
    </row>
    <row r="461" spans="2:36" x14ac:dyDescent="0.2">
      <c r="B461" s="65"/>
      <c r="C461" s="65"/>
      <c r="D461" s="65"/>
      <c r="E461" s="241"/>
      <c r="F461" s="242"/>
      <c r="G461" s="241"/>
      <c r="H461" s="242"/>
      <c r="I461" s="242"/>
      <c r="J461" s="65"/>
      <c r="K461" s="65"/>
      <c r="L461" s="65"/>
      <c r="M461" s="65"/>
      <c r="N461" s="65"/>
      <c r="O461" s="65"/>
      <c r="P461" s="65"/>
      <c r="Q461" s="65"/>
      <c r="R461" s="65"/>
      <c r="S461" s="65"/>
      <c r="T461" s="65"/>
      <c r="U461" s="243"/>
      <c r="V461" s="244"/>
      <c r="W461" s="245"/>
      <c r="X461" s="245"/>
      <c r="Y461" s="245"/>
      <c r="Z461" s="246"/>
      <c r="AA461" s="247"/>
      <c r="AB461" s="247"/>
      <c r="AC461" s="247"/>
      <c r="AD461" s="246"/>
      <c r="AE461" s="248"/>
      <c r="AF461" s="244"/>
      <c r="AG461" s="244"/>
      <c r="AH461" s="249"/>
      <c r="AI461" s="249"/>
      <c r="AJ461" s="249"/>
    </row>
    <row r="462" spans="2:36" x14ac:dyDescent="0.2">
      <c r="B462" s="65"/>
      <c r="C462" s="65"/>
      <c r="D462" s="65"/>
      <c r="E462" s="241"/>
      <c r="F462" s="242"/>
      <c r="G462" s="241"/>
      <c r="H462" s="242"/>
      <c r="I462" s="242"/>
      <c r="J462" s="65"/>
      <c r="K462" s="65"/>
      <c r="L462" s="65"/>
      <c r="M462" s="65"/>
      <c r="N462" s="65"/>
      <c r="O462" s="65"/>
      <c r="P462" s="65"/>
      <c r="Q462" s="65"/>
      <c r="R462" s="65"/>
      <c r="S462" s="65"/>
      <c r="T462" s="65"/>
      <c r="U462" s="243"/>
      <c r="V462" s="244"/>
      <c r="W462" s="245"/>
      <c r="X462" s="245"/>
      <c r="Y462" s="245"/>
      <c r="Z462" s="246"/>
      <c r="AA462" s="247"/>
      <c r="AB462" s="247"/>
      <c r="AC462" s="247"/>
      <c r="AD462" s="246"/>
      <c r="AE462" s="248"/>
      <c r="AF462" s="244"/>
      <c r="AG462" s="244"/>
      <c r="AH462" s="249"/>
      <c r="AI462" s="249"/>
      <c r="AJ462" s="249"/>
    </row>
    <row r="463" spans="2:36" x14ac:dyDescent="0.2">
      <c r="B463" s="65"/>
      <c r="C463" s="65"/>
      <c r="D463" s="65"/>
      <c r="E463" s="241"/>
      <c r="F463" s="242"/>
      <c r="G463" s="241"/>
      <c r="H463" s="242"/>
      <c r="I463" s="242"/>
      <c r="J463" s="65"/>
      <c r="K463" s="65"/>
      <c r="L463" s="65"/>
      <c r="M463" s="65"/>
      <c r="N463" s="65"/>
      <c r="O463" s="65"/>
      <c r="P463" s="65"/>
      <c r="Q463" s="65"/>
      <c r="R463" s="65"/>
      <c r="S463" s="65"/>
      <c r="T463" s="65"/>
      <c r="U463" s="243"/>
      <c r="V463" s="244"/>
      <c r="W463" s="245"/>
      <c r="X463" s="245"/>
      <c r="Y463" s="245"/>
      <c r="Z463" s="246"/>
      <c r="AA463" s="247"/>
      <c r="AB463" s="247"/>
      <c r="AC463" s="247"/>
      <c r="AD463" s="246"/>
      <c r="AE463" s="248"/>
      <c r="AF463" s="244"/>
      <c r="AG463" s="244"/>
      <c r="AH463" s="249"/>
      <c r="AI463" s="249"/>
      <c r="AJ463" s="249"/>
    </row>
    <row r="464" spans="2:36" x14ac:dyDescent="0.2">
      <c r="B464" s="65"/>
      <c r="C464" s="65"/>
      <c r="D464" s="65"/>
      <c r="E464" s="241"/>
      <c r="F464" s="242"/>
      <c r="G464" s="241"/>
      <c r="H464" s="242"/>
      <c r="I464" s="242"/>
      <c r="J464" s="65"/>
      <c r="K464" s="65"/>
      <c r="L464" s="65"/>
      <c r="M464" s="65"/>
      <c r="N464" s="65"/>
      <c r="O464" s="65"/>
      <c r="P464" s="65"/>
      <c r="Q464" s="65"/>
      <c r="R464" s="65"/>
      <c r="S464" s="65"/>
      <c r="T464" s="65"/>
      <c r="U464" s="243"/>
      <c r="V464" s="244"/>
      <c r="W464" s="245"/>
      <c r="X464" s="245"/>
      <c r="Y464" s="245"/>
      <c r="Z464" s="246"/>
      <c r="AA464" s="247"/>
      <c r="AB464" s="247"/>
      <c r="AC464" s="247"/>
      <c r="AD464" s="246"/>
      <c r="AE464" s="248"/>
      <c r="AF464" s="244"/>
      <c r="AG464" s="244"/>
      <c r="AH464" s="249"/>
      <c r="AI464" s="249"/>
      <c r="AJ464" s="249"/>
    </row>
    <row r="465" spans="2:36" x14ac:dyDescent="0.2">
      <c r="B465" s="65"/>
      <c r="C465" s="65"/>
      <c r="D465" s="65"/>
      <c r="E465" s="241"/>
      <c r="F465" s="242"/>
      <c r="G465" s="241"/>
      <c r="H465" s="242"/>
      <c r="I465" s="242"/>
      <c r="J465" s="65"/>
      <c r="K465" s="65"/>
      <c r="L465" s="65"/>
      <c r="M465" s="65"/>
      <c r="N465" s="65"/>
      <c r="O465" s="65"/>
      <c r="P465" s="65"/>
      <c r="Q465" s="65"/>
      <c r="R465" s="65"/>
      <c r="S465" s="65"/>
      <c r="T465" s="65"/>
      <c r="U465" s="243"/>
      <c r="V465" s="244"/>
      <c r="W465" s="245"/>
      <c r="X465" s="245"/>
      <c r="Y465" s="245"/>
      <c r="Z465" s="246"/>
      <c r="AA465" s="247"/>
      <c r="AB465" s="247"/>
      <c r="AC465" s="247"/>
      <c r="AD465" s="246"/>
      <c r="AE465" s="248"/>
      <c r="AF465" s="244"/>
      <c r="AG465" s="244"/>
      <c r="AH465" s="249"/>
      <c r="AI465" s="249"/>
      <c r="AJ465" s="249"/>
    </row>
    <row r="466" spans="2:36" x14ac:dyDescent="0.2">
      <c r="B466" s="65"/>
      <c r="C466" s="65"/>
      <c r="D466" s="65"/>
      <c r="E466" s="241"/>
      <c r="F466" s="242"/>
      <c r="G466" s="241"/>
      <c r="H466" s="242"/>
      <c r="I466" s="242"/>
      <c r="J466" s="65"/>
      <c r="K466" s="65"/>
      <c r="L466" s="65"/>
      <c r="M466" s="65"/>
      <c r="N466" s="65"/>
      <c r="O466" s="65"/>
      <c r="P466" s="65"/>
      <c r="Q466" s="65"/>
      <c r="R466" s="65"/>
      <c r="S466" s="65"/>
      <c r="T466" s="65"/>
      <c r="U466" s="243"/>
      <c r="V466" s="244"/>
      <c r="W466" s="245"/>
      <c r="X466" s="245"/>
      <c r="Y466" s="245"/>
      <c r="Z466" s="246"/>
      <c r="AA466" s="247"/>
      <c r="AB466" s="247"/>
      <c r="AC466" s="247"/>
      <c r="AD466" s="246"/>
      <c r="AE466" s="248"/>
      <c r="AF466" s="244"/>
      <c r="AG466" s="244"/>
      <c r="AH466" s="249"/>
      <c r="AI466" s="249"/>
      <c r="AJ466" s="249"/>
    </row>
    <row r="467" spans="2:36" x14ac:dyDescent="0.2">
      <c r="B467" s="65"/>
      <c r="C467" s="65"/>
      <c r="D467" s="65"/>
      <c r="E467" s="241"/>
      <c r="F467" s="242"/>
      <c r="G467" s="241"/>
      <c r="H467" s="242"/>
      <c r="I467" s="242"/>
      <c r="J467" s="65"/>
      <c r="K467" s="65"/>
      <c r="L467" s="65"/>
      <c r="M467" s="65"/>
      <c r="N467" s="65"/>
      <c r="O467" s="65"/>
      <c r="P467" s="65"/>
      <c r="Q467" s="65"/>
      <c r="R467" s="65"/>
      <c r="S467" s="65"/>
      <c r="T467" s="65"/>
      <c r="U467" s="243"/>
      <c r="V467" s="244"/>
      <c r="W467" s="245"/>
      <c r="X467" s="245"/>
      <c r="Y467" s="245"/>
      <c r="Z467" s="246"/>
      <c r="AA467" s="247"/>
      <c r="AB467" s="247"/>
      <c r="AC467" s="247"/>
      <c r="AD467" s="246"/>
      <c r="AE467" s="248"/>
      <c r="AF467" s="244"/>
      <c r="AG467" s="244"/>
      <c r="AH467" s="249"/>
      <c r="AI467" s="249"/>
      <c r="AJ467" s="249"/>
    </row>
    <row r="468" spans="2:36" x14ac:dyDescent="0.2">
      <c r="B468" s="65"/>
      <c r="C468" s="65"/>
      <c r="D468" s="65"/>
      <c r="E468" s="241"/>
      <c r="F468" s="242"/>
      <c r="G468" s="241"/>
      <c r="H468" s="242"/>
      <c r="I468" s="242"/>
      <c r="J468" s="65"/>
      <c r="K468" s="65"/>
      <c r="L468" s="65"/>
      <c r="M468" s="65"/>
      <c r="N468" s="65"/>
      <c r="O468" s="65"/>
      <c r="P468" s="65"/>
      <c r="Q468" s="65"/>
      <c r="R468" s="65"/>
      <c r="S468" s="65"/>
      <c r="T468" s="65"/>
      <c r="U468" s="243"/>
      <c r="V468" s="244"/>
      <c r="W468" s="245"/>
      <c r="X468" s="245"/>
      <c r="Y468" s="245"/>
      <c r="Z468" s="246"/>
      <c r="AA468" s="247"/>
      <c r="AB468" s="247"/>
      <c r="AC468" s="247"/>
      <c r="AD468" s="246"/>
      <c r="AE468" s="248"/>
      <c r="AF468" s="244"/>
      <c r="AG468" s="244"/>
      <c r="AH468" s="249"/>
      <c r="AI468" s="249"/>
      <c r="AJ468" s="249"/>
    </row>
    <row r="469" spans="2:36" x14ac:dyDescent="0.2">
      <c r="B469" s="65"/>
      <c r="C469" s="65"/>
      <c r="D469" s="65"/>
      <c r="E469" s="241"/>
      <c r="F469" s="242"/>
      <c r="G469" s="241"/>
      <c r="H469" s="242"/>
      <c r="I469" s="242"/>
      <c r="J469" s="65"/>
      <c r="K469" s="65"/>
      <c r="L469" s="65"/>
      <c r="M469" s="65"/>
      <c r="N469" s="65"/>
      <c r="O469" s="65"/>
      <c r="P469" s="65"/>
      <c r="Q469" s="65"/>
      <c r="R469" s="65"/>
      <c r="S469" s="65"/>
      <c r="T469" s="65"/>
      <c r="U469" s="243"/>
      <c r="V469" s="244"/>
      <c r="W469" s="245"/>
      <c r="X469" s="245"/>
      <c r="Y469" s="245"/>
      <c r="Z469" s="246"/>
      <c r="AA469" s="247"/>
      <c r="AB469" s="247"/>
      <c r="AC469" s="247"/>
      <c r="AD469" s="246"/>
      <c r="AE469" s="248"/>
      <c r="AF469" s="244"/>
      <c r="AG469" s="244"/>
      <c r="AH469" s="249"/>
      <c r="AI469" s="249"/>
      <c r="AJ469" s="249"/>
    </row>
    <row r="470" spans="2:36" x14ac:dyDescent="0.2">
      <c r="B470" s="65"/>
      <c r="C470" s="65"/>
      <c r="D470" s="65"/>
      <c r="E470" s="241"/>
      <c r="F470" s="242"/>
      <c r="G470" s="241"/>
      <c r="H470" s="242"/>
      <c r="I470" s="242"/>
      <c r="J470" s="65"/>
      <c r="K470" s="65"/>
      <c r="L470" s="65"/>
      <c r="M470" s="65"/>
      <c r="N470" s="65"/>
      <c r="O470" s="65"/>
      <c r="P470" s="65"/>
      <c r="Q470" s="65"/>
      <c r="R470" s="65"/>
      <c r="S470" s="65"/>
      <c r="T470" s="65"/>
      <c r="U470" s="243"/>
      <c r="V470" s="244"/>
      <c r="W470" s="245"/>
      <c r="X470" s="245"/>
      <c r="Y470" s="245"/>
      <c r="Z470" s="246"/>
      <c r="AA470" s="247"/>
      <c r="AB470" s="247"/>
      <c r="AC470" s="247"/>
      <c r="AD470" s="246"/>
      <c r="AE470" s="248"/>
      <c r="AF470" s="244"/>
      <c r="AG470" s="244"/>
      <c r="AH470" s="249"/>
      <c r="AI470" s="249"/>
      <c r="AJ470" s="249"/>
    </row>
    <row r="471" spans="2:36" x14ac:dyDescent="0.2">
      <c r="B471" s="65"/>
      <c r="C471" s="65"/>
      <c r="D471" s="65"/>
      <c r="E471" s="241"/>
      <c r="F471" s="242"/>
      <c r="G471" s="241"/>
      <c r="H471" s="242"/>
      <c r="I471" s="242"/>
      <c r="J471" s="65"/>
      <c r="K471" s="65"/>
      <c r="L471" s="65"/>
      <c r="M471" s="65"/>
      <c r="N471" s="65"/>
      <c r="O471" s="65"/>
      <c r="P471" s="65"/>
      <c r="Q471" s="65"/>
      <c r="R471" s="65"/>
      <c r="S471" s="65"/>
      <c r="T471" s="65"/>
      <c r="U471" s="243"/>
      <c r="V471" s="244"/>
      <c r="W471" s="245"/>
      <c r="X471" s="245"/>
      <c r="Y471" s="245"/>
      <c r="Z471" s="246"/>
      <c r="AA471" s="247"/>
      <c r="AB471" s="247"/>
      <c r="AC471" s="247"/>
      <c r="AD471" s="246"/>
      <c r="AE471" s="248"/>
      <c r="AF471" s="244"/>
      <c r="AG471" s="244"/>
      <c r="AH471" s="249"/>
      <c r="AI471" s="249"/>
      <c r="AJ471" s="249"/>
    </row>
    <row r="472" spans="2:36" x14ac:dyDescent="0.2">
      <c r="B472" s="65"/>
      <c r="C472" s="65"/>
      <c r="D472" s="65"/>
      <c r="E472" s="241"/>
      <c r="F472" s="242"/>
      <c r="G472" s="241"/>
      <c r="H472" s="242"/>
      <c r="I472" s="242"/>
      <c r="J472" s="65"/>
      <c r="K472" s="65"/>
      <c r="L472" s="65"/>
      <c r="M472" s="65"/>
      <c r="N472" s="65"/>
      <c r="O472" s="65"/>
      <c r="P472" s="65"/>
      <c r="Q472" s="65"/>
      <c r="R472" s="65"/>
      <c r="S472" s="65"/>
      <c r="T472" s="65"/>
      <c r="U472" s="243"/>
      <c r="V472" s="244"/>
      <c r="W472" s="245"/>
      <c r="X472" s="245"/>
      <c r="Y472" s="245"/>
      <c r="Z472" s="246"/>
      <c r="AA472" s="247"/>
      <c r="AB472" s="247"/>
      <c r="AC472" s="247"/>
      <c r="AD472" s="246"/>
      <c r="AE472" s="248"/>
      <c r="AF472" s="244"/>
      <c r="AG472" s="244"/>
      <c r="AH472" s="249"/>
      <c r="AI472" s="249"/>
      <c r="AJ472" s="249"/>
    </row>
    <row r="473" spans="2:36" x14ac:dyDescent="0.2">
      <c r="B473" s="65"/>
      <c r="C473" s="65"/>
      <c r="D473" s="65"/>
      <c r="E473" s="241"/>
      <c r="F473" s="242"/>
      <c r="G473" s="241"/>
      <c r="H473" s="242"/>
      <c r="I473" s="242"/>
      <c r="J473" s="65"/>
      <c r="K473" s="65"/>
      <c r="L473" s="65"/>
      <c r="M473" s="65"/>
      <c r="N473" s="65"/>
      <c r="O473" s="65"/>
      <c r="P473" s="65"/>
      <c r="Q473" s="65"/>
      <c r="R473" s="65"/>
      <c r="S473" s="65"/>
      <c r="T473" s="65"/>
      <c r="U473" s="243"/>
      <c r="V473" s="244"/>
      <c r="W473" s="245"/>
      <c r="X473" s="245"/>
      <c r="Y473" s="245"/>
      <c r="Z473" s="246"/>
      <c r="AA473" s="247"/>
      <c r="AB473" s="247"/>
      <c r="AC473" s="247"/>
      <c r="AD473" s="246"/>
      <c r="AE473" s="248"/>
      <c r="AF473" s="244"/>
      <c r="AG473" s="244"/>
      <c r="AH473" s="249"/>
      <c r="AI473" s="249"/>
      <c r="AJ473" s="249"/>
    </row>
    <row r="474" spans="2:36" x14ac:dyDescent="0.2">
      <c r="B474" s="65"/>
      <c r="C474" s="65"/>
      <c r="D474" s="65"/>
      <c r="E474" s="241"/>
      <c r="F474" s="242"/>
      <c r="G474" s="241"/>
      <c r="H474" s="242"/>
      <c r="I474" s="242"/>
      <c r="J474" s="65"/>
      <c r="K474" s="65"/>
      <c r="L474" s="65"/>
      <c r="M474" s="65"/>
      <c r="N474" s="65"/>
      <c r="O474" s="65"/>
      <c r="P474" s="65"/>
      <c r="Q474" s="65"/>
      <c r="R474" s="65"/>
      <c r="S474" s="65"/>
      <c r="T474" s="65"/>
      <c r="U474" s="243"/>
      <c r="V474" s="244"/>
      <c r="W474" s="245"/>
      <c r="X474" s="245"/>
      <c r="Y474" s="245"/>
      <c r="Z474" s="246"/>
      <c r="AA474" s="247"/>
      <c r="AB474" s="247"/>
      <c r="AC474" s="247"/>
      <c r="AD474" s="246"/>
      <c r="AE474" s="248"/>
      <c r="AF474" s="244"/>
      <c r="AG474" s="244"/>
      <c r="AH474" s="249"/>
      <c r="AI474" s="249"/>
      <c r="AJ474" s="249"/>
    </row>
    <row r="475" spans="2:36" x14ac:dyDescent="0.2">
      <c r="B475" s="65"/>
      <c r="C475" s="65"/>
      <c r="D475" s="65"/>
      <c r="E475" s="241"/>
      <c r="F475" s="242"/>
      <c r="G475" s="241"/>
      <c r="H475" s="242"/>
      <c r="I475" s="242"/>
      <c r="J475" s="65"/>
      <c r="K475" s="65"/>
      <c r="L475" s="65"/>
      <c r="M475" s="65"/>
      <c r="N475" s="65"/>
      <c r="O475" s="65"/>
      <c r="P475" s="65"/>
      <c r="Q475" s="65"/>
      <c r="R475" s="65"/>
      <c r="S475" s="65"/>
      <c r="T475" s="65"/>
      <c r="U475" s="243"/>
      <c r="V475" s="244"/>
      <c r="W475" s="245"/>
      <c r="X475" s="245"/>
      <c r="Y475" s="245"/>
      <c r="Z475" s="246"/>
      <c r="AA475" s="247"/>
      <c r="AB475" s="247"/>
      <c r="AC475" s="247"/>
      <c r="AD475" s="246"/>
      <c r="AE475" s="248"/>
      <c r="AF475" s="244"/>
      <c r="AG475" s="244"/>
      <c r="AH475" s="249"/>
      <c r="AI475" s="249"/>
      <c r="AJ475" s="249"/>
    </row>
    <row r="476" spans="2:36" x14ac:dyDescent="0.2">
      <c r="B476" s="65"/>
      <c r="C476" s="65"/>
      <c r="D476" s="65"/>
      <c r="E476" s="241"/>
      <c r="F476" s="242"/>
      <c r="G476" s="241"/>
      <c r="H476" s="242"/>
      <c r="I476" s="242"/>
      <c r="J476" s="65"/>
      <c r="K476" s="65"/>
      <c r="L476" s="65"/>
      <c r="M476" s="65"/>
      <c r="N476" s="65"/>
      <c r="O476" s="65"/>
      <c r="P476" s="65"/>
      <c r="Q476" s="65"/>
      <c r="R476" s="65"/>
      <c r="S476" s="65"/>
      <c r="T476" s="65"/>
      <c r="U476" s="243"/>
      <c r="V476" s="244"/>
      <c r="W476" s="245"/>
      <c r="X476" s="245"/>
      <c r="Y476" s="245"/>
      <c r="Z476" s="246"/>
      <c r="AA476" s="247"/>
      <c r="AB476" s="247"/>
      <c r="AC476" s="247"/>
      <c r="AD476" s="246"/>
      <c r="AE476" s="248"/>
      <c r="AF476" s="244"/>
      <c r="AG476" s="244"/>
      <c r="AH476" s="249"/>
      <c r="AI476" s="249"/>
      <c r="AJ476" s="249"/>
    </row>
    <row r="477" spans="2:36" x14ac:dyDescent="0.2">
      <c r="B477" s="65"/>
      <c r="C477" s="65"/>
      <c r="D477" s="65"/>
      <c r="E477" s="241"/>
      <c r="F477" s="242"/>
      <c r="G477" s="241"/>
      <c r="H477" s="242"/>
      <c r="I477" s="242"/>
      <c r="J477" s="65"/>
      <c r="K477" s="65"/>
      <c r="L477" s="65"/>
      <c r="M477" s="65"/>
      <c r="N477" s="65"/>
      <c r="O477" s="65"/>
      <c r="P477" s="65"/>
      <c r="Q477" s="65"/>
      <c r="R477" s="65"/>
      <c r="S477" s="65"/>
      <c r="T477" s="65"/>
      <c r="U477" s="243"/>
      <c r="V477" s="244"/>
      <c r="W477" s="245"/>
      <c r="X477" s="245"/>
      <c r="Y477" s="245"/>
      <c r="Z477" s="246"/>
      <c r="AA477" s="247"/>
      <c r="AB477" s="247"/>
      <c r="AC477" s="247"/>
      <c r="AD477" s="246"/>
      <c r="AE477" s="248"/>
      <c r="AF477" s="244"/>
      <c r="AG477" s="244"/>
      <c r="AH477" s="249"/>
      <c r="AI477" s="249"/>
      <c r="AJ477" s="249"/>
    </row>
    <row r="478" spans="2:36" x14ac:dyDescent="0.2">
      <c r="B478" s="65"/>
      <c r="C478" s="65"/>
      <c r="D478" s="65"/>
      <c r="E478" s="241"/>
      <c r="F478" s="242"/>
      <c r="G478" s="241"/>
      <c r="H478" s="242"/>
      <c r="I478" s="242"/>
      <c r="J478" s="65"/>
      <c r="K478" s="65"/>
      <c r="L478" s="65"/>
      <c r="M478" s="65"/>
      <c r="N478" s="65"/>
      <c r="O478" s="65"/>
      <c r="P478" s="65"/>
      <c r="Q478" s="65"/>
      <c r="R478" s="65"/>
      <c r="S478" s="65"/>
      <c r="T478" s="65"/>
      <c r="U478" s="243"/>
      <c r="V478" s="244"/>
      <c r="W478" s="245"/>
      <c r="X478" s="245"/>
      <c r="Y478" s="245"/>
      <c r="Z478" s="246"/>
      <c r="AA478" s="247"/>
      <c r="AB478" s="247"/>
      <c r="AC478" s="247"/>
      <c r="AD478" s="246"/>
      <c r="AE478" s="248"/>
      <c r="AF478" s="244"/>
      <c r="AG478" s="244"/>
      <c r="AH478" s="249"/>
      <c r="AI478" s="249"/>
      <c r="AJ478" s="249"/>
    </row>
    <row r="479" spans="2:36" x14ac:dyDescent="0.2">
      <c r="B479" s="65"/>
      <c r="C479" s="65"/>
      <c r="D479" s="65"/>
      <c r="E479" s="241"/>
      <c r="F479" s="242"/>
      <c r="G479" s="241"/>
      <c r="H479" s="242"/>
      <c r="I479" s="242"/>
      <c r="J479" s="65"/>
      <c r="K479" s="65"/>
      <c r="L479" s="65"/>
      <c r="M479" s="65"/>
      <c r="N479" s="65"/>
      <c r="O479" s="65"/>
      <c r="P479" s="65"/>
      <c r="Q479" s="65"/>
      <c r="R479" s="65"/>
      <c r="S479" s="65"/>
      <c r="T479" s="65"/>
      <c r="U479" s="243"/>
      <c r="V479" s="244"/>
      <c r="W479" s="245"/>
      <c r="X479" s="245"/>
      <c r="Y479" s="245"/>
      <c r="Z479" s="246"/>
      <c r="AA479" s="247"/>
      <c r="AB479" s="247"/>
      <c r="AC479" s="247"/>
      <c r="AD479" s="246"/>
      <c r="AE479" s="248"/>
      <c r="AF479" s="244"/>
      <c r="AG479" s="244"/>
      <c r="AH479" s="249"/>
      <c r="AI479" s="249"/>
      <c r="AJ479" s="249"/>
    </row>
    <row r="480" spans="2:36" x14ac:dyDescent="0.2">
      <c r="B480" s="65"/>
      <c r="C480" s="65"/>
      <c r="D480" s="65"/>
      <c r="E480" s="241"/>
      <c r="F480" s="242"/>
      <c r="G480" s="241"/>
      <c r="H480" s="242"/>
      <c r="I480" s="242"/>
      <c r="J480" s="65"/>
      <c r="K480" s="65"/>
      <c r="L480" s="65"/>
      <c r="M480" s="65"/>
      <c r="N480" s="65"/>
      <c r="O480" s="65"/>
      <c r="P480" s="65"/>
      <c r="Q480" s="65"/>
      <c r="R480" s="65"/>
      <c r="S480" s="65"/>
      <c r="T480" s="65"/>
      <c r="U480" s="243"/>
      <c r="V480" s="244"/>
      <c r="W480" s="245"/>
      <c r="X480" s="245"/>
      <c r="Y480" s="245"/>
      <c r="Z480" s="246"/>
      <c r="AA480" s="247"/>
      <c r="AB480" s="247"/>
      <c r="AC480" s="247"/>
      <c r="AD480" s="246"/>
      <c r="AE480" s="248"/>
      <c r="AF480" s="244"/>
      <c r="AG480" s="244"/>
      <c r="AH480" s="249"/>
      <c r="AI480" s="249"/>
      <c r="AJ480" s="249"/>
    </row>
    <row r="481" spans="2:36" x14ac:dyDescent="0.2">
      <c r="B481" s="65"/>
      <c r="C481" s="65"/>
      <c r="D481" s="65"/>
      <c r="E481" s="241"/>
      <c r="F481" s="242"/>
      <c r="G481" s="241"/>
      <c r="H481" s="242"/>
      <c r="I481" s="242"/>
      <c r="J481" s="65"/>
      <c r="K481" s="65"/>
      <c r="L481" s="65"/>
      <c r="M481" s="65"/>
      <c r="N481" s="65"/>
      <c r="O481" s="65"/>
      <c r="P481" s="65"/>
      <c r="Q481" s="65"/>
      <c r="R481" s="65"/>
      <c r="S481" s="65"/>
      <c r="T481" s="65"/>
      <c r="U481" s="243"/>
      <c r="V481" s="244"/>
      <c r="W481" s="245"/>
      <c r="X481" s="245"/>
      <c r="Y481" s="245"/>
      <c r="Z481" s="246"/>
      <c r="AA481" s="247"/>
      <c r="AB481" s="247"/>
      <c r="AC481" s="247"/>
      <c r="AD481" s="246"/>
      <c r="AE481" s="248"/>
      <c r="AF481" s="244"/>
      <c r="AG481" s="244"/>
      <c r="AH481" s="249"/>
      <c r="AI481" s="249"/>
      <c r="AJ481" s="249"/>
    </row>
    <row r="482" spans="2:36" x14ac:dyDescent="0.2">
      <c r="B482" s="65"/>
      <c r="C482" s="65"/>
      <c r="D482" s="65"/>
      <c r="E482" s="241"/>
      <c r="F482" s="242"/>
      <c r="G482" s="241"/>
      <c r="H482" s="242"/>
      <c r="I482" s="242"/>
      <c r="J482" s="65"/>
      <c r="K482" s="65"/>
      <c r="L482" s="65"/>
      <c r="M482" s="65"/>
      <c r="N482" s="65"/>
      <c r="O482" s="65"/>
      <c r="P482" s="65"/>
      <c r="Q482" s="65"/>
      <c r="R482" s="65"/>
      <c r="S482" s="65"/>
      <c r="T482" s="65"/>
      <c r="U482" s="243"/>
      <c r="V482" s="244"/>
      <c r="W482" s="245"/>
      <c r="X482" s="245"/>
      <c r="Y482" s="245"/>
      <c r="Z482" s="246"/>
      <c r="AA482" s="247"/>
      <c r="AB482" s="247"/>
      <c r="AC482" s="247"/>
      <c r="AD482" s="246"/>
      <c r="AE482" s="248"/>
      <c r="AF482" s="244"/>
      <c r="AG482" s="244"/>
      <c r="AH482" s="249"/>
      <c r="AI482" s="249"/>
      <c r="AJ482" s="249"/>
    </row>
    <row r="483" spans="2:36" x14ac:dyDescent="0.2">
      <c r="B483" s="65"/>
      <c r="C483" s="65"/>
      <c r="D483" s="65"/>
      <c r="E483" s="241"/>
      <c r="F483" s="242"/>
      <c r="G483" s="241"/>
      <c r="H483" s="242"/>
      <c r="I483" s="242"/>
      <c r="J483" s="65"/>
      <c r="K483" s="65"/>
      <c r="L483" s="65"/>
      <c r="M483" s="65"/>
      <c r="N483" s="65"/>
      <c r="O483" s="65"/>
      <c r="P483" s="65"/>
      <c r="Q483" s="65"/>
      <c r="R483" s="65"/>
      <c r="S483" s="65"/>
      <c r="T483" s="65"/>
      <c r="U483" s="243"/>
      <c r="V483" s="244"/>
      <c r="W483" s="245"/>
      <c r="X483" s="245"/>
      <c r="Y483" s="245"/>
      <c r="Z483" s="246"/>
      <c r="AA483" s="247"/>
      <c r="AB483" s="247"/>
      <c r="AC483" s="247"/>
      <c r="AD483" s="246"/>
      <c r="AE483" s="248"/>
      <c r="AF483" s="244"/>
      <c r="AG483" s="244"/>
      <c r="AH483" s="249"/>
      <c r="AI483" s="249"/>
      <c r="AJ483" s="249"/>
    </row>
    <row r="484" spans="2:36" x14ac:dyDescent="0.2">
      <c r="B484" s="65"/>
      <c r="C484" s="65"/>
      <c r="D484" s="65"/>
      <c r="E484" s="241"/>
      <c r="F484" s="242"/>
      <c r="G484" s="241"/>
      <c r="H484" s="242"/>
      <c r="I484" s="242"/>
      <c r="J484" s="65"/>
      <c r="K484" s="65"/>
      <c r="L484" s="65"/>
      <c r="M484" s="65"/>
      <c r="N484" s="65"/>
      <c r="O484" s="65"/>
      <c r="P484" s="65"/>
      <c r="Q484" s="65"/>
      <c r="R484" s="65"/>
      <c r="S484" s="65"/>
      <c r="T484" s="65"/>
      <c r="U484" s="243"/>
      <c r="V484" s="244"/>
      <c r="W484" s="245"/>
      <c r="X484" s="245"/>
      <c r="Y484" s="245"/>
      <c r="Z484" s="246"/>
      <c r="AA484" s="247"/>
      <c r="AB484" s="247"/>
      <c r="AC484" s="247"/>
      <c r="AD484" s="246"/>
      <c r="AE484" s="248"/>
      <c r="AF484" s="244"/>
      <c r="AG484" s="244"/>
      <c r="AH484" s="249"/>
      <c r="AI484" s="249"/>
      <c r="AJ484" s="249"/>
    </row>
    <row r="485" spans="2:36" x14ac:dyDescent="0.2">
      <c r="B485" s="65"/>
      <c r="C485" s="65"/>
      <c r="D485" s="65"/>
      <c r="E485" s="241"/>
      <c r="F485" s="242"/>
      <c r="G485" s="241"/>
      <c r="H485" s="242"/>
      <c r="I485" s="242"/>
      <c r="J485" s="65"/>
      <c r="K485" s="65"/>
      <c r="L485" s="65"/>
      <c r="M485" s="65"/>
      <c r="N485" s="65"/>
      <c r="O485" s="65"/>
      <c r="P485" s="65"/>
      <c r="Q485" s="65"/>
      <c r="R485" s="65"/>
      <c r="S485" s="65"/>
      <c r="T485" s="65"/>
      <c r="U485" s="243"/>
      <c r="V485" s="244"/>
      <c r="W485" s="245"/>
      <c r="X485" s="245"/>
      <c r="Y485" s="245"/>
      <c r="Z485" s="246"/>
      <c r="AA485" s="247"/>
      <c r="AB485" s="247"/>
      <c r="AC485" s="247"/>
      <c r="AD485" s="246"/>
      <c r="AE485" s="248"/>
      <c r="AF485" s="244"/>
      <c r="AG485" s="244"/>
      <c r="AH485" s="249"/>
      <c r="AI485" s="249"/>
      <c r="AJ485" s="249"/>
    </row>
    <row r="486" spans="2:36" x14ac:dyDescent="0.2">
      <c r="B486" s="65"/>
      <c r="C486" s="65"/>
      <c r="D486" s="65"/>
      <c r="E486" s="241"/>
      <c r="F486" s="242"/>
      <c r="G486" s="241"/>
      <c r="H486" s="242"/>
      <c r="I486" s="242"/>
      <c r="J486" s="65"/>
      <c r="K486" s="65"/>
      <c r="L486" s="65"/>
      <c r="M486" s="65"/>
      <c r="N486" s="65"/>
      <c r="O486" s="65"/>
      <c r="P486" s="65"/>
      <c r="Q486" s="65"/>
      <c r="R486" s="65"/>
      <c r="S486" s="65"/>
      <c r="T486" s="65"/>
      <c r="U486" s="243"/>
      <c r="V486" s="244"/>
      <c r="W486" s="245"/>
      <c r="X486" s="245"/>
      <c r="Y486" s="245"/>
      <c r="Z486" s="246"/>
      <c r="AA486" s="247"/>
      <c r="AB486" s="247"/>
      <c r="AC486" s="247"/>
      <c r="AD486" s="246"/>
      <c r="AE486" s="248"/>
      <c r="AF486" s="244"/>
      <c r="AG486" s="244"/>
      <c r="AH486" s="249"/>
      <c r="AI486" s="249"/>
      <c r="AJ486" s="249"/>
    </row>
    <row r="487" spans="2:36" x14ac:dyDescent="0.2">
      <c r="B487" s="65"/>
      <c r="C487" s="65"/>
      <c r="D487" s="65"/>
      <c r="E487" s="241"/>
      <c r="F487" s="242"/>
      <c r="G487" s="241"/>
      <c r="H487" s="242"/>
      <c r="I487" s="242"/>
      <c r="J487" s="65"/>
      <c r="K487" s="65"/>
      <c r="L487" s="65"/>
      <c r="M487" s="65"/>
      <c r="N487" s="65"/>
      <c r="O487" s="65"/>
      <c r="P487" s="65"/>
      <c r="Q487" s="65"/>
      <c r="R487" s="65"/>
      <c r="S487" s="65"/>
      <c r="T487" s="65"/>
      <c r="U487" s="243"/>
      <c r="V487" s="244"/>
      <c r="W487" s="245"/>
      <c r="X487" s="245"/>
      <c r="Y487" s="245"/>
      <c r="Z487" s="246"/>
      <c r="AA487" s="247"/>
      <c r="AB487" s="247"/>
      <c r="AC487" s="247"/>
      <c r="AD487" s="246"/>
      <c r="AE487" s="248"/>
      <c r="AF487" s="244"/>
      <c r="AG487" s="244"/>
      <c r="AH487" s="249"/>
      <c r="AI487" s="249"/>
      <c r="AJ487" s="249"/>
    </row>
    <row r="488" spans="2:36" x14ac:dyDescent="0.2">
      <c r="B488" s="65"/>
      <c r="C488" s="65"/>
      <c r="D488" s="65"/>
      <c r="E488" s="241"/>
      <c r="F488" s="242"/>
      <c r="G488" s="241"/>
      <c r="H488" s="242"/>
      <c r="I488" s="242"/>
      <c r="J488" s="65"/>
      <c r="K488" s="65"/>
      <c r="L488" s="65"/>
      <c r="M488" s="65"/>
      <c r="N488" s="65"/>
      <c r="O488" s="65"/>
      <c r="P488" s="65"/>
      <c r="Q488" s="65"/>
      <c r="R488" s="65"/>
      <c r="S488" s="65"/>
      <c r="T488" s="65"/>
      <c r="U488" s="243"/>
      <c r="V488" s="244"/>
      <c r="W488" s="245"/>
      <c r="X488" s="245"/>
      <c r="Y488" s="245"/>
      <c r="Z488" s="246"/>
      <c r="AA488" s="247"/>
      <c r="AB488" s="247"/>
      <c r="AC488" s="247"/>
      <c r="AD488" s="246"/>
      <c r="AE488" s="248"/>
      <c r="AF488" s="244"/>
      <c r="AG488" s="244"/>
      <c r="AH488" s="249"/>
      <c r="AI488" s="249"/>
      <c r="AJ488" s="249"/>
    </row>
    <row r="489" spans="2:36" x14ac:dyDescent="0.2">
      <c r="B489" s="65"/>
      <c r="C489" s="65"/>
      <c r="D489" s="65"/>
      <c r="E489" s="241"/>
      <c r="F489" s="242"/>
      <c r="G489" s="241"/>
      <c r="H489" s="242"/>
      <c r="I489" s="242"/>
      <c r="J489" s="65"/>
      <c r="K489" s="65"/>
      <c r="L489" s="65"/>
      <c r="M489" s="65"/>
      <c r="N489" s="65"/>
      <c r="O489" s="65"/>
      <c r="P489" s="65"/>
      <c r="Q489" s="65"/>
      <c r="R489" s="65"/>
      <c r="S489" s="65"/>
      <c r="T489" s="65"/>
      <c r="U489" s="243"/>
      <c r="V489" s="244"/>
      <c r="W489" s="245"/>
      <c r="X489" s="245"/>
      <c r="Y489" s="245"/>
      <c r="Z489" s="246"/>
      <c r="AA489" s="247"/>
      <c r="AB489" s="247"/>
      <c r="AC489" s="247"/>
      <c r="AD489" s="246"/>
      <c r="AE489" s="248"/>
      <c r="AF489" s="244"/>
      <c r="AG489" s="244"/>
      <c r="AH489" s="249"/>
      <c r="AI489" s="249"/>
      <c r="AJ489" s="249"/>
    </row>
    <row r="490" spans="2:36" x14ac:dyDescent="0.2">
      <c r="B490" s="65"/>
      <c r="C490" s="65"/>
      <c r="D490" s="65"/>
      <c r="E490" s="241"/>
      <c r="F490" s="242"/>
      <c r="G490" s="241"/>
      <c r="H490" s="242"/>
      <c r="I490" s="242"/>
      <c r="J490" s="65"/>
      <c r="K490" s="65"/>
      <c r="L490" s="65"/>
      <c r="M490" s="65"/>
      <c r="N490" s="65"/>
      <c r="O490" s="65"/>
      <c r="P490" s="65"/>
      <c r="Q490" s="65"/>
      <c r="R490" s="65"/>
      <c r="S490" s="65"/>
      <c r="T490" s="65"/>
      <c r="U490" s="243"/>
      <c r="V490" s="244"/>
      <c r="W490" s="245"/>
      <c r="X490" s="245"/>
      <c r="Y490" s="245"/>
      <c r="Z490" s="246"/>
      <c r="AA490" s="247"/>
      <c r="AB490" s="247"/>
      <c r="AC490" s="247"/>
      <c r="AD490" s="246"/>
      <c r="AE490" s="248"/>
      <c r="AF490" s="244"/>
      <c r="AG490" s="244"/>
      <c r="AH490" s="249"/>
      <c r="AI490" s="249"/>
      <c r="AJ490" s="249"/>
    </row>
    <row r="491" spans="2:36" x14ac:dyDescent="0.2">
      <c r="B491" s="65"/>
      <c r="C491" s="65"/>
      <c r="D491" s="65"/>
      <c r="E491" s="241"/>
      <c r="F491" s="242"/>
      <c r="G491" s="241"/>
      <c r="H491" s="242"/>
      <c r="I491" s="242"/>
      <c r="J491" s="65"/>
      <c r="K491" s="65"/>
      <c r="L491" s="65"/>
      <c r="M491" s="65"/>
      <c r="N491" s="65"/>
      <c r="O491" s="65"/>
      <c r="P491" s="65"/>
      <c r="Q491" s="65"/>
      <c r="R491" s="65"/>
      <c r="S491" s="65"/>
      <c r="T491" s="65"/>
      <c r="U491" s="243"/>
      <c r="V491" s="244"/>
      <c r="W491" s="245"/>
      <c r="X491" s="245"/>
      <c r="Y491" s="245"/>
      <c r="Z491" s="246"/>
      <c r="AA491" s="247"/>
      <c r="AB491" s="247"/>
      <c r="AC491" s="247"/>
      <c r="AD491" s="246"/>
      <c r="AE491" s="248"/>
      <c r="AF491" s="244"/>
      <c r="AG491" s="244"/>
      <c r="AH491" s="249"/>
      <c r="AI491" s="249"/>
      <c r="AJ491" s="249"/>
    </row>
    <row r="492" spans="2:36" x14ac:dyDescent="0.2">
      <c r="B492" s="65"/>
      <c r="C492" s="65"/>
      <c r="D492" s="65"/>
      <c r="E492" s="241"/>
      <c r="F492" s="242"/>
      <c r="G492" s="241"/>
      <c r="H492" s="242"/>
      <c r="I492" s="242"/>
      <c r="J492" s="65"/>
      <c r="K492" s="65"/>
      <c r="L492" s="65"/>
      <c r="M492" s="65"/>
      <c r="N492" s="65"/>
      <c r="O492" s="65"/>
      <c r="P492" s="65"/>
      <c r="Q492" s="65"/>
      <c r="R492" s="65"/>
      <c r="S492" s="65"/>
      <c r="T492" s="65"/>
      <c r="U492" s="243"/>
      <c r="V492" s="244"/>
      <c r="W492" s="245"/>
      <c r="X492" s="245"/>
      <c r="Y492" s="245"/>
      <c r="Z492" s="246"/>
      <c r="AA492" s="247"/>
      <c r="AB492" s="247"/>
      <c r="AC492" s="247"/>
      <c r="AD492" s="246"/>
      <c r="AE492" s="248"/>
      <c r="AF492" s="244"/>
      <c r="AG492" s="244"/>
      <c r="AH492" s="249"/>
      <c r="AI492" s="249"/>
      <c r="AJ492" s="249"/>
    </row>
    <row r="493" spans="2:36" x14ac:dyDescent="0.2">
      <c r="B493" s="65"/>
      <c r="C493" s="65"/>
      <c r="D493" s="65"/>
      <c r="E493" s="241"/>
      <c r="F493" s="242"/>
      <c r="G493" s="241"/>
      <c r="H493" s="242"/>
      <c r="I493" s="242"/>
      <c r="J493" s="65"/>
      <c r="K493" s="65"/>
      <c r="L493" s="65"/>
      <c r="M493" s="65"/>
      <c r="N493" s="65"/>
      <c r="O493" s="65"/>
      <c r="P493" s="65"/>
      <c r="Q493" s="65"/>
      <c r="R493" s="65"/>
      <c r="S493" s="65"/>
      <c r="T493" s="65"/>
      <c r="U493" s="243"/>
      <c r="V493" s="244"/>
      <c r="W493" s="245"/>
      <c r="X493" s="245"/>
      <c r="Y493" s="245"/>
      <c r="Z493" s="246"/>
      <c r="AA493" s="247"/>
      <c r="AB493" s="247"/>
      <c r="AC493" s="247"/>
      <c r="AD493" s="246"/>
      <c r="AE493" s="248"/>
      <c r="AF493" s="244"/>
      <c r="AG493" s="244"/>
      <c r="AH493" s="249"/>
      <c r="AI493" s="249"/>
      <c r="AJ493" s="249"/>
    </row>
    <row r="494" spans="2:36" x14ac:dyDescent="0.2">
      <c r="B494" s="65"/>
      <c r="C494" s="65"/>
      <c r="D494" s="65"/>
      <c r="E494" s="241"/>
      <c r="F494" s="242"/>
      <c r="G494" s="241"/>
      <c r="H494" s="242"/>
      <c r="I494" s="242"/>
      <c r="J494" s="65"/>
      <c r="K494" s="65"/>
      <c r="L494" s="65"/>
      <c r="M494" s="65"/>
      <c r="N494" s="65"/>
      <c r="O494" s="65"/>
      <c r="P494" s="65"/>
      <c r="Q494" s="65"/>
      <c r="R494" s="65"/>
      <c r="S494" s="65"/>
      <c r="T494" s="65"/>
      <c r="U494" s="243"/>
      <c r="V494" s="244"/>
      <c r="W494" s="245"/>
      <c r="X494" s="245"/>
      <c r="Y494" s="245"/>
      <c r="Z494" s="246"/>
      <c r="AA494" s="247"/>
      <c r="AB494" s="247"/>
      <c r="AC494" s="247"/>
      <c r="AD494" s="246"/>
      <c r="AE494" s="248"/>
      <c r="AF494" s="244"/>
      <c r="AG494" s="244"/>
      <c r="AH494" s="249"/>
      <c r="AI494" s="249"/>
      <c r="AJ494" s="249"/>
    </row>
    <row r="495" spans="2:36" x14ac:dyDescent="0.2">
      <c r="B495" s="65"/>
      <c r="C495" s="65"/>
      <c r="D495" s="65"/>
      <c r="E495" s="241"/>
      <c r="F495" s="242"/>
      <c r="G495" s="241"/>
      <c r="H495" s="242"/>
      <c r="I495" s="242"/>
      <c r="J495" s="65"/>
      <c r="K495" s="65"/>
      <c r="L495" s="65"/>
      <c r="M495" s="65"/>
      <c r="N495" s="65"/>
      <c r="O495" s="65"/>
      <c r="P495" s="65"/>
      <c r="Q495" s="65"/>
      <c r="R495" s="65"/>
      <c r="S495" s="65"/>
      <c r="T495" s="65"/>
      <c r="U495" s="243"/>
      <c r="V495" s="244"/>
      <c r="W495" s="245"/>
      <c r="X495" s="245"/>
      <c r="Y495" s="245"/>
      <c r="Z495" s="246"/>
      <c r="AA495" s="247"/>
      <c r="AB495" s="247"/>
      <c r="AC495" s="247"/>
      <c r="AD495" s="246"/>
      <c r="AE495" s="248"/>
      <c r="AF495" s="244"/>
      <c r="AG495" s="244"/>
      <c r="AH495" s="249"/>
      <c r="AI495" s="249"/>
      <c r="AJ495" s="249"/>
    </row>
    <row r="496" spans="2:36" x14ac:dyDescent="0.2">
      <c r="B496" s="65"/>
      <c r="C496" s="65"/>
      <c r="D496" s="65"/>
      <c r="E496" s="241"/>
      <c r="F496" s="242"/>
      <c r="G496" s="241"/>
      <c r="H496" s="242"/>
      <c r="I496" s="242"/>
      <c r="J496" s="65"/>
      <c r="K496" s="65"/>
      <c r="L496" s="65"/>
      <c r="M496" s="65"/>
      <c r="N496" s="65"/>
      <c r="O496" s="65"/>
      <c r="P496" s="65"/>
      <c r="Q496" s="65"/>
      <c r="R496" s="65"/>
      <c r="S496" s="65"/>
      <c r="T496" s="65"/>
      <c r="U496" s="243"/>
      <c r="V496" s="244"/>
      <c r="W496" s="245"/>
      <c r="X496" s="245"/>
      <c r="Y496" s="245"/>
      <c r="Z496" s="246"/>
      <c r="AA496" s="247"/>
      <c r="AB496" s="247"/>
      <c r="AC496" s="247"/>
      <c r="AD496" s="246"/>
      <c r="AE496" s="248"/>
      <c r="AF496" s="244"/>
      <c r="AG496" s="244"/>
      <c r="AH496" s="249"/>
      <c r="AI496" s="249"/>
      <c r="AJ496" s="249"/>
    </row>
    <row r="497" spans="2:36" x14ac:dyDescent="0.2">
      <c r="B497" s="65"/>
      <c r="C497" s="65"/>
      <c r="D497" s="65"/>
      <c r="E497" s="241"/>
      <c r="F497" s="242"/>
      <c r="G497" s="241"/>
      <c r="H497" s="242"/>
      <c r="I497" s="242"/>
      <c r="J497" s="65"/>
      <c r="K497" s="65"/>
      <c r="L497" s="65"/>
      <c r="M497" s="65"/>
      <c r="N497" s="65"/>
      <c r="O497" s="65"/>
      <c r="P497" s="65"/>
      <c r="Q497" s="65"/>
      <c r="R497" s="65"/>
      <c r="S497" s="65"/>
      <c r="T497" s="65"/>
      <c r="U497" s="243"/>
      <c r="V497" s="244"/>
      <c r="W497" s="245"/>
      <c r="X497" s="245"/>
      <c r="Y497" s="245"/>
      <c r="Z497" s="246"/>
      <c r="AA497" s="247"/>
      <c r="AB497" s="247"/>
      <c r="AC497" s="247"/>
      <c r="AD497" s="246"/>
      <c r="AE497" s="248"/>
      <c r="AF497" s="244"/>
      <c r="AG497" s="244"/>
      <c r="AH497" s="249"/>
      <c r="AI497" s="249"/>
      <c r="AJ497" s="249"/>
    </row>
    <row r="498" spans="2:36" x14ac:dyDescent="0.2">
      <c r="B498" s="65"/>
      <c r="C498" s="65"/>
      <c r="D498" s="65"/>
      <c r="E498" s="241"/>
      <c r="F498" s="242"/>
      <c r="G498" s="241"/>
      <c r="H498" s="242"/>
      <c r="I498" s="242"/>
      <c r="J498" s="65"/>
      <c r="K498" s="65"/>
      <c r="L498" s="65"/>
      <c r="M498" s="65"/>
      <c r="N498" s="65"/>
      <c r="O498" s="65"/>
      <c r="P498" s="65"/>
      <c r="Q498" s="65"/>
      <c r="R498" s="65"/>
      <c r="S498" s="65"/>
      <c r="T498" s="65"/>
      <c r="U498" s="243"/>
      <c r="V498" s="244"/>
      <c r="W498" s="245"/>
      <c r="X498" s="245"/>
      <c r="Y498" s="245"/>
      <c r="Z498" s="246"/>
      <c r="AA498" s="247"/>
      <c r="AB498" s="247"/>
      <c r="AC498" s="247"/>
      <c r="AD498" s="246"/>
      <c r="AE498" s="248"/>
      <c r="AF498" s="244"/>
      <c r="AG498" s="244"/>
      <c r="AH498" s="249"/>
      <c r="AI498" s="249"/>
      <c r="AJ498" s="249"/>
    </row>
    <row r="499" spans="2:36" x14ac:dyDescent="0.2">
      <c r="B499" s="65"/>
      <c r="C499" s="65"/>
      <c r="D499" s="65"/>
      <c r="E499" s="241"/>
      <c r="F499" s="242"/>
      <c r="G499" s="241"/>
      <c r="H499" s="242"/>
      <c r="I499" s="242"/>
      <c r="J499" s="65"/>
      <c r="K499" s="65"/>
      <c r="L499" s="65"/>
      <c r="M499" s="65"/>
      <c r="N499" s="65"/>
      <c r="O499" s="65"/>
      <c r="P499" s="65"/>
      <c r="Q499" s="65"/>
      <c r="R499" s="65"/>
      <c r="S499" s="65"/>
      <c r="T499" s="65"/>
      <c r="U499" s="243"/>
      <c r="V499" s="244"/>
      <c r="W499" s="245"/>
      <c r="X499" s="245"/>
      <c r="Y499" s="245"/>
      <c r="Z499" s="246"/>
      <c r="AA499" s="247"/>
      <c r="AB499" s="247"/>
      <c r="AC499" s="247"/>
      <c r="AD499" s="246"/>
      <c r="AE499" s="248"/>
      <c r="AF499" s="244"/>
      <c r="AG499" s="244"/>
      <c r="AH499" s="249"/>
      <c r="AI499" s="249"/>
      <c r="AJ499" s="249"/>
    </row>
    <row r="500" spans="2:36" x14ac:dyDescent="0.2">
      <c r="B500" s="65"/>
      <c r="C500" s="65"/>
      <c r="D500" s="65"/>
      <c r="E500" s="241"/>
      <c r="F500" s="242"/>
      <c r="G500" s="241"/>
      <c r="H500" s="242"/>
      <c r="I500" s="242"/>
      <c r="J500" s="65"/>
      <c r="K500" s="65"/>
      <c r="L500" s="65"/>
      <c r="M500" s="65"/>
      <c r="N500" s="65"/>
      <c r="O500" s="65"/>
      <c r="P500" s="65"/>
      <c r="Q500" s="65"/>
      <c r="R500" s="65"/>
      <c r="S500" s="65"/>
      <c r="T500" s="65"/>
      <c r="U500" s="243"/>
      <c r="V500" s="244"/>
      <c r="W500" s="245"/>
      <c r="X500" s="245"/>
      <c r="Y500" s="245"/>
      <c r="Z500" s="246"/>
      <c r="AA500" s="247"/>
      <c r="AB500" s="247"/>
      <c r="AC500" s="247"/>
      <c r="AD500" s="246"/>
      <c r="AE500" s="248"/>
      <c r="AF500" s="244"/>
      <c r="AG500" s="244"/>
      <c r="AH500" s="249"/>
      <c r="AI500" s="249"/>
      <c r="AJ500" s="249"/>
    </row>
    <row r="501" spans="2:36" x14ac:dyDescent="0.2">
      <c r="B501" s="65"/>
      <c r="C501" s="65"/>
      <c r="D501" s="65"/>
      <c r="E501" s="241"/>
      <c r="F501" s="242"/>
      <c r="G501" s="241"/>
      <c r="H501" s="242"/>
      <c r="I501" s="242"/>
      <c r="J501" s="65"/>
      <c r="K501" s="65"/>
      <c r="L501" s="65"/>
      <c r="M501" s="65"/>
      <c r="N501" s="65"/>
      <c r="O501" s="65"/>
      <c r="P501" s="65"/>
      <c r="Q501" s="65"/>
      <c r="R501" s="65"/>
      <c r="S501" s="65"/>
      <c r="T501" s="65"/>
      <c r="U501" s="243"/>
      <c r="V501" s="244"/>
      <c r="W501" s="245"/>
      <c r="X501" s="245"/>
      <c r="Y501" s="245"/>
      <c r="Z501" s="246"/>
      <c r="AA501" s="247"/>
      <c r="AB501" s="247"/>
      <c r="AC501" s="247"/>
      <c r="AD501" s="246"/>
      <c r="AE501" s="248"/>
      <c r="AF501" s="244"/>
      <c r="AG501" s="244"/>
      <c r="AH501" s="249"/>
      <c r="AI501" s="249"/>
      <c r="AJ501" s="249"/>
    </row>
    <row r="502" spans="2:36" x14ac:dyDescent="0.2">
      <c r="B502" s="65"/>
      <c r="C502" s="65"/>
      <c r="D502" s="65"/>
      <c r="E502" s="241"/>
      <c r="F502" s="242"/>
      <c r="G502" s="241"/>
      <c r="H502" s="242"/>
      <c r="I502" s="242"/>
      <c r="J502" s="65"/>
      <c r="K502" s="65"/>
      <c r="L502" s="65"/>
      <c r="M502" s="65"/>
      <c r="N502" s="65"/>
      <c r="O502" s="65"/>
      <c r="P502" s="65"/>
      <c r="Q502" s="65"/>
      <c r="R502" s="65"/>
      <c r="S502" s="65"/>
      <c r="T502" s="65"/>
      <c r="U502" s="243"/>
      <c r="V502" s="244"/>
      <c r="W502" s="245"/>
      <c r="X502" s="245"/>
      <c r="Y502" s="245"/>
      <c r="Z502" s="246"/>
      <c r="AA502" s="247"/>
      <c r="AB502" s="247"/>
      <c r="AC502" s="247"/>
      <c r="AD502" s="246"/>
      <c r="AE502" s="248"/>
      <c r="AF502" s="244"/>
      <c r="AG502" s="244"/>
      <c r="AH502" s="249"/>
      <c r="AI502" s="249"/>
      <c r="AJ502" s="249"/>
    </row>
    <row r="503" spans="2:36" x14ac:dyDescent="0.2">
      <c r="B503" s="65"/>
      <c r="C503" s="65"/>
      <c r="D503" s="65"/>
      <c r="E503" s="241"/>
      <c r="F503" s="242"/>
      <c r="G503" s="241"/>
      <c r="H503" s="242"/>
      <c r="I503" s="242"/>
      <c r="J503" s="65"/>
      <c r="K503" s="65"/>
      <c r="L503" s="65"/>
      <c r="M503" s="65"/>
      <c r="N503" s="65"/>
      <c r="O503" s="65"/>
      <c r="P503" s="65"/>
      <c r="Q503" s="65"/>
      <c r="R503" s="65"/>
      <c r="S503" s="65"/>
      <c r="T503" s="65"/>
      <c r="U503" s="243"/>
      <c r="V503" s="244"/>
      <c r="W503" s="245"/>
      <c r="X503" s="245"/>
      <c r="Y503" s="245"/>
      <c r="Z503" s="246"/>
      <c r="AA503" s="247"/>
      <c r="AB503" s="247"/>
      <c r="AC503" s="247"/>
      <c r="AD503" s="246"/>
      <c r="AE503" s="248"/>
      <c r="AF503" s="244"/>
      <c r="AG503" s="244"/>
      <c r="AH503" s="249"/>
      <c r="AI503" s="249"/>
      <c r="AJ503" s="249"/>
    </row>
    <row r="504" spans="2:36" x14ac:dyDescent="0.2">
      <c r="B504" s="65"/>
      <c r="C504" s="65"/>
      <c r="D504" s="65"/>
      <c r="E504" s="241"/>
      <c r="F504" s="242"/>
      <c r="G504" s="241"/>
      <c r="H504" s="242"/>
      <c r="I504" s="242"/>
      <c r="J504" s="65"/>
      <c r="K504" s="65"/>
      <c r="L504" s="65"/>
      <c r="M504" s="65"/>
      <c r="N504" s="65"/>
      <c r="O504" s="65"/>
      <c r="P504" s="65"/>
      <c r="Q504" s="65"/>
      <c r="R504" s="65"/>
      <c r="S504" s="65"/>
      <c r="T504" s="65"/>
      <c r="U504" s="243"/>
      <c r="V504" s="244"/>
      <c r="W504" s="245"/>
      <c r="X504" s="245"/>
      <c r="Y504" s="245"/>
      <c r="Z504" s="246"/>
      <c r="AA504" s="247"/>
      <c r="AB504" s="247"/>
      <c r="AC504" s="247"/>
      <c r="AD504" s="246"/>
      <c r="AE504" s="248"/>
      <c r="AF504" s="244"/>
      <c r="AG504" s="244"/>
      <c r="AH504" s="249"/>
      <c r="AI504" s="249"/>
      <c r="AJ504" s="249"/>
    </row>
    <row r="505" spans="2:36" x14ac:dyDescent="0.2">
      <c r="B505" s="65"/>
      <c r="C505" s="65"/>
      <c r="D505" s="65"/>
      <c r="E505" s="241"/>
      <c r="F505" s="242"/>
      <c r="G505" s="241"/>
      <c r="H505" s="242"/>
      <c r="I505" s="242"/>
      <c r="J505" s="65"/>
      <c r="K505" s="65"/>
      <c r="L505" s="65"/>
      <c r="M505" s="65"/>
      <c r="N505" s="65"/>
      <c r="O505" s="65"/>
      <c r="P505" s="65"/>
      <c r="Q505" s="65"/>
      <c r="R505" s="65"/>
      <c r="S505" s="65"/>
      <c r="T505" s="65"/>
      <c r="U505" s="243"/>
      <c r="V505" s="244"/>
      <c r="W505" s="245"/>
      <c r="X505" s="245"/>
      <c r="Y505" s="245"/>
      <c r="Z505" s="246"/>
      <c r="AA505" s="247"/>
      <c r="AB505" s="247"/>
      <c r="AC505" s="247"/>
      <c r="AD505" s="246"/>
      <c r="AE505" s="248"/>
      <c r="AF505" s="244"/>
      <c r="AG505" s="244"/>
      <c r="AH505" s="249"/>
      <c r="AI505" s="249"/>
      <c r="AJ505" s="249"/>
    </row>
    <row r="506" spans="2:36" x14ac:dyDescent="0.2">
      <c r="B506" s="65"/>
      <c r="C506" s="65"/>
      <c r="D506" s="65"/>
      <c r="E506" s="241"/>
      <c r="F506" s="242"/>
      <c r="G506" s="241"/>
      <c r="H506" s="242"/>
      <c r="I506" s="242"/>
      <c r="J506" s="65"/>
      <c r="K506" s="65"/>
      <c r="L506" s="65"/>
      <c r="M506" s="65"/>
      <c r="N506" s="65"/>
      <c r="O506" s="65"/>
      <c r="P506" s="65"/>
      <c r="Q506" s="65"/>
      <c r="R506" s="65"/>
      <c r="S506" s="65"/>
      <c r="T506" s="65"/>
      <c r="U506" s="243"/>
      <c r="V506" s="244"/>
      <c r="W506" s="245"/>
      <c r="X506" s="245"/>
      <c r="Y506" s="245"/>
      <c r="Z506" s="246"/>
      <c r="AA506" s="247"/>
      <c r="AB506" s="247"/>
      <c r="AC506" s="247"/>
      <c r="AD506" s="246"/>
      <c r="AE506" s="248"/>
      <c r="AF506" s="244"/>
      <c r="AG506" s="244"/>
      <c r="AH506" s="249"/>
      <c r="AI506" s="249"/>
      <c r="AJ506" s="249"/>
    </row>
    <row r="507" spans="2:36" x14ac:dyDescent="0.2">
      <c r="B507" s="65"/>
      <c r="C507" s="65"/>
      <c r="D507" s="65"/>
      <c r="E507" s="241"/>
      <c r="F507" s="242"/>
      <c r="G507" s="241"/>
      <c r="H507" s="242"/>
      <c r="I507" s="242"/>
      <c r="J507" s="65"/>
      <c r="K507" s="65"/>
      <c r="L507" s="65"/>
      <c r="M507" s="65"/>
      <c r="N507" s="65"/>
      <c r="O507" s="65"/>
      <c r="P507" s="65"/>
      <c r="Q507" s="65"/>
      <c r="R507" s="65"/>
      <c r="S507" s="65"/>
      <c r="T507" s="65"/>
      <c r="U507" s="243"/>
      <c r="V507" s="244"/>
      <c r="W507" s="245"/>
      <c r="X507" s="245"/>
      <c r="Y507" s="245"/>
      <c r="Z507" s="246"/>
      <c r="AA507" s="247"/>
      <c r="AB507" s="247"/>
      <c r="AC507" s="247"/>
      <c r="AD507" s="246"/>
      <c r="AE507" s="248"/>
      <c r="AF507" s="244"/>
      <c r="AG507" s="244"/>
      <c r="AH507" s="249"/>
      <c r="AI507" s="249"/>
      <c r="AJ507" s="249"/>
    </row>
    <row r="508" spans="2:36" x14ac:dyDescent="0.2">
      <c r="B508" s="65"/>
      <c r="C508" s="65"/>
      <c r="D508" s="65"/>
      <c r="E508" s="241"/>
      <c r="F508" s="242"/>
      <c r="G508" s="241"/>
      <c r="H508" s="242"/>
      <c r="I508" s="242"/>
      <c r="J508" s="65"/>
      <c r="K508" s="65"/>
      <c r="L508" s="65"/>
      <c r="M508" s="65"/>
      <c r="N508" s="65"/>
      <c r="O508" s="65"/>
      <c r="P508" s="65"/>
      <c r="Q508" s="65"/>
      <c r="R508" s="65"/>
      <c r="S508" s="65"/>
      <c r="T508" s="65"/>
      <c r="U508" s="243"/>
      <c r="V508" s="244"/>
      <c r="W508" s="245"/>
      <c r="X508" s="245"/>
      <c r="Y508" s="245"/>
      <c r="Z508" s="246"/>
      <c r="AA508" s="247"/>
      <c r="AB508" s="247"/>
      <c r="AC508" s="247"/>
      <c r="AD508" s="246"/>
      <c r="AE508" s="248"/>
      <c r="AF508" s="244"/>
      <c r="AG508" s="244"/>
      <c r="AH508" s="249"/>
      <c r="AI508" s="249"/>
      <c r="AJ508" s="249"/>
    </row>
    <row r="509" spans="2:36" x14ac:dyDescent="0.2">
      <c r="B509" s="65"/>
      <c r="C509" s="65"/>
      <c r="D509" s="65"/>
      <c r="E509" s="241"/>
      <c r="F509" s="242"/>
      <c r="G509" s="241"/>
      <c r="H509" s="242"/>
      <c r="I509" s="242"/>
      <c r="J509" s="65"/>
      <c r="K509" s="65"/>
      <c r="L509" s="65"/>
      <c r="M509" s="65"/>
      <c r="N509" s="65"/>
      <c r="O509" s="65"/>
      <c r="P509" s="65"/>
      <c r="Q509" s="65"/>
      <c r="R509" s="65"/>
      <c r="S509" s="65"/>
      <c r="T509" s="65"/>
      <c r="U509" s="243"/>
      <c r="V509" s="244"/>
      <c r="W509" s="245"/>
      <c r="X509" s="245"/>
      <c r="Y509" s="245"/>
      <c r="Z509" s="246"/>
      <c r="AA509" s="247"/>
      <c r="AB509" s="247"/>
      <c r="AC509" s="247"/>
      <c r="AD509" s="246"/>
      <c r="AE509" s="248"/>
      <c r="AF509" s="244"/>
      <c r="AG509" s="244"/>
      <c r="AH509" s="249"/>
      <c r="AI509" s="249"/>
      <c r="AJ509" s="249"/>
    </row>
    <row r="510" spans="2:36" x14ac:dyDescent="0.2">
      <c r="B510" s="65"/>
      <c r="C510" s="65"/>
      <c r="D510" s="65"/>
      <c r="E510" s="241"/>
      <c r="F510" s="242"/>
      <c r="G510" s="241"/>
      <c r="H510" s="242"/>
      <c r="I510" s="242"/>
      <c r="J510" s="65"/>
      <c r="K510" s="65"/>
      <c r="L510" s="65"/>
      <c r="M510" s="65"/>
      <c r="N510" s="65"/>
      <c r="O510" s="65"/>
      <c r="P510" s="65"/>
      <c r="Q510" s="65"/>
      <c r="R510" s="65"/>
      <c r="S510" s="65"/>
      <c r="T510" s="65"/>
      <c r="U510" s="243"/>
      <c r="V510" s="244"/>
      <c r="W510" s="245"/>
      <c r="X510" s="245"/>
      <c r="Y510" s="245"/>
      <c r="Z510" s="246"/>
      <c r="AA510" s="247"/>
      <c r="AB510" s="247"/>
      <c r="AC510" s="247"/>
      <c r="AD510" s="246"/>
      <c r="AE510" s="248"/>
      <c r="AF510" s="244"/>
      <c r="AG510" s="244"/>
      <c r="AH510" s="249"/>
      <c r="AI510" s="249"/>
      <c r="AJ510" s="249"/>
    </row>
    <row r="511" spans="2:36" x14ac:dyDescent="0.2">
      <c r="B511" s="65"/>
      <c r="C511" s="65"/>
      <c r="D511" s="65"/>
      <c r="E511" s="241"/>
      <c r="F511" s="242"/>
      <c r="G511" s="241"/>
      <c r="H511" s="242"/>
      <c r="I511" s="242"/>
      <c r="J511" s="65"/>
      <c r="K511" s="65"/>
      <c r="L511" s="65"/>
      <c r="M511" s="65"/>
      <c r="N511" s="65"/>
      <c r="O511" s="65"/>
      <c r="P511" s="65"/>
      <c r="Q511" s="65"/>
      <c r="R511" s="65"/>
      <c r="S511" s="65"/>
      <c r="T511" s="65"/>
      <c r="U511" s="243"/>
      <c r="V511" s="244"/>
      <c r="W511" s="245"/>
      <c r="X511" s="245"/>
      <c r="Y511" s="245"/>
      <c r="Z511" s="246"/>
      <c r="AA511" s="247"/>
      <c r="AB511" s="247"/>
      <c r="AC511" s="247"/>
      <c r="AD511" s="246"/>
      <c r="AE511" s="248"/>
      <c r="AF511" s="244"/>
      <c r="AG511" s="244"/>
      <c r="AH511" s="249"/>
      <c r="AI511" s="249"/>
      <c r="AJ511" s="249"/>
    </row>
    <row r="512" spans="2:36" x14ac:dyDescent="0.2">
      <c r="B512" s="65"/>
      <c r="C512" s="65"/>
      <c r="D512" s="65"/>
      <c r="E512" s="241"/>
      <c r="F512" s="242"/>
      <c r="G512" s="241"/>
      <c r="H512" s="242"/>
      <c r="I512" s="242"/>
      <c r="J512" s="65"/>
      <c r="K512" s="65"/>
      <c r="L512" s="65"/>
      <c r="M512" s="65"/>
      <c r="N512" s="65"/>
      <c r="O512" s="65"/>
      <c r="P512" s="65"/>
      <c r="Q512" s="65"/>
      <c r="R512" s="65"/>
      <c r="S512" s="65"/>
      <c r="T512" s="65"/>
      <c r="U512" s="243"/>
      <c r="V512" s="244"/>
      <c r="W512" s="245"/>
      <c r="X512" s="245"/>
      <c r="Y512" s="245"/>
      <c r="Z512" s="246"/>
      <c r="AA512" s="247"/>
      <c r="AB512" s="247"/>
      <c r="AC512" s="247"/>
      <c r="AD512" s="246"/>
      <c r="AE512" s="248"/>
      <c r="AF512" s="244"/>
      <c r="AG512" s="244"/>
      <c r="AH512" s="249"/>
      <c r="AI512" s="249"/>
      <c r="AJ512" s="249"/>
    </row>
    <row r="513" spans="2:36" x14ac:dyDescent="0.2">
      <c r="B513" s="65"/>
      <c r="C513" s="65"/>
      <c r="D513" s="65"/>
      <c r="E513" s="241"/>
      <c r="F513" s="242"/>
      <c r="G513" s="241"/>
      <c r="H513" s="242"/>
      <c r="I513" s="242"/>
      <c r="J513" s="65"/>
      <c r="K513" s="65"/>
      <c r="L513" s="65"/>
      <c r="M513" s="65"/>
      <c r="N513" s="65"/>
      <c r="O513" s="65"/>
      <c r="P513" s="65"/>
      <c r="Q513" s="65"/>
      <c r="R513" s="65"/>
      <c r="S513" s="65"/>
      <c r="T513" s="65"/>
      <c r="U513" s="243"/>
      <c r="V513" s="244"/>
      <c r="W513" s="245"/>
      <c r="X513" s="245"/>
      <c r="Y513" s="245"/>
      <c r="Z513" s="246"/>
      <c r="AA513" s="247"/>
      <c r="AB513" s="247"/>
      <c r="AC513" s="247"/>
      <c r="AD513" s="246"/>
      <c r="AE513" s="248"/>
      <c r="AF513" s="244"/>
      <c r="AG513" s="244"/>
      <c r="AH513" s="249"/>
      <c r="AI513" s="249"/>
      <c r="AJ513" s="249"/>
    </row>
    <row r="514" spans="2:36" x14ac:dyDescent="0.2">
      <c r="B514" s="65"/>
      <c r="C514" s="65"/>
      <c r="D514" s="65"/>
      <c r="E514" s="241"/>
      <c r="F514" s="242"/>
      <c r="G514" s="241"/>
      <c r="H514" s="242"/>
      <c r="I514" s="242"/>
      <c r="J514" s="65"/>
      <c r="K514" s="65"/>
      <c r="L514" s="65"/>
      <c r="M514" s="65"/>
      <c r="N514" s="65"/>
      <c r="O514" s="65"/>
      <c r="P514" s="65"/>
      <c r="Q514" s="65"/>
      <c r="R514" s="65"/>
      <c r="S514" s="65"/>
      <c r="T514" s="65"/>
      <c r="U514" s="243"/>
      <c r="V514" s="244"/>
      <c r="W514" s="245"/>
      <c r="X514" s="245"/>
      <c r="Y514" s="245"/>
      <c r="Z514" s="246"/>
      <c r="AA514" s="247"/>
      <c r="AB514" s="247"/>
      <c r="AC514" s="247"/>
      <c r="AD514" s="246"/>
      <c r="AE514" s="248"/>
      <c r="AF514" s="244"/>
      <c r="AG514" s="244"/>
      <c r="AH514" s="249"/>
      <c r="AI514" s="249"/>
      <c r="AJ514" s="249"/>
    </row>
    <row r="515" spans="2:36" x14ac:dyDescent="0.2">
      <c r="B515" s="65"/>
      <c r="C515" s="65"/>
      <c r="D515" s="65"/>
      <c r="E515" s="241"/>
      <c r="F515" s="242"/>
      <c r="G515" s="241"/>
      <c r="H515" s="242"/>
      <c r="I515" s="242"/>
      <c r="J515" s="65"/>
      <c r="K515" s="65"/>
      <c r="L515" s="65"/>
      <c r="M515" s="65"/>
      <c r="N515" s="65"/>
      <c r="O515" s="65"/>
      <c r="P515" s="65"/>
      <c r="Q515" s="65"/>
      <c r="R515" s="65"/>
      <c r="S515" s="65"/>
      <c r="T515" s="65"/>
      <c r="U515" s="243"/>
      <c r="V515" s="244"/>
      <c r="W515" s="245"/>
      <c r="X515" s="245"/>
      <c r="Y515" s="245"/>
      <c r="Z515" s="246"/>
      <c r="AA515" s="247"/>
      <c r="AB515" s="247"/>
      <c r="AC515" s="247"/>
      <c r="AD515" s="246"/>
      <c r="AE515" s="248"/>
      <c r="AF515" s="244"/>
      <c r="AG515" s="244"/>
      <c r="AH515" s="249"/>
      <c r="AI515" s="249"/>
      <c r="AJ515" s="249"/>
    </row>
    <row r="516" spans="2:36" x14ac:dyDescent="0.2">
      <c r="B516" s="65"/>
      <c r="C516" s="65"/>
      <c r="D516" s="65"/>
      <c r="E516" s="241"/>
      <c r="F516" s="242"/>
      <c r="G516" s="241"/>
      <c r="H516" s="242"/>
      <c r="I516" s="242"/>
      <c r="J516" s="65"/>
      <c r="K516" s="65"/>
      <c r="L516" s="65"/>
      <c r="M516" s="65"/>
      <c r="N516" s="65"/>
      <c r="O516" s="65"/>
      <c r="P516" s="65"/>
      <c r="Q516" s="65"/>
      <c r="R516" s="65"/>
      <c r="S516" s="65"/>
      <c r="T516" s="65"/>
      <c r="U516" s="243"/>
      <c r="V516" s="244"/>
      <c r="W516" s="245"/>
      <c r="X516" s="245"/>
      <c r="Y516" s="245"/>
      <c r="Z516" s="246"/>
      <c r="AA516" s="247"/>
      <c r="AB516" s="247"/>
      <c r="AC516" s="247"/>
      <c r="AD516" s="246"/>
      <c r="AE516" s="248"/>
      <c r="AF516" s="244"/>
      <c r="AG516" s="244"/>
      <c r="AH516" s="249"/>
      <c r="AI516" s="249"/>
      <c r="AJ516" s="249"/>
    </row>
    <row r="517" spans="2:36" x14ac:dyDescent="0.2">
      <c r="B517" s="65"/>
      <c r="C517" s="65"/>
      <c r="D517" s="65"/>
      <c r="E517" s="241"/>
      <c r="F517" s="242"/>
      <c r="G517" s="241"/>
      <c r="H517" s="242"/>
      <c r="I517" s="242"/>
      <c r="J517" s="65"/>
      <c r="K517" s="65"/>
      <c r="L517" s="65"/>
      <c r="M517" s="65"/>
      <c r="N517" s="65"/>
      <c r="O517" s="65"/>
      <c r="P517" s="65"/>
      <c r="Q517" s="65"/>
      <c r="R517" s="65"/>
      <c r="S517" s="65"/>
      <c r="T517" s="65"/>
      <c r="U517" s="243"/>
      <c r="V517" s="244"/>
      <c r="W517" s="245"/>
      <c r="X517" s="245"/>
      <c r="Y517" s="245"/>
      <c r="Z517" s="246"/>
      <c r="AA517" s="247"/>
      <c r="AB517" s="247"/>
      <c r="AC517" s="247"/>
      <c r="AD517" s="246"/>
      <c r="AE517" s="248"/>
      <c r="AF517" s="244"/>
      <c r="AG517" s="244"/>
      <c r="AH517" s="249"/>
      <c r="AI517" s="249"/>
      <c r="AJ517" s="249"/>
    </row>
    <row r="518" spans="2:36" x14ac:dyDescent="0.2">
      <c r="B518" s="65"/>
      <c r="C518" s="65"/>
      <c r="D518" s="65"/>
      <c r="E518" s="241"/>
      <c r="F518" s="242"/>
      <c r="G518" s="241"/>
      <c r="H518" s="242"/>
      <c r="I518" s="242"/>
      <c r="J518" s="65"/>
      <c r="K518" s="65"/>
      <c r="L518" s="65"/>
      <c r="M518" s="65"/>
      <c r="N518" s="65"/>
      <c r="O518" s="65"/>
      <c r="P518" s="65"/>
      <c r="Q518" s="65"/>
      <c r="R518" s="65"/>
      <c r="S518" s="65"/>
      <c r="T518" s="65"/>
      <c r="U518" s="243"/>
      <c r="V518" s="244"/>
      <c r="W518" s="245"/>
      <c r="X518" s="245"/>
      <c r="Y518" s="245"/>
      <c r="Z518" s="246"/>
      <c r="AA518" s="247"/>
      <c r="AB518" s="247"/>
      <c r="AC518" s="247"/>
      <c r="AD518" s="246"/>
      <c r="AE518" s="248"/>
      <c r="AF518" s="244"/>
      <c r="AG518" s="244"/>
      <c r="AH518" s="249"/>
      <c r="AI518" s="249"/>
      <c r="AJ518" s="249"/>
    </row>
    <row r="519" spans="2:36" x14ac:dyDescent="0.2">
      <c r="B519" s="65"/>
      <c r="C519" s="65"/>
      <c r="D519" s="65"/>
      <c r="E519" s="241"/>
      <c r="F519" s="242"/>
      <c r="G519" s="241"/>
      <c r="H519" s="242"/>
      <c r="I519" s="242"/>
      <c r="J519" s="65"/>
      <c r="K519" s="65"/>
      <c r="L519" s="65"/>
      <c r="M519" s="65"/>
      <c r="N519" s="65"/>
      <c r="O519" s="65"/>
      <c r="P519" s="65"/>
      <c r="Q519" s="65"/>
      <c r="R519" s="65"/>
      <c r="S519" s="65"/>
      <c r="T519" s="65"/>
      <c r="U519" s="243"/>
      <c r="V519" s="244"/>
      <c r="W519" s="245"/>
      <c r="X519" s="245"/>
      <c r="Y519" s="245"/>
      <c r="Z519" s="246"/>
      <c r="AA519" s="247"/>
      <c r="AB519" s="247"/>
      <c r="AC519" s="247"/>
      <c r="AD519" s="246"/>
      <c r="AE519" s="248"/>
      <c r="AF519" s="244"/>
      <c r="AG519" s="244"/>
      <c r="AH519" s="249"/>
      <c r="AI519" s="249"/>
      <c r="AJ519" s="249"/>
    </row>
    <row r="520" spans="2:36" x14ac:dyDescent="0.2">
      <c r="B520" s="65"/>
      <c r="C520" s="65"/>
      <c r="D520" s="65"/>
      <c r="E520" s="241"/>
      <c r="F520" s="242"/>
      <c r="G520" s="241"/>
      <c r="H520" s="242"/>
      <c r="I520" s="242"/>
      <c r="J520" s="65"/>
      <c r="K520" s="65"/>
      <c r="L520" s="65"/>
      <c r="M520" s="65"/>
      <c r="N520" s="65"/>
      <c r="O520" s="65"/>
      <c r="P520" s="65"/>
      <c r="Q520" s="65"/>
      <c r="R520" s="65"/>
      <c r="S520" s="65"/>
      <c r="T520" s="65"/>
      <c r="U520" s="243"/>
      <c r="V520" s="244"/>
      <c r="W520" s="245"/>
      <c r="X520" s="245"/>
      <c r="Y520" s="245"/>
      <c r="Z520" s="246"/>
      <c r="AA520" s="247"/>
      <c r="AB520" s="247"/>
      <c r="AC520" s="247"/>
      <c r="AD520" s="246"/>
      <c r="AE520" s="248"/>
      <c r="AF520" s="244"/>
      <c r="AG520" s="244"/>
      <c r="AH520" s="249"/>
      <c r="AI520" s="249"/>
      <c r="AJ520" s="249"/>
    </row>
    <row r="521" spans="2:36" x14ac:dyDescent="0.2">
      <c r="B521" s="65"/>
      <c r="C521" s="65"/>
      <c r="D521" s="65"/>
      <c r="E521" s="241"/>
      <c r="F521" s="242"/>
      <c r="G521" s="241"/>
      <c r="H521" s="242"/>
      <c r="I521" s="242"/>
      <c r="J521" s="65"/>
      <c r="K521" s="65"/>
      <c r="L521" s="65"/>
      <c r="M521" s="65"/>
      <c r="N521" s="65"/>
      <c r="O521" s="65"/>
      <c r="P521" s="65"/>
      <c r="Q521" s="65"/>
      <c r="R521" s="65"/>
      <c r="S521" s="65"/>
      <c r="T521" s="65"/>
      <c r="U521" s="243"/>
      <c r="V521" s="244"/>
      <c r="W521" s="245"/>
      <c r="X521" s="245"/>
      <c r="Y521" s="245"/>
      <c r="Z521" s="246"/>
      <c r="AA521" s="247"/>
      <c r="AB521" s="247"/>
      <c r="AC521" s="247"/>
      <c r="AD521" s="246"/>
      <c r="AE521" s="248"/>
      <c r="AF521" s="244"/>
      <c r="AG521" s="244"/>
      <c r="AH521" s="249"/>
      <c r="AI521" s="249"/>
      <c r="AJ521" s="249"/>
    </row>
    <row r="522" spans="2:36" x14ac:dyDescent="0.2">
      <c r="B522" s="65"/>
      <c r="C522" s="65"/>
      <c r="D522" s="65"/>
      <c r="E522" s="241"/>
      <c r="F522" s="242"/>
      <c r="G522" s="241"/>
      <c r="H522" s="242"/>
      <c r="I522" s="242"/>
      <c r="J522" s="65"/>
      <c r="K522" s="65"/>
      <c r="L522" s="65"/>
      <c r="M522" s="65"/>
      <c r="N522" s="65"/>
      <c r="O522" s="65"/>
      <c r="P522" s="65"/>
      <c r="Q522" s="65"/>
      <c r="R522" s="65"/>
      <c r="S522" s="65"/>
      <c r="T522" s="65"/>
      <c r="U522" s="243"/>
      <c r="V522" s="244"/>
      <c r="W522" s="245"/>
      <c r="X522" s="245"/>
      <c r="Y522" s="245"/>
      <c r="Z522" s="246"/>
      <c r="AA522" s="247"/>
      <c r="AB522" s="247"/>
      <c r="AC522" s="247"/>
      <c r="AD522" s="246"/>
      <c r="AE522" s="248"/>
      <c r="AF522" s="244"/>
      <c r="AG522" s="244"/>
      <c r="AH522" s="249"/>
      <c r="AI522" s="249"/>
      <c r="AJ522" s="249"/>
    </row>
    <row r="523" spans="2:36" x14ac:dyDescent="0.2">
      <c r="B523" s="65"/>
      <c r="C523" s="65"/>
      <c r="D523" s="65"/>
      <c r="E523" s="241"/>
      <c r="F523" s="242"/>
      <c r="G523" s="241"/>
      <c r="H523" s="242"/>
      <c r="I523" s="242"/>
      <c r="J523" s="65"/>
      <c r="K523" s="65"/>
      <c r="L523" s="65"/>
      <c r="M523" s="65"/>
      <c r="N523" s="65"/>
      <c r="O523" s="65"/>
      <c r="P523" s="65"/>
      <c r="Q523" s="65"/>
      <c r="R523" s="65"/>
      <c r="S523" s="65"/>
      <c r="T523" s="65"/>
      <c r="U523" s="243"/>
      <c r="V523" s="244"/>
      <c r="W523" s="245"/>
      <c r="X523" s="245"/>
      <c r="Y523" s="245"/>
      <c r="Z523" s="246"/>
      <c r="AA523" s="247"/>
      <c r="AB523" s="247"/>
      <c r="AC523" s="247"/>
      <c r="AD523" s="246"/>
      <c r="AE523" s="248"/>
      <c r="AF523" s="244"/>
      <c r="AG523" s="244"/>
      <c r="AH523" s="249"/>
      <c r="AI523" s="249"/>
      <c r="AJ523" s="249"/>
    </row>
    <row r="524" spans="2:36" x14ac:dyDescent="0.2">
      <c r="B524" s="65"/>
      <c r="C524" s="65"/>
      <c r="D524" s="65"/>
      <c r="E524" s="241"/>
      <c r="F524" s="242"/>
      <c r="G524" s="241"/>
      <c r="H524" s="242"/>
      <c r="I524" s="242"/>
      <c r="J524" s="65"/>
      <c r="K524" s="65"/>
      <c r="L524" s="65"/>
      <c r="M524" s="65"/>
      <c r="N524" s="65"/>
      <c r="O524" s="65"/>
      <c r="P524" s="65"/>
      <c r="Q524" s="65"/>
      <c r="R524" s="65"/>
      <c r="S524" s="65"/>
      <c r="T524" s="65"/>
      <c r="U524" s="243"/>
      <c r="V524" s="244"/>
      <c r="W524" s="245"/>
      <c r="X524" s="245"/>
      <c r="Y524" s="245"/>
      <c r="Z524" s="246"/>
      <c r="AA524" s="247"/>
      <c r="AB524" s="247"/>
      <c r="AC524" s="247"/>
      <c r="AD524" s="246"/>
      <c r="AE524" s="248"/>
      <c r="AF524" s="244"/>
      <c r="AG524" s="244"/>
      <c r="AH524" s="249"/>
      <c r="AI524" s="249"/>
      <c r="AJ524" s="249"/>
    </row>
    <row r="525" spans="2:36" x14ac:dyDescent="0.2">
      <c r="B525" s="65"/>
      <c r="C525" s="65"/>
      <c r="D525" s="65"/>
      <c r="E525" s="241"/>
      <c r="F525" s="242"/>
      <c r="G525" s="241"/>
      <c r="H525" s="242"/>
      <c r="I525" s="242"/>
      <c r="J525" s="65"/>
      <c r="K525" s="65"/>
      <c r="L525" s="65"/>
      <c r="M525" s="65"/>
      <c r="N525" s="65"/>
      <c r="O525" s="65"/>
      <c r="P525" s="65"/>
      <c r="Q525" s="65"/>
      <c r="R525" s="65"/>
      <c r="S525" s="65"/>
      <c r="T525" s="65"/>
      <c r="U525" s="243"/>
      <c r="V525" s="244"/>
      <c r="W525" s="245"/>
      <c r="X525" s="245"/>
      <c r="Y525" s="245"/>
      <c r="Z525" s="246"/>
      <c r="AA525" s="247"/>
      <c r="AB525" s="247"/>
      <c r="AC525" s="247"/>
      <c r="AD525" s="246"/>
      <c r="AE525" s="248"/>
      <c r="AF525" s="244"/>
      <c r="AG525" s="244"/>
      <c r="AH525" s="249"/>
      <c r="AI525" s="249"/>
      <c r="AJ525" s="249"/>
    </row>
    <row r="526" spans="2:36" x14ac:dyDescent="0.2">
      <c r="B526" s="65"/>
      <c r="C526" s="65"/>
      <c r="D526" s="65"/>
      <c r="E526" s="241"/>
      <c r="F526" s="242"/>
      <c r="G526" s="241"/>
      <c r="H526" s="242"/>
      <c r="I526" s="242"/>
      <c r="J526" s="65"/>
      <c r="K526" s="65"/>
      <c r="L526" s="65"/>
      <c r="M526" s="65"/>
      <c r="N526" s="65"/>
      <c r="O526" s="65"/>
      <c r="P526" s="65"/>
      <c r="Q526" s="65"/>
      <c r="R526" s="65"/>
      <c r="S526" s="65"/>
      <c r="T526" s="65"/>
      <c r="U526" s="243"/>
      <c r="V526" s="244"/>
      <c r="W526" s="245"/>
      <c r="X526" s="245"/>
      <c r="Y526" s="245"/>
      <c r="Z526" s="246"/>
      <c r="AA526" s="247"/>
      <c r="AB526" s="247"/>
      <c r="AC526" s="247"/>
      <c r="AD526" s="246"/>
      <c r="AE526" s="248"/>
      <c r="AF526" s="244"/>
      <c r="AG526" s="244"/>
      <c r="AH526" s="249"/>
      <c r="AI526" s="249"/>
      <c r="AJ526" s="249"/>
    </row>
    <row r="527" spans="2:36" x14ac:dyDescent="0.2">
      <c r="B527" s="65"/>
      <c r="C527" s="65"/>
      <c r="D527" s="65"/>
      <c r="E527" s="241"/>
      <c r="F527" s="242"/>
      <c r="G527" s="241"/>
      <c r="H527" s="242"/>
      <c r="I527" s="242"/>
      <c r="J527" s="65"/>
      <c r="K527" s="65"/>
      <c r="L527" s="65"/>
      <c r="M527" s="65"/>
      <c r="N527" s="65"/>
      <c r="O527" s="65"/>
      <c r="P527" s="65"/>
      <c r="Q527" s="65"/>
      <c r="R527" s="65"/>
      <c r="S527" s="65"/>
      <c r="T527" s="65"/>
      <c r="U527" s="243"/>
      <c r="V527" s="244"/>
      <c r="W527" s="245"/>
      <c r="X527" s="245"/>
      <c r="Y527" s="245"/>
      <c r="Z527" s="246"/>
      <c r="AA527" s="247"/>
      <c r="AB527" s="247"/>
      <c r="AC527" s="247"/>
      <c r="AD527" s="246"/>
      <c r="AE527" s="248"/>
      <c r="AF527" s="244"/>
      <c r="AG527" s="244"/>
      <c r="AH527" s="249"/>
      <c r="AI527" s="249"/>
      <c r="AJ527" s="249"/>
    </row>
    <row r="528" spans="2:36" x14ac:dyDescent="0.2">
      <c r="B528" s="65"/>
      <c r="C528" s="65"/>
      <c r="D528" s="65"/>
      <c r="E528" s="241"/>
      <c r="F528" s="242"/>
      <c r="G528" s="241"/>
      <c r="H528" s="242"/>
      <c r="I528" s="242"/>
      <c r="J528" s="65"/>
      <c r="K528" s="65"/>
      <c r="L528" s="65"/>
      <c r="M528" s="65"/>
      <c r="N528" s="65"/>
      <c r="O528" s="65"/>
      <c r="P528" s="65"/>
      <c r="Q528" s="65"/>
      <c r="R528" s="65"/>
      <c r="S528" s="65"/>
      <c r="T528" s="65"/>
      <c r="U528" s="243"/>
      <c r="V528" s="244"/>
      <c r="W528" s="245"/>
      <c r="X528" s="245"/>
      <c r="Y528" s="245"/>
      <c r="Z528" s="246"/>
      <c r="AA528" s="247"/>
      <c r="AB528" s="247"/>
      <c r="AC528" s="247"/>
      <c r="AD528" s="246"/>
      <c r="AE528" s="248"/>
      <c r="AF528" s="244"/>
      <c r="AG528" s="244"/>
      <c r="AH528" s="249"/>
      <c r="AI528" s="249"/>
      <c r="AJ528" s="249"/>
    </row>
    <row r="529" spans="2:36" x14ac:dyDescent="0.2">
      <c r="B529" s="65"/>
      <c r="C529" s="65"/>
      <c r="D529" s="65"/>
      <c r="E529" s="241"/>
      <c r="F529" s="242"/>
      <c r="G529" s="241"/>
      <c r="H529" s="242"/>
      <c r="I529" s="242"/>
      <c r="J529" s="65"/>
      <c r="K529" s="65"/>
      <c r="L529" s="65"/>
      <c r="M529" s="65"/>
      <c r="N529" s="65"/>
      <c r="O529" s="65"/>
      <c r="P529" s="65"/>
      <c r="Q529" s="65"/>
      <c r="R529" s="65"/>
      <c r="S529" s="65"/>
      <c r="T529" s="65"/>
      <c r="U529" s="243"/>
      <c r="V529" s="244"/>
      <c r="W529" s="245"/>
      <c r="X529" s="245"/>
      <c r="Y529" s="245"/>
      <c r="Z529" s="246"/>
      <c r="AA529" s="247"/>
      <c r="AB529" s="247"/>
      <c r="AC529" s="247"/>
      <c r="AD529" s="246"/>
      <c r="AE529" s="248"/>
      <c r="AF529" s="244"/>
      <c r="AG529" s="244"/>
      <c r="AH529" s="249"/>
      <c r="AI529" s="249"/>
      <c r="AJ529" s="249"/>
    </row>
    <row r="530" spans="2:36" x14ac:dyDescent="0.2">
      <c r="B530" s="65"/>
      <c r="C530" s="65"/>
      <c r="D530" s="65"/>
      <c r="E530" s="241"/>
      <c r="F530" s="242"/>
      <c r="G530" s="241"/>
      <c r="H530" s="242"/>
      <c r="I530" s="242"/>
      <c r="J530" s="65"/>
      <c r="K530" s="65"/>
      <c r="L530" s="65"/>
      <c r="M530" s="65"/>
      <c r="N530" s="65"/>
      <c r="O530" s="65"/>
      <c r="P530" s="65"/>
      <c r="Q530" s="65"/>
      <c r="R530" s="65"/>
      <c r="S530" s="65"/>
      <c r="T530" s="65"/>
      <c r="U530" s="243"/>
      <c r="V530" s="244"/>
      <c r="W530" s="245"/>
      <c r="X530" s="245"/>
      <c r="Y530" s="245"/>
      <c r="Z530" s="246"/>
      <c r="AA530" s="247"/>
      <c r="AB530" s="247"/>
      <c r="AC530" s="247"/>
      <c r="AD530" s="246"/>
      <c r="AE530" s="248"/>
      <c r="AF530" s="244"/>
      <c r="AG530" s="244"/>
      <c r="AH530" s="249"/>
      <c r="AI530" s="249"/>
      <c r="AJ530" s="249"/>
    </row>
    <row r="531" spans="2:36" x14ac:dyDescent="0.2">
      <c r="B531" s="65"/>
      <c r="C531" s="65"/>
      <c r="D531" s="65"/>
      <c r="E531" s="241"/>
      <c r="F531" s="242"/>
      <c r="G531" s="241"/>
      <c r="H531" s="242"/>
      <c r="I531" s="242"/>
      <c r="J531" s="65"/>
      <c r="K531" s="65"/>
      <c r="L531" s="65"/>
      <c r="M531" s="65"/>
      <c r="N531" s="65"/>
      <c r="O531" s="65"/>
      <c r="P531" s="65"/>
      <c r="Q531" s="65"/>
      <c r="R531" s="65"/>
      <c r="S531" s="65"/>
      <c r="T531" s="65"/>
      <c r="U531" s="243"/>
      <c r="V531" s="244"/>
      <c r="W531" s="245"/>
      <c r="X531" s="245"/>
      <c r="Y531" s="245"/>
      <c r="Z531" s="246"/>
      <c r="AA531" s="247"/>
      <c r="AB531" s="247"/>
      <c r="AC531" s="247"/>
      <c r="AD531" s="246"/>
      <c r="AE531" s="248"/>
      <c r="AF531" s="244"/>
      <c r="AG531" s="244"/>
      <c r="AH531" s="249"/>
      <c r="AI531" s="249"/>
      <c r="AJ531" s="249"/>
    </row>
    <row r="532" spans="2:36" x14ac:dyDescent="0.2">
      <c r="B532" s="65"/>
      <c r="C532" s="65"/>
      <c r="D532" s="65"/>
      <c r="E532" s="241"/>
      <c r="F532" s="242"/>
      <c r="G532" s="241"/>
      <c r="H532" s="242"/>
      <c r="I532" s="242"/>
      <c r="J532" s="65"/>
      <c r="K532" s="65"/>
      <c r="L532" s="65"/>
      <c r="M532" s="65"/>
      <c r="N532" s="65"/>
      <c r="O532" s="65"/>
      <c r="P532" s="65"/>
      <c r="Q532" s="65"/>
      <c r="R532" s="65"/>
      <c r="S532" s="65"/>
      <c r="T532" s="65"/>
      <c r="U532" s="243"/>
      <c r="V532" s="244"/>
      <c r="W532" s="245"/>
      <c r="X532" s="245"/>
      <c r="Y532" s="245"/>
      <c r="Z532" s="246"/>
      <c r="AA532" s="247"/>
      <c r="AB532" s="247"/>
      <c r="AC532" s="247"/>
      <c r="AD532" s="246"/>
      <c r="AE532" s="248"/>
      <c r="AF532" s="244"/>
      <c r="AG532" s="244"/>
      <c r="AH532" s="249"/>
      <c r="AI532" s="249"/>
      <c r="AJ532" s="249"/>
    </row>
    <row r="533" spans="2:36" x14ac:dyDescent="0.2">
      <c r="B533" s="65"/>
      <c r="C533" s="65"/>
      <c r="D533" s="65"/>
      <c r="E533" s="241"/>
      <c r="F533" s="242"/>
      <c r="G533" s="241"/>
      <c r="H533" s="242"/>
      <c r="I533" s="242"/>
      <c r="J533" s="65"/>
      <c r="K533" s="65"/>
      <c r="L533" s="65"/>
      <c r="M533" s="65"/>
      <c r="N533" s="65"/>
      <c r="O533" s="65"/>
      <c r="P533" s="65"/>
      <c r="Q533" s="65"/>
      <c r="R533" s="65"/>
      <c r="S533" s="65"/>
      <c r="T533" s="65"/>
      <c r="U533" s="243"/>
      <c r="V533" s="244"/>
      <c r="W533" s="245"/>
      <c r="X533" s="245"/>
      <c r="Y533" s="245"/>
      <c r="Z533" s="246"/>
      <c r="AA533" s="247"/>
      <c r="AB533" s="247"/>
      <c r="AC533" s="247"/>
      <c r="AD533" s="246"/>
      <c r="AE533" s="248"/>
      <c r="AF533" s="244"/>
      <c r="AG533" s="244"/>
      <c r="AH533" s="249"/>
      <c r="AI533" s="249"/>
      <c r="AJ533" s="249"/>
    </row>
    <row r="534" spans="2:36" x14ac:dyDescent="0.2">
      <c r="B534" s="65"/>
      <c r="C534" s="65"/>
      <c r="D534" s="65"/>
      <c r="E534" s="241"/>
      <c r="F534" s="242"/>
      <c r="G534" s="241"/>
      <c r="H534" s="242"/>
      <c r="I534" s="242"/>
      <c r="J534" s="65"/>
      <c r="K534" s="65"/>
      <c r="L534" s="65"/>
      <c r="M534" s="65"/>
      <c r="N534" s="65"/>
      <c r="O534" s="65"/>
      <c r="P534" s="65"/>
      <c r="Q534" s="65"/>
      <c r="R534" s="65"/>
      <c r="S534" s="65"/>
      <c r="T534" s="65"/>
      <c r="U534" s="243"/>
      <c r="V534" s="244"/>
      <c r="W534" s="245"/>
      <c r="X534" s="245"/>
      <c r="Y534" s="245"/>
      <c r="Z534" s="246"/>
      <c r="AA534" s="247"/>
      <c r="AB534" s="247"/>
      <c r="AC534" s="247"/>
      <c r="AD534" s="246"/>
      <c r="AE534" s="248"/>
      <c r="AF534" s="244"/>
      <c r="AG534" s="244"/>
      <c r="AH534" s="249"/>
      <c r="AI534" s="249"/>
      <c r="AJ534" s="249"/>
    </row>
    <row r="535" spans="2:36" x14ac:dyDescent="0.2">
      <c r="B535" s="65"/>
      <c r="C535" s="65"/>
      <c r="D535" s="65"/>
      <c r="E535" s="241"/>
      <c r="F535" s="242"/>
      <c r="G535" s="241"/>
      <c r="H535" s="242"/>
      <c r="I535" s="242"/>
      <c r="J535" s="65"/>
      <c r="K535" s="65"/>
      <c r="L535" s="65"/>
      <c r="M535" s="65"/>
      <c r="N535" s="65"/>
      <c r="O535" s="65"/>
      <c r="P535" s="65"/>
      <c r="Q535" s="65"/>
      <c r="R535" s="65"/>
      <c r="S535" s="65"/>
      <c r="T535" s="65"/>
      <c r="U535" s="243"/>
      <c r="V535" s="244"/>
      <c r="W535" s="245"/>
      <c r="X535" s="245"/>
      <c r="Y535" s="245"/>
      <c r="Z535" s="246"/>
      <c r="AA535" s="247"/>
      <c r="AB535" s="247"/>
      <c r="AC535" s="247"/>
      <c r="AD535" s="246"/>
      <c r="AE535" s="248"/>
      <c r="AF535" s="244"/>
      <c r="AG535" s="244"/>
      <c r="AH535" s="249"/>
      <c r="AI535" s="249"/>
      <c r="AJ535" s="249"/>
    </row>
    <row r="536" spans="2:36" x14ac:dyDescent="0.2">
      <c r="B536" s="65"/>
      <c r="C536" s="65"/>
      <c r="D536" s="65"/>
      <c r="E536" s="241"/>
      <c r="F536" s="242"/>
      <c r="G536" s="241"/>
      <c r="H536" s="242"/>
      <c r="I536" s="242"/>
      <c r="J536" s="65"/>
      <c r="K536" s="65"/>
      <c r="L536" s="65"/>
      <c r="M536" s="65"/>
      <c r="N536" s="65"/>
      <c r="O536" s="65"/>
      <c r="P536" s="65"/>
      <c r="Q536" s="65"/>
      <c r="R536" s="65"/>
      <c r="S536" s="65"/>
      <c r="T536" s="65"/>
      <c r="U536" s="243"/>
      <c r="V536" s="244"/>
      <c r="W536" s="245"/>
      <c r="X536" s="245"/>
      <c r="Y536" s="245"/>
      <c r="Z536" s="246"/>
      <c r="AA536" s="247"/>
      <c r="AB536" s="247"/>
      <c r="AC536" s="247"/>
      <c r="AD536" s="246"/>
      <c r="AE536" s="248"/>
      <c r="AF536" s="244"/>
      <c r="AG536" s="244"/>
      <c r="AH536" s="249"/>
      <c r="AI536" s="249"/>
      <c r="AJ536" s="249"/>
    </row>
    <row r="537" spans="2:36" x14ac:dyDescent="0.2">
      <c r="B537" s="65"/>
      <c r="C537" s="65"/>
      <c r="D537" s="65"/>
      <c r="E537" s="241"/>
      <c r="F537" s="242"/>
      <c r="G537" s="241"/>
      <c r="H537" s="242"/>
      <c r="I537" s="242"/>
      <c r="J537" s="65"/>
      <c r="K537" s="65"/>
      <c r="L537" s="65"/>
      <c r="M537" s="65"/>
      <c r="N537" s="65"/>
      <c r="O537" s="65"/>
      <c r="P537" s="65"/>
      <c r="Q537" s="65"/>
      <c r="R537" s="65"/>
      <c r="S537" s="65"/>
      <c r="T537" s="65"/>
      <c r="U537" s="243"/>
      <c r="V537" s="244"/>
      <c r="W537" s="245"/>
      <c r="X537" s="245"/>
      <c r="Y537" s="245"/>
      <c r="Z537" s="246"/>
      <c r="AA537" s="247"/>
      <c r="AB537" s="247"/>
      <c r="AC537" s="247"/>
      <c r="AD537" s="246"/>
      <c r="AE537" s="248"/>
      <c r="AF537" s="244"/>
      <c r="AG537" s="244"/>
      <c r="AH537" s="249"/>
      <c r="AI537" s="249"/>
      <c r="AJ537" s="249"/>
    </row>
    <row r="538" spans="2:36" x14ac:dyDescent="0.2">
      <c r="B538" s="65"/>
      <c r="C538" s="65"/>
      <c r="D538" s="65"/>
      <c r="E538" s="241"/>
      <c r="F538" s="242"/>
      <c r="G538" s="241"/>
      <c r="H538" s="242"/>
      <c r="I538" s="242"/>
      <c r="J538" s="65"/>
      <c r="K538" s="65"/>
      <c r="L538" s="65"/>
      <c r="M538" s="65"/>
      <c r="N538" s="65"/>
      <c r="O538" s="65"/>
      <c r="P538" s="65"/>
      <c r="Q538" s="65"/>
      <c r="R538" s="65"/>
      <c r="S538" s="65"/>
      <c r="T538" s="65"/>
      <c r="U538" s="243"/>
      <c r="V538" s="244"/>
      <c r="W538" s="245"/>
      <c r="X538" s="245"/>
      <c r="Y538" s="245"/>
      <c r="Z538" s="246"/>
      <c r="AA538" s="247"/>
      <c r="AB538" s="247"/>
      <c r="AC538" s="247"/>
      <c r="AD538" s="246"/>
      <c r="AE538" s="248"/>
      <c r="AF538" s="244"/>
      <c r="AG538" s="244"/>
      <c r="AH538" s="249"/>
      <c r="AI538" s="249"/>
      <c r="AJ538" s="249"/>
    </row>
    <row r="539" spans="2:36" x14ac:dyDescent="0.2">
      <c r="B539" s="65"/>
      <c r="C539" s="65"/>
      <c r="D539" s="65"/>
      <c r="E539" s="241"/>
      <c r="F539" s="242"/>
      <c r="G539" s="241"/>
      <c r="H539" s="242"/>
      <c r="I539" s="242"/>
      <c r="J539" s="65"/>
      <c r="K539" s="65"/>
      <c r="L539" s="65"/>
      <c r="M539" s="65"/>
      <c r="N539" s="65"/>
      <c r="O539" s="65"/>
      <c r="P539" s="65"/>
      <c r="Q539" s="65"/>
      <c r="R539" s="65"/>
      <c r="S539" s="65"/>
      <c r="T539" s="65"/>
      <c r="U539" s="243"/>
      <c r="V539" s="244"/>
      <c r="W539" s="245"/>
      <c r="X539" s="245"/>
      <c r="Y539" s="245"/>
      <c r="Z539" s="246"/>
      <c r="AA539" s="247"/>
      <c r="AB539" s="247"/>
      <c r="AC539" s="247"/>
      <c r="AD539" s="246"/>
      <c r="AE539" s="248"/>
      <c r="AF539" s="244"/>
      <c r="AG539" s="244"/>
      <c r="AH539" s="249"/>
      <c r="AI539" s="249"/>
      <c r="AJ539" s="249"/>
    </row>
    <row r="540" spans="2:36" x14ac:dyDescent="0.2">
      <c r="B540" s="65"/>
      <c r="C540" s="65"/>
      <c r="D540" s="65"/>
      <c r="E540" s="241"/>
      <c r="F540" s="242"/>
      <c r="G540" s="241"/>
      <c r="H540" s="242"/>
      <c r="I540" s="242"/>
      <c r="J540" s="65"/>
      <c r="K540" s="65"/>
      <c r="L540" s="65"/>
      <c r="M540" s="65"/>
      <c r="N540" s="65"/>
      <c r="O540" s="65"/>
      <c r="P540" s="65"/>
      <c r="Q540" s="65"/>
      <c r="R540" s="65"/>
      <c r="S540" s="65"/>
      <c r="T540" s="65"/>
      <c r="U540" s="243"/>
      <c r="V540" s="244"/>
      <c r="W540" s="245"/>
      <c r="X540" s="245"/>
      <c r="Y540" s="245"/>
      <c r="Z540" s="246"/>
      <c r="AA540" s="247"/>
      <c r="AB540" s="247"/>
      <c r="AC540" s="247"/>
      <c r="AD540" s="246"/>
      <c r="AE540" s="248"/>
      <c r="AF540" s="244"/>
      <c r="AG540" s="244"/>
      <c r="AH540" s="249"/>
      <c r="AI540" s="249"/>
      <c r="AJ540" s="249"/>
    </row>
    <row r="541" spans="2:36" x14ac:dyDescent="0.2">
      <c r="B541" s="65"/>
      <c r="C541" s="65"/>
      <c r="D541" s="65"/>
      <c r="E541" s="241"/>
      <c r="F541" s="242"/>
      <c r="G541" s="241"/>
      <c r="H541" s="242"/>
      <c r="I541" s="242"/>
      <c r="J541" s="65"/>
      <c r="K541" s="65"/>
      <c r="L541" s="65"/>
      <c r="M541" s="65"/>
      <c r="N541" s="65"/>
      <c r="O541" s="65"/>
      <c r="P541" s="65"/>
      <c r="Q541" s="65"/>
      <c r="R541" s="65"/>
      <c r="S541" s="65"/>
      <c r="T541" s="65"/>
      <c r="U541" s="243"/>
      <c r="V541" s="244"/>
      <c r="W541" s="245"/>
      <c r="X541" s="245"/>
      <c r="Y541" s="245"/>
      <c r="Z541" s="246"/>
      <c r="AA541" s="247"/>
      <c r="AB541" s="247"/>
      <c r="AC541" s="247"/>
      <c r="AD541" s="246"/>
      <c r="AE541" s="248"/>
      <c r="AF541" s="244"/>
      <c r="AG541" s="244"/>
      <c r="AH541" s="249"/>
      <c r="AI541" s="249"/>
      <c r="AJ541" s="249"/>
    </row>
    <row r="542" spans="2:36" x14ac:dyDescent="0.2">
      <c r="B542" s="65"/>
      <c r="C542" s="65"/>
      <c r="D542" s="65"/>
      <c r="E542" s="241"/>
      <c r="F542" s="242"/>
      <c r="G542" s="241"/>
      <c r="H542" s="242"/>
      <c r="I542" s="242"/>
      <c r="J542" s="65"/>
      <c r="K542" s="65"/>
      <c r="L542" s="65"/>
      <c r="M542" s="65"/>
      <c r="N542" s="65"/>
      <c r="O542" s="65"/>
      <c r="P542" s="65"/>
      <c r="Q542" s="65"/>
      <c r="R542" s="65"/>
      <c r="S542" s="65"/>
      <c r="T542" s="65"/>
      <c r="U542" s="243"/>
      <c r="V542" s="244"/>
      <c r="W542" s="245"/>
      <c r="X542" s="245"/>
      <c r="Y542" s="245"/>
      <c r="Z542" s="246"/>
      <c r="AA542" s="247"/>
      <c r="AB542" s="247"/>
      <c r="AC542" s="247"/>
      <c r="AD542" s="246"/>
      <c r="AE542" s="248"/>
      <c r="AF542" s="244"/>
      <c r="AG542" s="244"/>
      <c r="AH542" s="249"/>
      <c r="AI542" s="249"/>
      <c r="AJ542" s="249"/>
    </row>
    <row r="543" spans="2:36" x14ac:dyDescent="0.2">
      <c r="B543" s="65"/>
      <c r="C543" s="65"/>
      <c r="D543" s="65"/>
      <c r="E543" s="241"/>
      <c r="F543" s="242"/>
      <c r="G543" s="241"/>
      <c r="H543" s="242"/>
      <c r="I543" s="242"/>
      <c r="J543" s="65"/>
      <c r="K543" s="65"/>
      <c r="L543" s="65"/>
      <c r="M543" s="65"/>
      <c r="N543" s="65"/>
      <c r="O543" s="65"/>
      <c r="P543" s="65"/>
      <c r="Q543" s="65"/>
      <c r="R543" s="65"/>
      <c r="S543" s="65"/>
      <c r="T543" s="65"/>
      <c r="U543" s="243"/>
      <c r="V543" s="244"/>
      <c r="W543" s="245"/>
      <c r="X543" s="245"/>
      <c r="Y543" s="245"/>
      <c r="Z543" s="246"/>
      <c r="AA543" s="247"/>
      <c r="AB543" s="247"/>
      <c r="AC543" s="247"/>
      <c r="AD543" s="246"/>
      <c r="AE543" s="248"/>
      <c r="AF543" s="244"/>
      <c r="AG543" s="244"/>
      <c r="AH543" s="249"/>
      <c r="AI543" s="249"/>
      <c r="AJ543" s="249"/>
    </row>
    <row r="544" spans="2:36" x14ac:dyDescent="0.2">
      <c r="B544" s="65"/>
      <c r="C544" s="65"/>
      <c r="D544" s="65"/>
      <c r="E544" s="241"/>
      <c r="F544" s="242"/>
      <c r="G544" s="241"/>
      <c r="H544" s="242"/>
      <c r="I544" s="242"/>
      <c r="J544" s="65"/>
      <c r="K544" s="65"/>
      <c r="L544" s="65"/>
      <c r="M544" s="65"/>
      <c r="N544" s="65"/>
      <c r="O544" s="65"/>
      <c r="P544" s="65"/>
      <c r="Q544" s="65"/>
      <c r="R544" s="65"/>
      <c r="S544" s="65"/>
      <c r="T544" s="65"/>
      <c r="U544" s="243"/>
      <c r="V544" s="244"/>
      <c r="W544" s="245"/>
      <c r="X544" s="245"/>
      <c r="Y544" s="245"/>
      <c r="Z544" s="246"/>
      <c r="AA544" s="247"/>
      <c r="AB544" s="247"/>
      <c r="AC544" s="247"/>
      <c r="AD544" s="246"/>
      <c r="AE544" s="248"/>
      <c r="AF544" s="244"/>
      <c r="AG544" s="244"/>
      <c r="AH544" s="249"/>
      <c r="AI544" s="249"/>
      <c r="AJ544" s="249"/>
    </row>
    <row r="545" spans="2:36" x14ac:dyDescent="0.2">
      <c r="B545" s="65"/>
      <c r="C545" s="65"/>
      <c r="D545" s="65"/>
      <c r="E545" s="241"/>
      <c r="F545" s="242"/>
      <c r="G545" s="241"/>
      <c r="H545" s="242"/>
      <c r="I545" s="242"/>
      <c r="J545" s="65"/>
      <c r="K545" s="65"/>
      <c r="L545" s="65"/>
      <c r="M545" s="65"/>
      <c r="N545" s="65"/>
      <c r="O545" s="65"/>
      <c r="P545" s="65"/>
      <c r="Q545" s="65"/>
      <c r="R545" s="65"/>
      <c r="S545" s="65"/>
      <c r="T545" s="65"/>
      <c r="U545" s="243"/>
      <c r="V545" s="244"/>
      <c r="W545" s="245"/>
      <c r="X545" s="245"/>
      <c r="Y545" s="245"/>
      <c r="Z545" s="246"/>
      <c r="AA545" s="247"/>
      <c r="AB545" s="247"/>
      <c r="AC545" s="247"/>
      <c r="AD545" s="246"/>
      <c r="AE545" s="248"/>
      <c r="AF545" s="244"/>
      <c r="AG545" s="244"/>
      <c r="AH545" s="249"/>
      <c r="AI545" s="249"/>
      <c r="AJ545" s="249"/>
    </row>
    <row r="546" spans="2:36" x14ac:dyDescent="0.2">
      <c r="B546" s="65"/>
      <c r="C546" s="65"/>
      <c r="D546" s="65"/>
      <c r="E546" s="241"/>
      <c r="F546" s="242"/>
      <c r="G546" s="241"/>
      <c r="H546" s="242"/>
      <c r="I546" s="242"/>
      <c r="J546" s="65"/>
      <c r="K546" s="65"/>
      <c r="L546" s="65"/>
      <c r="M546" s="65"/>
      <c r="N546" s="65"/>
      <c r="O546" s="65"/>
      <c r="P546" s="65"/>
      <c r="Q546" s="65"/>
      <c r="R546" s="65"/>
      <c r="S546" s="65"/>
      <c r="T546" s="65"/>
      <c r="U546" s="243"/>
      <c r="V546" s="244"/>
      <c r="W546" s="245"/>
      <c r="X546" s="245"/>
      <c r="Y546" s="245"/>
      <c r="Z546" s="246"/>
      <c r="AA546" s="247"/>
      <c r="AB546" s="247"/>
      <c r="AC546" s="247"/>
      <c r="AD546" s="246"/>
      <c r="AE546" s="248"/>
      <c r="AF546" s="244"/>
      <c r="AG546" s="244"/>
      <c r="AH546" s="249"/>
      <c r="AI546" s="249"/>
      <c r="AJ546" s="249"/>
    </row>
    <row r="547" spans="2:36" x14ac:dyDescent="0.2">
      <c r="B547" s="65"/>
      <c r="C547" s="65"/>
      <c r="D547" s="65"/>
      <c r="E547" s="241"/>
      <c r="F547" s="242"/>
      <c r="G547" s="241"/>
      <c r="H547" s="242"/>
      <c r="I547" s="242"/>
      <c r="J547" s="65"/>
      <c r="K547" s="65"/>
      <c r="L547" s="65"/>
      <c r="M547" s="65"/>
      <c r="N547" s="65"/>
      <c r="O547" s="65"/>
      <c r="P547" s="65"/>
      <c r="Q547" s="65"/>
      <c r="R547" s="65"/>
      <c r="S547" s="65"/>
      <c r="T547" s="65"/>
      <c r="U547" s="243"/>
      <c r="V547" s="244"/>
      <c r="W547" s="245"/>
      <c r="X547" s="245"/>
      <c r="Y547" s="245"/>
      <c r="Z547" s="246"/>
      <c r="AA547" s="247"/>
      <c r="AB547" s="247"/>
      <c r="AC547" s="247"/>
      <c r="AD547" s="246"/>
      <c r="AE547" s="248"/>
      <c r="AF547" s="244"/>
      <c r="AG547" s="244"/>
      <c r="AH547" s="249"/>
      <c r="AI547" s="249"/>
      <c r="AJ547" s="249"/>
    </row>
    <row r="548" spans="2:36" x14ac:dyDescent="0.2">
      <c r="B548" s="65"/>
      <c r="C548" s="65"/>
      <c r="D548" s="65"/>
      <c r="E548" s="241"/>
      <c r="F548" s="242"/>
      <c r="G548" s="241"/>
      <c r="H548" s="242"/>
      <c r="I548" s="242"/>
      <c r="J548" s="65"/>
      <c r="K548" s="65"/>
      <c r="L548" s="65"/>
      <c r="M548" s="65"/>
      <c r="N548" s="65"/>
      <c r="O548" s="65"/>
      <c r="P548" s="65"/>
      <c r="Q548" s="65"/>
      <c r="R548" s="65"/>
      <c r="S548" s="65"/>
      <c r="T548" s="65"/>
      <c r="U548" s="243"/>
      <c r="V548" s="244"/>
      <c r="W548" s="245"/>
      <c r="X548" s="245"/>
      <c r="Y548" s="245"/>
      <c r="Z548" s="246"/>
      <c r="AA548" s="247"/>
      <c r="AB548" s="247"/>
      <c r="AC548" s="247"/>
      <c r="AD548" s="246"/>
      <c r="AE548" s="248"/>
      <c r="AF548" s="244"/>
      <c r="AG548" s="244"/>
      <c r="AH548" s="249"/>
      <c r="AI548" s="249"/>
      <c r="AJ548" s="249"/>
    </row>
    <row r="549" spans="2:36" x14ac:dyDescent="0.2">
      <c r="B549" s="65"/>
      <c r="C549" s="65"/>
      <c r="D549" s="65"/>
      <c r="E549" s="241"/>
      <c r="F549" s="242"/>
      <c r="G549" s="241"/>
      <c r="H549" s="242"/>
      <c r="I549" s="242"/>
      <c r="J549" s="65"/>
      <c r="K549" s="65"/>
      <c r="L549" s="65"/>
      <c r="M549" s="65"/>
      <c r="N549" s="65"/>
      <c r="O549" s="65"/>
      <c r="P549" s="65"/>
      <c r="Q549" s="65"/>
      <c r="R549" s="65"/>
      <c r="S549" s="65"/>
      <c r="T549" s="65"/>
      <c r="U549" s="243"/>
      <c r="V549" s="244"/>
      <c r="W549" s="245"/>
      <c r="X549" s="245"/>
      <c r="Y549" s="245"/>
      <c r="Z549" s="246"/>
      <c r="AA549" s="247"/>
      <c r="AB549" s="247"/>
      <c r="AC549" s="247"/>
      <c r="AD549" s="246"/>
      <c r="AE549" s="248"/>
      <c r="AF549" s="244"/>
      <c r="AG549" s="244"/>
      <c r="AH549" s="249"/>
      <c r="AI549" s="249"/>
      <c r="AJ549" s="249"/>
    </row>
    <row r="550" spans="2:36" x14ac:dyDescent="0.2">
      <c r="B550" s="65"/>
      <c r="C550" s="65"/>
      <c r="D550" s="65"/>
      <c r="E550" s="241"/>
      <c r="F550" s="242"/>
      <c r="G550" s="241"/>
      <c r="H550" s="242"/>
      <c r="I550" s="242"/>
      <c r="J550" s="65"/>
      <c r="K550" s="65"/>
      <c r="L550" s="65"/>
      <c r="M550" s="65"/>
      <c r="N550" s="65"/>
      <c r="O550" s="65"/>
      <c r="P550" s="65"/>
      <c r="Q550" s="65"/>
      <c r="R550" s="65"/>
      <c r="S550" s="65"/>
      <c r="T550" s="65"/>
      <c r="U550" s="243"/>
      <c r="V550" s="244"/>
      <c r="W550" s="245"/>
      <c r="X550" s="245"/>
      <c r="Y550" s="245"/>
      <c r="Z550" s="246"/>
      <c r="AA550" s="247"/>
      <c r="AB550" s="247"/>
      <c r="AC550" s="247"/>
      <c r="AD550" s="246"/>
      <c r="AE550" s="248"/>
      <c r="AF550" s="244"/>
      <c r="AG550" s="244"/>
      <c r="AH550" s="249"/>
      <c r="AI550" s="249"/>
      <c r="AJ550" s="249"/>
    </row>
    <row r="551" spans="2:36" x14ac:dyDescent="0.2">
      <c r="B551" s="65"/>
      <c r="C551" s="65"/>
      <c r="D551" s="65"/>
      <c r="E551" s="241"/>
      <c r="F551" s="242"/>
      <c r="G551" s="241"/>
      <c r="H551" s="242"/>
      <c r="I551" s="242"/>
      <c r="J551" s="65"/>
      <c r="K551" s="65"/>
      <c r="L551" s="65"/>
      <c r="M551" s="65"/>
      <c r="N551" s="65"/>
      <c r="O551" s="65"/>
      <c r="P551" s="65"/>
      <c r="Q551" s="65"/>
      <c r="R551" s="65"/>
      <c r="S551" s="65"/>
      <c r="T551" s="65"/>
      <c r="U551" s="243"/>
      <c r="V551" s="244"/>
      <c r="W551" s="245"/>
      <c r="X551" s="245"/>
      <c r="Y551" s="245"/>
      <c r="Z551" s="246"/>
      <c r="AA551" s="247"/>
      <c r="AB551" s="247"/>
      <c r="AC551" s="247"/>
      <c r="AD551" s="246"/>
      <c r="AE551" s="248"/>
      <c r="AF551" s="244"/>
      <c r="AG551" s="244"/>
      <c r="AH551" s="249"/>
      <c r="AI551" s="249"/>
      <c r="AJ551" s="249"/>
    </row>
    <row r="552" spans="2:36" x14ac:dyDescent="0.2">
      <c r="B552" s="65"/>
      <c r="C552" s="65"/>
      <c r="D552" s="65"/>
      <c r="E552" s="241"/>
      <c r="F552" s="242"/>
      <c r="G552" s="241"/>
      <c r="H552" s="242"/>
      <c r="I552" s="242"/>
      <c r="J552" s="65"/>
      <c r="K552" s="65"/>
      <c r="L552" s="65"/>
      <c r="M552" s="65"/>
      <c r="N552" s="65"/>
      <c r="O552" s="65"/>
      <c r="P552" s="65"/>
      <c r="Q552" s="65"/>
      <c r="R552" s="65"/>
      <c r="S552" s="65"/>
      <c r="T552" s="65"/>
      <c r="U552" s="243"/>
      <c r="V552" s="244"/>
      <c r="W552" s="245"/>
      <c r="X552" s="245"/>
      <c r="Y552" s="245"/>
      <c r="Z552" s="246"/>
      <c r="AA552" s="247"/>
      <c r="AB552" s="247"/>
      <c r="AC552" s="247"/>
      <c r="AD552" s="246"/>
      <c r="AE552" s="248"/>
      <c r="AF552" s="244"/>
      <c r="AG552" s="244"/>
      <c r="AH552" s="249"/>
      <c r="AI552" s="249"/>
      <c r="AJ552" s="249"/>
    </row>
    <row r="553" spans="2:36" x14ac:dyDescent="0.2">
      <c r="B553" s="65"/>
      <c r="C553" s="65"/>
      <c r="D553" s="65"/>
      <c r="E553" s="241"/>
      <c r="F553" s="242"/>
      <c r="G553" s="241"/>
      <c r="H553" s="242"/>
      <c r="I553" s="242"/>
      <c r="J553" s="65"/>
      <c r="K553" s="65"/>
      <c r="L553" s="65"/>
      <c r="M553" s="65"/>
      <c r="N553" s="65"/>
      <c r="O553" s="65"/>
      <c r="P553" s="65"/>
      <c r="Q553" s="65"/>
      <c r="R553" s="65"/>
      <c r="S553" s="65"/>
      <c r="T553" s="65"/>
      <c r="U553" s="243"/>
      <c r="V553" s="244"/>
      <c r="W553" s="245"/>
      <c r="X553" s="245"/>
      <c r="Y553" s="245"/>
      <c r="Z553" s="246"/>
      <c r="AA553" s="247"/>
      <c r="AB553" s="247"/>
      <c r="AC553" s="247"/>
      <c r="AD553" s="246"/>
      <c r="AE553" s="248"/>
      <c r="AF553" s="244"/>
      <c r="AG553" s="244"/>
      <c r="AH553" s="249"/>
      <c r="AI553" s="249"/>
      <c r="AJ553" s="249"/>
    </row>
    <row r="554" spans="2:36" x14ac:dyDescent="0.2">
      <c r="B554" s="65"/>
      <c r="C554" s="65"/>
      <c r="D554" s="65"/>
      <c r="E554" s="241"/>
      <c r="F554" s="242"/>
      <c r="G554" s="241"/>
      <c r="H554" s="242"/>
      <c r="I554" s="242"/>
      <c r="J554" s="65"/>
      <c r="K554" s="65"/>
      <c r="L554" s="65"/>
      <c r="M554" s="65"/>
      <c r="N554" s="65"/>
      <c r="O554" s="65"/>
      <c r="P554" s="65"/>
      <c r="Q554" s="65"/>
      <c r="R554" s="65"/>
      <c r="S554" s="65"/>
      <c r="T554" s="65"/>
      <c r="U554" s="243"/>
      <c r="V554" s="244"/>
      <c r="W554" s="245"/>
      <c r="X554" s="245"/>
      <c r="Y554" s="245"/>
      <c r="Z554" s="246"/>
      <c r="AA554" s="247"/>
      <c r="AB554" s="247"/>
      <c r="AC554" s="247"/>
      <c r="AD554" s="246"/>
      <c r="AE554" s="248"/>
      <c r="AF554" s="244"/>
      <c r="AG554" s="244"/>
      <c r="AH554" s="249"/>
      <c r="AI554" s="249"/>
      <c r="AJ554" s="249"/>
    </row>
    <row r="555" spans="2:36" x14ac:dyDescent="0.2">
      <c r="B555" s="65"/>
      <c r="C555" s="65"/>
      <c r="D555" s="65"/>
      <c r="E555" s="241"/>
      <c r="F555" s="242"/>
      <c r="G555" s="241"/>
      <c r="H555" s="242"/>
      <c r="I555" s="242"/>
      <c r="J555" s="65"/>
      <c r="K555" s="65"/>
      <c r="L555" s="65"/>
      <c r="M555" s="65"/>
      <c r="N555" s="65"/>
      <c r="O555" s="65"/>
      <c r="P555" s="65"/>
      <c r="Q555" s="65"/>
      <c r="R555" s="65"/>
      <c r="S555" s="65"/>
      <c r="T555" s="65"/>
      <c r="U555" s="243"/>
      <c r="V555" s="244"/>
      <c r="W555" s="245"/>
      <c r="X555" s="245"/>
      <c r="Y555" s="245"/>
      <c r="Z555" s="246"/>
      <c r="AA555" s="247"/>
      <c r="AB555" s="247"/>
      <c r="AC555" s="247"/>
      <c r="AD555" s="246"/>
      <c r="AE555" s="248"/>
      <c r="AF555" s="244"/>
      <c r="AG555" s="244"/>
      <c r="AH555" s="249"/>
      <c r="AI555" s="249"/>
      <c r="AJ555" s="249"/>
    </row>
    <row r="556" spans="2:36" x14ac:dyDescent="0.2">
      <c r="B556" s="65"/>
      <c r="C556" s="65"/>
      <c r="D556" s="65"/>
      <c r="E556" s="241"/>
      <c r="F556" s="242"/>
      <c r="G556" s="241"/>
      <c r="H556" s="242"/>
      <c r="I556" s="242"/>
      <c r="J556" s="65"/>
      <c r="K556" s="65"/>
      <c r="L556" s="65"/>
      <c r="M556" s="65"/>
      <c r="N556" s="65"/>
      <c r="O556" s="65"/>
      <c r="P556" s="65"/>
      <c r="Q556" s="65"/>
      <c r="R556" s="65"/>
      <c r="S556" s="65"/>
      <c r="T556" s="65"/>
      <c r="U556" s="243"/>
      <c r="V556" s="244"/>
      <c r="W556" s="245"/>
      <c r="X556" s="245"/>
      <c r="Y556" s="245"/>
      <c r="Z556" s="246"/>
      <c r="AA556" s="247"/>
      <c r="AB556" s="247"/>
      <c r="AC556" s="247"/>
      <c r="AD556" s="246"/>
      <c r="AE556" s="248"/>
      <c r="AF556" s="244"/>
      <c r="AG556" s="244"/>
      <c r="AH556" s="249"/>
      <c r="AI556" s="249"/>
      <c r="AJ556" s="249"/>
    </row>
    <row r="557" spans="2:36" x14ac:dyDescent="0.2">
      <c r="B557" s="65"/>
      <c r="C557" s="65"/>
      <c r="D557" s="65"/>
      <c r="E557" s="241"/>
      <c r="F557" s="242"/>
      <c r="G557" s="241"/>
      <c r="H557" s="242"/>
      <c r="I557" s="242"/>
      <c r="J557" s="65"/>
      <c r="K557" s="65"/>
      <c r="L557" s="65"/>
      <c r="M557" s="65"/>
      <c r="N557" s="65"/>
      <c r="O557" s="65"/>
      <c r="P557" s="65"/>
      <c r="Q557" s="65"/>
      <c r="R557" s="65"/>
      <c r="S557" s="65"/>
      <c r="T557" s="65"/>
      <c r="U557" s="243"/>
      <c r="V557" s="244"/>
      <c r="W557" s="245"/>
      <c r="X557" s="245"/>
      <c r="Y557" s="245"/>
      <c r="Z557" s="246"/>
      <c r="AA557" s="247"/>
      <c r="AB557" s="247"/>
      <c r="AC557" s="247"/>
      <c r="AD557" s="246"/>
      <c r="AE557" s="248"/>
      <c r="AF557" s="244"/>
      <c r="AG557" s="244"/>
      <c r="AH557" s="249"/>
      <c r="AI557" s="249"/>
      <c r="AJ557" s="249"/>
    </row>
    <row r="558" spans="2:36" x14ac:dyDescent="0.2">
      <c r="B558" s="65"/>
      <c r="C558" s="65"/>
      <c r="D558" s="65"/>
      <c r="E558" s="241"/>
      <c r="F558" s="242"/>
      <c r="G558" s="241"/>
      <c r="H558" s="242"/>
      <c r="I558" s="242"/>
      <c r="J558" s="65"/>
      <c r="K558" s="65"/>
      <c r="L558" s="65"/>
      <c r="M558" s="65"/>
      <c r="N558" s="65"/>
      <c r="O558" s="65"/>
      <c r="P558" s="65"/>
      <c r="Q558" s="65"/>
      <c r="R558" s="65"/>
      <c r="S558" s="65"/>
      <c r="T558" s="65"/>
      <c r="U558" s="243"/>
      <c r="V558" s="244"/>
      <c r="W558" s="245"/>
      <c r="X558" s="245"/>
      <c r="Y558" s="245"/>
      <c r="Z558" s="246"/>
      <c r="AA558" s="247"/>
      <c r="AB558" s="247"/>
      <c r="AC558" s="247"/>
      <c r="AD558" s="246"/>
      <c r="AE558" s="248"/>
      <c r="AF558" s="244"/>
      <c r="AG558" s="244"/>
      <c r="AH558" s="249"/>
      <c r="AI558" s="249"/>
      <c r="AJ558" s="249"/>
    </row>
    <row r="559" spans="2:36" x14ac:dyDescent="0.2">
      <c r="B559" s="65"/>
      <c r="C559" s="65"/>
      <c r="D559" s="65"/>
      <c r="E559" s="241"/>
      <c r="F559" s="242"/>
      <c r="G559" s="241"/>
      <c r="H559" s="242"/>
      <c r="I559" s="242"/>
      <c r="J559" s="65"/>
      <c r="K559" s="65"/>
      <c r="L559" s="65"/>
      <c r="M559" s="65"/>
      <c r="N559" s="65"/>
      <c r="O559" s="65"/>
      <c r="P559" s="65"/>
      <c r="Q559" s="65"/>
      <c r="R559" s="65"/>
      <c r="S559" s="65"/>
      <c r="T559" s="65"/>
      <c r="U559" s="243"/>
      <c r="V559" s="244"/>
      <c r="W559" s="245"/>
      <c r="X559" s="245"/>
      <c r="Y559" s="245"/>
      <c r="Z559" s="246"/>
      <c r="AA559" s="247"/>
      <c r="AB559" s="247"/>
      <c r="AC559" s="247"/>
      <c r="AD559" s="246"/>
      <c r="AE559" s="248"/>
      <c r="AF559" s="244"/>
      <c r="AG559" s="244"/>
      <c r="AH559" s="249"/>
      <c r="AI559" s="249"/>
      <c r="AJ559" s="249"/>
    </row>
    <row r="560" spans="2:36" x14ac:dyDescent="0.2">
      <c r="B560" s="65"/>
      <c r="C560" s="65"/>
      <c r="D560" s="65"/>
      <c r="E560" s="241"/>
      <c r="F560" s="242"/>
      <c r="G560" s="241"/>
      <c r="H560" s="242"/>
      <c r="I560" s="242"/>
      <c r="J560" s="65"/>
      <c r="K560" s="65"/>
      <c r="L560" s="65"/>
      <c r="M560" s="65"/>
      <c r="N560" s="65"/>
      <c r="O560" s="65"/>
      <c r="P560" s="65"/>
      <c r="Q560" s="65"/>
      <c r="R560" s="65"/>
      <c r="S560" s="65"/>
      <c r="T560" s="65"/>
      <c r="U560" s="243"/>
      <c r="V560" s="244"/>
      <c r="W560" s="245"/>
      <c r="X560" s="245"/>
      <c r="Y560" s="245"/>
      <c r="Z560" s="246"/>
      <c r="AA560" s="247"/>
      <c r="AB560" s="247"/>
      <c r="AC560" s="247"/>
      <c r="AD560" s="246"/>
      <c r="AE560" s="248"/>
      <c r="AF560" s="244"/>
      <c r="AG560" s="244"/>
      <c r="AH560" s="249"/>
      <c r="AI560" s="249"/>
      <c r="AJ560" s="249"/>
    </row>
    <row r="561" spans="2:36" x14ac:dyDescent="0.2">
      <c r="B561" s="65"/>
      <c r="C561" s="65"/>
      <c r="D561" s="65"/>
      <c r="E561" s="241"/>
      <c r="F561" s="242"/>
      <c r="G561" s="241"/>
      <c r="H561" s="242"/>
      <c r="I561" s="242"/>
      <c r="J561" s="65"/>
      <c r="K561" s="65"/>
      <c r="L561" s="65"/>
      <c r="M561" s="65"/>
      <c r="N561" s="65"/>
      <c r="O561" s="65"/>
      <c r="P561" s="65"/>
      <c r="Q561" s="65"/>
      <c r="R561" s="65"/>
      <c r="S561" s="65"/>
      <c r="T561" s="65"/>
      <c r="U561" s="243"/>
      <c r="V561" s="244"/>
      <c r="W561" s="245"/>
      <c r="X561" s="245"/>
      <c r="Y561" s="245"/>
      <c r="Z561" s="246"/>
      <c r="AA561" s="247"/>
      <c r="AB561" s="247"/>
      <c r="AC561" s="247"/>
      <c r="AD561" s="246"/>
      <c r="AE561" s="248"/>
      <c r="AF561" s="244"/>
      <c r="AG561" s="244"/>
      <c r="AH561" s="249"/>
      <c r="AI561" s="249"/>
      <c r="AJ561" s="249"/>
    </row>
    <row r="562" spans="2:36" x14ac:dyDescent="0.2">
      <c r="B562" s="65"/>
      <c r="C562" s="65"/>
      <c r="D562" s="65"/>
      <c r="E562" s="241"/>
      <c r="F562" s="242"/>
      <c r="G562" s="241"/>
      <c r="H562" s="242"/>
      <c r="I562" s="242"/>
      <c r="J562" s="65"/>
      <c r="K562" s="65"/>
      <c r="L562" s="65"/>
      <c r="M562" s="65"/>
      <c r="N562" s="65"/>
      <c r="O562" s="65"/>
      <c r="P562" s="65"/>
      <c r="Q562" s="65"/>
      <c r="R562" s="65"/>
      <c r="S562" s="65"/>
      <c r="T562" s="65"/>
      <c r="U562" s="243"/>
      <c r="V562" s="244"/>
      <c r="W562" s="245"/>
      <c r="X562" s="245"/>
      <c r="Y562" s="245"/>
      <c r="Z562" s="246"/>
      <c r="AA562" s="247"/>
      <c r="AB562" s="247"/>
      <c r="AC562" s="247"/>
      <c r="AD562" s="246"/>
      <c r="AE562" s="248"/>
      <c r="AF562" s="244"/>
      <c r="AG562" s="244"/>
      <c r="AH562" s="249"/>
      <c r="AI562" s="249"/>
      <c r="AJ562" s="249"/>
    </row>
    <row r="563" spans="2:36" x14ac:dyDescent="0.2">
      <c r="B563" s="65"/>
      <c r="C563" s="65"/>
      <c r="D563" s="65"/>
      <c r="E563" s="241"/>
      <c r="F563" s="242"/>
      <c r="G563" s="241"/>
      <c r="H563" s="242"/>
      <c r="I563" s="242"/>
      <c r="J563" s="65"/>
      <c r="K563" s="65"/>
      <c r="L563" s="65"/>
      <c r="M563" s="65"/>
      <c r="N563" s="65"/>
      <c r="O563" s="65"/>
      <c r="P563" s="65"/>
      <c r="Q563" s="65"/>
      <c r="R563" s="65"/>
      <c r="S563" s="65"/>
      <c r="T563" s="65"/>
      <c r="U563" s="243"/>
      <c r="V563" s="244"/>
      <c r="W563" s="245"/>
      <c r="X563" s="245"/>
      <c r="Y563" s="245"/>
      <c r="Z563" s="246"/>
      <c r="AA563" s="247"/>
      <c r="AB563" s="247"/>
      <c r="AC563" s="247"/>
      <c r="AD563" s="246"/>
      <c r="AE563" s="248"/>
      <c r="AF563" s="244"/>
      <c r="AG563" s="244"/>
      <c r="AH563" s="249"/>
      <c r="AI563" s="249"/>
      <c r="AJ563" s="249"/>
    </row>
    <row r="564" spans="2:36" x14ac:dyDescent="0.2">
      <c r="B564" s="65"/>
      <c r="C564" s="65"/>
      <c r="D564" s="65"/>
      <c r="E564" s="241"/>
      <c r="F564" s="242"/>
      <c r="G564" s="241"/>
      <c r="H564" s="242"/>
      <c r="I564" s="242"/>
      <c r="J564" s="65"/>
      <c r="K564" s="65"/>
      <c r="L564" s="65"/>
      <c r="M564" s="65"/>
      <c r="N564" s="65"/>
      <c r="O564" s="65"/>
      <c r="P564" s="65"/>
      <c r="Q564" s="65"/>
      <c r="R564" s="65"/>
      <c r="S564" s="65"/>
      <c r="T564" s="65"/>
      <c r="U564" s="243"/>
      <c r="V564" s="244"/>
      <c r="W564" s="245"/>
      <c r="X564" s="245"/>
      <c r="Y564" s="245"/>
      <c r="Z564" s="246"/>
      <c r="AA564" s="247"/>
      <c r="AB564" s="247"/>
      <c r="AC564" s="247"/>
      <c r="AD564" s="246"/>
      <c r="AE564" s="248"/>
      <c r="AF564" s="244"/>
      <c r="AG564" s="244"/>
      <c r="AH564" s="249"/>
      <c r="AI564" s="249"/>
      <c r="AJ564" s="249"/>
    </row>
    <row r="565" spans="2:36" x14ac:dyDescent="0.2">
      <c r="B565" s="65"/>
      <c r="C565" s="65"/>
      <c r="D565" s="65"/>
      <c r="E565" s="241"/>
      <c r="F565" s="242"/>
      <c r="G565" s="241"/>
      <c r="H565" s="242"/>
      <c r="I565" s="242"/>
      <c r="J565" s="65"/>
      <c r="K565" s="65"/>
      <c r="L565" s="65"/>
      <c r="M565" s="65"/>
      <c r="N565" s="65"/>
      <c r="O565" s="65"/>
      <c r="P565" s="65"/>
      <c r="Q565" s="65"/>
      <c r="R565" s="65"/>
      <c r="S565" s="65"/>
      <c r="T565" s="65"/>
      <c r="U565" s="243"/>
      <c r="V565" s="244"/>
      <c r="W565" s="245"/>
      <c r="X565" s="245"/>
      <c r="Y565" s="245"/>
      <c r="Z565" s="246"/>
      <c r="AA565" s="247"/>
      <c r="AB565" s="247"/>
      <c r="AC565" s="247"/>
      <c r="AD565" s="246"/>
      <c r="AE565" s="248"/>
      <c r="AF565" s="244"/>
      <c r="AG565" s="244"/>
      <c r="AH565" s="249"/>
      <c r="AI565" s="249"/>
      <c r="AJ565" s="249"/>
    </row>
    <row r="566" spans="2:36" x14ac:dyDescent="0.2">
      <c r="B566" s="65"/>
      <c r="C566" s="65"/>
      <c r="D566" s="65"/>
      <c r="E566" s="241"/>
      <c r="F566" s="242"/>
      <c r="G566" s="241"/>
      <c r="H566" s="242"/>
      <c r="I566" s="242"/>
      <c r="J566" s="65"/>
      <c r="K566" s="65"/>
      <c r="L566" s="65"/>
      <c r="M566" s="65"/>
      <c r="N566" s="65"/>
      <c r="O566" s="65"/>
      <c r="P566" s="65"/>
      <c r="Q566" s="65"/>
      <c r="R566" s="65"/>
      <c r="S566" s="65"/>
      <c r="T566" s="65"/>
      <c r="U566" s="243"/>
      <c r="V566" s="244"/>
      <c r="W566" s="245"/>
      <c r="X566" s="245"/>
      <c r="Y566" s="245"/>
      <c r="Z566" s="246"/>
      <c r="AA566" s="247"/>
      <c r="AB566" s="247"/>
      <c r="AC566" s="247"/>
      <c r="AD566" s="246"/>
      <c r="AE566" s="248"/>
      <c r="AF566" s="244"/>
      <c r="AG566" s="244"/>
      <c r="AH566" s="249"/>
      <c r="AI566" s="249"/>
      <c r="AJ566" s="249"/>
    </row>
  </sheetData>
  <sheetProtection algorithmName="SHA-512" hashValue="+c37Ldel38RX+xILxJzzWRkD4DH8IwgzXA1uNKMX444n186OsoagdCAkQGOynlH44VV5PiT3XP7n5bkisYyb3A==" saltValue="q91whIF4GMJazDRSU+OoWQ==" spinCount="100000" sheet="1" objects="1" scenarios="1"/>
  <mergeCells count="8">
    <mergeCell ref="AD1:AJ1"/>
    <mergeCell ref="AK1:AN1"/>
    <mergeCell ref="A1:B1"/>
    <mergeCell ref="C1:H1"/>
    <mergeCell ref="J1:N1"/>
    <mergeCell ref="O1:T1"/>
    <mergeCell ref="U1:Y1"/>
    <mergeCell ref="Z1:AC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44</vt:i4>
      </vt:variant>
      <vt:variant>
        <vt:lpstr>Named Ranges</vt:lpstr>
      </vt:variant>
      <vt:variant>
        <vt:i4>1</vt:i4>
      </vt:variant>
    </vt:vector>
  </HeadingPairs>
  <TitlesOfParts>
    <vt:vector size="45" baseType="lpstr">
      <vt:lpstr>Misc. Data--&gt;</vt:lpstr>
      <vt:lpstr>EIA - Past Production by Region</vt:lpstr>
      <vt:lpstr>EIA - Coal Production 2013-2014</vt:lpstr>
      <vt:lpstr>Social Cost of Carbon</vt:lpstr>
      <vt:lpstr>Price Indexes</vt:lpstr>
      <vt:lpstr>MT CO2 per Short Ton Coal</vt:lpstr>
      <vt:lpstr>Ramp-in Factor</vt:lpstr>
      <vt:lpstr>Headwaters Lease Data--&gt;</vt:lpstr>
      <vt:lpstr>Lease Data</vt:lpstr>
      <vt:lpstr>IPM output--&gt;</vt:lpstr>
      <vt:lpstr>Primary Base Case (P)--&gt;</vt:lpstr>
      <vt:lpstr>US Fuel Consumption by Type (P)</vt:lpstr>
      <vt:lpstr>PRB Coal Production (P)</vt:lpstr>
      <vt:lpstr>Coal Production by Basin (P)</vt:lpstr>
      <vt:lpstr>Coal Prices (P)</vt:lpstr>
      <vt:lpstr>Generation Mix (P)</vt:lpstr>
      <vt:lpstr>Delivered Gas Prices (P)</vt:lpstr>
      <vt:lpstr>CO2 Allowance Prices (P)</vt:lpstr>
      <vt:lpstr>Firm Wholesale Power Prices (P)</vt:lpstr>
      <vt:lpstr>Total US CO2 Emissions (P)</vt:lpstr>
      <vt:lpstr>Total Production Costs (P)</vt:lpstr>
      <vt:lpstr>Secondary Base Case (S)--&gt;</vt:lpstr>
      <vt:lpstr>US Fuel Consumption by Type (S)</vt:lpstr>
      <vt:lpstr>PRB Coal Production (S)</vt:lpstr>
      <vt:lpstr>Coal Production by Basin (S)</vt:lpstr>
      <vt:lpstr>Coal Prices (S)</vt:lpstr>
      <vt:lpstr>Generation Mix (S)</vt:lpstr>
      <vt:lpstr>Delivered Gas Prices (S)</vt:lpstr>
      <vt:lpstr>Firm Wholesale Power Prices (S)</vt:lpstr>
      <vt:lpstr>CO2 Allowance Prices (S)</vt:lpstr>
      <vt:lpstr>Total US CO2 Emissions (S)</vt:lpstr>
      <vt:lpstr>Total Production Costs (S)</vt:lpstr>
      <vt:lpstr>Production Limit (L)--&gt;</vt:lpstr>
      <vt:lpstr>US Fuel Consumption by Type (L)</vt:lpstr>
      <vt:lpstr>PRB Coal Production (L)</vt:lpstr>
      <vt:lpstr>Coal Production by Basin (L)</vt:lpstr>
      <vt:lpstr>Coal Prices (L)</vt:lpstr>
      <vt:lpstr>Generation Mix (L)</vt:lpstr>
      <vt:lpstr>Delivered Gas Prices (L)</vt:lpstr>
      <vt:lpstr>Firm Wholesale Power Prices (L)</vt:lpstr>
      <vt:lpstr>CO2 Allowance Prices (L)</vt:lpstr>
      <vt:lpstr>Total US CO2 Emissions (L)</vt:lpstr>
      <vt:lpstr>Total Production Costs (L)</vt:lpstr>
      <vt:lpstr>Coal Royalty Payments</vt:lpstr>
      <vt:lpstr>'Headwaters Lease Data--&gt;'!Print_Area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Gerarden</dc:creator>
  <cp:lastModifiedBy>Todd Gerarden</cp:lastModifiedBy>
  <dcterms:created xsi:type="dcterms:W3CDTF">2016-12-19T12:20:47Z</dcterms:created>
  <dcterms:modified xsi:type="dcterms:W3CDTF">2019-01-26T21:28:09Z</dcterms:modified>
</cp:coreProperties>
</file>