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"/>
    </mc:Choice>
  </mc:AlternateContent>
  <bookViews>
    <workbookView xWindow="15240" yWindow="1300" windowWidth="21300" windowHeight="24540" tabRatio="751" activeTab="4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24" l="1"/>
  <c r="D22" i="124"/>
  <c r="D24" i="124"/>
  <c r="D27" i="124"/>
  <c r="D47" i="124"/>
  <c r="D16" i="124"/>
  <c r="D28" i="124"/>
  <c r="C44" i="124"/>
  <c r="D57" i="124"/>
  <c r="D33" i="124"/>
  <c r="C33" i="124"/>
  <c r="C21" i="124"/>
  <c r="C22" i="124"/>
  <c r="C20" i="124"/>
  <c r="C24" i="124"/>
  <c r="C27" i="124"/>
  <c r="C47" i="124"/>
  <c r="C57" i="124"/>
  <c r="C69" i="124"/>
  <c r="E21" i="124"/>
  <c r="E22" i="124"/>
  <c r="E24" i="124"/>
  <c r="E27" i="124"/>
  <c r="E47" i="124"/>
  <c r="E16" i="124"/>
  <c r="E28" i="124"/>
  <c r="C66" i="124"/>
  <c r="E56" i="124"/>
  <c r="F21" i="124"/>
  <c r="F22" i="124"/>
  <c r="F24" i="124"/>
  <c r="F27" i="124"/>
  <c r="F47" i="124"/>
  <c r="F16" i="124"/>
  <c r="F28" i="124"/>
  <c r="F56" i="124"/>
  <c r="G21" i="124"/>
  <c r="G22" i="124"/>
  <c r="G24" i="124"/>
  <c r="G27" i="124"/>
  <c r="G47" i="124"/>
  <c r="G16" i="124"/>
  <c r="G28" i="124"/>
  <c r="G56" i="124"/>
  <c r="H21" i="124"/>
  <c r="H22" i="124"/>
  <c r="H24" i="124"/>
  <c r="H27" i="124"/>
  <c r="H47" i="124"/>
  <c r="H16" i="124"/>
  <c r="H28" i="124"/>
  <c r="H56" i="124"/>
  <c r="I6" i="124"/>
  <c r="I18" i="124"/>
  <c r="I21" i="124"/>
  <c r="I7" i="124"/>
  <c r="I19" i="124"/>
  <c r="I22" i="124"/>
  <c r="I8" i="124"/>
  <c r="I24" i="124"/>
  <c r="I27" i="124"/>
  <c r="I47" i="124"/>
  <c r="I16" i="124"/>
  <c r="I28" i="124"/>
  <c r="I56" i="124"/>
  <c r="J6" i="124"/>
  <c r="J18" i="124"/>
  <c r="J21" i="124"/>
  <c r="J7" i="124"/>
  <c r="J19" i="124"/>
  <c r="J22" i="124"/>
  <c r="J8" i="124"/>
  <c r="J24" i="124"/>
  <c r="J27" i="124"/>
  <c r="J47" i="124"/>
  <c r="J16" i="124"/>
  <c r="J28" i="124"/>
  <c r="J56" i="124"/>
  <c r="K6" i="124"/>
  <c r="K18" i="124"/>
  <c r="K21" i="124"/>
  <c r="K7" i="124"/>
  <c r="K19" i="124"/>
  <c r="K22" i="124"/>
  <c r="K8" i="124"/>
  <c r="K24" i="124"/>
  <c r="K27" i="124"/>
  <c r="K47" i="124"/>
  <c r="K16" i="124"/>
  <c r="K28" i="124"/>
  <c r="K56" i="124"/>
  <c r="L6" i="124"/>
  <c r="L18" i="124"/>
  <c r="L21" i="124"/>
  <c r="L19" i="124"/>
  <c r="L22" i="124"/>
  <c r="L8" i="124"/>
  <c r="L24" i="124"/>
  <c r="L27" i="124"/>
  <c r="L47" i="124"/>
  <c r="L16" i="124"/>
  <c r="L28" i="124"/>
  <c r="L56" i="124"/>
  <c r="M21" i="124"/>
  <c r="M22" i="124"/>
  <c r="K4" i="124"/>
  <c r="L4" i="124"/>
  <c r="M4" i="124"/>
  <c r="M20" i="124"/>
  <c r="M24" i="124"/>
  <c r="M27" i="124"/>
  <c r="M47" i="124"/>
  <c r="M16" i="124"/>
  <c r="M28" i="124"/>
  <c r="M56" i="124"/>
  <c r="D56" i="124"/>
  <c r="C56" i="124"/>
  <c r="D40" i="124"/>
  <c r="C50" i="124"/>
  <c r="E21" i="138"/>
  <c r="E24" i="138"/>
  <c r="E27" i="138"/>
  <c r="E47" i="138"/>
  <c r="D56" i="138"/>
  <c r="C56" i="138"/>
  <c r="D21" i="138"/>
  <c r="D22" i="138"/>
  <c r="D24" i="138"/>
  <c r="D27" i="138"/>
  <c r="D47" i="138"/>
  <c r="D16" i="138"/>
  <c r="D28" i="138"/>
  <c r="D51" i="138"/>
  <c r="C21" i="138"/>
  <c r="C22" i="138"/>
  <c r="C20" i="138"/>
  <c r="C24" i="138"/>
  <c r="C27" i="138"/>
  <c r="C47" i="138"/>
  <c r="C51" i="138"/>
  <c r="C48" i="138"/>
  <c r="H21" i="138"/>
  <c r="H22" i="138"/>
  <c r="H24" i="138"/>
  <c r="H27" i="138"/>
  <c r="H47" i="138"/>
  <c r="H16" i="138"/>
  <c r="H28" i="138"/>
  <c r="H50" i="138"/>
  <c r="G21" i="138"/>
  <c r="G22" i="138"/>
  <c r="G24" i="138"/>
  <c r="G27" i="138"/>
  <c r="G47" i="138"/>
  <c r="G28" i="138"/>
  <c r="G16" i="138"/>
  <c r="G50" i="138"/>
  <c r="F21" i="138"/>
  <c r="F22" i="138"/>
  <c r="F24" i="138"/>
  <c r="F27" i="138"/>
  <c r="F47" i="138"/>
  <c r="F16" i="138"/>
  <c r="F28" i="138"/>
  <c r="F50" i="138"/>
  <c r="E4" i="138"/>
  <c r="F4" i="138"/>
  <c r="G4" i="138"/>
  <c r="H4" i="138"/>
  <c r="D4" i="138"/>
  <c r="E16" i="138"/>
  <c r="E28" i="138"/>
  <c r="E50" i="138"/>
  <c r="D50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74" i="138"/>
  <c r="G74" i="138"/>
  <c r="F74" i="138"/>
  <c r="E74" i="138"/>
  <c r="D74" i="138"/>
  <c r="C74" i="138"/>
  <c r="C11" i="138"/>
  <c r="H11" i="138"/>
  <c r="H73" i="138"/>
  <c r="G11" i="138"/>
  <c r="G73" i="138"/>
  <c r="F11" i="138"/>
  <c r="F73" i="138"/>
  <c r="E11" i="138"/>
  <c r="E73" i="138"/>
  <c r="D11" i="138"/>
  <c r="D73" i="138"/>
  <c r="C73" i="138"/>
  <c r="H72" i="138"/>
  <c r="G72" i="138"/>
  <c r="F72" i="138"/>
  <c r="E72" i="138"/>
  <c r="D72" i="138"/>
  <c r="C72" i="138"/>
  <c r="H13" i="138"/>
  <c r="H14" i="138"/>
  <c r="G13" i="138"/>
  <c r="G14" i="138"/>
  <c r="F13" i="138"/>
  <c r="F14" i="138"/>
  <c r="E13" i="138"/>
  <c r="E14" i="138"/>
  <c r="D13" i="138"/>
  <c r="D14" i="138"/>
  <c r="C13" i="138"/>
  <c r="C14" i="138"/>
  <c r="H53" i="138"/>
  <c r="G53" i="138"/>
  <c r="F53" i="138"/>
  <c r="E53" i="138"/>
  <c r="D53" i="138"/>
  <c r="C50" i="138"/>
  <c r="C53" i="138"/>
  <c r="H52" i="138"/>
  <c r="G52" i="138"/>
  <c r="F52" i="138"/>
  <c r="E52" i="138"/>
  <c r="D52" i="138"/>
  <c r="C52" i="138"/>
  <c r="H33" i="138"/>
  <c r="H40" i="138"/>
  <c r="G33" i="138"/>
  <c r="G40" i="138"/>
  <c r="F33" i="138"/>
  <c r="F40" i="138"/>
  <c r="E33" i="138"/>
  <c r="E40" i="138"/>
  <c r="D40" i="138"/>
  <c r="C40" i="138"/>
  <c r="H34" i="138"/>
  <c r="G34" i="138"/>
  <c r="F34" i="138"/>
  <c r="E34" i="138"/>
  <c r="D34" i="138"/>
  <c r="C34" i="138"/>
  <c r="H26" i="138"/>
  <c r="G26" i="138"/>
  <c r="F26" i="138"/>
  <c r="E26" i="138"/>
  <c r="D26" i="138"/>
  <c r="C26" i="138"/>
  <c r="D51" i="124"/>
  <c r="C51" i="124"/>
  <c r="C48" i="124"/>
  <c r="D50" i="124"/>
  <c r="N21" i="124"/>
  <c r="N20" i="124"/>
  <c r="N27" i="124"/>
  <c r="N47" i="124"/>
  <c r="N16" i="124"/>
  <c r="N28" i="124"/>
  <c r="N50" i="124"/>
  <c r="M50" i="124"/>
  <c r="L50" i="124"/>
  <c r="K50" i="124"/>
  <c r="J50" i="124"/>
  <c r="I50" i="124"/>
  <c r="H50" i="124"/>
  <c r="G50" i="124"/>
  <c r="F50" i="124"/>
  <c r="E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N56" i="124"/>
  <c r="N58" i="124"/>
  <c r="M52" i="124"/>
  <c r="J52" i="124"/>
  <c r="L26" i="124"/>
  <c r="L75" i="124"/>
  <c r="K76" i="124"/>
  <c r="G58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8" i="124"/>
  <c r="N53" i="124"/>
  <c r="L52" i="124"/>
  <c r="I58" i="124"/>
  <c r="E58" i="124"/>
  <c r="J58" i="124"/>
  <c r="M58" i="124"/>
  <c r="N59" i="124"/>
  <c r="H52" i="124"/>
  <c r="L58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<sst xmlns="http://schemas.openxmlformats.org/spreadsheetml/2006/main" count="1471" uniqueCount="83">
  <si>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</si>
  <si>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</si>
  <si>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</si>
  <si>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</si>
  <si>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</si>
  <si>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</si>
  <si>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</si>
  <si>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</si>
  <si>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</si>
  <si>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</si>
  <si>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</si>
  <si>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</si>
  <si>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</si>
  <si>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</si>
  <si>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</si>
  <si>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</si>
  <si>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</si>
  <si>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</si>
  <si>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</si>
  <si>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</si>
  <si>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</si>
  <si>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</si>
  <si>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</si>
  <si>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</si>
  <si>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</si>
  <si>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</si>
  <si>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</si>
  <si>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</si>
  <si>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</si>
  <si>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</si>
  <si>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</si>
  <si>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</si>
  <si>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</si>
  <si>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</si>
  <si>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</si>
  <si>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</si>
  <si>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</si>
  <si>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</si>
  <si>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</si>
  <si>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</si>
  <si>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</si>
  <si>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</si>
  <si>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</si>
  <si>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</si>
  <si>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</si>
  <si>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</si>
  <si>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</si>
  <si>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</si>
  <si>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</si>
  <si>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</si>
  <si>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</si>
  <si>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</si>
  <si>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</si>
  <si>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</si>
  <si>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</si>
  <si>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</si>
  <si>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</si>
  <si>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</si>
  <si>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</si>
  <si>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</si>
  <si>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</si>
  <si>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</si>
  <si>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</si>
  <si>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</si>
  <si>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</si>
  <si>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</si>
  <si>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</si>
  <si>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</si>
  <si>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</si>
  <si>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</si>
  <si>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</si>
  <si>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</si>
  <si>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</si>
  <si>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</si>
  <si>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</si>
  <si>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</si>
  <si>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</si>
  <si>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</si>
  <si>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</si>
  <si>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</si>
  <si>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</si>
  <si>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</si>
  <si>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Time To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</si>
</sst>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0" fillId="0" borderId="0" xfId="0" applyNumberFormat="1"/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209040"/>
        <c:axId val="-1441205312"/>
      </c:scatterChart>
      <c:valAx>
        <c:axId val="-1441209040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1205312"/>
        <c:crossesAt val="1.5"/>
        <c:crossBetween val="midCat"/>
        <c:minorUnit val="1.0"/>
      </c:valAx>
      <c:valAx>
        <c:axId val="-1441205312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120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094848"/>
        <c:axId val="-1441108000"/>
      </c:scatterChart>
      <c:valAx>
        <c:axId val="-14410948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1108000"/>
        <c:crosses val="autoZero"/>
        <c:crossBetween val="midCat"/>
        <c:majorUnit val="4.0"/>
        <c:minorUnit val="1.0"/>
      </c:valAx>
      <c:valAx>
        <c:axId val="-14411080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109484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585360"/>
        <c:axId val="-1463958704"/>
      </c:scatterChart>
      <c:valAx>
        <c:axId val="-14655853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958704"/>
        <c:crosses val="autoZero"/>
        <c:crossBetween val="midCat"/>
        <c:majorUnit val="4.0"/>
        <c:minorUnit val="4.0"/>
      </c:valAx>
      <c:valAx>
        <c:axId val="-1463958704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585360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580352"/>
        <c:axId val="-1434572592"/>
      </c:scatterChart>
      <c:valAx>
        <c:axId val="-14345803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572592"/>
        <c:crosses val="autoZero"/>
        <c:crossBetween val="midCat"/>
        <c:majorUnit val="4.0"/>
        <c:minorUnit val="1.0"/>
      </c:valAx>
      <c:valAx>
        <c:axId val="-143457259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5803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478496"/>
        <c:axId val="-1434471440"/>
      </c:scatterChart>
      <c:valAx>
        <c:axId val="-14344784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471440"/>
        <c:crosses val="autoZero"/>
        <c:crossBetween val="midCat"/>
        <c:majorUnit val="4.0"/>
        <c:minorUnit val="4.0"/>
      </c:valAx>
      <c:valAx>
        <c:axId val="-143447144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47849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9423696"/>
        <c:axId val="-1439479648"/>
      </c:scatterChart>
      <c:valAx>
        <c:axId val="-14394236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9479648"/>
        <c:crosses val="autoZero"/>
        <c:crossBetween val="midCat"/>
        <c:majorUnit val="4.0"/>
        <c:minorUnit val="1.0"/>
      </c:valAx>
      <c:valAx>
        <c:axId val="-14394796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94236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8826096"/>
        <c:axId val="-1418804624"/>
      </c:scatterChart>
      <c:valAx>
        <c:axId val="-14188260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804624"/>
        <c:crosses val="autoZero"/>
        <c:crossBetween val="midCat"/>
        <c:majorUnit val="4.0"/>
        <c:minorUnit val="4.0"/>
      </c:valAx>
      <c:valAx>
        <c:axId val="-1418804624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82609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4365360"/>
        <c:axId val="-1424358256"/>
      </c:scatterChart>
      <c:valAx>
        <c:axId val="-14243653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4358256"/>
        <c:crosses val="autoZero"/>
        <c:crossBetween val="midCat"/>
        <c:majorUnit val="4.0"/>
        <c:minorUnit val="1.0"/>
      </c:valAx>
      <c:valAx>
        <c:axId val="-14243582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436536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470304"/>
        <c:axId val="-1465649200"/>
      </c:scatterChart>
      <c:valAx>
        <c:axId val="-14414703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649200"/>
        <c:crosses val="autoZero"/>
        <c:crossBetween val="midCat"/>
        <c:majorUnit val="4.0"/>
        <c:minorUnit val="4.0"/>
      </c:valAx>
      <c:valAx>
        <c:axId val="-1465649200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1470304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8342944"/>
        <c:axId val="-1438335184"/>
      </c:scatterChart>
      <c:valAx>
        <c:axId val="-14383429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8335184"/>
        <c:crosses val="autoZero"/>
        <c:crossBetween val="midCat"/>
        <c:majorUnit val="4.0"/>
        <c:minorUnit val="1.0"/>
      </c:valAx>
      <c:valAx>
        <c:axId val="-143833518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834294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9639600"/>
        <c:axId val="-1422807696"/>
      </c:scatterChart>
      <c:valAx>
        <c:axId val="-14196396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807696"/>
        <c:crosses val="autoZero"/>
        <c:crossBetween val="midCat"/>
        <c:majorUnit val="4.0"/>
        <c:minorUnit val="4.0"/>
      </c:valAx>
      <c:valAx>
        <c:axId val="-142280769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639600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211472"/>
        <c:axId val="-1441754960"/>
      </c:scatterChart>
      <c:valAx>
        <c:axId val="-14732114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1754960"/>
        <c:crosses val="autoZero"/>
        <c:crossBetween val="midCat"/>
        <c:majorUnit val="4.0"/>
        <c:minorUnit val="1.0"/>
      </c:valAx>
      <c:valAx>
        <c:axId val="-144175496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32114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063584"/>
        <c:axId val="-1421056480"/>
      </c:scatterChart>
      <c:valAx>
        <c:axId val="-14210635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056480"/>
        <c:crosses val="autoZero"/>
        <c:crossBetween val="midCat"/>
        <c:majorUnit val="4.0"/>
        <c:minorUnit val="1.0"/>
      </c:valAx>
      <c:valAx>
        <c:axId val="-142105648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0635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082624"/>
        <c:axId val="-1422878720"/>
      </c:scatterChart>
      <c:valAx>
        <c:axId val="-14220826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878720"/>
        <c:crosses val="autoZero"/>
        <c:crossBetween val="midCat"/>
        <c:majorUnit val="4.0"/>
        <c:minorUnit val="4.0"/>
      </c:valAx>
      <c:valAx>
        <c:axId val="-1422878720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08262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226768"/>
        <c:axId val="-1421219008"/>
      </c:scatterChart>
      <c:valAx>
        <c:axId val="-14212267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219008"/>
        <c:crosses val="autoZero"/>
        <c:crossBetween val="midCat"/>
        <c:majorUnit val="4.0"/>
        <c:minorUnit val="1.0"/>
      </c:valAx>
      <c:valAx>
        <c:axId val="-142121900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22676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146576"/>
        <c:axId val="-1421139520"/>
      </c:scatterChart>
      <c:valAx>
        <c:axId val="-14211465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139520"/>
        <c:crosses val="autoZero"/>
        <c:crossBetween val="midCat"/>
        <c:majorUnit val="4.0"/>
        <c:minorUnit val="4.0"/>
      </c:valAx>
      <c:valAx>
        <c:axId val="-142113952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14657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336096"/>
        <c:axId val="-1421724544"/>
      </c:scatterChart>
      <c:valAx>
        <c:axId val="-14213360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724544"/>
        <c:crosses val="autoZero"/>
        <c:crossBetween val="midCat"/>
        <c:majorUnit val="4.0"/>
        <c:minorUnit val="1.0"/>
      </c:valAx>
      <c:valAx>
        <c:axId val="-14217245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3360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0929472"/>
        <c:axId val="-1420922416"/>
      </c:scatterChart>
      <c:valAx>
        <c:axId val="-14209294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0922416"/>
        <c:crosses val="autoZero"/>
        <c:crossBetween val="midCat"/>
        <c:majorUnit val="4.0"/>
        <c:minorUnit val="4.0"/>
      </c:valAx>
      <c:valAx>
        <c:axId val="-142092241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092947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9763696"/>
        <c:axId val="-1419755936"/>
      </c:scatterChart>
      <c:valAx>
        <c:axId val="-14197636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755936"/>
        <c:crosses val="autoZero"/>
        <c:crossBetween val="midCat"/>
        <c:majorUnit val="4.0"/>
        <c:minorUnit val="1.0"/>
      </c:valAx>
      <c:valAx>
        <c:axId val="-141975593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7636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440080"/>
        <c:axId val="-1422691600"/>
      </c:scatterChart>
      <c:valAx>
        <c:axId val="-14224400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691600"/>
        <c:crosses val="autoZero"/>
        <c:crossBetween val="midCat"/>
        <c:majorUnit val="4.0"/>
        <c:minorUnit val="4.0"/>
      </c:valAx>
      <c:valAx>
        <c:axId val="-142269160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440080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0863120"/>
        <c:axId val="-1420855360"/>
      </c:scatterChart>
      <c:valAx>
        <c:axId val="-14208631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0855360"/>
        <c:crosses val="autoZero"/>
        <c:crossBetween val="midCat"/>
        <c:majorUnit val="4.0"/>
        <c:minorUnit val="1.0"/>
      </c:valAx>
      <c:valAx>
        <c:axId val="-142085536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086312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845312"/>
        <c:axId val="-1421838256"/>
      </c:scatterChart>
      <c:valAx>
        <c:axId val="-14218453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838256"/>
        <c:crosses val="autoZero"/>
        <c:crossBetween val="midCat"/>
        <c:majorUnit val="4.0"/>
        <c:minorUnit val="4.0"/>
      </c:valAx>
      <c:valAx>
        <c:axId val="-142183825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84531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147920"/>
        <c:axId val="-1465140864"/>
      </c:scatterChart>
      <c:valAx>
        <c:axId val="-14651479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140864"/>
        <c:crosses val="autoZero"/>
        <c:crossBetween val="midCat"/>
        <c:majorUnit val="4.0"/>
        <c:minorUnit val="4.0"/>
      </c:valAx>
      <c:valAx>
        <c:axId val="-1465140864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147920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5303904"/>
        <c:axId val="-1425296144"/>
      </c:scatterChart>
      <c:valAx>
        <c:axId val="-14253039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5296144"/>
        <c:crosses val="autoZero"/>
        <c:crossBetween val="midCat"/>
        <c:majorUnit val="4.0"/>
        <c:minorUnit val="1.0"/>
      </c:valAx>
      <c:valAx>
        <c:axId val="-14252961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53039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7714496"/>
        <c:axId val="-1425190880"/>
      </c:scatterChart>
      <c:valAx>
        <c:axId val="-14377144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5190880"/>
        <c:crosses val="autoZero"/>
        <c:crossBetween val="midCat"/>
        <c:majorUnit val="4.0"/>
        <c:minorUnit val="4.0"/>
      </c:valAx>
      <c:valAx>
        <c:axId val="-142519088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771449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452256"/>
        <c:axId val="-1475567872"/>
      </c:scatterChart>
      <c:valAx>
        <c:axId val="-14654522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567872"/>
        <c:crosses val="autoZero"/>
        <c:crossBetween val="midCat"/>
        <c:majorUnit val="4.0"/>
        <c:minorUnit val="1.0"/>
      </c:valAx>
      <c:valAx>
        <c:axId val="-14755678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45225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189600"/>
        <c:axId val="-1475572608"/>
      </c:scatterChart>
      <c:valAx>
        <c:axId val="-14731896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572608"/>
        <c:crosses val="autoZero"/>
        <c:crossBetween val="midCat"/>
        <c:majorUnit val="4.0"/>
        <c:minorUnit val="4.0"/>
      </c:valAx>
      <c:valAx>
        <c:axId val="-147557260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318960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159280"/>
        <c:axId val="-1475612064"/>
      </c:scatterChart>
      <c:valAx>
        <c:axId val="-14731592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612064"/>
        <c:crosses val="autoZero"/>
        <c:crossBetween val="midCat"/>
        <c:majorUnit val="4.0"/>
        <c:minorUnit val="1.0"/>
      </c:valAx>
      <c:valAx>
        <c:axId val="-14756120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31592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5788256"/>
        <c:axId val="-1476021632"/>
      </c:scatterChart>
      <c:valAx>
        <c:axId val="-14757882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6021632"/>
        <c:crosses val="autoZero"/>
        <c:crossBetween val="midCat"/>
        <c:majorUnit val="4.0"/>
        <c:minorUnit val="4.0"/>
      </c:valAx>
      <c:valAx>
        <c:axId val="-147602163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78825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7211552"/>
        <c:axId val="-1437216432"/>
      </c:scatterChart>
      <c:valAx>
        <c:axId val="-14372115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7216432"/>
        <c:crosses val="autoZero"/>
        <c:crossBetween val="midCat"/>
        <c:majorUnit val="4.0"/>
        <c:minorUnit val="1.0"/>
      </c:valAx>
      <c:valAx>
        <c:axId val="-143721643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72115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7087920"/>
        <c:axId val="-1437082416"/>
      </c:scatterChart>
      <c:valAx>
        <c:axId val="-14370879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7082416"/>
        <c:crosses val="autoZero"/>
        <c:crossBetween val="midCat"/>
        <c:majorUnit val="4.0"/>
        <c:minorUnit val="4.0"/>
      </c:valAx>
      <c:valAx>
        <c:axId val="-143708241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708792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2021424"/>
        <c:axId val="-1435138592"/>
      </c:scatterChart>
      <c:valAx>
        <c:axId val="-14420214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5138592"/>
        <c:crosses val="autoZero"/>
        <c:crossBetween val="midCat"/>
        <c:majorUnit val="4.0"/>
        <c:minorUnit val="1.0"/>
      </c:valAx>
      <c:valAx>
        <c:axId val="-143513859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202142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0473808"/>
        <c:axId val="-1420466752"/>
      </c:scatterChart>
      <c:valAx>
        <c:axId val="-142047380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0466752"/>
        <c:crosses val="autoZero"/>
        <c:crossBetween val="midCat"/>
        <c:majorUnit val="4.0"/>
        <c:minorUnit val="4.0"/>
      </c:valAx>
      <c:valAx>
        <c:axId val="-142046675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047380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5598560"/>
        <c:axId val="-1475591456"/>
      </c:scatterChart>
      <c:valAx>
        <c:axId val="-14755985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591456"/>
        <c:crosses val="autoZero"/>
        <c:crossBetween val="midCat"/>
        <c:majorUnit val="4.0"/>
        <c:minorUnit val="1.0"/>
      </c:valAx>
      <c:valAx>
        <c:axId val="-14755914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59856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6239776"/>
        <c:axId val="-1475801360"/>
      </c:scatterChart>
      <c:valAx>
        <c:axId val="-14762397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801360"/>
        <c:crosses val="autoZero"/>
        <c:crossBetween val="midCat"/>
        <c:majorUnit val="4.0"/>
        <c:minorUnit val="4.0"/>
      </c:valAx>
      <c:valAx>
        <c:axId val="-1475801360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6239776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0.00</c:formatCode>
                <c:ptCount val="12"/>
                <c:pt idx="0">
                  <c:v>1.377777325001517</c:v>
                </c:pt>
                <c:pt idx="1">
                  <c:v>1.0</c:v>
                </c:pt>
                <c:pt idx="2">
                  <c:v>0.911903893167398</c:v>
                </c:pt>
                <c:pt idx="3">
                  <c:v>0.25</c:v>
                </c:pt>
                <c:pt idx="4">
                  <c:v>0.125</c:v>
                </c:pt>
                <c:pt idx="5">
                  <c:v>0.0625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1.25</c:v>
                </c:pt>
                <c:pt idx="1">
                  <c:v>1.0</c:v>
                </c:pt>
                <c:pt idx="2">
                  <c:v>0.0165416850463167</c:v>
                </c:pt>
                <c:pt idx="3">
                  <c:v>0.01500300060012</c:v>
                </c:pt>
                <c:pt idx="4">
                  <c:v>0.0149491728124377</c:v>
                </c:pt>
                <c:pt idx="5">
                  <c:v>0.0148868598650258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5741152"/>
        <c:axId val="-1464565072"/>
      </c:scatterChart>
      <c:valAx>
        <c:axId val="-14757411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565072"/>
        <c:crosses val="autoZero"/>
        <c:crossBetween val="midCat"/>
        <c:majorUnit val="4.0"/>
        <c:minorUnit val="1.0"/>
      </c:valAx>
      <c:valAx>
        <c:axId val="-14645650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7411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Cases'!$C$52:$N$52</c:f>
              <c:numCache>
                <c:formatCode>0</c:formatCode>
                <c:ptCount val="12"/>
                <c:pt idx="0">
                  <c:v>61.71115353515624</c:v>
                </c:pt>
                <c:pt idx="1">
                  <c:v>85.0242280404255</c:v>
                </c:pt>
                <c:pt idx="2">
                  <c:v>149.1810330934821</c:v>
                </c:pt>
                <c:pt idx="3">
                  <c:v>340.096912161702</c:v>
                </c:pt>
                <c:pt idx="4">
                  <c:v>680.193824323404</c:v>
                </c:pt>
                <c:pt idx="5">
                  <c:v>1360.387648646808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Cases'!$C$58:$N$58</c:f>
              <c:numCache>
                <c:formatCode>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1464.84375</c:v>
                </c:pt>
                <c:pt idx="1">
                  <c:v>1831.0546875</c:v>
                </c:pt>
                <c:pt idx="2">
                  <c:v>177109.375</c:v>
                </c:pt>
                <c:pt idx="3">
                  <c:v>122045.8984375</c:v>
                </c:pt>
                <c:pt idx="4">
                  <c:v>122485.3515625</c:v>
                </c:pt>
                <c:pt idx="5">
                  <c:v>122998.046875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5772208"/>
        <c:axId val="-1441551712"/>
      </c:scatterChart>
      <c:valAx>
        <c:axId val="-147577220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1551712"/>
        <c:crosses val="autoZero"/>
        <c:crossBetween val="midCat"/>
        <c:majorUnit val="4.0"/>
        <c:minorUnit val="4.0"/>
      </c:valAx>
      <c:valAx>
        <c:axId val="-1441551712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772208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1.364175758971757</c:v>
                </c:pt>
                <c:pt idx="1">
                  <c:v>1.0</c:v>
                </c:pt>
                <c:pt idx="2">
                  <c:v>0.95457368956276</c:v>
                </c:pt>
                <c:pt idx="3">
                  <c:v>0.906120127227853</c:v>
                </c:pt>
                <c:pt idx="4">
                  <c:v>0.865765281264266</c:v>
                </c:pt>
                <c:pt idx="5">
                  <c:v>0.852986457924572</c:v>
                </c:pt>
                <c:pt idx="6">
                  <c:v>0.828528064865803</c:v>
                </c:pt>
                <c:pt idx="7">
                  <c:v>0.768263534180673</c:v>
                </c:pt>
                <c:pt idx="8">
                  <c:v>0.746273880250635</c:v>
                </c:pt>
                <c:pt idx="9">
                  <c:v>0.725507998365401</c:v>
                </c:pt>
                <c:pt idx="10">
                  <c:v>0.623768417748064</c:v>
                </c:pt>
                <c:pt idx="11">
                  <c:v>0.110148941791923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3845424"/>
        <c:axId val="-1423727808"/>
      </c:scatterChart>
      <c:valAx>
        <c:axId val="-14238454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3727808"/>
        <c:crosses val="autoZero"/>
        <c:crossBetween val="midCat"/>
        <c:majorUnit val="4.0"/>
        <c:minorUnit val="1.0"/>
      </c:valAx>
      <c:valAx>
        <c:axId val="-142372780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384542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117.7167037778847</c:v>
                </c:pt>
                <c:pt idx="1">
                  <c:v>160.5862737198494</c:v>
                </c:pt>
                <c:pt idx="2">
                  <c:v>168.228263020119</c:v>
                </c:pt>
                <c:pt idx="3">
                  <c:v>177.2240444665327</c:v>
                </c:pt>
                <c:pt idx="4">
                  <c:v>185.4847695963822</c:v>
                </c:pt>
                <c:pt idx="5">
                  <c:v>188.2635676427699</c:v>
                </c:pt>
                <c:pt idx="6">
                  <c:v>193.8211637355454</c:v>
                </c:pt>
                <c:pt idx="7">
                  <c:v>209.0249850152126</c:v>
                </c:pt>
                <c:pt idx="8">
                  <c:v>215.1841005957714</c:v>
                </c:pt>
                <c:pt idx="9">
                  <c:v>221.3432161763301</c:v>
                </c:pt>
                <c:pt idx="10">
                  <c:v>257.4453421345052</c:v>
                </c:pt>
                <c:pt idx="11">
                  <c:v>1457.901193669252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539568"/>
        <c:axId val="-1464532512"/>
      </c:scatterChart>
      <c:valAx>
        <c:axId val="-14645395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532512"/>
        <c:crosses val="autoZero"/>
        <c:crossBetween val="midCat"/>
        <c:majorUnit val="4.0"/>
        <c:minorUnit val="4.0"/>
      </c:valAx>
      <c:valAx>
        <c:axId val="-1464532512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539568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7"/>
  <sheetViews>
    <sheetView topLeftCell="A4" zoomScale="125" zoomScaleNormal="125" zoomScalePageLayoutView="125" workbookViewId="0">
      <selection activeCell="E47" sqref="E4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5" width="8.6640625" style="1" customWidth="1"/>
    <col min="6" max="6" width="9.33203125" style="1" bestFit="1" customWidth="1"/>
    <col min="7" max="7" width="10" style="1" bestFit="1" customWidth="1"/>
    <col min="8" max="8" width="11.332031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16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16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v>4</v>
      </c>
      <c r="D10" s="2">
        <v>4</v>
      </c>
      <c r="E10" s="2">
        <v>40</v>
      </c>
      <c r="F10" s="2">
        <v>4</v>
      </c>
      <c r="G10" s="2">
        <v>4</v>
      </c>
      <c r="H10" s="2">
        <v>4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1">D6*D7*D8</f>
        <v>1024</v>
      </c>
      <c r="E11" s="8">
        <f t="shared" si="1"/>
        <v>256</v>
      </c>
      <c r="F11" s="8">
        <f t="shared" si="1"/>
        <v>16384</v>
      </c>
      <c r="G11" s="8">
        <f t="shared" si="1"/>
        <v>65536</v>
      </c>
      <c r="H11" s="8">
        <f t="shared" si="1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3">
        <f>C9*C10*C11*C12</f>
        <v>4096</v>
      </c>
      <c r="D13" s="93">
        <f t="shared" ref="D13:H13" si="2">D11*D12*D10*D9</f>
        <v>16384</v>
      </c>
      <c r="E13" s="93">
        <f t="shared" si="2"/>
        <v>40960</v>
      </c>
      <c r="F13" s="93">
        <f t="shared" si="2"/>
        <v>262144</v>
      </c>
      <c r="G13" s="93">
        <f t="shared" si="2"/>
        <v>1048576</v>
      </c>
      <c r="H13" s="93">
        <f t="shared" si="2"/>
        <v>4194304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3">
        <f t="shared" ref="C14:H14" si="3">C13/C4</f>
        <v>4096</v>
      </c>
      <c r="D14" s="93">
        <f t="shared" si="3"/>
        <v>4096</v>
      </c>
      <c r="E14" s="93">
        <f t="shared" si="3"/>
        <v>2560</v>
      </c>
      <c r="F14" s="93">
        <f t="shared" si="3"/>
        <v>4096</v>
      </c>
      <c r="G14" s="93">
        <f t="shared" si="3"/>
        <v>4096</v>
      </c>
      <c r="H14" s="93">
        <f t="shared" si="3"/>
        <v>4096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 t="shared" ref="D21:H22" si="5">D6/D18</f>
        <v>16</v>
      </c>
      <c r="E21" s="7">
        <f t="shared" si="5"/>
        <v>4</v>
      </c>
      <c r="F21" s="7">
        <f t="shared" si="5"/>
        <v>16</v>
      </c>
      <c r="G21" s="7">
        <f t="shared" si="5"/>
        <v>16</v>
      </c>
      <c r="H21" s="7">
        <f t="shared" si="5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 t="shared" si="5"/>
        <v>16</v>
      </c>
      <c r="E22" s="7">
        <v>1</v>
      </c>
      <c r="F22" s="7">
        <f t="shared" si="5"/>
        <v>16</v>
      </c>
      <c r="G22" s="7">
        <f t="shared" si="5"/>
        <v>16</v>
      </c>
      <c r="H22" s="7">
        <f t="shared" si="5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6">D9</f>
        <v>1</v>
      </c>
      <c r="E24" s="7">
        <f t="shared" si="6"/>
        <v>1</v>
      </c>
      <c r="F24" s="7">
        <f t="shared" si="6"/>
        <v>1</v>
      </c>
      <c r="G24" s="7">
        <f t="shared" si="6"/>
        <v>1</v>
      </c>
      <c r="H24" s="7">
        <f t="shared" si="6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1</v>
      </c>
      <c r="D25" s="36">
        <v>1</v>
      </c>
      <c r="E25" s="36">
        <v>10</v>
      </c>
      <c r="F25" s="36">
        <v>1</v>
      </c>
      <c r="G25" s="36">
        <v>1</v>
      </c>
      <c r="H25" s="36">
        <v>1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7">(D6/(D18*D21))*(D7/(D19*D22))*(D8/(D20*D23))*(D9/D24)</f>
        <v>1</v>
      </c>
      <c r="E26" s="7">
        <f t="shared" si="7"/>
        <v>4</v>
      </c>
      <c r="F26" s="7">
        <f t="shared" si="7"/>
        <v>1</v>
      </c>
      <c r="G26" s="7">
        <f t="shared" si="7"/>
        <v>1</v>
      </c>
      <c r="H26" s="7">
        <f t="shared" si="7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8">(C6/(C18*C21))*(C7/(C19*C22))*(C8/(C20*C23))*(C10/C25)*(C9/C24)</f>
        <v>4</v>
      </c>
      <c r="D27" s="1">
        <f t="shared" si="8"/>
        <v>4</v>
      </c>
      <c r="E27" s="1">
        <f t="shared" si="8"/>
        <v>16</v>
      </c>
      <c r="F27" s="1">
        <f t="shared" si="8"/>
        <v>4</v>
      </c>
      <c r="G27" s="1">
        <f t="shared" si="8"/>
        <v>4</v>
      </c>
      <c r="H27" s="1">
        <f t="shared" si="8"/>
        <v>4</v>
      </c>
    </row>
    <row r="28" spans="1:28" x14ac:dyDescent="0.15">
      <c r="B28" s="10" t="s">
        <v>81</v>
      </c>
      <c r="D28" s="1">
        <f>( D21*D22)*D24*D25*2</f>
        <v>512</v>
      </c>
      <c r="E28" s="1">
        <f t="shared" ref="E28:H28" si="9">( E21*E22)*E24*E25*2</f>
        <v>80</v>
      </c>
      <c r="F28" s="1">
        <f t="shared" si="9"/>
        <v>512</v>
      </c>
      <c r="G28" s="1">
        <f t="shared" si="9"/>
        <v>512</v>
      </c>
      <c r="H28" s="1">
        <f t="shared" si="9"/>
        <v>512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</row>
    <row r="33" spans="1:16" s="52" customFormat="1" x14ac:dyDescent="0.15">
      <c r="B33" s="10" t="s">
        <v>34</v>
      </c>
      <c r="C33" s="92">
        <v>6.0000000000000001E-3</v>
      </c>
      <c r="D33" s="92">
        <v>7.4999999999999997E-3</v>
      </c>
      <c r="E33" s="17">
        <f t="shared" ref="E33:H33" si="10">E30/E32</f>
        <v>0.45339999999999997</v>
      </c>
      <c r="F33" s="17">
        <f t="shared" si="10"/>
        <v>0.49989999999999996</v>
      </c>
      <c r="G33" s="17">
        <f t="shared" si="10"/>
        <v>0.50170000000000003</v>
      </c>
      <c r="H33" s="17">
        <f t="shared" si="10"/>
        <v>0.50380000000000003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 t="shared" ref="C34:H34" si="11">1000000000*C33/C14</f>
        <v>1464.84375</v>
      </c>
      <c r="D34" s="13">
        <f t="shared" si="11"/>
        <v>1831.0546875</v>
      </c>
      <c r="E34" s="13">
        <f t="shared" si="11"/>
        <v>177109.37499999997</v>
      </c>
      <c r="F34" s="13">
        <f t="shared" si="11"/>
        <v>122045.89843749999</v>
      </c>
      <c r="G34" s="13">
        <f t="shared" si="11"/>
        <v>122485.35156250001</v>
      </c>
      <c r="H34" s="13">
        <f t="shared" si="11"/>
        <v>122998.046875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1.25</v>
      </c>
      <c r="D40" s="37">
        <f t="shared" ref="D40:H40" si="12">$D$33/D33</f>
        <v>1</v>
      </c>
      <c r="E40" s="37">
        <f t="shared" si="12"/>
        <v>1.6541685046316718E-2</v>
      </c>
      <c r="F40" s="37">
        <f t="shared" si="12"/>
        <v>1.5003000600120026E-2</v>
      </c>
      <c r="G40" s="37">
        <f t="shared" si="12"/>
        <v>1.4949172812437711E-2</v>
      </c>
      <c r="H40" s="37">
        <f t="shared" si="12"/>
        <v>1.4886859865025803E-2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518.19881999999996</v>
      </c>
    </row>
    <row r="44" spans="1:16" x14ac:dyDescent="0.15">
      <c r="B44" s="10" t="s">
        <v>60</v>
      </c>
      <c r="C44" s="91">
        <v>179.51499999999999</v>
      </c>
    </row>
    <row r="45" spans="1:16" x14ac:dyDescent="0.15">
      <c r="B45" s="10" t="s">
        <v>61</v>
      </c>
      <c r="C45" s="1">
        <v>53.183399999999999</v>
      </c>
    </row>
    <row r="46" spans="1:16" x14ac:dyDescent="0.15">
      <c r="B46" s="10" t="s">
        <v>62</v>
      </c>
      <c r="C46" s="1">
        <v>12.122</v>
      </c>
    </row>
    <row r="47" spans="1:16" s="28" customFormat="1" x14ac:dyDescent="0.15">
      <c r="B47" s="10" t="s">
        <v>54</v>
      </c>
      <c r="C47" s="16">
        <f t="shared" ref="C47:H47" si="13">C27 + C18 - (2 - MOD(C18,2)) + C19 - (2  - MOD(C19,2)) + (C8/(C20*C23))*(C20 - (2 - MOD(C20,2)))</f>
        <v>4</v>
      </c>
      <c r="D47" s="16">
        <f>D27 + D18 - (2 - MOD(D18,2)) + D19 - (2  - MOD(D19,2)) + (D8/(D20*D23))*(D20 - (2 - MOD(D20,2)))</f>
        <v>4</v>
      </c>
      <c r="E47" s="16">
        <f>E27 + E18 - (2 - MOD(E18,2)) + (E7/(E19*E22))*(E19 - (2  - MOD(E19,2))) + (E8/(E20*E23))*(E20 - (2 - MOD(E20,2)))</f>
        <v>26</v>
      </c>
      <c r="F47" s="16">
        <f t="shared" si="13"/>
        <v>16</v>
      </c>
      <c r="G47" s="16">
        <f t="shared" si="13"/>
        <v>32</v>
      </c>
      <c r="H47" s="16">
        <f t="shared" si="13"/>
        <v>64</v>
      </c>
      <c r="I47" s="16"/>
      <c r="J47" s="16"/>
      <c r="K47" s="16"/>
      <c r="L47" s="16"/>
      <c r="M47" s="16"/>
      <c r="N47" s="16"/>
    </row>
    <row r="48" spans="1:16" x14ac:dyDescent="0.15">
      <c r="B48" s="10" t="s">
        <v>52</v>
      </c>
      <c r="C48" s="35">
        <f>(D33/C33)/(D51/C51)</f>
        <v>1.1812054874804032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92">
        <f>(C47*($C$43+C21*C22*C23*($C$44 + C25*($C$45 + C9*$C$46)) ) )/1000000000</f>
        <v>2.5276888487999995E-4</v>
      </c>
      <c r="D50" s="92">
        <f>$C$48*(D47*($C$43+ 2*D15+D16*D28+D21*D22*D23*($C$44 + D25*($C$45 + D9*$C$46)) ) )/1000000000</f>
        <v>3.4825923805358283E-4</v>
      </c>
      <c r="E50" s="92">
        <f>$C$48*(E47*($C$43+ 2*E15+E16*E28+E21*E22*E23*($C$44 + E25*($C$45 + E9*$C$46)) ) )/1000000000</f>
        <v>3.8190344471931422E-4</v>
      </c>
      <c r="F50" s="92">
        <f>$C$48*(F47*($C$43+ 2*F15+F16*F28+F21*F22*F23*($C$44 + F25*($C$45 + F9*$C$46)) ) )/1000000000</f>
        <v>1.3930369522143313E-3</v>
      </c>
      <c r="G50" s="92">
        <f>$C$48*(G47*($C$43+ 2*G15+G16*G28+G21*G22*G23*($C$44 + G25*($C$45 + G9*$C$46)) ) )/1000000000</f>
        <v>2.7860739044286626E-3</v>
      </c>
      <c r="H50" s="92">
        <f>$C$48*(H47*($C$43+ 2*H15+H16*H28+H21*H22*H23*($C$44 + H25*($C$45 + H9*$C$46)) ) )/1000000000</f>
        <v>5.5721478088573253E-3</v>
      </c>
      <c r="I50" s="92"/>
      <c r="J50" s="92"/>
      <c r="K50" s="92"/>
      <c r="L50" s="92"/>
      <c r="M50" s="92"/>
      <c r="N50" s="17"/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1.0048571536799998E-3</v>
      </c>
      <c r="D51" s="60">
        <f>(D47*($C$43+ 3*D15+D16*D28+D12*D21*D22*D23*($C$44 + D25*($C$45 + D9*$C$46)) ) )/1000000000</f>
        <v>1.0633809742784815E-3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61.711153535156235</v>
      </c>
      <c r="D52" s="29">
        <f t="shared" ref="D52:H52" si="14">1000000000*D50/D14</f>
        <v>85.024228040425498</v>
      </c>
      <c r="E52" s="29">
        <f t="shared" si="14"/>
        <v>149.18103309348211</v>
      </c>
      <c r="F52" s="29">
        <f t="shared" si="14"/>
        <v>340.09691216170199</v>
      </c>
      <c r="G52" s="29">
        <f t="shared" si="14"/>
        <v>680.19382432340399</v>
      </c>
      <c r="H52" s="29">
        <f t="shared" si="14"/>
        <v>1360.387648646808</v>
      </c>
      <c r="I52" s="29"/>
      <c r="J52" s="29"/>
      <c r="K52" s="29"/>
      <c r="L52" s="29"/>
      <c r="M52" s="29"/>
      <c r="N52" s="29"/>
    </row>
    <row r="53" spans="1:14" s="12" customFormat="1" x14ac:dyDescent="0.15">
      <c r="B53" s="10" t="s">
        <v>58</v>
      </c>
      <c r="C53" s="17">
        <f>$D$50/C50</f>
        <v>1.3777773250015173</v>
      </c>
      <c r="D53" s="17">
        <f t="shared" ref="D53:H53" si="15">$D$50/D50</f>
        <v>1</v>
      </c>
      <c r="E53" s="17">
        <f t="shared" si="15"/>
        <v>0.91190389316739806</v>
      </c>
      <c r="F53" s="17">
        <f t="shared" si="15"/>
        <v>0.25</v>
      </c>
      <c r="G53" s="17">
        <f t="shared" si="15"/>
        <v>0.125</v>
      </c>
      <c r="H53" s="17">
        <f t="shared" si="15"/>
        <v>6.25E-2</v>
      </c>
      <c r="I53" s="17"/>
      <c r="J53" s="17"/>
      <c r="K53" s="17"/>
      <c r="L53" s="17"/>
      <c r="M53" s="17"/>
      <c r="N53" s="17"/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82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94">
        <f>0.0003235</f>
        <v>3.235E-4</v>
      </c>
      <c r="D56" s="94">
        <f>0.000666</f>
        <v>6.6600000000000003E-4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</row>
    <row r="57" spans="1:14" s="12" customFormat="1" ht="13" hidden="1" customHeight="1" x14ac:dyDescent="0.15">
      <c r="B57" s="27"/>
      <c r="C57" s="60"/>
      <c r="D57" s="60"/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A58" s="52"/>
      <c r="B58" s="10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 spans="1:14" s="12" customFormat="1" x14ac:dyDescent="0.15">
      <c r="B59" s="10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 s="12" customFormat="1" x14ac:dyDescent="0.15">
      <c r="B60" s="10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/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/>
      <c r="C62" s="59"/>
      <c r="D62" s="63"/>
    </row>
    <row r="63" spans="1:14" x14ac:dyDescent="0.15">
      <c r="B63" s="10"/>
      <c r="C63" s="53"/>
      <c r="D63" s="52"/>
    </row>
    <row r="64" spans="1:14" x14ac:dyDescent="0.15">
      <c r="B64" s="10"/>
      <c r="C64" s="53"/>
      <c r="D64" s="52"/>
    </row>
    <row r="65" spans="1:14" x14ac:dyDescent="0.15">
      <c r="B65" s="10"/>
      <c r="C65" s="53"/>
      <c r="D65" s="52"/>
    </row>
    <row r="66" spans="1:14" x14ac:dyDescent="0.15">
      <c r="B66" s="10"/>
      <c r="C66" s="34"/>
      <c r="D66" s="34"/>
    </row>
    <row r="67" spans="1:14" x14ac:dyDescent="0.15">
      <c r="B67" s="10"/>
    </row>
    <row r="68" spans="1:14" x14ac:dyDescent="0.15">
      <c r="B68" s="10"/>
    </row>
    <row r="69" spans="1:14" x14ac:dyDescent="0.15">
      <c r="B69" s="6"/>
      <c r="C69" s="35"/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H72" si="16">C18*C19*C20-C4</f>
        <v>0</v>
      </c>
      <c r="D72" s="34">
        <f t="shared" si="16"/>
        <v>0</v>
      </c>
      <c r="E72" s="34">
        <f t="shared" si="16"/>
        <v>0</v>
      </c>
      <c r="F72" s="34">
        <f t="shared" si="16"/>
        <v>0</v>
      </c>
      <c r="G72" s="34">
        <f t="shared" si="16"/>
        <v>0</v>
      </c>
      <c r="H72" s="34">
        <f t="shared" si="16"/>
        <v>0</v>
      </c>
      <c r="I72" s="34"/>
      <c r="J72" s="34"/>
      <c r="K72" s="34"/>
      <c r="L72" s="34"/>
      <c r="M72" s="34"/>
      <c r="N72" s="34"/>
    </row>
    <row r="73" spans="1:14" x14ac:dyDescent="0.15">
      <c r="B73" s="27" t="s">
        <v>15</v>
      </c>
      <c r="C73" s="34">
        <f t="shared" ref="C73:H73" si="17">C11/C4 - $C$11</f>
        <v>0</v>
      </c>
      <c r="D73" s="34">
        <f t="shared" si="17"/>
        <v>0</v>
      </c>
      <c r="E73" s="34">
        <f t="shared" si="17"/>
        <v>-240</v>
      </c>
      <c r="F73" s="34">
        <f t="shared" si="17"/>
        <v>0</v>
      </c>
      <c r="G73" s="34">
        <f t="shared" si="17"/>
        <v>0</v>
      </c>
      <c r="H73" s="34">
        <f t="shared" si="17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9</v>
      </c>
      <c r="C74" s="34">
        <f t="shared" ref="C74:H75" si="18">C18*C21-C6</f>
        <v>0</v>
      </c>
      <c r="D74" s="34">
        <f t="shared" si="18"/>
        <v>0</v>
      </c>
      <c r="E74" s="34">
        <f t="shared" si="18"/>
        <v>0</v>
      </c>
      <c r="F74" s="34">
        <f t="shared" si="18"/>
        <v>0</v>
      </c>
      <c r="G74" s="34">
        <f t="shared" si="18"/>
        <v>0</v>
      </c>
      <c r="H74" s="34">
        <f t="shared" si="18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10</v>
      </c>
      <c r="C75" s="34">
        <f t="shared" si="18"/>
        <v>0</v>
      </c>
      <c r="D75" s="34">
        <f t="shared" si="18"/>
        <v>0</v>
      </c>
      <c r="E75" s="34">
        <f t="shared" si="18"/>
        <v>-12</v>
      </c>
      <c r="F75" s="34">
        <f t="shared" si="18"/>
        <v>0</v>
      </c>
      <c r="G75" s="34">
        <f t="shared" si="18"/>
        <v>0</v>
      </c>
      <c r="H75" s="34">
        <f t="shared" si="18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16</v>
      </c>
      <c r="C76" s="34">
        <f t="shared" ref="C76:H76" si="19">C6*C7*C8*C9*C10/(C21*C22*C23*C25*C24)-C18*C19*C20*C27</f>
        <v>0</v>
      </c>
      <c r="D76" s="34">
        <f t="shared" si="19"/>
        <v>0</v>
      </c>
      <c r="E76" s="34">
        <f t="shared" si="19"/>
        <v>0</v>
      </c>
      <c r="F76" s="34">
        <f t="shared" si="19"/>
        <v>0</v>
      </c>
      <c r="G76" s="34">
        <f t="shared" si="19"/>
        <v>0</v>
      </c>
      <c r="H76" s="34">
        <f t="shared" si="19"/>
        <v>0</v>
      </c>
      <c r="I76" s="34"/>
      <c r="J76" s="34"/>
      <c r="K76" s="34"/>
      <c r="L76" s="34"/>
      <c r="M76" s="34"/>
      <c r="N76" s="34"/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7"/>
  <sheetViews>
    <sheetView tabSelected="1" topLeftCell="B5" zoomScale="125" zoomScaleNormal="125" zoomScalePageLayoutView="125" workbookViewId="0">
      <selection activeCell="E44" sqref="E4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>$D$33/D33</f>
        <v>1</v>
      </c>
      <c r="E40" s="37">
        <f t="shared" ref="E40:N40" si="13">$D$33/E33</f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 t="shared" ref="E50:N50" si="15">$C$48*(E47*($C$43+ 3*E15+E16*E28+E21*E22*E23*($C$44 + E25*($C$45 + E9*$C$46)) ) )/1000000000</f>
        <v>0.43496863561511723</v>
      </c>
      <c r="F50" s="17">
        <f t="shared" si="15"/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C21*C22*C23*($C$66 + C25*($C$67 + C9*$C$68)) ) + $C$64*(C27)^2 + $C$65*((C27)^2)/(C10/C25) )/1000000000</f>
        <v>0.30858727595149815</v>
      </c>
      <c r="D56" s="57">
        <f>$C$69*(D47*($C$62+ $C$63*3*D15+D16*D28+D21*D22*D23*($C$66 + D25*($C$67 + D9*$C$68)) ) + $C$64*(D27)^2 + $C$65*((D27)^2)/(D10/D25) )/1000000000</f>
        <v>0.42096728138016198</v>
      </c>
      <c r="E56" s="57">
        <f t="shared" ref="E56:M56" si="18">$C$69*(E47*($C$62+ $C$63*3*E15+E16*E28+E21*E22*E23*($C$66 + E25*($C$67 + E9*$C$68)) ) + $C$64*(E27)^2 + $C$65*((E27)^2)/(E10/E25) )/1000000000</f>
        <v>0.44100029781146072</v>
      </c>
      <c r="F56" s="57">
        <f t="shared" si="18"/>
        <v>0.46458219912634763</v>
      </c>
      <c r="G56" s="57">
        <f t="shared" si="18"/>
        <v>0.48623719441074009</v>
      </c>
      <c r="H56" s="57">
        <f t="shared" si="18"/>
        <v>0.49352164676146276</v>
      </c>
      <c r="I56" s="57">
        <f t="shared" si="18"/>
        <v>0.50809055146290805</v>
      </c>
      <c r="J56" s="57">
        <f t="shared" si="18"/>
        <v>0.54794645671827891</v>
      </c>
      <c r="K56" s="57">
        <f t="shared" si="18"/>
        <v>0.56409220866577892</v>
      </c>
      <c r="L56" s="57">
        <f t="shared" si="18"/>
        <v>0.5802379606132787</v>
      </c>
      <c r="M56" s="57">
        <f t="shared" si="18"/>
        <v>0.67487751768507742</v>
      </c>
      <c r="N56" s="57">
        <f t="shared" ref="N56" si="19">$C$69*(N47*($C$62+ $C$63*3*N15+N16*N28+N12*N21*N22*N23*($C$66 + N25*($C$67 + N9*$C$68)) ) + $C$64*(N27)^2 + $C$65*((N27)^2)/(N10/N25) )/1000000000</f>
        <v>3.8218005051323236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2.4740553389382334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117.71670377788473</v>
      </c>
      <c r="D58" s="29">
        <f t="shared" ref="D58:N58" si="20">1000000000*D56/D14</f>
        <v>160.5862737198494</v>
      </c>
      <c r="E58" s="29">
        <f t="shared" si="20"/>
        <v>168.22826302011899</v>
      </c>
      <c r="F58" s="29">
        <f t="shared" si="20"/>
        <v>177.22404446653275</v>
      </c>
      <c r="G58" s="29">
        <f t="shared" si="20"/>
        <v>185.48476959638216</v>
      </c>
      <c r="H58" s="29">
        <f t="shared" si="20"/>
        <v>188.26356764276991</v>
      </c>
      <c r="I58" s="29">
        <f t="shared" si="20"/>
        <v>193.82116373554535</v>
      </c>
      <c r="J58" s="29">
        <f t="shared" si="20"/>
        <v>209.02498501521259</v>
      </c>
      <c r="K58" s="29">
        <f t="shared" si="20"/>
        <v>215.18410059577135</v>
      </c>
      <c r="L58" s="29">
        <f t="shared" si="20"/>
        <v>221.34321617633009</v>
      </c>
      <c r="M58" s="29">
        <f t="shared" si="20"/>
        <v>257.44534213450527</v>
      </c>
      <c r="N58" s="29">
        <f t="shared" si="20"/>
        <v>1457.9011936692518</v>
      </c>
    </row>
    <row r="59" spans="1:14" s="12" customFormat="1" x14ac:dyDescent="0.15">
      <c r="B59" s="10" t="s">
        <v>58</v>
      </c>
      <c r="C59" s="17">
        <f>$D$56/C56</f>
        <v>1.3641757589717569</v>
      </c>
      <c r="D59" s="17">
        <f t="shared" ref="D59:N59" si="21">$D$56/D56</f>
        <v>1</v>
      </c>
      <c r="E59" s="17">
        <f t="shared" si="21"/>
        <v>0.9545736895627599</v>
      </c>
      <c r="F59" s="17">
        <f t="shared" si="21"/>
        <v>0.90612012722785329</v>
      </c>
      <c r="G59" s="17">
        <f t="shared" si="21"/>
        <v>0.865765281264266</v>
      </c>
      <c r="H59" s="17">
        <f t="shared" si="21"/>
        <v>0.85298645792457206</v>
      </c>
      <c r="I59" s="17">
        <f t="shared" si="21"/>
        <v>0.82852806486580322</v>
      </c>
      <c r="J59" s="17">
        <f t="shared" si="21"/>
        <v>0.76826353418067272</v>
      </c>
      <c r="K59" s="17">
        <f t="shared" si="21"/>
        <v>0.74627388025063546</v>
      </c>
      <c r="L59" s="17">
        <f t="shared" si="21"/>
        <v>0.72550799836540059</v>
      </c>
      <c r="M59" s="17">
        <f t="shared" si="21"/>
        <v>0.62376841774806424</v>
      </c>
      <c r="N59" s="17">
        <f t="shared" si="21"/>
        <v>0.11014894179192293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5779.9289114493604</v>
      </c>
      <c r="D62" s="63"/>
    </row>
    <row r="63" spans="1:14" x14ac:dyDescent="0.15">
      <c r="B63" s="10" t="s">
        <v>55</v>
      </c>
      <c r="C63" s="53">
        <v>2.5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>
        <f xml:space="preserve"> 2683.7691293614</f>
        <v>2683.7691293613998</v>
      </c>
      <c r="D66" s="34"/>
    </row>
    <row r="67" spans="1:14" x14ac:dyDescent="0.15">
      <c r="B67" s="10" t="s">
        <v>61</v>
      </c>
      <c r="C67" s="1">
        <v>111.971932555903</v>
      </c>
    </row>
    <row r="68" spans="1:14" x14ac:dyDescent="0.15">
      <c r="B68" s="10" t="s">
        <v>62</v>
      </c>
      <c r="C68" s="1">
        <v>559.12699999999995</v>
      </c>
    </row>
    <row r="69" spans="1:14" x14ac:dyDescent="0.15">
      <c r="B69" s="6" t="s">
        <v>52</v>
      </c>
      <c r="C69" s="35">
        <f>(D33/C33)/(D57/C57)</f>
        <v>1.3191370927332675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</row>
    <row r="73" spans="1:14" x14ac:dyDescent="0.15">
      <c r="B73" s="27" t="s">
        <v>15</v>
      </c>
      <c r="C73" s="34">
        <f t="shared" ref="C73:N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</row>
    <row r="74" spans="1:14" x14ac:dyDescent="0.15">
      <c r="B74" s="27" t="s">
        <v>9</v>
      </c>
      <c r="C74" s="34">
        <f t="shared" ref="C74:N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</row>
    <row r="75" spans="1:14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</row>
    <row r="76" spans="1:14" x14ac:dyDescent="0.15">
      <c r="B76" s="27" t="s">
        <v>16</v>
      </c>
      <c r="C76" s="34">
        <f t="shared" ref="C76:N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topLeftCell="A8"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2019-09-20T15:30:00Z</dcterms:modified>
</cp:coreProperties>
</file>