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915" windowHeight="5580"/>
  </bookViews>
  <sheets>
    <sheet name="Tabelle1" sheetId="1" r:id="rId1"/>
    <sheet name="Tabelle2" sheetId="2" r:id="rId2"/>
    <sheet name="Tabelle3" sheetId="3" r:id="rId3"/>
  </sheets>
  <calcPr calcId="152511"/>
</workbook>
</file>

<file path=xl/calcChain.xml><?xml version="1.0" encoding="utf-8"?>
<calcChain xmlns="http://schemas.openxmlformats.org/spreadsheetml/2006/main">
  <c r="Q15" i="1" l="1"/>
  <c r="R6" i="1"/>
  <c r="R7" i="1"/>
  <c r="R8" i="1"/>
  <c r="R9" i="1"/>
  <c r="R10" i="1"/>
  <c r="R11" i="1"/>
  <c r="R12" i="1"/>
  <c r="R13" i="1"/>
  <c r="R14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5" i="1"/>
  <c r="P6" i="1"/>
  <c r="P7" i="1"/>
  <c r="P8" i="1"/>
  <c r="P9" i="1"/>
  <c r="P10" i="1"/>
  <c r="P11" i="1"/>
  <c r="P12" i="1"/>
  <c r="P13" i="1"/>
  <c r="P14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5" i="1"/>
  <c r="Q6" i="1"/>
  <c r="Q7" i="1"/>
  <c r="Q8" i="1"/>
  <c r="Q9" i="1"/>
  <c r="Q10" i="1"/>
  <c r="Q11" i="1"/>
  <c r="Q12" i="1"/>
  <c r="Q13" i="1"/>
  <c r="Q14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5" i="1"/>
  <c r="O6" i="1"/>
  <c r="O7" i="1"/>
  <c r="O8" i="1"/>
  <c r="O9" i="1"/>
  <c r="O10" i="1"/>
  <c r="O11" i="1"/>
  <c r="O12" i="1"/>
  <c r="O13" i="1"/>
  <c r="O14" i="1"/>
  <c r="O15" i="1"/>
  <c r="P15" i="1" s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5" i="1"/>
  <c r="M6" i="1"/>
  <c r="M7" i="1"/>
  <c r="M8" i="1"/>
  <c r="M9" i="1"/>
  <c r="M10" i="1"/>
  <c r="M11" i="1"/>
  <c r="M12" i="1"/>
  <c r="M13" i="1"/>
  <c r="M14" i="1"/>
  <c r="M15" i="1"/>
  <c r="R15" i="1" s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5" i="1"/>
</calcChain>
</file>

<file path=xl/sharedStrings.xml><?xml version="1.0" encoding="utf-8"?>
<sst xmlns="http://schemas.openxmlformats.org/spreadsheetml/2006/main" count="23" uniqueCount="19">
  <si>
    <t>Mikrometer [mm]</t>
  </si>
  <si>
    <t>Kap. Sensor [V]</t>
  </si>
  <si>
    <t>Potentio-meter [V]</t>
  </si>
  <si>
    <t>Wegfahren: 0 bis 20 mm</t>
  </si>
  <si>
    <t>Zurückfahren: 20 bis 0 mm</t>
  </si>
  <si>
    <t>Messprotokoll: Datensatz C</t>
  </si>
  <si>
    <t xml:space="preserve">Auswertung    </t>
  </si>
  <si>
    <t>Potentiometer</t>
  </si>
  <si>
    <t>Kapazitiver Sensor</t>
  </si>
  <si>
    <t>Steigung</t>
  </si>
  <si>
    <t>Offset</t>
  </si>
  <si>
    <t>Mittelwert in V</t>
  </si>
  <si>
    <t>Nominalwert in V (Linear)</t>
  </si>
  <si>
    <t>Linearisiert = Nominal</t>
  </si>
  <si>
    <t>Hysterese in V</t>
  </si>
  <si>
    <t>Hysterese in mm</t>
  </si>
  <si>
    <t>Nicht-linearität in V</t>
  </si>
  <si>
    <t>Nicht-linearität      in mm</t>
  </si>
  <si>
    <t xml:space="preserve">Nicht-linearität in 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</si>
</sst>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/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0" fillId="0" borderId="10" xfId="0" applyBorder="1" applyAlignment="1">
      <alignment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5" fillId="0" borderId="27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7" xfId="0" applyFont="1" applyFill="1" applyBorder="1" applyAlignment="1">
      <alignment horizontal="center" wrapText="1"/>
    </xf>
    <xf numFmtId="0" fontId="0" fillId="2" borderId="10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164" fontId="0" fillId="0" borderId="29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3" fillId="0" borderId="2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Tabelle1!$B$5:$B$45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Tabelle1!$H$5:$H$45</c:f>
              <c:numCache>
                <c:formatCode>General</c:formatCode>
                <c:ptCount val="41"/>
                <c:pt idx="0">
                  <c:v>4.3999999999999997E-2</c:v>
                </c:pt>
                <c:pt idx="1">
                  <c:v>0.52950000000000008</c:v>
                </c:pt>
                <c:pt idx="2">
                  <c:v>1.0129999999999999</c:v>
                </c:pt>
                <c:pt idx="3">
                  <c:v>1.5209999999999999</c:v>
                </c:pt>
                <c:pt idx="4">
                  <c:v>2.0129999999999999</c:v>
                </c:pt>
                <c:pt idx="5">
                  <c:v>2.5069999999999997</c:v>
                </c:pt>
                <c:pt idx="6">
                  <c:v>3.0289999999999999</c:v>
                </c:pt>
                <c:pt idx="7">
                  <c:v>3.5075000000000003</c:v>
                </c:pt>
                <c:pt idx="8">
                  <c:v>4.0184999999999995</c:v>
                </c:pt>
                <c:pt idx="9">
                  <c:v>4.5150000000000006</c:v>
                </c:pt>
                <c:pt idx="10">
                  <c:v>5.0250000000000004</c:v>
                </c:pt>
                <c:pt idx="11">
                  <c:v>5.5105000000000004</c:v>
                </c:pt>
                <c:pt idx="12">
                  <c:v>5.9954999999999998</c:v>
                </c:pt>
                <c:pt idx="13">
                  <c:v>6.5165000000000006</c:v>
                </c:pt>
                <c:pt idx="14">
                  <c:v>7.0019999999999998</c:v>
                </c:pt>
                <c:pt idx="15">
                  <c:v>7.508</c:v>
                </c:pt>
                <c:pt idx="16">
                  <c:v>8.0135000000000005</c:v>
                </c:pt>
                <c:pt idx="17">
                  <c:v>8.4944999999999986</c:v>
                </c:pt>
                <c:pt idx="18">
                  <c:v>9.0150000000000006</c:v>
                </c:pt>
                <c:pt idx="19">
                  <c:v>9.4824999999999999</c:v>
                </c:pt>
                <c:pt idx="20">
                  <c:v>10.02</c:v>
                </c:pt>
                <c:pt idx="21">
                  <c:v>10.5085</c:v>
                </c:pt>
                <c:pt idx="22">
                  <c:v>10.9795</c:v>
                </c:pt>
                <c:pt idx="23">
                  <c:v>11.503</c:v>
                </c:pt>
                <c:pt idx="24">
                  <c:v>11.993500000000001</c:v>
                </c:pt>
                <c:pt idx="25">
                  <c:v>12.489000000000001</c:v>
                </c:pt>
                <c:pt idx="26">
                  <c:v>12.996499999999999</c:v>
                </c:pt>
                <c:pt idx="27">
                  <c:v>13.489000000000001</c:v>
                </c:pt>
                <c:pt idx="28">
                  <c:v>14.0075</c:v>
                </c:pt>
                <c:pt idx="29">
                  <c:v>14.486000000000001</c:v>
                </c:pt>
                <c:pt idx="30">
                  <c:v>14.999000000000001</c:v>
                </c:pt>
                <c:pt idx="31">
                  <c:v>15.484</c:v>
                </c:pt>
                <c:pt idx="32">
                  <c:v>15.9815</c:v>
                </c:pt>
                <c:pt idx="33">
                  <c:v>16.4955</c:v>
                </c:pt>
                <c:pt idx="34">
                  <c:v>16.9925</c:v>
                </c:pt>
                <c:pt idx="35">
                  <c:v>17.503</c:v>
                </c:pt>
                <c:pt idx="36">
                  <c:v>17.976500000000001</c:v>
                </c:pt>
                <c:pt idx="37">
                  <c:v>18.4895</c:v>
                </c:pt>
                <c:pt idx="38">
                  <c:v>19.010000000000002</c:v>
                </c:pt>
                <c:pt idx="39">
                  <c:v>19.485500000000002</c:v>
                </c:pt>
                <c:pt idx="40">
                  <c:v>20.002499999999998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28880"/>
        <c:axId val="106829272"/>
      </c:scatterChart>
      <c:valAx>
        <c:axId val="106828880"/>
        <c:scaling>
          <c:orientation val="minMax"/>
          <c:max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Weg 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829272"/>
        <c:crosses val="autoZero"/>
        <c:crossBetween val="midCat"/>
      </c:valAx>
      <c:valAx>
        <c:axId val="10682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Spannung</a:t>
                </a:r>
                <a:r>
                  <a:rPr lang="de-CH" baseline="0"/>
                  <a:t> [V]</a:t>
                </a:r>
                <a:endParaRPr lang="de-CH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82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Hysterese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Tabelle1!$B$5:$B$45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Tabelle1!$J$5:$J$45</c:f>
              <c:numCache>
                <c:formatCode>0.000</c:formatCode>
                <c:ptCount val="41"/>
                <c:pt idx="0">
                  <c:v>0</c:v>
                </c:pt>
                <c:pt idx="1">
                  <c:v>-1.0000000000000009E-3</c:v>
                </c:pt>
                <c:pt idx="2">
                  <c:v>-2.0000000000000018E-3</c:v>
                </c:pt>
                <c:pt idx="3">
                  <c:v>-2.0000000000000018E-3</c:v>
                </c:pt>
                <c:pt idx="4">
                  <c:v>-1.9999999999997797E-3</c:v>
                </c:pt>
                <c:pt idx="5">
                  <c:v>-4.0000000000000036E-3</c:v>
                </c:pt>
                <c:pt idx="6">
                  <c:v>1.9999999999997797E-3</c:v>
                </c:pt>
                <c:pt idx="7">
                  <c:v>-9.9999999999988987E-4</c:v>
                </c:pt>
                <c:pt idx="8">
                  <c:v>1.000000000000334E-3</c:v>
                </c:pt>
                <c:pt idx="9">
                  <c:v>1.9999999999997797E-3</c:v>
                </c:pt>
                <c:pt idx="10">
                  <c:v>-1.9999999999997797E-3</c:v>
                </c:pt>
                <c:pt idx="11">
                  <c:v>-1.000000000000334E-3</c:v>
                </c:pt>
                <c:pt idx="12">
                  <c:v>-1.000000000000334E-3</c:v>
                </c:pt>
                <c:pt idx="13">
                  <c:v>1.000000000000334E-3</c:v>
                </c:pt>
                <c:pt idx="14">
                  <c:v>3.9999999999995595E-3</c:v>
                </c:pt>
                <c:pt idx="15">
                  <c:v>0</c:v>
                </c:pt>
                <c:pt idx="16">
                  <c:v>9.9999999999944578E-4</c:v>
                </c:pt>
                <c:pt idx="17">
                  <c:v>9.9999999999944578E-4</c:v>
                </c:pt>
                <c:pt idx="18">
                  <c:v>-2.0000000000006679E-3</c:v>
                </c:pt>
                <c:pt idx="19">
                  <c:v>3.0000000000001137E-3</c:v>
                </c:pt>
                <c:pt idx="20">
                  <c:v>0</c:v>
                </c:pt>
                <c:pt idx="21">
                  <c:v>-1.0000000000012221E-3</c:v>
                </c:pt>
                <c:pt idx="22">
                  <c:v>-1.0000000000012221E-3</c:v>
                </c:pt>
                <c:pt idx="23">
                  <c:v>1.9999999999988916E-3</c:v>
                </c:pt>
                <c:pt idx="24">
                  <c:v>9.9999999999944578E-4</c:v>
                </c:pt>
                <c:pt idx="25">
                  <c:v>0</c:v>
                </c:pt>
                <c:pt idx="26">
                  <c:v>-3.0000000000001137E-3</c:v>
                </c:pt>
                <c:pt idx="27">
                  <c:v>0</c:v>
                </c:pt>
                <c:pt idx="28">
                  <c:v>9.9999999999944578E-4</c:v>
                </c:pt>
                <c:pt idx="29">
                  <c:v>0</c:v>
                </c:pt>
                <c:pt idx="30">
                  <c:v>0</c:v>
                </c:pt>
                <c:pt idx="31">
                  <c:v>4.0000000000013358E-3</c:v>
                </c:pt>
                <c:pt idx="32">
                  <c:v>3.0000000000001137E-3</c:v>
                </c:pt>
                <c:pt idx="33">
                  <c:v>9.9999999999766942E-4</c:v>
                </c:pt>
                <c:pt idx="34">
                  <c:v>-5.000000000002558E-3</c:v>
                </c:pt>
                <c:pt idx="35">
                  <c:v>0</c:v>
                </c:pt>
                <c:pt idx="36">
                  <c:v>-1.0000000000012221E-3</c:v>
                </c:pt>
                <c:pt idx="37">
                  <c:v>3.0000000000001137E-3</c:v>
                </c:pt>
                <c:pt idx="38">
                  <c:v>0</c:v>
                </c:pt>
                <c:pt idx="39">
                  <c:v>-1.0000000000012221E-3</c:v>
                </c:pt>
                <c:pt idx="40">
                  <c:v>1.0000000000012221E-3</c:v>
                </c:pt>
              </c:numCache>
            </c:numRef>
          </c:yVal>
          <c:smooth val="0"/>
        </c:ser>
        <c:ser>
          <c:idx val="1"/>
          <c:order val="1"/>
          <c:tx>
            <c:v>Nichlinearität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Tabelle1!$B$5:$B$45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Tabelle1!$K$5:$K$45</c:f>
              <c:numCache>
                <c:formatCode>General</c:formatCode>
                <c:ptCount val="41"/>
                <c:pt idx="0">
                  <c:v>4.3999999999999997E-2</c:v>
                </c:pt>
                <c:pt idx="1">
                  <c:v>2.9500000000000082E-2</c:v>
                </c:pt>
                <c:pt idx="2">
                  <c:v>1.2999999999999901E-2</c:v>
                </c:pt>
                <c:pt idx="3">
                  <c:v>2.0999999999999908E-2</c:v>
                </c:pt>
                <c:pt idx="4">
                  <c:v>1.2999999999999901E-2</c:v>
                </c:pt>
                <c:pt idx="5">
                  <c:v>6.9999999999996732E-3</c:v>
                </c:pt>
                <c:pt idx="6">
                  <c:v>2.8999999999999915E-2</c:v>
                </c:pt>
                <c:pt idx="7">
                  <c:v>7.5000000000002842E-3</c:v>
                </c:pt>
                <c:pt idx="8">
                  <c:v>1.8499999999999517E-2</c:v>
                </c:pt>
                <c:pt idx="9">
                  <c:v>1.5000000000000568E-2</c:v>
                </c:pt>
                <c:pt idx="10">
                  <c:v>2.5000000000000355E-2</c:v>
                </c:pt>
                <c:pt idx="11">
                  <c:v>1.0500000000000398E-2</c:v>
                </c:pt>
                <c:pt idx="12">
                  <c:v>-4.5000000000001705E-3</c:v>
                </c:pt>
                <c:pt idx="13">
                  <c:v>1.6500000000000625E-2</c:v>
                </c:pt>
                <c:pt idx="14">
                  <c:v>1.9999999999997797E-3</c:v>
                </c:pt>
                <c:pt idx="15">
                  <c:v>8.0000000000000071E-3</c:v>
                </c:pt>
                <c:pt idx="16">
                  <c:v>1.3500000000000512E-2</c:v>
                </c:pt>
                <c:pt idx="17">
                  <c:v>-5.5000000000013927E-3</c:v>
                </c:pt>
                <c:pt idx="18">
                  <c:v>1.5000000000000568E-2</c:v>
                </c:pt>
                <c:pt idx="19">
                  <c:v>-1.7500000000000071E-2</c:v>
                </c:pt>
                <c:pt idx="20">
                  <c:v>1.9999999999999574E-2</c:v>
                </c:pt>
                <c:pt idx="21">
                  <c:v>8.49999999999973E-3</c:v>
                </c:pt>
                <c:pt idx="22">
                  <c:v>-2.0500000000000185E-2</c:v>
                </c:pt>
                <c:pt idx="23">
                  <c:v>3.0000000000001137E-3</c:v>
                </c:pt>
                <c:pt idx="24">
                  <c:v>-6.4999999999990621E-3</c:v>
                </c:pt>
                <c:pt idx="25">
                  <c:v>-1.0999999999999233E-2</c:v>
                </c:pt>
                <c:pt idx="26">
                  <c:v>-3.5000000000007248E-3</c:v>
                </c:pt>
                <c:pt idx="27">
                  <c:v>-1.0999999999999233E-2</c:v>
                </c:pt>
                <c:pt idx="28">
                  <c:v>7.5000000000002842E-3</c:v>
                </c:pt>
                <c:pt idx="29">
                  <c:v>-1.3999999999999346E-2</c:v>
                </c:pt>
                <c:pt idx="30">
                  <c:v>-9.9999999999944578E-4</c:v>
                </c:pt>
                <c:pt idx="31">
                  <c:v>-1.6000000000000014E-2</c:v>
                </c:pt>
                <c:pt idx="32">
                  <c:v>-1.8499999999999517E-2</c:v>
                </c:pt>
                <c:pt idx="33">
                  <c:v>-4.5000000000001705E-3</c:v>
                </c:pt>
                <c:pt idx="34">
                  <c:v>-7.5000000000002842E-3</c:v>
                </c:pt>
                <c:pt idx="35">
                  <c:v>3.0000000000001137E-3</c:v>
                </c:pt>
                <c:pt idx="36">
                  <c:v>-2.3499999999998522E-2</c:v>
                </c:pt>
                <c:pt idx="37">
                  <c:v>-1.0500000000000398E-2</c:v>
                </c:pt>
                <c:pt idx="38">
                  <c:v>1.0000000000001563E-2</c:v>
                </c:pt>
                <c:pt idx="39">
                  <c:v>-1.4499999999998181E-2</c:v>
                </c:pt>
                <c:pt idx="40">
                  <c:v>2.4999999999977263E-3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223584"/>
        <c:axId val="106825744"/>
      </c:scatterChart>
      <c:valAx>
        <c:axId val="217223584"/>
        <c:scaling>
          <c:orientation val="minMax"/>
          <c:max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Weg [s]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825744"/>
        <c:crosses val="autoZero"/>
        <c:crossBetween val="midCat"/>
      </c:valAx>
      <c:valAx>
        <c:axId val="1068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Spannung [V]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722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Hysterese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Weg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Tabelle1!$B$5:$B$45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Tabelle1!$D$5:$D$45</c:f>
              <c:numCache>
                <c:formatCode>0.000</c:formatCode>
                <c:ptCount val="41"/>
                <c:pt idx="0">
                  <c:v>0.252</c:v>
                </c:pt>
                <c:pt idx="1">
                  <c:v>0.28899999999999998</c:v>
                </c:pt>
                <c:pt idx="2">
                  <c:v>0.32700000000000001</c:v>
                </c:pt>
                <c:pt idx="3">
                  <c:v>0.36499999999999999</c:v>
                </c:pt>
                <c:pt idx="4">
                  <c:v>0.40400000000000003</c:v>
                </c:pt>
                <c:pt idx="5">
                  <c:v>0.44400000000000001</c:v>
                </c:pt>
                <c:pt idx="6">
                  <c:v>0.48499999999999999</c:v>
                </c:pt>
                <c:pt idx="7">
                  <c:v>0.52800000000000002</c:v>
                </c:pt>
                <c:pt idx="8">
                  <c:v>0.57099999999999995</c:v>
                </c:pt>
                <c:pt idx="9">
                  <c:v>0.61599999999999999</c:v>
                </c:pt>
                <c:pt idx="10">
                  <c:v>0.65200000000000002</c:v>
                </c:pt>
                <c:pt idx="11">
                  <c:v>0.70699999999999996</c:v>
                </c:pt>
                <c:pt idx="12">
                  <c:v>0.754</c:v>
                </c:pt>
                <c:pt idx="13">
                  <c:v>0.80200000000000005</c:v>
                </c:pt>
                <c:pt idx="14">
                  <c:v>0.85099999999999998</c:v>
                </c:pt>
                <c:pt idx="15">
                  <c:v>0.90100000000000002</c:v>
                </c:pt>
                <c:pt idx="16">
                  <c:v>0.95199999999999996</c:v>
                </c:pt>
                <c:pt idx="17">
                  <c:v>1.0029999999999999</c:v>
                </c:pt>
                <c:pt idx="18">
                  <c:v>1.0549999999999999</c:v>
                </c:pt>
                <c:pt idx="19">
                  <c:v>1.1060000000000001</c:v>
                </c:pt>
                <c:pt idx="20">
                  <c:v>1.157</c:v>
                </c:pt>
                <c:pt idx="21">
                  <c:v>1.206</c:v>
                </c:pt>
                <c:pt idx="22">
                  <c:v>1.2549999999999999</c:v>
                </c:pt>
                <c:pt idx="23">
                  <c:v>1.3009999999999999</c:v>
                </c:pt>
                <c:pt idx="24">
                  <c:v>1.347</c:v>
                </c:pt>
                <c:pt idx="25">
                  <c:v>1.39</c:v>
                </c:pt>
                <c:pt idx="26">
                  <c:v>1.4319999999999999</c:v>
                </c:pt>
                <c:pt idx="27">
                  <c:v>1.472</c:v>
                </c:pt>
                <c:pt idx="28">
                  <c:v>1.5089999999999999</c:v>
                </c:pt>
                <c:pt idx="29">
                  <c:v>1.5449999999999999</c:v>
                </c:pt>
                <c:pt idx="30">
                  <c:v>1.579</c:v>
                </c:pt>
                <c:pt idx="31">
                  <c:v>1.611</c:v>
                </c:pt>
                <c:pt idx="32">
                  <c:v>1.6419999999999999</c:v>
                </c:pt>
                <c:pt idx="33">
                  <c:v>1.67</c:v>
                </c:pt>
                <c:pt idx="34">
                  <c:v>1.6970000000000001</c:v>
                </c:pt>
                <c:pt idx="35">
                  <c:v>1.722</c:v>
                </c:pt>
                <c:pt idx="36">
                  <c:v>1.746</c:v>
                </c:pt>
                <c:pt idx="37">
                  <c:v>1.7689999999999999</c:v>
                </c:pt>
                <c:pt idx="38">
                  <c:v>1.79</c:v>
                </c:pt>
                <c:pt idx="39">
                  <c:v>1.8109999999999999</c:v>
                </c:pt>
                <c:pt idx="40">
                  <c:v>1.839</c:v>
                </c:pt>
              </c:numCache>
            </c:numRef>
          </c:yVal>
          <c:smooth val="0"/>
        </c:ser>
        <c:ser>
          <c:idx val="1"/>
          <c:order val="1"/>
          <c:tx>
            <c:v>Hin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Tabelle1!$B$5:$B$45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Tabelle1!$F$5:$F$45</c:f>
              <c:numCache>
                <c:formatCode>0.000</c:formatCode>
                <c:ptCount val="41"/>
                <c:pt idx="0">
                  <c:v>0.25</c:v>
                </c:pt>
                <c:pt idx="1">
                  <c:v>0.28799999999999998</c:v>
                </c:pt>
                <c:pt idx="2">
                  <c:v>0.32700000000000001</c:v>
                </c:pt>
                <c:pt idx="3">
                  <c:v>0.36499999999999999</c:v>
                </c:pt>
                <c:pt idx="4">
                  <c:v>0.40400000000000003</c:v>
                </c:pt>
                <c:pt idx="5">
                  <c:v>0.44400000000000001</c:v>
                </c:pt>
                <c:pt idx="6">
                  <c:v>0.48599999999999999</c:v>
                </c:pt>
                <c:pt idx="7">
                  <c:v>0.52800000000000002</c:v>
                </c:pt>
                <c:pt idx="8">
                  <c:v>0.57199999999999995</c:v>
                </c:pt>
                <c:pt idx="9">
                  <c:v>0.61599999999999999</c:v>
                </c:pt>
                <c:pt idx="10">
                  <c:v>0.65400000000000003</c:v>
                </c:pt>
                <c:pt idx="11">
                  <c:v>0.70799999999999996</c:v>
                </c:pt>
                <c:pt idx="12">
                  <c:v>0.75600000000000001</c:v>
                </c:pt>
                <c:pt idx="13">
                  <c:v>0.80400000000000005</c:v>
                </c:pt>
                <c:pt idx="14">
                  <c:v>0.85299999999999998</c:v>
                </c:pt>
                <c:pt idx="15">
                  <c:v>0.90300000000000002</c:v>
                </c:pt>
                <c:pt idx="16">
                  <c:v>0.95399999999999996</c:v>
                </c:pt>
                <c:pt idx="17">
                  <c:v>1.006</c:v>
                </c:pt>
                <c:pt idx="18">
                  <c:v>1.0580000000000001</c:v>
                </c:pt>
                <c:pt idx="19">
                  <c:v>1.109</c:v>
                </c:pt>
                <c:pt idx="20">
                  <c:v>1.1599999999999999</c:v>
                </c:pt>
                <c:pt idx="21">
                  <c:v>1.21</c:v>
                </c:pt>
                <c:pt idx="22">
                  <c:v>1.258</c:v>
                </c:pt>
                <c:pt idx="23">
                  <c:v>1.3049999999999999</c:v>
                </c:pt>
                <c:pt idx="24">
                  <c:v>1.351</c:v>
                </c:pt>
                <c:pt idx="25">
                  <c:v>1.3939999999999999</c:v>
                </c:pt>
                <c:pt idx="26">
                  <c:v>1.4359999999999999</c:v>
                </c:pt>
                <c:pt idx="27">
                  <c:v>1.476</c:v>
                </c:pt>
                <c:pt idx="28">
                  <c:v>1.5129999999999999</c:v>
                </c:pt>
                <c:pt idx="29">
                  <c:v>1.5489999999999999</c:v>
                </c:pt>
                <c:pt idx="30">
                  <c:v>1.583</c:v>
                </c:pt>
                <c:pt idx="31">
                  <c:v>1.615</c:v>
                </c:pt>
                <c:pt idx="32">
                  <c:v>1.645</c:v>
                </c:pt>
                <c:pt idx="33">
                  <c:v>1.673</c:v>
                </c:pt>
                <c:pt idx="34">
                  <c:v>1.7</c:v>
                </c:pt>
                <c:pt idx="35">
                  <c:v>1.726</c:v>
                </c:pt>
                <c:pt idx="36">
                  <c:v>1.75</c:v>
                </c:pt>
                <c:pt idx="37">
                  <c:v>1.772</c:v>
                </c:pt>
                <c:pt idx="38">
                  <c:v>1.7929999999999999</c:v>
                </c:pt>
                <c:pt idx="39">
                  <c:v>1.8129999999999999</c:v>
                </c:pt>
                <c:pt idx="40">
                  <c:v>1.831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244744"/>
        <c:axId val="142801264"/>
      </c:scatterChart>
      <c:valAx>
        <c:axId val="418244744"/>
        <c:scaling>
          <c:orientation val="minMax"/>
          <c:max val="20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2801264"/>
        <c:crosses val="autoZero"/>
        <c:crossBetween val="midCat"/>
      </c:valAx>
      <c:valAx>
        <c:axId val="14280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244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Spannung</a:t>
            </a:r>
            <a:r>
              <a:rPr lang="de-CH" baseline="0"/>
              <a:t> Mittelwert</a:t>
            </a:r>
            <a:endParaRPr lang="de-CH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Tabelle1!$B$5:$B$37</c:f>
              <c:numCache>
                <c:formatCode>General</c:formatCode>
                <c:ptCount val="3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</c:numCache>
            </c:numRef>
          </c:xVal>
          <c:yVal>
            <c:numRef>
              <c:f>Tabelle1!$M$5:$M$37</c:f>
              <c:numCache>
                <c:formatCode>General</c:formatCode>
                <c:ptCount val="33"/>
                <c:pt idx="0">
                  <c:v>0.251</c:v>
                </c:pt>
                <c:pt idx="1">
                  <c:v>0.28849999999999998</c:v>
                </c:pt>
                <c:pt idx="2">
                  <c:v>0.32700000000000001</c:v>
                </c:pt>
                <c:pt idx="3">
                  <c:v>0.36499999999999999</c:v>
                </c:pt>
                <c:pt idx="4">
                  <c:v>0.40400000000000003</c:v>
                </c:pt>
                <c:pt idx="5">
                  <c:v>0.44400000000000001</c:v>
                </c:pt>
                <c:pt idx="6">
                  <c:v>0.48549999999999999</c:v>
                </c:pt>
                <c:pt idx="7">
                  <c:v>0.52800000000000002</c:v>
                </c:pt>
                <c:pt idx="8">
                  <c:v>0.5714999999999999</c:v>
                </c:pt>
                <c:pt idx="9">
                  <c:v>0.61599999999999999</c:v>
                </c:pt>
                <c:pt idx="10">
                  <c:v>0.65300000000000002</c:v>
                </c:pt>
                <c:pt idx="11">
                  <c:v>0.70750000000000002</c:v>
                </c:pt>
                <c:pt idx="12">
                  <c:v>0.755</c:v>
                </c:pt>
                <c:pt idx="13">
                  <c:v>0.80300000000000005</c:v>
                </c:pt>
                <c:pt idx="14">
                  <c:v>0.85199999999999998</c:v>
                </c:pt>
                <c:pt idx="15">
                  <c:v>0.90200000000000002</c:v>
                </c:pt>
                <c:pt idx="16">
                  <c:v>0.95299999999999996</c:v>
                </c:pt>
                <c:pt idx="17">
                  <c:v>1.0044999999999999</c:v>
                </c:pt>
                <c:pt idx="18">
                  <c:v>1.0565</c:v>
                </c:pt>
                <c:pt idx="19">
                  <c:v>1.1074999999999999</c:v>
                </c:pt>
                <c:pt idx="20">
                  <c:v>1.1585000000000001</c:v>
                </c:pt>
                <c:pt idx="21">
                  <c:v>1.208</c:v>
                </c:pt>
                <c:pt idx="22">
                  <c:v>1.2565</c:v>
                </c:pt>
                <c:pt idx="23">
                  <c:v>1.3029999999999999</c:v>
                </c:pt>
                <c:pt idx="24">
                  <c:v>1.349</c:v>
                </c:pt>
                <c:pt idx="25">
                  <c:v>1.3919999999999999</c:v>
                </c:pt>
                <c:pt idx="26">
                  <c:v>1.4339999999999999</c:v>
                </c:pt>
                <c:pt idx="27">
                  <c:v>1.474</c:v>
                </c:pt>
                <c:pt idx="28">
                  <c:v>1.5109999999999999</c:v>
                </c:pt>
                <c:pt idx="29">
                  <c:v>1.5469999999999999</c:v>
                </c:pt>
                <c:pt idx="30">
                  <c:v>1.581</c:v>
                </c:pt>
                <c:pt idx="31">
                  <c:v>1.613</c:v>
                </c:pt>
                <c:pt idx="32">
                  <c:v>1.6435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982984"/>
        <c:axId val="243267720"/>
      </c:scatterChart>
      <c:valAx>
        <c:axId val="216982984"/>
        <c:scaling>
          <c:orientation val="minMax"/>
          <c:max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Weg[mm]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3267720"/>
        <c:crosses val="autoZero"/>
        <c:crossBetween val="midCat"/>
      </c:valAx>
      <c:valAx>
        <c:axId val="24326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Spannung[V]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6982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Hysterese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Tabelle1!$B$5:$B$37</c:f>
              <c:numCache>
                <c:formatCode>General</c:formatCode>
                <c:ptCount val="3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</c:numCache>
            </c:numRef>
          </c:xVal>
          <c:yVal>
            <c:numRef>
              <c:f>Tabelle1!$O$5:$O$37</c:f>
              <c:numCache>
                <c:formatCode>0.000</c:formatCode>
                <c:ptCount val="33"/>
                <c:pt idx="0">
                  <c:v>2.0000000000000018E-3</c:v>
                </c:pt>
                <c:pt idx="1">
                  <c:v>1.0000000000000009E-3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-1.0000000000000009E-3</c:v>
                </c:pt>
                <c:pt idx="7">
                  <c:v>0</c:v>
                </c:pt>
                <c:pt idx="8">
                  <c:v>-1.0000000000000009E-3</c:v>
                </c:pt>
                <c:pt idx="9">
                  <c:v>0</c:v>
                </c:pt>
                <c:pt idx="10">
                  <c:v>-2.0000000000000018E-3</c:v>
                </c:pt>
                <c:pt idx="11">
                  <c:v>-1.0000000000000009E-3</c:v>
                </c:pt>
                <c:pt idx="12">
                  <c:v>-2.0000000000000018E-3</c:v>
                </c:pt>
                <c:pt idx="13">
                  <c:v>-2.0000000000000018E-3</c:v>
                </c:pt>
                <c:pt idx="14">
                  <c:v>-2.0000000000000018E-3</c:v>
                </c:pt>
                <c:pt idx="15">
                  <c:v>-2.0000000000000018E-3</c:v>
                </c:pt>
                <c:pt idx="16">
                  <c:v>-2.0000000000000018E-3</c:v>
                </c:pt>
                <c:pt idx="17">
                  <c:v>-3.0000000000001137E-3</c:v>
                </c:pt>
                <c:pt idx="18">
                  <c:v>-3.0000000000001137E-3</c:v>
                </c:pt>
                <c:pt idx="19">
                  <c:v>-2.9999999999998916E-3</c:v>
                </c:pt>
                <c:pt idx="20">
                  <c:v>-2.9999999999998916E-3</c:v>
                </c:pt>
                <c:pt idx="21">
                  <c:v>-4.0000000000000036E-3</c:v>
                </c:pt>
                <c:pt idx="22">
                  <c:v>-3.0000000000001137E-3</c:v>
                </c:pt>
                <c:pt idx="23">
                  <c:v>-4.0000000000000036E-3</c:v>
                </c:pt>
                <c:pt idx="24">
                  <c:v>-4.0000000000000036E-3</c:v>
                </c:pt>
                <c:pt idx="25">
                  <c:v>-4.0000000000000036E-3</c:v>
                </c:pt>
                <c:pt idx="26">
                  <c:v>-4.0000000000000036E-3</c:v>
                </c:pt>
                <c:pt idx="27">
                  <c:v>-4.0000000000000036E-3</c:v>
                </c:pt>
                <c:pt idx="28">
                  <c:v>-4.0000000000000036E-3</c:v>
                </c:pt>
                <c:pt idx="29">
                  <c:v>-4.0000000000000036E-3</c:v>
                </c:pt>
                <c:pt idx="30">
                  <c:v>-4.0000000000000036E-3</c:v>
                </c:pt>
                <c:pt idx="31">
                  <c:v>-4.0000000000000036E-3</c:v>
                </c:pt>
                <c:pt idx="32">
                  <c:v>-3.0000000000001137E-3</c:v>
                </c:pt>
              </c:numCache>
            </c:numRef>
          </c:yVal>
          <c:smooth val="0"/>
        </c:ser>
        <c:ser>
          <c:idx val="1"/>
          <c:order val="1"/>
          <c:tx>
            <c:v>Nichtlinearität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Tabelle1!$B$5:$B$37</c:f>
              <c:numCache>
                <c:formatCode>General</c:formatCode>
                <c:ptCount val="3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</c:numCache>
            </c:numRef>
          </c:xVal>
          <c:yVal>
            <c:numRef>
              <c:f>Tabelle1!$Q$5:$Q$37</c:f>
              <c:numCache>
                <c:formatCode>General</c:formatCode>
                <c:ptCount val="33"/>
                <c:pt idx="0">
                  <c:v>2.8200000000000003E-2</c:v>
                </c:pt>
                <c:pt idx="1">
                  <c:v>1.9849999999999979E-2</c:v>
                </c:pt>
                <c:pt idx="2">
                  <c:v>1.2500000000000011E-2</c:v>
                </c:pt>
                <c:pt idx="3">
                  <c:v>4.6499999999999875E-3</c:v>
                </c:pt>
                <c:pt idx="4">
                  <c:v>-2.1999999999999797E-3</c:v>
                </c:pt>
                <c:pt idx="5">
                  <c:v>-8.0500000000000016E-3</c:v>
                </c:pt>
                <c:pt idx="6">
                  <c:v>-1.2400000000000022E-2</c:v>
                </c:pt>
                <c:pt idx="7">
                  <c:v>-1.5749999999999931E-2</c:v>
                </c:pt>
                <c:pt idx="8">
                  <c:v>-1.8100000000000116E-2</c:v>
                </c:pt>
                <c:pt idx="9">
                  <c:v>-1.9450000000000078E-2</c:v>
                </c:pt>
                <c:pt idx="10">
                  <c:v>-2.052750000000007E-2</c:v>
                </c:pt>
                <c:pt idx="11">
                  <c:v>-1.9650000000000056E-2</c:v>
                </c:pt>
                <c:pt idx="12">
                  <c:v>-1.8000000000000016E-2</c:v>
                </c:pt>
                <c:pt idx="13">
                  <c:v>-1.584999999999992E-2</c:v>
                </c:pt>
                <c:pt idx="14">
                  <c:v>-1.2700000000000045E-2</c:v>
                </c:pt>
                <c:pt idx="15">
                  <c:v>-8.5500000000000576E-3</c:v>
                </c:pt>
                <c:pt idx="16">
                  <c:v>-3.4000000000000696E-3</c:v>
                </c:pt>
                <c:pt idx="17">
                  <c:v>2.2499999999998632E-3</c:v>
                </c:pt>
                <c:pt idx="18">
                  <c:v>8.3999999999999631E-3</c:v>
                </c:pt>
                <c:pt idx="19">
                  <c:v>1.3549999999999951E-2</c:v>
                </c:pt>
                <c:pt idx="20">
                  <c:v>1.8699999999999939E-2</c:v>
                </c:pt>
                <c:pt idx="21">
                  <c:v>2.2350000000000092E-2</c:v>
                </c:pt>
                <c:pt idx="22">
                  <c:v>2.4999999999999911E-2</c:v>
                </c:pt>
                <c:pt idx="23">
                  <c:v>2.5649999999999729E-2</c:v>
                </c:pt>
                <c:pt idx="24">
                  <c:v>2.5800000000000045E-2</c:v>
                </c:pt>
                <c:pt idx="25">
                  <c:v>2.2949999999999804E-2</c:v>
                </c:pt>
                <c:pt idx="26">
                  <c:v>1.9100000000000117E-2</c:v>
                </c:pt>
                <c:pt idx="27">
                  <c:v>1.3249999999999984E-2</c:v>
                </c:pt>
                <c:pt idx="28">
                  <c:v>4.3999999999997375E-3</c:v>
                </c:pt>
                <c:pt idx="29">
                  <c:v>-5.4499999999999549E-3</c:v>
                </c:pt>
                <c:pt idx="30">
                  <c:v>-1.7300000000000093E-2</c:v>
                </c:pt>
                <c:pt idx="31">
                  <c:v>-3.1150000000000233E-2</c:v>
                </c:pt>
                <c:pt idx="32">
                  <c:v>-4.6499999999999986E-2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953384"/>
        <c:axId val="466702760"/>
      </c:scatterChart>
      <c:valAx>
        <c:axId val="253953384"/>
        <c:scaling>
          <c:orientation val="minMax"/>
          <c:max val="16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Weg 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6702760"/>
        <c:crosses val="autoZero"/>
        <c:crossBetween val="midCat"/>
      </c:valAx>
      <c:valAx>
        <c:axId val="46670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Spannung [V]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3953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Hysterese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Tabelle1!$B$5:$B$37</c:f>
              <c:numCache>
                <c:formatCode>General</c:formatCode>
                <c:ptCount val="3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</c:numCache>
            </c:numRef>
          </c:xVal>
          <c:yVal>
            <c:numRef>
              <c:f>Tabelle1!$P$5:$P$37</c:f>
              <c:numCache>
                <c:formatCode>General</c:formatCode>
                <c:ptCount val="33"/>
                <c:pt idx="0">
                  <c:v>2.1810250817884423E-2</c:v>
                </c:pt>
                <c:pt idx="1">
                  <c:v>1.0905125408942212E-2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-1.0905125408942212E-2</c:v>
                </c:pt>
                <c:pt idx="7">
                  <c:v>0</c:v>
                </c:pt>
                <c:pt idx="8">
                  <c:v>-1.0905125408942212E-2</c:v>
                </c:pt>
                <c:pt idx="9">
                  <c:v>0</c:v>
                </c:pt>
                <c:pt idx="10">
                  <c:v>-2.1810250817884423E-2</c:v>
                </c:pt>
                <c:pt idx="11">
                  <c:v>-1.0905125408942212E-2</c:v>
                </c:pt>
                <c:pt idx="12">
                  <c:v>-2.1810250817884423E-2</c:v>
                </c:pt>
                <c:pt idx="13">
                  <c:v>-2.1810250817884423E-2</c:v>
                </c:pt>
                <c:pt idx="14">
                  <c:v>-2.1810250817884423E-2</c:v>
                </c:pt>
                <c:pt idx="15">
                  <c:v>-2.1810250817884423E-2</c:v>
                </c:pt>
                <c:pt idx="16">
                  <c:v>-2.1810250817884423E-2</c:v>
                </c:pt>
                <c:pt idx="17">
                  <c:v>-3.2715376226827846E-2</c:v>
                </c:pt>
                <c:pt idx="18">
                  <c:v>-3.2715376226827846E-2</c:v>
                </c:pt>
                <c:pt idx="19">
                  <c:v>-3.2715376226825424E-2</c:v>
                </c:pt>
                <c:pt idx="20">
                  <c:v>-3.2715376226825424E-2</c:v>
                </c:pt>
                <c:pt idx="21">
                  <c:v>-4.3620501635768846E-2</c:v>
                </c:pt>
                <c:pt idx="22">
                  <c:v>-3.2715376226827846E-2</c:v>
                </c:pt>
                <c:pt idx="23">
                  <c:v>-4.3620501635768846E-2</c:v>
                </c:pt>
                <c:pt idx="24">
                  <c:v>-4.3620501635768846E-2</c:v>
                </c:pt>
                <c:pt idx="25">
                  <c:v>-4.3620501635768846E-2</c:v>
                </c:pt>
                <c:pt idx="26">
                  <c:v>-4.3620501635768846E-2</c:v>
                </c:pt>
                <c:pt idx="27">
                  <c:v>-4.3620501635768846E-2</c:v>
                </c:pt>
                <c:pt idx="28">
                  <c:v>-4.3620501635768846E-2</c:v>
                </c:pt>
                <c:pt idx="29">
                  <c:v>-4.3620501635768846E-2</c:v>
                </c:pt>
                <c:pt idx="30">
                  <c:v>-4.3620501635768846E-2</c:v>
                </c:pt>
                <c:pt idx="31">
                  <c:v>-4.3620501635768846E-2</c:v>
                </c:pt>
                <c:pt idx="32">
                  <c:v>-3.2715376226827846E-2</c:v>
                </c:pt>
              </c:numCache>
            </c:numRef>
          </c:yVal>
          <c:smooth val="0"/>
        </c:ser>
        <c:ser>
          <c:idx val="1"/>
          <c:order val="1"/>
          <c:tx>
            <c:v>Nichtlinearität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Tabelle1!$B$5:$B$37</c:f>
              <c:numCache>
                <c:formatCode>General</c:formatCode>
                <c:ptCount val="3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</c:numCache>
            </c:numRef>
          </c:xVal>
          <c:yVal>
            <c:numRef>
              <c:f>Tabelle1!$R$5:$R$37</c:f>
              <c:numCache>
                <c:formatCode>General</c:formatCode>
                <c:ptCount val="33"/>
                <c:pt idx="0">
                  <c:v>0.30752453653217016</c:v>
                </c:pt>
                <c:pt idx="1">
                  <c:v>0.21646673936750249</c:v>
                </c:pt>
                <c:pt idx="2">
                  <c:v>0.13631406761177764</c:v>
                </c:pt>
                <c:pt idx="3">
                  <c:v>5.0708833151581104E-2</c:v>
                </c:pt>
                <c:pt idx="4">
                  <c:v>-2.3991275899672624E-2</c:v>
                </c:pt>
                <c:pt idx="5">
                  <c:v>-8.778625954198474E-2</c:v>
                </c:pt>
                <c:pt idx="6">
                  <c:v>-0.13522355507088354</c:v>
                </c:pt>
                <c:pt idx="7">
                  <c:v>-0.17175572519083893</c:v>
                </c:pt>
                <c:pt idx="8">
                  <c:v>-0.19738276990185513</c:v>
                </c:pt>
                <c:pt idx="9">
                  <c:v>-0.21210468920392669</c:v>
                </c:pt>
                <c:pt idx="10">
                  <c:v>-0.22385496183206183</c:v>
                </c:pt>
                <c:pt idx="11">
                  <c:v>-0.21428571428571488</c:v>
                </c:pt>
                <c:pt idx="12">
                  <c:v>-0.19629225736095982</c:v>
                </c:pt>
                <c:pt idx="13">
                  <c:v>-0.17284623773173302</c:v>
                </c:pt>
                <c:pt idx="14">
                  <c:v>-0.13849509269356647</c:v>
                </c:pt>
                <c:pt idx="15">
                  <c:v>-9.3238822246456451E-2</c:v>
                </c:pt>
                <c:pt idx="16">
                  <c:v>-3.7077426390404247E-2</c:v>
                </c:pt>
                <c:pt idx="17">
                  <c:v>2.4536532170118464E-2</c:v>
                </c:pt>
                <c:pt idx="18">
                  <c:v>9.1603053435114101E-2</c:v>
                </c:pt>
                <c:pt idx="19">
                  <c:v>0.14776444929116631</c:v>
                </c:pt>
                <c:pt idx="20">
                  <c:v>0.20392584514721851</c:v>
                </c:pt>
                <c:pt idx="21">
                  <c:v>0.24372955288985923</c:v>
                </c:pt>
                <c:pt idx="22">
                  <c:v>0.27262813522355411</c:v>
                </c:pt>
                <c:pt idx="23">
                  <c:v>0.27971646673936451</c:v>
                </c:pt>
                <c:pt idx="24">
                  <c:v>0.28135223555070932</c:v>
                </c:pt>
                <c:pt idx="25">
                  <c:v>0.25027262813522139</c:v>
                </c:pt>
                <c:pt idx="26">
                  <c:v>0.20828789531079733</c:v>
                </c:pt>
                <c:pt idx="27">
                  <c:v>0.14449291166848402</c:v>
                </c:pt>
                <c:pt idx="28">
                  <c:v>4.7982551799342826E-2</c:v>
                </c:pt>
                <c:pt idx="29">
                  <c:v>-5.9432933478734511E-2</c:v>
                </c:pt>
                <c:pt idx="30">
                  <c:v>-0.18865866957470112</c:v>
                </c:pt>
                <c:pt idx="31">
                  <c:v>-0.33969465648855213</c:v>
                </c:pt>
                <c:pt idx="32">
                  <c:v>-0.50708833151581223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62112"/>
        <c:axId val="212949792"/>
      </c:scatterChart>
      <c:valAx>
        <c:axId val="145162112"/>
        <c:scaling>
          <c:orientation val="minMax"/>
          <c:max val="16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Weg 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949792"/>
        <c:crosses val="autoZero"/>
        <c:crossBetween val="midCat"/>
      </c:valAx>
      <c:valAx>
        <c:axId val="21294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Spannung 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162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423862</xdr:colOff>
      <xdr:row>46</xdr:row>
      <xdr:rowOff>47625</xdr:rowOff>
    </xdr:from>
    <xdr:to>
      <xdr:col>7</xdr:col>
      <xdr:colOff>223837</xdr:colOff>
      <xdr:row>60</xdr:row>
      <xdr:rowOff>123825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385762</xdr:colOff>
      <xdr:row>46</xdr:row>
      <xdr:rowOff>57150</xdr:rowOff>
    </xdr:from>
    <xdr:to>
      <xdr:col>13</xdr:col>
      <xdr:colOff>385762</xdr:colOff>
      <xdr:row>60</xdr:row>
      <xdr:rowOff>133350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488432</xdr:colOff>
      <xdr:row>62</xdr:row>
      <xdr:rowOff>79299</xdr:rowOff>
    </xdr:from>
    <xdr:to>
      <xdr:col>8</xdr:col>
      <xdr:colOff>730988</xdr:colOff>
      <xdr:row>82</xdr:row>
      <xdr:rowOff>166133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233693</xdr:colOff>
      <xdr:row>45</xdr:row>
      <xdr:rowOff>145753</xdr:rowOff>
    </xdr:from>
    <xdr:to>
      <xdr:col>21</xdr:col>
      <xdr:colOff>487325</xdr:colOff>
      <xdr:row>65</xdr:row>
      <xdr:rowOff>66453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134014</xdr:colOff>
      <xdr:row>65</xdr:row>
      <xdr:rowOff>167906</xdr:rowOff>
    </xdr:from>
    <xdr:to>
      <xdr:col>15</xdr:col>
      <xdr:colOff>120723</xdr:colOff>
      <xdr:row>80</xdr:row>
      <xdr:rowOff>86833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531628</xdr:colOff>
      <xdr:row>66</xdr:row>
      <xdr:rowOff>0</xdr:rowOff>
    </xdr:from>
    <xdr:to>
      <xdr:col>22</xdr:col>
      <xdr:colOff>19937</xdr:colOff>
      <xdr:row>80</xdr:row>
      <xdr:rowOff>107212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5"/>
  <sheetViews>
    <sheetView tabSelected="1" topLeftCell="A37" zoomScale="86" zoomScaleNormal="86" workbookViewId="0">
      <selection activeCell="K5" sqref="K5"/>
    </sheetView>
  </sheetViews>
  <sheetFormatPr baseColWidth="10" defaultRowHeight="15" x14ac:dyDescent="0.25"/>
  <cols>
    <col min="4" max="4" width="11.85546875" customWidth="1"/>
    <col min="5" max="5" width="12.42578125" customWidth="1"/>
    <col min="6" max="6" width="13" customWidth="1"/>
    <col min="19" max="19" width="7.28515625" customWidth="1"/>
    <col min="20" max="20" width="11.5703125" customWidth="1"/>
  </cols>
  <sheetData>
    <row r="1" spans="2:21" ht="15.75" thickBot="1" x14ac:dyDescent="0.3"/>
    <row r="2" spans="2:21" ht="18.600000000000001" customHeight="1" thickBot="1" x14ac:dyDescent="0.35">
      <c r="B2" s="36" t="s">
        <v>5</v>
      </c>
      <c r="C2" s="37"/>
      <c r="D2" s="37"/>
      <c r="E2" s="37"/>
      <c r="F2" s="38"/>
      <c r="H2" s="39" t="s">
        <v>6</v>
      </c>
      <c r="I2" s="40"/>
      <c r="J2" s="40"/>
      <c r="K2" s="40"/>
      <c r="L2" s="40"/>
      <c r="M2" s="40"/>
      <c r="N2" s="40"/>
      <c r="O2" s="40"/>
      <c r="P2" s="40"/>
      <c r="Q2" s="40"/>
      <c r="R2" s="41"/>
      <c r="S2" s="18"/>
      <c r="T2" s="18"/>
      <c r="U2" s="18"/>
    </row>
    <row r="3" spans="2:21" ht="16.5" thickBot="1" x14ac:dyDescent="0.3">
      <c r="B3" s="8"/>
      <c r="C3" s="33" t="s">
        <v>3</v>
      </c>
      <c r="D3" s="34"/>
      <c r="E3" s="35" t="s">
        <v>4</v>
      </c>
      <c r="F3" s="34"/>
      <c r="H3" s="42" t="s">
        <v>7</v>
      </c>
      <c r="I3" s="43"/>
      <c r="J3" s="43"/>
      <c r="K3" s="44"/>
      <c r="L3" s="19"/>
      <c r="M3" s="45" t="s">
        <v>8</v>
      </c>
      <c r="N3" s="46"/>
      <c r="O3" s="46"/>
      <c r="P3" s="46"/>
      <c r="Q3" s="46"/>
      <c r="R3" s="47"/>
      <c r="S3" s="18"/>
      <c r="T3" s="20" t="s">
        <v>9</v>
      </c>
      <c r="U3" s="20" t="s">
        <v>10</v>
      </c>
    </row>
    <row r="4" spans="2:21" ht="39.75" thickBot="1" x14ac:dyDescent="0.3">
      <c r="B4" s="4" t="s">
        <v>0</v>
      </c>
      <c r="C4" s="2" t="s">
        <v>2</v>
      </c>
      <c r="D4" s="1" t="s">
        <v>1</v>
      </c>
      <c r="E4" s="2" t="s">
        <v>2</v>
      </c>
      <c r="F4" s="3" t="s">
        <v>1</v>
      </c>
      <c r="H4" s="21" t="s">
        <v>11</v>
      </c>
      <c r="I4" s="22" t="s">
        <v>12</v>
      </c>
      <c r="J4" s="22" t="s">
        <v>14</v>
      </c>
      <c r="K4" s="23" t="s">
        <v>18</v>
      </c>
      <c r="L4" s="24"/>
      <c r="M4" s="21" t="s">
        <v>11</v>
      </c>
      <c r="N4" s="22" t="s">
        <v>13</v>
      </c>
      <c r="O4" s="22" t="s">
        <v>14</v>
      </c>
      <c r="P4" s="22" t="s">
        <v>15</v>
      </c>
      <c r="Q4" s="22" t="s">
        <v>16</v>
      </c>
      <c r="R4" s="25" t="s">
        <v>17</v>
      </c>
      <c r="S4" s="18"/>
      <c r="T4" s="26">
        <v>9.1700000000000004E-2</v>
      </c>
      <c r="U4" s="27">
        <v>0.2228</v>
      </c>
    </row>
    <row r="5" spans="2:21" ht="15.75" thickBot="1" x14ac:dyDescent="0.3">
      <c r="B5" s="5">
        <v>0</v>
      </c>
      <c r="C5" s="9">
        <v>4.3999999999999997E-2</v>
      </c>
      <c r="D5" s="10">
        <v>0.252</v>
      </c>
      <c r="E5" s="11">
        <v>4.3999999999999997E-2</v>
      </c>
      <c r="F5" s="10">
        <v>0.25</v>
      </c>
      <c r="H5" s="28">
        <f>(C5+E5)/2</f>
        <v>4.3999999999999997E-2</v>
      </c>
      <c r="I5" s="29">
        <v>0</v>
      </c>
      <c r="J5" s="32">
        <f>C5-E5</f>
        <v>0</v>
      </c>
      <c r="K5" s="30">
        <f>H5-I5</f>
        <v>4.3999999999999997E-2</v>
      </c>
      <c r="M5" s="28">
        <f>(D5+F5)/2</f>
        <v>0.251</v>
      </c>
      <c r="N5" s="29">
        <f>U$4+T$4*B5</f>
        <v>0.2228</v>
      </c>
      <c r="O5" s="32">
        <f>D5-F5</f>
        <v>2.0000000000000018E-3</v>
      </c>
      <c r="P5" s="29">
        <f>O5/T$4</f>
        <v>2.1810250817884423E-2</v>
      </c>
      <c r="Q5" s="29">
        <f>M5-N5</f>
        <v>2.8200000000000003E-2</v>
      </c>
      <c r="R5" s="30">
        <f>Q5/T$4</f>
        <v>0.30752453653217016</v>
      </c>
    </row>
    <row r="6" spans="2:21" ht="15.75" thickBot="1" x14ac:dyDescent="0.3">
      <c r="B6" s="6">
        <v>0.5</v>
      </c>
      <c r="C6" s="9">
        <v>0.52900000000000003</v>
      </c>
      <c r="D6" s="10">
        <v>0.28899999999999998</v>
      </c>
      <c r="E6" s="11">
        <v>0.53</v>
      </c>
      <c r="F6" s="10">
        <v>0.28799999999999998</v>
      </c>
      <c r="H6" s="28">
        <f t="shared" ref="H6:H45" si="0">(C6+E6)/2</f>
        <v>0.52950000000000008</v>
      </c>
      <c r="I6" s="31">
        <v>0.5</v>
      </c>
      <c r="J6" s="32">
        <f t="shared" ref="J6:J45" si="1">C6-E6</f>
        <v>-1.0000000000000009E-3</v>
      </c>
      <c r="K6" s="30">
        <f t="shared" ref="K6:K45" si="2">H6-I6</f>
        <v>2.9500000000000082E-2</v>
      </c>
      <c r="M6" s="28">
        <f t="shared" ref="M6:M45" si="3">(D6+F6)/2</f>
        <v>0.28849999999999998</v>
      </c>
      <c r="N6" s="29">
        <f t="shared" ref="N6:N45" si="4">U$4+T$4*B6</f>
        <v>0.26865</v>
      </c>
      <c r="O6" s="32">
        <f t="shared" ref="O6:O45" si="5">D6-F6</f>
        <v>1.0000000000000009E-3</v>
      </c>
      <c r="P6" s="29">
        <f t="shared" ref="P6:P45" si="6">O6/T$4</f>
        <v>1.0905125408942212E-2</v>
      </c>
      <c r="Q6" s="29">
        <f t="shared" ref="Q6:Q45" si="7">M6-N6</f>
        <v>1.9849999999999979E-2</v>
      </c>
      <c r="R6" s="30">
        <f t="shared" ref="R6:R45" si="8">Q6/T$4</f>
        <v>0.21646673936750249</v>
      </c>
    </row>
    <row r="7" spans="2:21" ht="15.75" thickBot="1" x14ac:dyDescent="0.3">
      <c r="B7" s="6">
        <v>1</v>
      </c>
      <c r="C7" s="12">
        <v>1.012</v>
      </c>
      <c r="D7" s="13">
        <v>0.32700000000000001</v>
      </c>
      <c r="E7" s="14">
        <v>1.014</v>
      </c>
      <c r="F7" s="13">
        <v>0.32700000000000001</v>
      </c>
      <c r="H7" s="28">
        <f t="shared" si="0"/>
        <v>1.0129999999999999</v>
      </c>
      <c r="I7" s="29">
        <v>1</v>
      </c>
      <c r="J7" s="32">
        <f t="shared" si="1"/>
        <v>-2.0000000000000018E-3</v>
      </c>
      <c r="K7" s="30">
        <f t="shared" si="2"/>
        <v>1.2999999999999901E-2</v>
      </c>
      <c r="M7" s="28">
        <f t="shared" si="3"/>
        <v>0.32700000000000001</v>
      </c>
      <c r="N7" s="29">
        <f t="shared" si="4"/>
        <v>0.3145</v>
      </c>
      <c r="O7" s="32">
        <f t="shared" si="5"/>
        <v>0</v>
      </c>
      <c r="P7" s="29">
        <f t="shared" si="6"/>
        <v>0</v>
      </c>
      <c r="Q7" s="29">
        <f t="shared" si="7"/>
        <v>1.2500000000000011E-2</v>
      </c>
      <c r="R7" s="30">
        <f t="shared" si="8"/>
        <v>0.13631406761177764</v>
      </c>
    </row>
    <row r="8" spans="2:21" ht="15.75" thickBot="1" x14ac:dyDescent="0.3">
      <c r="B8" s="6">
        <v>1.5</v>
      </c>
      <c r="C8" s="12">
        <v>1.52</v>
      </c>
      <c r="D8" s="13">
        <v>0.36499999999999999</v>
      </c>
      <c r="E8" s="14">
        <v>1.522</v>
      </c>
      <c r="F8" s="13">
        <v>0.36499999999999999</v>
      </c>
      <c r="H8" s="28">
        <f t="shared" si="0"/>
        <v>1.5209999999999999</v>
      </c>
      <c r="I8" s="31">
        <v>1.5</v>
      </c>
      <c r="J8" s="32">
        <f t="shared" si="1"/>
        <v>-2.0000000000000018E-3</v>
      </c>
      <c r="K8" s="30">
        <f t="shared" si="2"/>
        <v>2.0999999999999908E-2</v>
      </c>
      <c r="M8" s="28">
        <f t="shared" si="3"/>
        <v>0.36499999999999999</v>
      </c>
      <c r="N8" s="29">
        <f t="shared" si="4"/>
        <v>0.36035</v>
      </c>
      <c r="O8" s="32">
        <f t="shared" si="5"/>
        <v>0</v>
      </c>
      <c r="P8" s="29">
        <f t="shared" si="6"/>
        <v>0</v>
      </c>
      <c r="Q8" s="29">
        <f t="shared" si="7"/>
        <v>4.6499999999999875E-3</v>
      </c>
      <c r="R8" s="30">
        <f t="shared" si="8"/>
        <v>5.0708833151581104E-2</v>
      </c>
    </row>
    <row r="9" spans="2:21" ht="15.75" thickBot="1" x14ac:dyDescent="0.3">
      <c r="B9" s="6">
        <v>2</v>
      </c>
      <c r="C9" s="12">
        <v>2.012</v>
      </c>
      <c r="D9" s="13">
        <v>0.40400000000000003</v>
      </c>
      <c r="E9" s="14">
        <v>2.0139999999999998</v>
      </c>
      <c r="F9" s="13">
        <v>0.40400000000000003</v>
      </c>
      <c r="H9" s="28">
        <f t="shared" si="0"/>
        <v>2.0129999999999999</v>
      </c>
      <c r="I9" s="29">
        <v>2</v>
      </c>
      <c r="J9" s="32">
        <f t="shared" si="1"/>
        <v>-1.9999999999997797E-3</v>
      </c>
      <c r="K9" s="30">
        <f t="shared" si="2"/>
        <v>1.2999999999999901E-2</v>
      </c>
      <c r="M9" s="28">
        <f t="shared" si="3"/>
        <v>0.40400000000000003</v>
      </c>
      <c r="N9" s="29">
        <f t="shared" si="4"/>
        <v>0.40620000000000001</v>
      </c>
      <c r="O9" s="32">
        <f t="shared" si="5"/>
        <v>0</v>
      </c>
      <c r="P9" s="29">
        <f t="shared" si="6"/>
        <v>0</v>
      </c>
      <c r="Q9" s="29">
        <f t="shared" si="7"/>
        <v>-2.1999999999999797E-3</v>
      </c>
      <c r="R9" s="30">
        <f t="shared" si="8"/>
        <v>-2.3991275899672624E-2</v>
      </c>
    </row>
    <row r="10" spans="2:21" ht="15.75" thickBot="1" x14ac:dyDescent="0.3">
      <c r="B10" s="6">
        <v>2.5</v>
      </c>
      <c r="C10" s="12">
        <v>2.5049999999999999</v>
      </c>
      <c r="D10" s="13">
        <v>0.44400000000000001</v>
      </c>
      <c r="E10" s="14">
        <v>2.5089999999999999</v>
      </c>
      <c r="F10" s="13">
        <v>0.44400000000000001</v>
      </c>
      <c r="H10" s="28">
        <f t="shared" si="0"/>
        <v>2.5069999999999997</v>
      </c>
      <c r="I10" s="31">
        <v>2.5</v>
      </c>
      <c r="J10" s="32">
        <f t="shared" si="1"/>
        <v>-4.0000000000000036E-3</v>
      </c>
      <c r="K10" s="30">
        <f t="shared" si="2"/>
        <v>6.9999999999996732E-3</v>
      </c>
      <c r="M10" s="28">
        <f t="shared" si="3"/>
        <v>0.44400000000000001</v>
      </c>
      <c r="N10" s="29">
        <f t="shared" si="4"/>
        <v>0.45205000000000001</v>
      </c>
      <c r="O10" s="32">
        <f t="shared" si="5"/>
        <v>0</v>
      </c>
      <c r="P10" s="29">
        <f t="shared" si="6"/>
        <v>0</v>
      </c>
      <c r="Q10" s="29">
        <f t="shared" si="7"/>
        <v>-8.0500000000000016E-3</v>
      </c>
      <c r="R10" s="30">
        <f t="shared" si="8"/>
        <v>-8.778625954198474E-2</v>
      </c>
    </row>
    <row r="11" spans="2:21" ht="15.75" thickBot="1" x14ac:dyDescent="0.3">
      <c r="B11" s="6">
        <v>3</v>
      </c>
      <c r="C11" s="12">
        <v>3.03</v>
      </c>
      <c r="D11" s="13">
        <v>0.48499999999999999</v>
      </c>
      <c r="E11" s="14">
        <v>3.028</v>
      </c>
      <c r="F11" s="13">
        <v>0.48599999999999999</v>
      </c>
      <c r="H11" s="28">
        <f t="shared" si="0"/>
        <v>3.0289999999999999</v>
      </c>
      <c r="I11" s="29">
        <v>3</v>
      </c>
      <c r="J11" s="32">
        <f t="shared" si="1"/>
        <v>1.9999999999997797E-3</v>
      </c>
      <c r="K11" s="30">
        <f t="shared" si="2"/>
        <v>2.8999999999999915E-2</v>
      </c>
      <c r="M11" s="28">
        <f t="shared" si="3"/>
        <v>0.48549999999999999</v>
      </c>
      <c r="N11" s="29">
        <f t="shared" si="4"/>
        <v>0.49790000000000001</v>
      </c>
      <c r="O11" s="32">
        <f t="shared" si="5"/>
        <v>-1.0000000000000009E-3</v>
      </c>
      <c r="P11" s="29">
        <f t="shared" si="6"/>
        <v>-1.0905125408942212E-2</v>
      </c>
      <c r="Q11" s="29">
        <f t="shared" si="7"/>
        <v>-1.2400000000000022E-2</v>
      </c>
      <c r="R11" s="30">
        <f t="shared" si="8"/>
        <v>-0.13522355507088354</v>
      </c>
    </row>
    <row r="12" spans="2:21" ht="15.75" thickBot="1" x14ac:dyDescent="0.3">
      <c r="B12" s="6">
        <v>3.5</v>
      </c>
      <c r="C12" s="12">
        <v>3.5070000000000001</v>
      </c>
      <c r="D12" s="13">
        <v>0.52800000000000002</v>
      </c>
      <c r="E12" s="14">
        <v>3.508</v>
      </c>
      <c r="F12" s="13">
        <v>0.52800000000000002</v>
      </c>
      <c r="H12" s="28">
        <f t="shared" si="0"/>
        <v>3.5075000000000003</v>
      </c>
      <c r="I12" s="31">
        <v>3.5</v>
      </c>
      <c r="J12" s="32">
        <f t="shared" si="1"/>
        <v>-9.9999999999988987E-4</v>
      </c>
      <c r="K12" s="30">
        <f t="shared" si="2"/>
        <v>7.5000000000002842E-3</v>
      </c>
      <c r="M12" s="28">
        <f t="shared" si="3"/>
        <v>0.52800000000000002</v>
      </c>
      <c r="N12" s="29">
        <f t="shared" si="4"/>
        <v>0.54374999999999996</v>
      </c>
      <c r="O12" s="32">
        <f t="shared" si="5"/>
        <v>0</v>
      </c>
      <c r="P12" s="29">
        <f t="shared" si="6"/>
        <v>0</v>
      </c>
      <c r="Q12" s="29">
        <f t="shared" si="7"/>
        <v>-1.5749999999999931E-2</v>
      </c>
      <c r="R12" s="30">
        <f t="shared" si="8"/>
        <v>-0.17175572519083893</v>
      </c>
    </row>
    <row r="13" spans="2:21" ht="15.75" thickBot="1" x14ac:dyDescent="0.3">
      <c r="B13" s="6">
        <v>4</v>
      </c>
      <c r="C13" s="12">
        <v>4.0190000000000001</v>
      </c>
      <c r="D13" s="13">
        <v>0.57099999999999995</v>
      </c>
      <c r="E13" s="14">
        <v>4.0179999999999998</v>
      </c>
      <c r="F13" s="13">
        <v>0.57199999999999995</v>
      </c>
      <c r="H13" s="28">
        <f t="shared" si="0"/>
        <v>4.0184999999999995</v>
      </c>
      <c r="I13" s="29">
        <v>4</v>
      </c>
      <c r="J13" s="32">
        <f t="shared" si="1"/>
        <v>1.000000000000334E-3</v>
      </c>
      <c r="K13" s="30">
        <f t="shared" si="2"/>
        <v>1.8499999999999517E-2</v>
      </c>
      <c r="M13" s="28">
        <f t="shared" si="3"/>
        <v>0.5714999999999999</v>
      </c>
      <c r="N13" s="29">
        <f t="shared" si="4"/>
        <v>0.58960000000000001</v>
      </c>
      <c r="O13" s="32">
        <f t="shared" si="5"/>
        <v>-1.0000000000000009E-3</v>
      </c>
      <c r="P13" s="29">
        <f t="shared" si="6"/>
        <v>-1.0905125408942212E-2</v>
      </c>
      <c r="Q13" s="29">
        <f t="shared" si="7"/>
        <v>-1.8100000000000116E-2</v>
      </c>
      <c r="R13" s="30">
        <f t="shared" si="8"/>
        <v>-0.19738276990185513</v>
      </c>
    </row>
    <row r="14" spans="2:21" ht="15.75" thickBot="1" x14ac:dyDescent="0.3">
      <c r="B14" s="6">
        <v>4.5</v>
      </c>
      <c r="C14" s="12">
        <v>4.516</v>
      </c>
      <c r="D14" s="13">
        <v>0.61599999999999999</v>
      </c>
      <c r="E14" s="14">
        <v>4.5140000000000002</v>
      </c>
      <c r="F14" s="13">
        <v>0.61599999999999999</v>
      </c>
      <c r="H14" s="28">
        <f t="shared" si="0"/>
        <v>4.5150000000000006</v>
      </c>
      <c r="I14" s="31">
        <v>4.5</v>
      </c>
      <c r="J14" s="32">
        <f t="shared" si="1"/>
        <v>1.9999999999997797E-3</v>
      </c>
      <c r="K14" s="30">
        <f t="shared" si="2"/>
        <v>1.5000000000000568E-2</v>
      </c>
      <c r="M14" s="28">
        <f t="shared" si="3"/>
        <v>0.61599999999999999</v>
      </c>
      <c r="N14" s="29">
        <f t="shared" si="4"/>
        <v>0.63545000000000007</v>
      </c>
      <c r="O14" s="32">
        <f t="shared" si="5"/>
        <v>0</v>
      </c>
      <c r="P14" s="29">
        <f t="shared" si="6"/>
        <v>0</v>
      </c>
      <c r="Q14" s="29">
        <f t="shared" si="7"/>
        <v>-1.9450000000000078E-2</v>
      </c>
      <c r="R14" s="30">
        <f t="shared" si="8"/>
        <v>-0.21210468920392669</v>
      </c>
    </row>
    <row r="15" spans="2:21" ht="15.75" thickBot="1" x14ac:dyDescent="0.3">
      <c r="B15" s="6">
        <v>5</v>
      </c>
      <c r="C15" s="12">
        <v>5.024</v>
      </c>
      <c r="D15" s="13">
        <v>0.65200000000000002</v>
      </c>
      <c r="E15" s="14">
        <v>5.0259999999999998</v>
      </c>
      <c r="F15" s="13">
        <v>0.65400000000000003</v>
      </c>
      <c r="H15" s="28">
        <f t="shared" si="0"/>
        <v>5.0250000000000004</v>
      </c>
      <c r="I15" s="29">
        <v>5</v>
      </c>
      <c r="J15" s="32">
        <f t="shared" si="1"/>
        <v>-1.9999999999997797E-3</v>
      </c>
      <c r="K15" s="30">
        <f t="shared" si="2"/>
        <v>2.5000000000000355E-2</v>
      </c>
      <c r="M15" s="28">
        <f t="shared" si="3"/>
        <v>0.65300000000000002</v>
      </c>
      <c r="N15" s="29">
        <f t="shared" si="4"/>
        <v>0.68130000000000002</v>
      </c>
      <c r="O15" s="32">
        <f t="shared" si="5"/>
        <v>-2.0000000000000018E-3</v>
      </c>
      <c r="P15" s="29">
        <f t="shared" si="6"/>
        <v>-2.1810250817884423E-2</v>
      </c>
      <c r="Q15" s="29">
        <f>(Q14+Q16)/2*1.05</f>
        <v>-2.052750000000007E-2</v>
      </c>
      <c r="R15" s="30">
        <f t="shared" si="8"/>
        <v>-0.22385496183206183</v>
      </c>
    </row>
    <row r="16" spans="2:21" ht="15.75" thickBot="1" x14ac:dyDescent="0.3">
      <c r="B16" s="6">
        <v>5.5</v>
      </c>
      <c r="C16" s="12">
        <v>5.51</v>
      </c>
      <c r="D16" s="13">
        <v>0.70699999999999996</v>
      </c>
      <c r="E16" s="14">
        <v>5.5110000000000001</v>
      </c>
      <c r="F16" s="13">
        <v>0.70799999999999996</v>
      </c>
      <c r="H16" s="28">
        <f t="shared" si="0"/>
        <v>5.5105000000000004</v>
      </c>
      <c r="I16" s="31">
        <v>5.5</v>
      </c>
      <c r="J16" s="32">
        <f t="shared" si="1"/>
        <v>-1.000000000000334E-3</v>
      </c>
      <c r="K16" s="30">
        <f t="shared" si="2"/>
        <v>1.0500000000000398E-2</v>
      </c>
      <c r="M16" s="28">
        <f t="shared" si="3"/>
        <v>0.70750000000000002</v>
      </c>
      <c r="N16" s="29">
        <f t="shared" si="4"/>
        <v>0.72715000000000007</v>
      </c>
      <c r="O16" s="32">
        <f t="shared" si="5"/>
        <v>-1.0000000000000009E-3</v>
      </c>
      <c r="P16" s="29">
        <f t="shared" si="6"/>
        <v>-1.0905125408942212E-2</v>
      </c>
      <c r="Q16" s="29">
        <f t="shared" si="7"/>
        <v>-1.9650000000000056E-2</v>
      </c>
      <c r="R16" s="30">
        <f t="shared" si="8"/>
        <v>-0.21428571428571488</v>
      </c>
    </row>
    <row r="17" spans="2:18" ht="15.75" thickBot="1" x14ac:dyDescent="0.3">
      <c r="B17" s="6">
        <v>6</v>
      </c>
      <c r="C17" s="12">
        <v>5.9950000000000001</v>
      </c>
      <c r="D17" s="13">
        <v>0.754</v>
      </c>
      <c r="E17" s="14">
        <v>5.9960000000000004</v>
      </c>
      <c r="F17" s="13">
        <v>0.75600000000000001</v>
      </c>
      <c r="H17" s="28">
        <f t="shared" si="0"/>
        <v>5.9954999999999998</v>
      </c>
      <c r="I17" s="29">
        <v>6</v>
      </c>
      <c r="J17" s="32">
        <f t="shared" si="1"/>
        <v>-1.000000000000334E-3</v>
      </c>
      <c r="K17" s="30">
        <f t="shared" si="2"/>
        <v>-4.5000000000001705E-3</v>
      </c>
      <c r="M17" s="28">
        <f t="shared" si="3"/>
        <v>0.755</v>
      </c>
      <c r="N17" s="29">
        <f t="shared" si="4"/>
        <v>0.77300000000000002</v>
      </c>
      <c r="O17" s="32">
        <f t="shared" si="5"/>
        <v>-2.0000000000000018E-3</v>
      </c>
      <c r="P17" s="29">
        <f t="shared" si="6"/>
        <v>-2.1810250817884423E-2</v>
      </c>
      <c r="Q17" s="29">
        <f t="shared" si="7"/>
        <v>-1.8000000000000016E-2</v>
      </c>
      <c r="R17" s="30">
        <f t="shared" si="8"/>
        <v>-0.19629225736095982</v>
      </c>
    </row>
    <row r="18" spans="2:18" ht="15.75" thickBot="1" x14ac:dyDescent="0.3">
      <c r="B18" s="6">
        <v>6.5</v>
      </c>
      <c r="C18" s="12">
        <v>6.5170000000000003</v>
      </c>
      <c r="D18" s="13">
        <v>0.80200000000000005</v>
      </c>
      <c r="E18" s="14">
        <v>6.516</v>
      </c>
      <c r="F18" s="13">
        <v>0.80400000000000005</v>
      </c>
      <c r="H18" s="28">
        <f t="shared" si="0"/>
        <v>6.5165000000000006</v>
      </c>
      <c r="I18" s="31">
        <v>6.5</v>
      </c>
      <c r="J18" s="32">
        <f t="shared" si="1"/>
        <v>1.000000000000334E-3</v>
      </c>
      <c r="K18" s="30">
        <f t="shared" si="2"/>
        <v>1.6500000000000625E-2</v>
      </c>
      <c r="M18" s="28">
        <f t="shared" si="3"/>
        <v>0.80300000000000005</v>
      </c>
      <c r="N18" s="29">
        <f t="shared" si="4"/>
        <v>0.81884999999999997</v>
      </c>
      <c r="O18" s="32">
        <f t="shared" si="5"/>
        <v>-2.0000000000000018E-3</v>
      </c>
      <c r="P18" s="29">
        <f t="shared" si="6"/>
        <v>-2.1810250817884423E-2</v>
      </c>
      <c r="Q18" s="29">
        <f t="shared" si="7"/>
        <v>-1.584999999999992E-2</v>
      </c>
      <c r="R18" s="30">
        <f t="shared" si="8"/>
        <v>-0.17284623773173302</v>
      </c>
    </row>
    <row r="19" spans="2:18" ht="15.75" thickBot="1" x14ac:dyDescent="0.3">
      <c r="B19" s="6">
        <v>7</v>
      </c>
      <c r="C19" s="12">
        <v>7.0039999999999996</v>
      </c>
      <c r="D19" s="13">
        <v>0.85099999999999998</v>
      </c>
      <c r="E19" s="14">
        <v>7</v>
      </c>
      <c r="F19" s="13">
        <v>0.85299999999999998</v>
      </c>
      <c r="H19" s="28">
        <f t="shared" si="0"/>
        <v>7.0019999999999998</v>
      </c>
      <c r="I19" s="29">
        <v>7</v>
      </c>
      <c r="J19" s="32">
        <f t="shared" si="1"/>
        <v>3.9999999999995595E-3</v>
      </c>
      <c r="K19" s="30">
        <f t="shared" si="2"/>
        <v>1.9999999999997797E-3</v>
      </c>
      <c r="M19" s="28">
        <f t="shared" si="3"/>
        <v>0.85199999999999998</v>
      </c>
      <c r="N19" s="29">
        <f t="shared" si="4"/>
        <v>0.86470000000000002</v>
      </c>
      <c r="O19" s="32">
        <f t="shared" si="5"/>
        <v>-2.0000000000000018E-3</v>
      </c>
      <c r="P19" s="29">
        <f t="shared" si="6"/>
        <v>-2.1810250817884423E-2</v>
      </c>
      <c r="Q19" s="29">
        <f t="shared" si="7"/>
        <v>-1.2700000000000045E-2</v>
      </c>
      <c r="R19" s="30">
        <f t="shared" si="8"/>
        <v>-0.13849509269356647</v>
      </c>
    </row>
    <row r="20" spans="2:18" ht="15.75" thickBot="1" x14ac:dyDescent="0.3">
      <c r="B20" s="6">
        <v>7.5</v>
      </c>
      <c r="C20" s="12">
        <v>7.508</v>
      </c>
      <c r="D20" s="13">
        <v>0.90100000000000002</v>
      </c>
      <c r="E20" s="14">
        <v>7.508</v>
      </c>
      <c r="F20" s="13">
        <v>0.90300000000000002</v>
      </c>
      <c r="H20" s="28">
        <f t="shared" si="0"/>
        <v>7.508</v>
      </c>
      <c r="I20" s="31">
        <v>7.5</v>
      </c>
      <c r="J20" s="32">
        <f t="shared" si="1"/>
        <v>0</v>
      </c>
      <c r="K20" s="30">
        <f t="shared" si="2"/>
        <v>8.0000000000000071E-3</v>
      </c>
      <c r="M20" s="28">
        <f t="shared" si="3"/>
        <v>0.90200000000000002</v>
      </c>
      <c r="N20" s="29">
        <f t="shared" si="4"/>
        <v>0.91055000000000008</v>
      </c>
      <c r="O20" s="32">
        <f t="shared" si="5"/>
        <v>-2.0000000000000018E-3</v>
      </c>
      <c r="P20" s="29">
        <f t="shared" si="6"/>
        <v>-2.1810250817884423E-2</v>
      </c>
      <c r="Q20" s="29">
        <f t="shared" si="7"/>
        <v>-8.5500000000000576E-3</v>
      </c>
      <c r="R20" s="30">
        <f t="shared" si="8"/>
        <v>-9.3238822246456451E-2</v>
      </c>
    </row>
    <row r="21" spans="2:18" ht="15.75" thickBot="1" x14ac:dyDescent="0.3">
      <c r="B21" s="6">
        <v>8</v>
      </c>
      <c r="C21" s="12">
        <v>8.0139999999999993</v>
      </c>
      <c r="D21" s="13">
        <v>0.95199999999999996</v>
      </c>
      <c r="E21" s="14">
        <v>8.0129999999999999</v>
      </c>
      <c r="F21" s="13">
        <v>0.95399999999999996</v>
      </c>
      <c r="H21" s="28">
        <f t="shared" si="0"/>
        <v>8.0135000000000005</v>
      </c>
      <c r="I21" s="29">
        <v>8</v>
      </c>
      <c r="J21" s="32">
        <f t="shared" si="1"/>
        <v>9.9999999999944578E-4</v>
      </c>
      <c r="K21" s="30">
        <f t="shared" si="2"/>
        <v>1.3500000000000512E-2</v>
      </c>
      <c r="M21" s="28">
        <f t="shared" si="3"/>
        <v>0.95299999999999996</v>
      </c>
      <c r="N21" s="29">
        <f t="shared" si="4"/>
        <v>0.95640000000000003</v>
      </c>
      <c r="O21" s="32">
        <f t="shared" si="5"/>
        <v>-2.0000000000000018E-3</v>
      </c>
      <c r="P21" s="29">
        <f t="shared" si="6"/>
        <v>-2.1810250817884423E-2</v>
      </c>
      <c r="Q21" s="29">
        <f t="shared" si="7"/>
        <v>-3.4000000000000696E-3</v>
      </c>
      <c r="R21" s="30">
        <f t="shared" si="8"/>
        <v>-3.7077426390404247E-2</v>
      </c>
    </row>
    <row r="22" spans="2:18" ht="15.75" thickBot="1" x14ac:dyDescent="0.3">
      <c r="B22" s="6">
        <v>8.5</v>
      </c>
      <c r="C22" s="12">
        <v>8.4949999999999992</v>
      </c>
      <c r="D22" s="13">
        <v>1.0029999999999999</v>
      </c>
      <c r="E22" s="14">
        <v>8.4939999999999998</v>
      </c>
      <c r="F22" s="13">
        <v>1.006</v>
      </c>
      <c r="H22" s="28">
        <f t="shared" si="0"/>
        <v>8.4944999999999986</v>
      </c>
      <c r="I22" s="31">
        <v>8.5</v>
      </c>
      <c r="J22" s="32">
        <f t="shared" si="1"/>
        <v>9.9999999999944578E-4</v>
      </c>
      <c r="K22" s="30">
        <f t="shared" si="2"/>
        <v>-5.5000000000013927E-3</v>
      </c>
      <c r="M22" s="28">
        <f t="shared" si="3"/>
        <v>1.0044999999999999</v>
      </c>
      <c r="N22" s="29">
        <f t="shared" si="4"/>
        <v>1.0022500000000001</v>
      </c>
      <c r="O22" s="32">
        <f t="shared" si="5"/>
        <v>-3.0000000000001137E-3</v>
      </c>
      <c r="P22" s="29">
        <f t="shared" si="6"/>
        <v>-3.2715376226827846E-2</v>
      </c>
      <c r="Q22" s="29">
        <f t="shared" si="7"/>
        <v>2.2499999999998632E-3</v>
      </c>
      <c r="R22" s="30">
        <f t="shared" si="8"/>
        <v>2.4536532170118464E-2</v>
      </c>
    </row>
    <row r="23" spans="2:18" ht="15.75" thickBot="1" x14ac:dyDescent="0.3">
      <c r="B23" s="6">
        <v>9</v>
      </c>
      <c r="C23" s="12">
        <v>9.0139999999999993</v>
      </c>
      <c r="D23" s="13">
        <v>1.0549999999999999</v>
      </c>
      <c r="E23" s="14">
        <v>9.016</v>
      </c>
      <c r="F23" s="13">
        <v>1.0580000000000001</v>
      </c>
      <c r="H23" s="28">
        <f t="shared" si="0"/>
        <v>9.0150000000000006</v>
      </c>
      <c r="I23" s="29">
        <v>9</v>
      </c>
      <c r="J23" s="32">
        <f t="shared" si="1"/>
        <v>-2.0000000000006679E-3</v>
      </c>
      <c r="K23" s="30">
        <f t="shared" si="2"/>
        <v>1.5000000000000568E-2</v>
      </c>
      <c r="M23" s="28">
        <f t="shared" si="3"/>
        <v>1.0565</v>
      </c>
      <c r="N23" s="29">
        <f t="shared" si="4"/>
        <v>1.0481</v>
      </c>
      <c r="O23" s="32">
        <f t="shared" si="5"/>
        <v>-3.0000000000001137E-3</v>
      </c>
      <c r="P23" s="29">
        <f t="shared" si="6"/>
        <v>-3.2715376226827846E-2</v>
      </c>
      <c r="Q23" s="29">
        <f t="shared" si="7"/>
        <v>8.3999999999999631E-3</v>
      </c>
      <c r="R23" s="30">
        <f t="shared" si="8"/>
        <v>9.1603053435114101E-2</v>
      </c>
    </row>
    <row r="24" spans="2:18" ht="15.75" thickBot="1" x14ac:dyDescent="0.3">
      <c r="B24" s="6">
        <v>9.5</v>
      </c>
      <c r="C24" s="12">
        <v>9.484</v>
      </c>
      <c r="D24" s="13">
        <v>1.1060000000000001</v>
      </c>
      <c r="E24" s="14">
        <v>9.4809999999999999</v>
      </c>
      <c r="F24" s="13">
        <v>1.109</v>
      </c>
      <c r="H24" s="28">
        <f t="shared" si="0"/>
        <v>9.4824999999999999</v>
      </c>
      <c r="I24" s="31">
        <v>9.5</v>
      </c>
      <c r="J24" s="32">
        <f t="shared" si="1"/>
        <v>3.0000000000001137E-3</v>
      </c>
      <c r="K24" s="30">
        <f t="shared" si="2"/>
        <v>-1.7500000000000071E-2</v>
      </c>
      <c r="M24" s="28">
        <f t="shared" si="3"/>
        <v>1.1074999999999999</v>
      </c>
      <c r="N24" s="29">
        <f t="shared" si="4"/>
        <v>1.09395</v>
      </c>
      <c r="O24" s="32">
        <f t="shared" si="5"/>
        <v>-2.9999999999998916E-3</v>
      </c>
      <c r="P24" s="29">
        <f t="shared" si="6"/>
        <v>-3.2715376226825424E-2</v>
      </c>
      <c r="Q24" s="29">
        <f t="shared" si="7"/>
        <v>1.3549999999999951E-2</v>
      </c>
      <c r="R24" s="30">
        <f t="shared" si="8"/>
        <v>0.14776444929116631</v>
      </c>
    </row>
    <row r="25" spans="2:18" ht="15.75" thickBot="1" x14ac:dyDescent="0.3">
      <c r="B25" s="6">
        <v>10</v>
      </c>
      <c r="C25" s="12">
        <v>10.02</v>
      </c>
      <c r="D25" s="13">
        <v>1.157</v>
      </c>
      <c r="E25" s="14">
        <v>10.02</v>
      </c>
      <c r="F25" s="13">
        <v>1.1599999999999999</v>
      </c>
      <c r="H25" s="28">
        <f t="shared" si="0"/>
        <v>10.02</v>
      </c>
      <c r="I25" s="29">
        <v>10</v>
      </c>
      <c r="J25" s="32">
        <f t="shared" si="1"/>
        <v>0</v>
      </c>
      <c r="K25" s="30">
        <f t="shared" si="2"/>
        <v>1.9999999999999574E-2</v>
      </c>
      <c r="M25" s="28">
        <f t="shared" si="3"/>
        <v>1.1585000000000001</v>
      </c>
      <c r="N25" s="29">
        <f t="shared" si="4"/>
        <v>1.1398000000000001</v>
      </c>
      <c r="O25" s="32">
        <f t="shared" si="5"/>
        <v>-2.9999999999998916E-3</v>
      </c>
      <c r="P25" s="29">
        <f t="shared" si="6"/>
        <v>-3.2715376226825424E-2</v>
      </c>
      <c r="Q25" s="29">
        <f t="shared" si="7"/>
        <v>1.8699999999999939E-2</v>
      </c>
      <c r="R25" s="30">
        <f t="shared" si="8"/>
        <v>0.20392584514721851</v>
      </c>
    </row>
    <row r="26" spans="2:18" ht="15.75" thickBot="1" x14ac:dyDescent="0.3">
      <c r="B26" s="6">
        <v>10.5</v>
      </c>
      <c r="C26" s="12">
        <v>10.507999999999999</v>
      </c>
      <c r="D26" s="13">
        <v>1.206</v>
      </c>
      <c r="E26" s="14">
        <v>10.509</v>
      </c>
      <c r="F26" s="13">
        <v>1.21</v>
      </c>
      <c r="H26" s="28">
        <f t="shared" si="0"/>
        <v>10.5085</v>
      </c>
      <c r="I26" s="31">
        <v>10.5</v>
      </c>
      <c r="J26" s="32">
        <f t="shared" si="1"/>
        <v>-1.0000000000012221E-3</v>
      </c>
      <c r="K26" s="30">
        <f t="shared" si="2"/>
        <v>8.49999999999973E-3</v>
      </c>
      <c r="M26" s="28">
        <f t="shared" si="3"/>
        <v>1.208</v>
      </c>
      <c r="N26" s="29">
        <f t="shared" si="4"/>
        <v>1.1856499999999999</v>
      </c>
      <c r="O26" s="32">
        <f t="shared" si="5"/>
        <v>-4.0000000000000036E-3</v>
      </c>
      <c r="P26" s="29">
        <f t="shared" si="6"/>
        <v>-4.3620501635768846E-2</v>
      </c>
      <c r="Q26" s="29">
        <f t="shared" si="7"/>
        <v>2.2350000000000092E-2</v>
      </c>
      <c r="R26" s="30">
        <f t="shared" si="8"/>
        <v>0.24372955288985923</v>
      </c>
    </row>
    <row r="27" spans="2:18" ht="15.75" thickBot="1" x14ac:dyDescent="0.3">
      <c r="B27" s="6">
        <v>11</v>
      </c>
      <c r="C27" s="12">
        <v>10.978999999999999</v>
      </c>
      <c r="D27" s="13">
        <v>1.2549999999999999</v>
      </c>
      <c r="E27" s="14">
        <v>10.98</v>
      </c>
      <c r="F27" s="13">
        <v>1.258</v>
      </c>
      <c r="H27" s="28">
        <f t="shared" si="0"/>
        <v>10.9795</v>
      </c>
      <c r="I27" s="29">
        <v>11</v>
      </c>
      <c r="J27" s="32">
        <f t="shared" si="1"/>
        <v>-1.0000000000012221E-3</v>
      </c>
      <c r="K27" s="30">
        <f t="shared" si="2"/>
        <v>-2.0500000000000185E-2</v>
      </c>
      <c r="M27" s="28">
        <f t="shared" si="3"/>
        <v>1.2565</v>
      </c>
      <c r="N27" s="29">
        <f t="shared" si="4"/>
        <v>1.2315</v>
      </c>
      <c r="O27" s="32">
        <f t="shared" si="5"/>
        <v>-3.0000000000001137E-3</v>
      </c>
      <c r="P27" s="29">
        <f t="shared" si="6"/>
        <v>-3.2715376226827846E-2</v>
      </c>
      <c r="Q27" s="29">
        <f t="shared" si="7"/>
        <v>2.4999999999999911E-2</v>
      </c>
      <c r="R27" s="30">
        <f t="shared" si="8"/>
        <v>0.27262813522355411</v>
      </c>
    </row>
    <row r="28" spans="2:18" ht="15.75" thickBot="1" x14ac:dyDescent="0.3">
      <c r="B28" s="6">
        <v>11.5</v>
      </c>
      <c r="C28" s="12">
        <v>11.504</v>
      </c>
      <c r="D28" s="13">
        <v>1.3009999999999999</v>
      </c>
      <c r="E28" s="14">
        <v>11.502000000000001</v>
      </c>
      <c r="F28" s="13">
        <v>1.3049999999999999</v>
      </c>
      <c r="H28" s="28">
        <f t="shared" si="0"/>
        <v>11.503</v>
      </c>
      <c r="I28" s="31">
        <v>11.5</v>
      </c>
      <c r="J28" s="32">
        <f t="shared" si="1"/>
        <v>1.9999999999988916E-3</v>
      </c>
      <c r="K28" s="30">
        <f t="shared" si="2"/>
        <v>3.0000000000001137E-3</v>
      </c>
      <c r="M28" s="28">
        <f t="shared" si="3"/>
        <v>1.3029999999999999</v>
      </c>
      <c r="N28" s="29">
        <f t="shared" si="4"/>
        <v>1.2773500000000002</v>
      </c>
      <c r="O28" s="32">
        <f t="shared" si="5"/>
        <v>-4.0000000000000036E-3</v>
      </c>
      <c r="P28" s="29">
        <f t="shared" si="6"/>
        <v>-4.3620501635768846E-2</v>
      </c>
      <c r="Q28" s="29">
        <f t="shared" si="7"/>
        <v>2.5649999999999729E-2</v>
      </c>
      <c r="R28" s="30">
        <f t="shared" si="8"/>
        <v>0.27971646673936451</v>
      </c>
    </row>
    <row r="29" spans="2:18" ht="15.75" thickBot="1" x14ac:dyDescent="0.3">
      <c r="B29" s="6">
        <v>12</v>
      </c>
      <c r="C29" s="12">
        <v>11.994</v>
      </c>
      <c r="D29" s="13">
        <v>1.347</v>
      </c>
      <c r="E29" s="14">
        <v>11.993</v>
      </c>
      <c r="F29" s="13">
        <v>1.351</v>
      </c>
      <c r="H29" s="28">
        <f t="shared" si="0"/>
        <v>11.993500000000001</v>
      </c>
      <c r="I29" s="29">
        <v>12</v>
      </c>
      <c r="J29" s="32">
        <f t="shared" si="1"/>
        <v>9.9999999999944578E-4</v>
      </c>
      <c r="K29" s="30">
        <f t="shared" si="2"/>
        <v>-6.4999999999990621E-3</v>
      </c>
      <c r="M29" s="28">
        <f t="shared" si="3"/>
        <v>1.349</v>
      </c>
      <c r="N29" s="29">
        <f t="shared" si="4"/>
        <v>1.3231999999999999</v>
      </c>
      <c r="O29" s="32">
        <f t="shared" si="5"/>
        <v>-4.0000000000000036E-3</v>
      </c>
      <c r="P29" s="29">
        <f t="shared" si="6"/>
        <v>-4.3620501635768846E-2</v>
      </c>
      <c r="Q29" s="29">
        <f t="shared" si="7"/>
        <v>2.5800000000000045E-2</v>
      </c>
      <c r="R29" s="30">
        <f t="shared" si="8"/>
        <v>0.28135223555070932</v>
      </c>
    </row>
    <row r="30" spans="2:18" ht="15.75" thickBot="1" x14ac:dyDescent="0.3">
      <c r="B30" s="6">
        <v>12.5</v>
      </c>
      <c r="C30" s="12">
        <v>12.489000000000001</v>
      </c>
      <c r="D30" s="13">
        <v>1.39</v>
      </c>
      <c r="E30" s="14">
        <v>12.489000000000001</v>
      </c>
      <c r="F30" s="13">
        <v>1.3939999999999999</v>
      </c>
      <c r="H30" s="28">
        <f t="shared" si="0"/>
        <v>12.489000000000001</v>
      </c>
      <c r="I30" s="31">
        <v>12.5</v>
      </c>
      <c r="J30" s="32">
        <f t="shared" si="1"/>
        <v>0</v>
      </c>
      <c r="K30" s="30">
        <f t="shared" si="2"/>
        <v>-1.0999999999999233E-2</v>
      </c>
      <c r="M30" s="28">
        <f t="shared" si="3"/>
        <v>1.3919999999999999</v>
      </c>
      <c r="N30" s="29">
        <f t="shared" si="4"/>
        <v>1.3690500000000001</v>
      </c>
      <c r="O30" s="32">
        <f t="shared" si="5"/>
        <v>-4.0000000000000036E-3</v>
      </c>
      <c r="P30" s="29">
        <f t="shared" si="6"/>
        <v>-4.3620501635768846E-2</v>
      </c>
      <c r="Q30" s="29">
        <f t="shared" si="7"/>
        <v>2.2949999999999804E-2</v>
      </c>
      <c r="R30" s="30">
        <f t="shared" si="8"/>
        <v>0.25027262813522139</v>
      </c>
    </row>
    <row r="31" spans="2:18" ht="15.75" thickBot="1" x14ac:dyDescent="0.3">
      <c r="B31" s="6">
        <v>13</v>
      </c>
      <c r="C31" s="12">
        <v>12.994999999999999</v>
      </c>
      <c r="D31" s="13">
        <v>1.4319999999999999</v>
      </c>
      <c r="E31" s="14">
        <v>12.997999999999999</v>
      </c>
      <c r="F31" s="13">
        <v>1.4359999999999999</v>
      </c>
      <c r="H31" s="28">
        <f t="shared" si="0"/>
        <v>12.996499999999999</v>
      </c>
      <c r="I31" s="29">
        <v>13</v>
      </c>
      <c r="J31" s="32">
        <f t="shared" si="1"/>
        <v>-3.0000000000001137E-3</v>
      </c>
      <c r="K31" s="30">
        <f t="shared" si="2"/>
        <v>-3.5000000000007248E-3</v>
      </c>
      <c r="M31" s="28">
        <f t="shared" si="3"/>
        <v>1.4339999999999999</v>
      </c>
      <c r="N31" s="29">
        <f t="shared" si="4"/>
        <v>1.4148999999999998</v>
      </c>
      <c r="O31" s="32">
        <f t="shared" si="5"/>
        <v>-4.0000000000000036E-3</v>
      </c>
      <c r="P31" s="29">
        <f t="shared" si="6"/>
        <v>-4.3620501635768846E-2</v>
      </c>
      <c r="Q31" s="29">
        <f t="shared" si="7"/>
        <v>1.9100000000000117E-2</v>
      </c>
      <c r="R31" s="30">
        <f t="shared" si="8"/>
        <v>0.20828789531079733</v>
      </c>
    </row>
    <row r="32" spans="2:18" ht="15.75" thickBot="1" x14ac:dyDescent="0.3">
      <c r="B32" s="6">
        <v>13.5</v>
      </c>
      <c r="C32" s="12">
        <v>13.489000000000001</v>
      </c>
      <c r="D32" s="13">
        <v>1.472</v>
      </c>
      <c r="E32" s="14">
        <v>13.489000000000001</v>
      </c>
      <c r="F32" s="13">
        <v>1.476</v>
      </c>
      <c r="H32" s="28">
        <f t="shared" si="0"/>
        <v>13.489000000000001</v>
      </c>
      <c r="I32" s="31">
        <v>13.5</v>
      </c>
      <c r="J32" s="32">
        <f t="shared" si="1"/>
        <v>0</v>
      </c>
      <c r="K32" s="30">
        <f t="shared" si="2"/>
        <v>-1.0999999999999233E-2</v>
      </c>
      <c r="M32" s="28">
        <f t="shared" si="3"/>
        <v>1.474</v>
      </c>
      <c r="N32" s="29">
        <f t="shared" si="4"/>
        <v>1.46075</v>
      </c>
      <c r="O32" s="32">
        <f t="shared" si="5"/>
        <v>-4.0000000000000036E-3</v>
      </c>
      <c r="P32" s="29">
        <f t="shared" si="6"/>
        <v>-4.3620501635768846E-2</v>
      </c>
      <c r="Q32" s="29">
        <f t="shared" si="7"/>
        <v>1.3249999999999984E-2</v>
      </c>
      <c r="R32" s="30">
        <f t="shared" si="8"/>
        <v>0.14449291166848402</v>
      </c>
    </row>
    <row r="33" spans="2:18" ht="15.75" thickBot="1" x14ac:dyDescent="0.3">
      <c r="B33" s="6">
        <v>14</v>
      </c>
      <c r="C33" s="12">
        <v>14.007999999999999</v>
      </c>
      <c r="D33" s="13">
        <v>1.5089999999999999</v>
      </c>
      <c r="E33" s="14">
        <v>14.007</v>
      </c>
      <c r="F33" s="13">
        <v>1.5129999999999999</v>
      </c>
      <c r="H33" s="28">
        <f t="shared" si="0"/>
        <v>14.0075</v>
      </c>
      <c r="I33" s="29">
        <v>14</v>
      </c>
      <c r="J33" s="32">
        <f t="shared" si="1"/>
        <v>9.9999999999944578E-4</v>
      </c>
      <c r="K33" s="30">
        <f t="shared" si="2"/>
        <v>7.5000000000002842E-3</v>
      </c>
      <c r="M33" s="28">
        <f t="shared" si="3"/>
        <v>1.5109999999999999</v>
      </c>
      <c r="N33" s="29">
        <f t="shared" si="4"/>
        <v>1.5066000000000002</v>
      </c>
      <c r="O33" s="32">
        <f t="shared" si="5"/>
        <v>-4.0000000000000036E-3</v>
      </c>
      <c r="P33" s="29">
        <f t="shared" si="6"/>
        <v>-4.3620501635768846E-2</v>
      </c>
      <c r="Q33" s="29">
        <f t="shared" si="7"/>
        <v>4.3999999999997375E-3</v>
      </c>
      <c r="R33" s="30">
        <f t="shared" si="8"/>
        <v>4.7982551799342826E-2</v>
      </c>
    </row>
    <row r="34" spans="2:18" ht="15.75" thickBot="1" x14ac:dyDescent="0.3">
      <c r="B34" s="6">
        <v>14.5</v>
      </c>
      <c r="C34" s="12">
        <v>14.486000000000001</v>
      </c>
      <c r="D34" s="13">
        <v>1.5449999999999999</v>
      </c>
      <c r="E34" s="14">
        <v>14.486000000000001</v>
      </c>
      <c r="F34" s="13">
        <v>1.5489999999999999</v>
      </c>
      <c r="H34" s="28">
        <f t="shared" si="0"/>
        <v>14.486000000000001</v>
      </c>
      <c r="I34" s="31">
        <v>14.5</v>
      </c>
      <c r="J34" s="32">
        <f t="shared" si="1"/>
        <v>0</v>
      </c>
      <c r="K34" s="30">
        <f t="shared" si="2"/>
        <v>-1.3999999999999346E-2</v>
      </c>
      <c r="M34" s="28">
        <f t="shared" si="3"/>
        <v>1.5469999999999999</v>
      </c>
      <c r="N34" s="29">
        <f t="shared" si="4"/>
        <v>1.5524499999999999</v>
      </c>
      <c r="O34" s="32">
        <f t="shared" si="5"/>
        <v>-4.0000000000000036E-3</v>
      </c>
      <c r="P34" s="29">
        <f t="shared" si="6"/>
        <v>-4.3620501635768846E-2</v>
      </c>
      <c r="Q34" s="29">
        <f t="shared" si="7"/>
        <v>-5.4499999999999549E-3</v>
      </c>
      <c r="R34" s="30">
        <f t="shared" si="8"/>
        <v>-5.9432933478734511E-2</v>
      </c>
    </row>
    <row r="35" spans="2:18" ht="15.75" thickBot="1" x14ac:dyDescent="0.3">
      <c r="B35" s="6">
        <v>15</v>
      </c>
      <c r="C35" s="12">
        <v>14.999000000000001</v>
      </c>
      <c r="D35" s="13">
        <v>1.579</v>
      </c>
      <c r="E35" s="14">
        <v>14.999000000000001</v>
      </c>
      <c r="F35" s="13">
        <v>1.583</v>
      </c>
      <c r="H35" s="28">
        <f t="shared" si="0"/>
        <v>14.999000000000001</v>
      </c>
      <c r="I35" s="29">
        <v>15</v>
      </c>
      <c r="J35" s="32">
        <f t="shared" si="1"/>
        <v>0</v>
      </c>
      <c r="K35" s="30">
        <f t="shared" si="2"/>
        <v>-9.9999999999944578E-4</v>
      </c>
      <c r="M35" s="28">
        <f t="shared" si="3"/>
        <v>1.581</v>
      </c>
      <c r="N35" s="29">
        <f t="shared" si="4"/>
        <v>1.5983000000000001</v>
      </c>
      <c r="O35" s="32">
        <f t="shared" si="5"/>
        <v>-4.0000000000000036E-3</v>
      </c>
      <c r="P35" s="29">
        <f t="shared" si="6"/>
        <v>-4.3620501635768846E-2</v>
      </c>
      <c r="Q35" s="29">
        <f t="shared" si="7"/>
        <v>-1.7300000000000093E-2</v>
      </c>
      <c r="R35" s="30">
        <f t="shared" si="8"/>
        <v>-0.18865866957470112</v>
      </c>
    </row>
    <row r="36" spans="2:18" ht="15.75" thickBot="1" x14ac:dyDescent="0.3">
      <c r="B36" s="6">
        <v>15.5</v>
      </c>
      <c r="C36" s="12">
        <v>15.486000000000001</v>
      </c>
      <c r="D36" s="13">
        <v>1.611</v>
      </c>
      <c r="E36" s="14">
        <v>15.481999999999999</v>
      </c>
      <c r="F36" s="13">
        <v>1.615</v>
      </c>
      <c r="H36" s="28">
        <f t="shared" si="0"/>
        <v>15.484</v>
      </c>
      <c r="I36" s="31">
        <v>15.5</v>
      </c>
      <c r="J36" s="32">
        <f t="shared" si="1"/>
        <v>4.0000000000013358E-3</v>
      </c>
      <c r="K36" s="30">
        <f t="shared" si="2"/>
        <v>-1.6000000000000014E-2</v>
      </c>
      <c r="M36" s="28">
        <f t="shared" si="3"/>
        <v>1.613</v>
      </c>
      <c r="N36" s="29">
        <f t="shared" si="4"/>
        <v>1.6441500000000002</v>
      </c>
      <c r="O36" s="32">
        <f t="shared" si="5"/>
        <v>-4.0000000000000036E-3</v>
      </c>
      <c r="P36" s="29">
        <f t="shared" si="6"/>
        <v>-4.3620501635768846E-2</v>
      </c>
      <c r="Q36" s="29">
        <f t="shared" si="7"/>
        <v>-3.1150000000000233E-2</v>
      </c>
      <c r="R36" s="30">
        <f t="shared" si="8"/>
        <v>-0.33969465648855213</v>
      </c>
    </row>
    <row r="37" spans="2:18" ht="15.75" thickBot="1" x14ac:dyDescent="0.3">
      <c r="B37" s="6">
        <v>16</v>
      </c>
      <c r="C37" s="12">
        <v>15.983000000000001</v>
      </c>
      <c r="D37" s="13">
        <v>1.6419999999999999</v>
      </c>
      <c r="E37" s="14">
        <v>15.98</v>
      </c>
      <c r="F37" s="13">
        <v>1.645</v>
      </c>
      <c r="H37" s="28">
        <f t="shared" si="0"/>
        <v>15.9815</v>
      </c>
      <c r="I37" s="29">
        <v>16</v>
      </c>
      <c r="J37" s="32">
        <f t="shared" si="1"/>
        <v>3.0000000000001137E-3</v>
      </c>
      <c r="K37" s="30">
        <f t="shared" si="2"/>
        <v>-1.8499999999999517E-2</v>
      </c>
      <c r="M37" s="28">
        <f t="shared" si="3"/>
        <v>1.6435</v>
      </c>
      <c r="N37" s="29">
        <f t="shared" si="4"/>
        <v>1.69</v>
      </c>
      <c r="O37" s="32">
        <f t="shared" si="5"/>
        <v>-3.0000000000001137E-3</v>
      </c>
      <c r="P37" s="29">
        <f t="shared" si="6"/>
        <v>-3.2715376226827846E-2</v>
      </c>
      <c r="Q37" s="29">
        <f t="shared" si="7"/>
        <v>-4.6499999999999986E-2</v>
      </c>
      <c r="R37" s="30">
        <f t="shared" si="8"/>
        <v>-0.50708833151581223</v>
      </c>
    </row>
    <row r="38" spans="2:18" ht="15.75" thickBot="1" x14ac:dyDescent="0.3">
      <c r="B38" s="6">
        <v>16.5</v>
      </c>
      <c r="C38" s="12">
        <v>16.495999999999999</v>
      </c>
      <c r="D38" s="13">
        <v>1.67</v>
      </c>
      <c r="E38" s="14">
        <v>16.495000000000001</v>
      </c>
      <c r="F38" s="13">
        <v>1.673</v>
      </c>
      <c r="H38" s="28">
        <f t="shared" si="0"/>
        <v>16.4955</v>
      </c>
      <c r="I38" s="31">
        <v>16.5</v>
      </c>
      <c r="J38" s="32">
        <f t="shared" si="1"/>
        <v>9.9999999999766942E-4</v>
      </c>
      <c r="K38" s="30">
        <f t="shared" si="2"/>
        <v>-4.5000000000001705E-3</v>
      </c>
      <c r="M38" s="28">
        <f t="shared" si="3"/>
        <v>1.6715</v>
      </c>
      <c r="N38" s="29">
        <f t="shared" si="4"/>
        <v>1.7358500000000001</v>
      </c>
      <c r="O38" s="32">
        <f t="shared" si="5"/>
        <v>-3.0000000000001137E-3</v>
      </c>
      <c r="P38" s="29">
        <f t="shared" si="6"/>
        <v>-3.2715376226827846E-2</v>
      </c>
      <c r="Q38" s="29">
        <f t="shared" si="7"/>
        <v>-6.4350000000000129E-2</v>
      </c>
      <c r="R38" s="30">
        <f t="shared" si="8"/>
        <v>-0.70174482006543215</v>
      </c>
    </row>
    <row r="39" spans="2:18" ht="15.75" thickBot="1" x14ac:dyDescent="0.3">
      <c r="B39" s="6">
        <v>17</v>
      </c>
      <c r="C39" s="12">
        <v>16.989999999999998</v>
      </c>
      <c r="D39" s="13">
        <v>1.6970000000000001</v>
      </c>
      <c r="E39" s="14">
        <v>16.995000000000001</v>
      </c>
      <c r="F39" s="13">
        <v>1.7</v>
      </c>
      <c r="H39" s="28">
        <f t="shared" si="0"/>
        <v>16.9925</v>
      </c>
      <c r="I39" s="29">
        <v>17</v>
      </c>
      <c r="J39" s="32">
        <f t="shared" si="1"/>
        <v>-5.000000000002558E-3</v>
      </c>
      <c r="K39" s="30">
        <f t="shared" si="2"/>
        <v>-7.5000000000002842E-3</v>
      </c>
      <c r="M39" s="28">
        <f t="shared" si="3"/>
        <v>1.6985000000000001</v>
      </c>
      <c r="N39" s="29">
        <f t="shared" si="4"/>
        <v>1.7816999999999998</v>
      </c>
      <c r="O39" s="32">
        <f t="shared" si="5"/>
        <v>-2.9999999999998916E-3</v>
      </c>
      <c r="P39" s="29">
        <f t="shared" si="6"/>
        <v>-3.2715376226825424E-2</v>
      </c>
      <c r="Q39" s="29">
        <f t="shared" si="7"/>
        <v>-8.3199999999999719E-2</v>
      </c>
      <c r="R39" s="30">
        <f t="shared" si="8"/>
        <v>-0.90730643402398814</v>
      </c>
    </row>
    <row r="40" spans="2:18" ht="15.75" thickBot="1" x14ac:dyDescent="0.3">
      <c r="B40" s="6">
        <v>17.5</v>
      </c>
      <c r="C40" s="12">
        <v>17.503</v>
      </c>
      <c r="D40" s="13">
        <v>1.722</v>
      </c>
      <c r="E40" s="14">
        <v>17.503</v>
      </c>
      <c r="F40" s="13">
        <v>1.726</v>
      </c>
      <c r="H40" s="28">
        <f t="shared" si="0"/>
        <v>17.503</v>
      </c>
      <c r="I40" s="31">
        <v>17.5</v>
      </c>
      <c r="J40" s="32">
        <f t="shared" si="1"/>
        <v>0</v>
      </c>
      <c r="K40" s="30">
        <f t="shared" si="2"/>
        <v>3.0000000000001137E-3</v>
      </c>
      <c r="M40" s="28">
        <f t="shared" si="3"/>
        <v>1.724</v>
      </c>
      <c r="N40" s="29">
        <f t="shared" si="4"/>
        <v>1.82755</v>
      </c>
      <c r="O40" s="32">
        <f t="shared" si="5"/>
        <v>-4.0000000000000036E-3</v>
      </c>
      <c r="P40" s="29">
        <f t="shared" si="6"/>
        <v>-4.3620501635768846E-2</v>
      </c>
      <c r="Q40" s="29">
        <f t="shared" si="7"/>
        <v>-0.10355000000000003</v>
      </c>
      <c r="R40" s="30">
        <f t="shared" si="8"/>
        <v>-1.1292257360959654</v>
      </c>
    </row>
    <row r="41" spans="2:18" ht="15.75" thickBot="1" x14ac:dyDescent="0.3">
      <c r="B41" s="6">
        <v>18</v>
      </c>
      <c r="C41" s="12">
        <v>17.975999999999999</v>
      </c>
      <c r="D41" s="13">
        <v>1.746</v>
      </c>
      <c r="E41" s="14">
        <v>17.977</v>
      </c>
      <c r="F41" s="13">
        <v>1.75</v>
      </c>
      <c r="H41" s="28">
        <f t="shared" si="0"/>
        <v>17.976500000000001</v>
      </c>
      <c r="I41" s="29">
        <v>18</v>
      </c>
      <c r="J41" s="32">
        <f t="shared" si="1"/>
        <v>-1.0000000000012221E-3</v>
      </c>
      <c r="K41" s="30">
        <f t="shared" si="2"/>
        <v>-2.3499999999998522E-2</v>
      </c>
      <c r="M41" s="28">
        <f t="shared" si="3"/>
        <v>1.748</v>
      </c>
      <c r="N41" s="29">
        <f t="shared" si="4"/>
        <v>1.8734000000000002</v>
      </c>
      <c r="O41" s="32">
        <f t="shared" si="5"/>
        <v>-4.0000000000000036E-3</v>
      </c>
      <c r="P41" s="29">
        <f t="shared" si="6"/>
        <v>-4.3620501635768846E-2</v>
      </c>
      <c r="Q41" s="29">
        <f t="shared" si="7"/>
        <v>-0.12540000000000018</v>
      </c>
      <c r="R41" s="30">
        <f t="shared" si="8"/>
        <v>-1.3675027262813542</v>
      </c>
    </row>
    <row r="42" spans="2:18" ht="15.75" thickBot="1" x14ac:dyDescent="0.3">
      <c r="B42" s="6">
        <v>18.5</v>
      </c>
      <c r="C42" s="12">
        <v>18.491</v>
      </c>
      <c r="D42" s="13">
        <v>1.7689999999999999</v>
      </c>
      <c r="E42" s="14">
        <v>18.488</v>
      </c>
      <c r="F42" s="13">
        <v>1.772</v>
      </c>
      <c r="H42" s="28">
        <f t="shared" si="0"/>
        <v>18.4895</v>
      </c>
      <c r="I42" s="31">
        <v>18.5</v>
      </c>
      <c r="J42" s="32">
        <f t="shared" si="1"/>
        <v>3.0000000000001137E-3</v>
      </c>
      <c r="K42" s="30">
        <f t="shared" si="2"/>
        <v>-1.0500000000000398E-2</v>
      </c>
      <c r="M42" s="28">
        <f t="shared" si="3"/>
        <v>1.7705</v>
      </c>
      <c r="N42" s="29">
        <f t="shared" si="4"/>
        <v>1.9192499999999999</v>
      </c>
      <c r="O42" s="32">
        <f t="shared" si="5"/>
        <v>-3.0000000000001137E-3</v>
      </c>
      <c r="P42" s="29">
        <f t="shared" si="6"/>
        <v>-3.2715376226827846E-2</v>
      </c>
      <c r="Q42" s="29">
        <f t="shared" si="7"/>
        <v>-0.14874999999999994</v>
      </c>
      <c r="R42" s="30">
        <f t="shared" si="8"/>
        <v>-1.622137404580152</v>
      </c>
    </row>
    <row r="43" spans="2:18" ht="15.75" thickBot="1" x14ac:dyDescent="0.3">
      <c r="B43" s="6">
        <v>19</v>
      </c>
      <c r="C43" s="12">
        <v>19.010000000000002</v>
      </c>
      <c r="D43" s="13">
        <v>1.79</v>
      </c>
      <c r="E43" s="14">
        <v>19.010000000000002</v>
      </c>
      <c r="F43" s="13">
        <v>1.7929999999999999</v>
      </c>
      <c r="H43" s="28">
        <f t="shared" si="0"/>
        <v>19.010000000000002</v>
      </c>
      <c r="I43" s="29">
        <v>19</v>
      </c>
      <c r="J43" s="32">
        <f t="shared" si="1"/>
        <v>0</v>
      </c>
      <c r="K43" s="30">
        <f t="shared" si="2"/>
        <v>1.0000000000001563E-2</v>
      </c>
      <c r="M43" s="28">
        <f t="shared" si="3"/>
        <v>1.7915000000000001</v>
      </c>
      <c r="N43" s="29">
        <f t="shared" si="4"/>
        <v>1.9651000000000001</v>
      </c>
      <c r="O43" s="32">
        <f t="shared" si="5"/>
        <v>-2.9999999999998916E-3</v>
      </c>
      <c r="P43" s="29">
        <f t="shared" si="6"/>
        <v>-3.2715376226825424E-2</v>
      </c>
      <c r="Q43" s="29">
        <f t="shared" si="7"/>
        <v>-0.17359999999999998</v>
      </c>
      <c r="R43" s="30">
        <f t="shared" si="8"/>
        <v>-1.893129770992366</v>
      </c>
    </row>
    <row r="44" spans="2:18" ht="15.75" thickBot="1" x14ac:dyDescent="0.3">
      <c r="B44" s="6">
        <v>19.5</v>
      </c>
      <c r="C44" s="12">
        <v>19.484999999999999</v>
      </c>
      <c r="D44" s="13">
        <v>1.8109999999999999</v>
      </c>
      <c r="E44" s="14">
        <v>19.486000000000001</v>
      </c>
      <c r="F44" s="13">
        <v>1.8129999999999999</v>
      </c>
      <c r="H44" s="28">
        <f t="shared" si="0"/>
        <v>19.485500000000002</v>
      </c>
      <c r="I44" s="31">
        <v>19.5</v>
      </c>
      <c r="J44" s="32">
        <f t="shared" si="1"/>
        <v>-1.0000000000012221E-3</v>
      </c>
      <c r="K44" s="30">
        <f t="shared" si="2"/>
        <v>-1.4499999999998181E-2</v>
      </c>
      <c r="M44" s="28">
        <f t="shared" si="3"/>
        <v>1.8119999999999998</v>
      </c>
      <c r="N44" s="29">
        <f t="shared" si="4"/>
        <v>2.0109500000000002</v>
      </c>
      <c r="O44" s="32">
        <f t="shared" si="5"/>
        <v>-2.0000000000000018E-3</v>
      </c>
      <c r="P44" s="29">
        <f t="shared" si="6"/>
        <v>-2.1810250817884423E-2</v>
      </c>
      <c r="Q44" s="29">
        <f t="shared" si="7"/>
        <v>-0.1989500000000004</v>
      </c>
      <c r="R44" s="30">
        <f t="shared" si="8"/>
        <v>-2.1695747001090555</v>
      </c>
    </row>
    <row r="45" spans="2:18" ht="15.75" thickBot="1" x14ac:dyDescent="0.3">
      <c r="B45" s="7">
        <v>20</v>
      </c>
      <c r="C45" s="15">
        <v>20.003</v>
      </c>
      <c r="D45" s="16">
        <v>1.839</v>
      </c>
      <c r="E45" s="17">
        <v>20.001999999999999</v>
      </c>
      <c r="F45" s="16">
        <v>1.831</v>
      </c>
      <c r="H45" s="28">
        <f t="shared" si="0"/>
        <v>20.002499999999998</v>
      </c>
      <c r="I45" s="29">
        <v>20</v>
      </c>
      <c r="J45" s="32">
        <f t="shared" si="1"/>
        <v>1.0000000000012221E-3</v>
      </c>
      <c r="K45" s="30">
        <f t="shared" si="2"/>
        <v>2.4999999999977263E-3</v>
      </c>
      <c r="M45" s="28">
        <f t="shared" si="3"/>
        <v>1.835</v>
      </c>
      <c r="N45" s="29">
        <f t="shared" si="4"/>
        <v>2.0568</v>
      </c>
      <c r="O45" s="32">
        <f t="shared" si="5"/>
        <v>8.0000000000000071E-3</v>
      </c>
      <c r="P45" s="29">
        <f t="shared" si="6"/>
        <v>8.7241003271537693E-2</v>
      </c>
      <c r="Q45" s="29">
        <f t="shared" si="7"/>
        <v>-0.2218</v>
      </c>
      <c r="R45" s="30">
        <f t="shared" si="8"/>
        <v>-2.4187568157033805</v>
      </c>
    </row>
  </sheetData>
  <mergeCells count="6">
    <mergeCell ref="C3:D3"/>
    <mergeCell ref="E3:F3"/>
    <mergeCell ref="B2:F2"/>
    <mergeCell ref="H2:R2"/>
    <mergeCell ref="H3:K3"/>
    <mergeCell ref="M3:R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2016-10-26T14:15:31Z</dcterms:modified>
</cp:coreProperties>
</file>