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X:\Aerial Survey\2018-2019 Aerial Survey\2018-2019 Weekly Reports\"/>
    </mc:Choice>
  </mc:AlternateContent>
  <xr:revisionPtr revIDLastSave="0" documentId="13_ncr:1_{ECC83D47-3034-4638-B00B-6758EDCBBDD6}" xr6:coauthVersionLast="36" xr6:coauthVersionMax="36" xr10:uidLastSave="{00000000-0000-0000-0000-000000000000}"/>
  <bookViews>
    <workbookView xWindow="0" yWindow="0" windowWidth="28800" windowHeight="14025" xr2:uid="{81E12870-76AA-468C-9CE6-88B22F071141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23" i="1" l="1"/>
  <c r="J23" i="1" s="1"/>
  <c r="G23" i="1"/>
  <c r="F23" i="1"/>
  <c r="E23" i="1"/>
  <c r="D23" i="1"/>
  <c r="B23" i="1"/>
  <c r="A23" i="1"/>
  <c r="J22" i="1"/>
  <c r="H22" i="1"/>
  <c r="I22" i="1" s="1"/>
  <c r="G22" i="1"/>
  <c r="F22" i="1"/>
  <c r="E22" i="1"/>
  <c r="D22" i="1"/>
  <c r="B22" i="1"/>
  <c r="A22" i="1"/>
  <c r="H21" i="1"/>
  <c r="J21" i="1" s="1"/>
  <c r="G21" i="1"/>
  <c r="F21" i="1"/>
  <c r="E21" i="1"/>
  <c r="D21" i="1"/>
  <c r="B21" i="1"/>
  <c r="A21" i="1"/>
  <c r="H20" i="1"/>
  <c r="I20" i="1" s="1"/>
  <c r="G20" i="1"/>
  <c r="F20" i="1"/>
  <c r="E20" i="1"/>
  <c r="D20" i="1"/>
  <c r="B20" i="1"/>
  <c r="A20" i="1"/>
  <c r="H19" i="1"/>
  <c r="J19" i="1" s="1"/>
  <c r="G19" i="1"/>
  <c r="F19" i="1"/>
  <c r="E19" i="1"/>
  <c r="D19" i="1"/>
  <c r="B19" i="1"/>
  <c r="A19" i="1"/>
  <c r="H18" i="1"/>
  <c r="J18" i="1" s="1"/>
  <c r="G18" i="1"/>
  <c r="F18" i="1"/>
  <c r="E18" i="1"/>
  <c r="D18" i="1"/>
  <c r="B18" i="1"/>
  <c r="A18" i="1"/>
  <c r="H17" i="1"/>
  <c r="J17" i="1" s="1"/>
  <c r="G17" i="1"/>
  <c r="F17" i="1"/>
  <c r="E17" i="1"/>
  <c r="D17" i="1"/>
  <c r="B17" i="1"/>
  <c r="A17" i="1"/>
  <c r="H16" i="1"/>
  <c r="I16" i="1" s="1"/>
  <c r="G16" i="1"/>
  <c r="F16" i="1"/>
  <c r="E16" i="1"/>
  <c r="D16" i="1"/>
  <c r="B16" i="1"/>
  <c r="A16" i="1"/>
  <c r="H15" i="1"/>
  <c r="J15" i="1" s="1"/>
  <c r="G15" i="1"/>
  <c r="F15" i="1"/>
  <c r="E15" i="1"/>
  <c r="D15" i="1"/>
  <c r="B15" i="1"/>
  <c r="A15" i="1"/>
  <c r="H14" i="1"/>
  <c r="J14" i="1" s="1"/>
  <c r="G14" i="1"/>
  <c r="F14" i="1"/>
  <c r="E14" i="1"/>
  <c r="D14" i="1"/>
  <c r="B14" i="1"/>
  <c r="A14" i="1"/>
  <c r="H13" i="1"/>
  <c r="J13" i="1" s="1"/>
  <c r="G13" i="1"/>
  <c r="F13" i="1"/>
  <c r="E13" i="1"/>
  <c r="D13" i="1"/>
  <c r="B13" i="1"/>
  <c r="A13" i="1"/>
  <c r="H12" i="1"/>
  <c r="I12" i="1" s="1"/>
  <c r="G12" i="1"/>
  <c r="F12" i="1"/>
  <c r="E12" i="1"/>
  <c r="D12" i="1"/>
  <c r="B12" i="1"/>
  <c r="A12" i="1"/>
  <c r="J11" i="1"/>
  <c r="I11" i="1"/>
  <c r="H11" i="1"/>
  <c r="G11" i="1"/>
  <c r="F11" i="1"/>
  <c r="E11" i="1"/>
  <c r="D11" i="1"/>
  <c r="B11" i="1"/>
  <c r="A11" i="1"/>
  <c r="J10" i="1"/>
  <c r="I10" i="1"/>
  <c r="H10" i="1"/>
  <c r="G10" i="1"/>
  <c r="F10" i="1"/>
  <c r="E10" i="1"/>
  <c r="D10" i="1"/>
  <c r="B10" i="1"/>
  <c r="A10" i="1"/>
  <c r="H9" i="1"/>
  <c r="J9" i="1" s="1"/>
  <c r="G9" i="1"/>
  <c r="F9" i="1"/>
  <c r="E9" i="1"/>
  <c r="D9" i="1"/>
  <c r="B9" i="1"/>
  <c r="A9" i="1"/>
  <c r="H8" i="1"/>
  <c r="I8" i="1" s="1"/>
  <c r="G8" i="1"/>
  <c r="F8" i="1"/>
  <c r="E8" i="1"/>
  <c r="D8" i="1"/>
  <c r="B8" i="1"/>
  <c r="A8" i="1"/>
  <c r="H7" i="1"/>
  <c r="J7" i="1" s="1"/>
  <c r="G7" i="1"/>
  <c r="F7" i="1"/>
  <c r="E7" i="1"/>
  <c r="D7" i="1"/>
  <c r="B7" i="1"/>
  <c r="A7" i="1"/>
  <c r="H6" i="1"/>
  <c r="J6" i="1" s="1"/>
  <c r="G6" i="1"/>
  <c r="F6" i="1"/>
  <c r="E6" i="1"/>
  <c r="D6" i="1"/>
  <c r="B6" i="1"/>
  <c r="A6" i="1"/>
  <c r="J5" i="1"/>
  <c r="I5" i="1"/>
  <c r="G5" i="1"/>
  <c r="F5" i="1"/>
  <c r="E5" i="1"/>
  <c r="D5" i="1"/>
  <c r="B5" i="1"/>
  <c r="A5" i="1"/>
  <c r="J4" i="1"/>
  <c r="I4" i="1"/>
  <c r="G4" i="1"/>
  <c r="F4" i="1"/>
  <c r="E4" i="1"/>
  <c r="D4" i="1"/>
  <c r="B4" i="1"/>
  <c r="A4" i="1"/>
  <c r="J3" i="1"/>
  <c r="I3" i="1"/>
  <c r="G3" i="1"/>
  <c r="F3" i="1"/>
  <c r="E3" i="1"/>
  <c r="D3" i="1"/>
  <c r="B3" i="1"/>
  <c r="A3" i="1"/>
  <c r="J2" i="1"/>
  <c r="I2" i="1"/>
  <c r="G2" i="1"/>
  <c r="F2" i="1"/>
  <c r="E2" i="1"/>
  <c r="D2" i="1"/>
  <c r="B2" i="1"/>
  <c r="A2" i="1"/>
  <c r="I15" i="1" l="1"/>
  <c r="I7" i="1"/>
  <c r="J8" i="1"/>
  <c r="I9" i="1"/>
  <c r="I19" i="1"/>
  <c r="J12" i="1"/>
  <c r="I13" i="1"/>
  <c r="J16" i="1"/>
  <c r="I17" i="1"/>
  <c r="J20" i="1"/>
  <c r="I21" i="1"/>
  <c r="I6" i="1"/>
  <c r="I14" i="1"/>
  <c r="I18" i="1"/>
  <c r="I23" i="1"/>
</calcChain>
</file>

<file path=xl/sharedStrings.xml><?xml version="1.0" encoding="utf-8"?>
<sst xmlns="http://schemas.openxmlformats.org/spreadsheetml/2006/main" count="58" uniqueCount="26">
  <si>
    <t>Date</t>
  </si>
  <si>
    <t>Time (L)</t>
  </si>
  <si>
    <t>Survey Name</t>
  </si>
  <si>
    <t>Latitude           (Dec Degrees)</t>
  </si>
  <si>
    <t>Longitude        (Dec Degrees)</t>
  </si>
  <si>
    <t>Species</t>
  </si>
  <si>
    <t>Field Letter</t>
  </si>
  <si>
    <t>NARWC ID No         Or                  Intermatch Code</t>
  </si>
  <si>
    <t>Sex</t>
  </si>
  <si>
    <t>Age</t>
  </si>
  <si>
    <t>Last Sighting Time (L)</t>
  </si>
  <si>
    <t>Time (L) Paged</t>
  </si>
  <si>
    <t>FWS Number</t>
  </si>
  <si>
    <t>Comments</t>
  </si>
  <si>
    <t>FWS</t>
  </si>
  <si>
    <t>FWS001</t>
  </si>
  <si>
    <t>FWS002</t>
  </si>
  <si>
    <t>FWS003</t>
  </si>
  <si>
    <t>FWS004</t>
  </si>
  <si>
    <t>FWS005</t>
  </si>
  <si>
    <t>FWS006</t>
  </si>
  <si>
    <t>FWS007</t>
  </si>
  <si>
    <t>FWS008</t>
  </si>
  <si>
    <t>FWS009</t>
  </si>
  <si>
    <t>FWS010</t>
  </si>
  <si>
    <t>FWS011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</si>
</sst>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\-dd\-yyyy"/>
    <numFmt numFmtId="165" formatCode="h:mm;@"/>
    <numFmt numFmtId="166" formatCode="0.00000"/>
  </numFmts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8E4BC"/>
        <bgColor rgb="FF000000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164" fontId="1" fillId="0" borderId="1" xfId="0" applyNumberFormat="1" applyFont="1" applyFill="1" applyBorder="1" applyAlignment="1">
      <alignment horizontal="center" wrapText="1"/>
    </xf>
    <xf numFmtId="165" fontId="1" fillId="0" borderId="1" xfId="0" applyNumberFormat="1" applyFont="1" applyFill="1" applyBorder="1" applyAlignment="1">
      <alignment horizontal="center" wrapText="1"/>
    </xf>
    <xf numFmtId="0" fontId="1" fillId="0" borderId="1" xfId="0" applyFont="1" applyFill="1" applyBorder="1" applyAlignment="1">
      <alignment horizontal="center" wrapText="1"/>
    </xf>
    <xf numFmtId="166" fontId="1" fillId="0" borderId="1" xfId="0" applyNumberFormat="1" applyFont="1" applyFill="1" applyBorder="1" applyAlignment="1">
      <alignment horizontal="center" wrapText="1"/>
    </xf>
    <xf numFmtId="165" fontId="1" fillId="0" borderId="0" xfId="0" applyNumberFormat="1" applyFont="1" applyFill="1" applyBorder="1" applyAlignment="1">
      <alignment horizontal="left" wrapText="1"/>
    </xf>
    <xf numFmtId="165" fontId="1" fillId="0" borderId="0" xfId="0" applyNumberFormat="1" applyFont="1" applyFill="1" applyBorder="1" applyAlignment="1">
      <alignment horizontal="right" wrapText="1"/>
    </xf>
    <xf numFmtId="165" fontId="1" fillId="0" borderId="0" xfId="0" applyNumberFormat="1" applyFont="1" applyFill="1" applyBorder="1" applyAlignment="1">
      <alignment horizontal="right"/>
    </xf>
    <xf numFmtId="49" fontId="1" fillId="0" borderId="0" xfId="0" applyNumberFormat="1" applyFont="1" applyFill="1" applyBorder="1" applyAlignment="1">
      <alignment horizontal="right" wrapText="1"/>
    </xf>
    <xf numFmtId="165" fontId="1" fillId="2" borderId="1" xfId="0" applyNumberFormat="1" applyFont="1" applyFill="1" applyBorder="1" applyAlignment="1">
      <alignment horizontal="center" wrapText="1"/>
    </xf>
    <xf numFmtId="49" fontId="1" fillId="2" borderId="1" xfId="0" applyNumberFormat="1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left" wrapText="1"/>
    </xf>
    <xf numFmtId="0" fontId="1" fillId="0" borderId="0" xfId="0" applyFont="1" applyFill="1" applyBorder="1" applyAlignment="1">
      <alignment horizontal="left"/>
    </xf>
    <xf numFmtId="166" fontId="1" fillId="0" borderId="0" xfId="0" applyNumberFormat="1" applyFont="1" applyFill="1" applyBorder="1" applyAlignment="1">
      <alignment horizontal="right"/>
    </xf>
    <xf numFmtId="166" fontId="1" fillId="0" borderId="0" xfId="0" applyNumberFormat="1" applyFont="1" applyFill="1" applyBorder="1"/>
    <xf numFmtId="0" fontId="1" fillId="0" borderId="0" xfId="0" applyFont="1" applyFill="1" applyBorder="1" applyAlignment="1">
      <alignment horizontal="right"/>
    </xf>
    <xf numFmtId="164" fontId="1" fillId="0" borderId="2" xfId="0" applyNumberFormat="1" applyFont="1" applyFill="1" applyBorder="1"/>
    <xf numFmtId="165" fontId="1" fillId="0" borderId="3" xfId="0" applyNumberFormat="1" applyFont="1" applyFill="1" applyBorder="1" applyAlignment="1">
      <alignment horizontal="right"/>
    </xf>
    <xf numFmtId="0" fontId="1" fillId="0" borderId="3" xfId="0" applyFont="1" applyFill="1" applyBorder="1" applyAlignment="1">
      <alignment horizontal="left"/>
    </xf>
    <xf numFmtId="166" fontId="1" fillId="0" borderId="3" xfId="0" applyNumberFormat="1" applyFont="1" applyFill="1" applyBorder="1" applyAlignment="1">
      <alignment horizontal="right"/>
    </xf>
    <xf numFmtId="166" fontId="1" fillId="0" borderId="3" xfId="0" applyNumberFormat="1" applyFont="1" applyFill="1" applyBorder="1"/>
    <xf numFmtId="0" fontId="1" fillId="0" borderId="3" xfId="0" applyFont="1" applyFill="1" applyBorder="1" applyAlignment="1">
      <alignment horizontal="right"/>
    </xf>
    <xf numFmtId="165" fontId="1" fillId="0" borderId="3" xfId="0" applyNumberFormat="1" applyFont="1" applyFill="1" applyBorder="1" applyAlignment="1">
      <alignment horizontal="left" wrapText="1"/>
    </xf>
    <xf numFmtId="165" fontId="1" fillId="0" borderId="3" xfId="0" applyNumberFormat="1" applyFont="1" applyFill="1" applyBorder="1" applyAlignment="1">
      <alignment horizontal="right" wrapText="1"/>
    </xf>
    <xf numFmtId="49" fontId="1" fillId="0" borderId="3" xfId="0" applyNumberFormat="1" applyFont="1" applyFill="1" applyBorder="1" applyAlignment="1">
      <alignment horizontal="right" wrapText="1"/>
    </xf>
    <xf numFmtId="0" fontId="1" fillId="0" borderId="4" xfId="0" applyFont="1" applyFill="1" applyBorder="1" applyAlignment="1">
      <alignment horizontal="left" wrapText="1"/>
    </xf>
    <xf numFmtId="164" fontId="1" fillId="0" borderId="5" xfId="0" applyNumberFormat="1" applyFont="1" applyFill="1" applyBorder="1"/>
    <xf numFmtId="0" fontId="1" fillId="0" borderId="6" xfId="0" applyFont="1" applyFill="1" applyBorder="1" applyAlignment="1">
      <alignment horizontal="left"/>
    </xf>
    <xf numFmtId="164" fontId="1" fillId="0" borderId="7" xfId="0" applyNumberFormat="1" applyFont="1" applyFill="1" applyBorder="1"/>
    <xf numFmtId="165" fontId="1" fillId="0" borderId="8" xfId="0" applyNumberFormat="1" applyFont="1" applyFill="1" applyBorder="1" applyAlignment="1">
      <alignment horizontal="right"/>
    </xf>
    <xf numFmtId="0" fontId="1" fillId="0" borderId="8" xfId="0" applyFont="1" applyFill="1" applyBorder="1" applyAlignment="1">
      <alignment horizontal="left"/>
    </xf>
    <xf numFmtId="166" fontId="1" fillId="0" borderId="8" xfId="0" applyNumberFormat="1" applyFont="1" applyFill="1" applyBorder="1" applyAlignment="1">
      <alignment horizontal="right"/>
    </xf>
    <xf numFmtId="166" fontId="1" fillId="0" borderId="8" xfId="0" applyNumberFormat="1" applyFont="1" applyFill="1" applyBorder="1"/>
    <xf numFmtId="0" fontId="1" fillId="0" borderId="8" xfId="0" applyFont="1" applyFill="1" applyBorder="1" applyAlignment="1">
      <alignment horizontal="right"/>
    </xf>
    <xf numFmtId="165" fontId="1" fillId="0" borderId="8" xfId="0" applyNumberFormat="1" applyFont="1" applyFill="1" applyBorder="1" applyAlignment="1">
      <alignment horizontal="left" wrapText="1"/>
    </xf>
    <xf numFmtId="165" fontId="1" fillId="0" borderId="8" xfId="0" applyNumberFormat="1" applyFont="1" applyFill="1" applyBorder="1" applyAlignment="1">
      <alignment horizontal="right" wrapText="1"/>
    </xf>
    <xf numFmtId="49" fontId="1" fillId="0" borderId="8" xfId="0" applyNumberFormat="1" applyFont="1" applyFill="1" applyBorder="1" applyAlignment="1">
      <alignment horizontal="right" wrapText="1"/>
    </xf>
    <xf numFmtId="0" fontId="1" fillId="0" borderId="9" xfId="0" applyFont="1" applyFill="1" applyBorder="1" applyAlignment="1">
      <alignment horizontal="left"/>
    </xf>
    <xf numFmtId="165" fontId="1" fillId="0" borderId="3" xfId="0" applyNumberFormat="1" applyFont="1" applyFill="1" applyBorder="1" applyAlignment="1">
      <alignment horizontal="left"/>
    </xf>
    <xf numFmtId="49" fontId="1" fillId="0" borderId="3" xfId="0" applyNumberFormat="1" applyFont="1" applyFill="1" applyBorder="1" applyAlignment="1">
      <alignment horizontal="right"/>
    </xf>
    <xf numFmtId="0" fontId="1" fillId="0" borderId="4" xfId="0" applyFont="1" applyFill="1" applyBorder="1" applyAlignment="1">
      <alignment horizontal="left"/>
    </xf>
    <xf numFmtId="165" fontId="1" fillId="0" borderId="8" xfId="0" applyNumberFormat="1" applyFont="1" applyFill="1" applyBorder="1" applyAlignment="1">
      <alignment horizontal="left"/>
    </xf>
    <xf numFmtId="49" fontId="1" fillId="0" borderId="8" xfId="0" applyNumberFormat="1" applyFont="1" applyFill="1" applyBorder="1" applyAlignment="1">
      <alignment horizontal="right"/>
    </xf>
    <xf numFmtId="164" fontId="1" fillId="0" borderId="10" xfId="0" applyNumberFormat="1" applyFont="1" applyFill="1" applyBorder="1"/>
    <xf numFmtId="165" fontId="1" fillId="0" borderId="11" xfId="0" applyNumberFormat="1" applyFont="1" applyFill="1" applyBorder="1" applyAlignment="1">
      <alignment horizontal="right"/>
    </xf>
    <xf numFmtId="0" fontId="1" fillId="0" borderId="11" xfId="0" applyFont="1" applyFill="1" applyBorder="1" applyAlignment="1">
      <alignment horizontal="left"/>
    </xf>
    <xf numFmtId="166" fontId="1" fillId="0" borderId="11" xfId="0" applyNumberFormat="1" applyFont="1" applyFill="1" applyBorder="1" applyAlignment="1">
      <alignment horizontal="right"/>
    </xf>
    <xf numFmtId="166" fontId="1" fillId="0" borderId="11" xfId="0" applyNumberFormat="1" applyFont="1" applyFill="1" applyBorder="1"/>
    <xf numFmtId="0" fontId="1" fillId="0" borderId="11" xfId="0" applyFont="1" applyFill="1" applyBorder="1" applyAlignment="1">
      <alignment horizontal="right"/>
    </xf>
    <xf numFmtId="165" fontId="1" fillId="0" borderId="11" xfId="0" applyNumberFormat="1" applyFont="1" applyFill="1" applyBorder="1" applyAlignment="1">
      <alignment horizontal="left"/>
    </xf>
    <xf numFmtId="49" fontId="1" fillId="0" borderId="11" xfId="0" applyNumberFormat="1" applyFont="1" applyFill="1" applyBorder="1" applyAlignment="1">
      <alignment horizontal="right"/>
    </xf>
    <xf numFmtId="0" fontId="1" fillId="0" borderId="12" xfId="0" applyFont="1" applyFill="1" applyBorder="1" applyAlignment="1">
      <alignment horizontal="left"/>
    </xf>
    <xf numFmtId="20" fontId="1" fillId="0" borderId="11" xfId="0" applyNumberFormat="1" applyFont="1" applyFill="1" applyBorder="1" applyAlignment="1">
      <alignment horizontal="left"/>
    </xf>
    <xf numFmtId="20" fontId="1" fillId="0" borderId="11" xfId="0" applyNumberFormat="1" applyFont="1" applyFill="1" applyBorder="1" applyAlignment="1">
      <alignment horizontal="right"/>
    </xf>
    <xf numFmtId="20" fontId="1" fillId="0" borderId="3" xfId="0" applyNumberFormat="1" applyFont="1" applyFill="1" applyBorder="1" applyAlignment="1">
      <alignment horizontal="left"/>
    </xf>
    <xf numFmtId="20" fontId="1" fillId="0" borderId="3" xfId="0" applyNumberFormat="1" applyFont="1" applyFill="1" applyBorder="1" applyAlignment="1">
      <alignment horizontal="right"/>
    </xf>
    <xf numFmtId="20" fontId="1" fillId="0" borderId="8" xfId="0" applyNumberFormat="1" applyFont="1" applyFill="1" applyBorder="1" applyAlignment="1">
      <alignment horizontal="left"/>
    </xf>
    <xf numFmtId="20" fontId="1" fillId="0" borderId="8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WRI-FWS_SightingSummar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match Report"/>
      <sheetName val="Sighting Summary SEWS"/>
      <sheetName val="Whales"/>
    </sheetNames>
    <sheetDataSet>
      <sheetData sheetId="0">
        <row r="2">
          <cell r="C2" t="str">
            <v>December</v>
          </cell>
          <cell r="D2">
            <v>29</v>
          </cell>
          <cell r="E2">
            <v>2018</v>
          </cell>
          <cell r="F2">
            <v>0.60696759259259259</v>
          </cell>
          <cell r="G2">
            <v>29.738130000000002</v>
          </cell>
          <cell r="H2">
            <v>-80.893069999999994</v>
          </cell>
          <cell r="M2" t="str">
            <v>RIWH</v>
          </cell>
          <cell r="N2" t="str">
            <v>A</v>
          </cell>
        </row>
        <row r="3">
          <cell r="C3" t="str">
            <v>December</v>
          </cell>
          <cell r="D3">
            <v>29</v>
          </cell>
          <cell r="E3">
            <v>2018</v>
          </cell>
          <cell r="F3">
            <v>0.60696759259259259</v>
          </cell>
          <cell r="G3">
            <v>29.738130000000002</v>
          </cell>
          <cell r="H3">
            <v>-80.893069999999994</v>
          </cell>
          <cell r="M3" t="str">
            <v>RIWH</v>
          </cell>
          <cell r="N3" t="str">
            <v>B</v>
          </cell>
        </row>
        <row r="4">
          <cell r="C4" t="str">
            <v>December</v>
          </cell>
          <cell r="D4">
            <v>29</v>
          </cell>
          <cell r="E4">
            <v>2018</v>
          </cell>
          <cell r="F4">
            <v>0.60696759259259259</v>
          </cell>
          <cell r="G4">
            <v>29.738130000000002</v>
          </cell>
          <cell r="H4">
            <v>-80.893069999999994</v>
          </cell>
          <cell r="M4" t="str">
            <v>RIWH</v>
          </cell>
          <cell r="N4" t="str">
            <v>C</v>
          </cell>
        </row>
        <row r="5">
          <cell r="C5" t="str">
            <v>December</v>
          </cell>
          <cell r="D5">
            <v>29</v>
          </cell>
          <cell r="E5">
            <v>2018</v>
          </cell>
          <cell r="F5">
            <v>0.60696759259259259</v>
          </cell>
          <cell r="G5">
            <v>29.738130000000002</v>
          </cell>
          <cell r="H5">
            <v>-80.893069999999994</v>
          </cell>
          <cell r="M5" t="str">
            <v>RIWH</v>
          </cell>
          <cell r="N5" t="str">
            <v>D</v>
          </cell>
        </row>
        <row r="6">
          <cell r="C6" t="str">
            <v>January</v>
          </cell>
          <cell r="D6">
            <v>1</v>
          </cell>
          <cell r="E6">
            <v>2019</v>
          </cell>
          <cell r="F6">
            <v>0.39840277777777783</v>
          </cell>
          <cell r="G6">
            <v>30.33379</v>
          </cell>
          <cell r="H6">
            <v>-81.241399999999999</v>
          </cell>
          <cell r="I6">
            <v>2791</v>
          </cell>
          <cell r="M6" t="str">
            <v>RIWH</v>
          </cell>
          <cell r="N6" t="str">
            <v>A</v>
          </cell>
        </row>
        <row r="7">
          <cell r="C7" t="str">
            <v>January</v>
          </cell>
          <cell r="D7">
            <v>1</v>
          </cell>
          <cell r="E7">
            <v>2019</v>
          </cell>
          <cell r="F7">
            <v>0.39840277777777783</v>
          </cell>
          <cell r="G7">
            <v>30.33379</v>
          </cell>
          <cell r="H7">
            <v>-81.241399999999999</v>
          </cell>
          <cell r="J7" t="str">
            <v>2019CalfOf2791</v>
          </cell>
          <cell r="M7" t="str">
            <v>RIWH</v>
          </cell>
          <cell r="N7" t="str">
            <v>B</v>
          </cell>
        </row>
        <row r="8">
          <cell r="C8" t="str">
            <v>January</v>
          </cell>
          <cell r="D8">
            <v>1</v>
          </cell>
          <cell r="E8">
            <v>2019</v>
          </cell>
          <cell r="F8">
            <v>0.46417824074074071</v>
          </cell>
          <cell r="G8">
            <v>30.128129999999999</v>
          </cell>
          <cell r="H8">
            <v>-81.015069999999994</v>
          </cell>
          <cell r="I8">
            <v>2503</v>
          </cell>
          <cell r="M8" t="str">
            <v>RIWH</v>
          </cell>
          <cell r="N8" t="str">
            <v>C</v>
          </cell>
        </row>
        <row r="9">
          <cell r="C9" t="str">
            <v>January</v>
          </cell>
          <cell r="D9">
            <v>1</v>
          </cell>
          <cell r="E9">
            <v>2019</v>
          </cell>
          <cell r="F9">
            <v>0.46417824074074071</v>
          </cell>
          <cell r="G9">
            <v>30.128129999999999</v>
          </cell>
          <cell r="H9">
            <v>-81.015069999999994</v>
          </cell>
          <cell r="I9">
            <v>3370</v>
          </cell>
          <cell r="M9" t="str">
            <v>RIWH</v>
          </cell>
          <cell r="N9" t="str">
            <v>D</v>
          </cell>
        </row>
        <row r="10">
          <cell r="C10" t="str">
            <v>January</v>
          </cell>
          <cell r="D10">
            <v>1</v>
          </cell>
          <cell r="E10">
            <v>2019</v>
          </cell>
          <cell r="F10">
            <v>0.62790509259259253</v>
          </cell>
          <cell r="G10">
            <v>29.458960000000001</v>
          </cell>
          <cell r="H10">
            <v>-81.110240000000005</v>
          </cell>
          <cell r="L10" t="str">
            <v>SEUS1901</v>
          </cell>
          <cell r="M10" t="str">
            <v>HUWH</v>
          </cell>
          <cell r="N10" t="str">
            <v>A</v>
          </cell>
        </row>
        <row r="11">
          <cell r="C11" t="str">
            <v>January</v>
          </cell>
          <cell r="D11">
            <v>2</v>
          </cell>
          <cell r="E11">
            <v>2019</v>
          </cell>
          <cell r="F11">
            <v>0.55628472222222225</v>
          </cell>
          <cell r="G11">
            <v>30.709129999999998</v>
          </cell>
          <cell r="H11">
            <v>-80.828239999999994</v>
          </cell>
          <cell r="L11" t="str">
            <v>SEUS1903</v>
          </cell>
          <cell r="M11" t="str">
            <v>HUWH</v>
          </cell>
          <cell r="N11" t="str">
            <v>A</v>
          </cell>
        </row>
        <row r="12">
          <cell r="C12" t="str">
            <v>January</v>
          </cell>
          <cell r="D12">
            <v>6</v>
          </cell>
          <cell r="E12">
            <v>2019</v>
          </cell>
          <cell r="F12">
            <v>0.61052083333333329</v>
          </cell>
          <cell r="G12">
            <v>30.621790000000001</v>
          </cell>
          <cell r="H12">
            <v>-81.2059</v>
          </cell>
          <cell r="I12">
            <v>2791</v>
          </cell>
          <cell r="J12"/>
          <cell r="K12"/>
          <cell r="L12"/>
          <cell r="M12" t="str">
            <v>RIWH</v>
          </cell>
          <cell r="N12" t="str">
            <v>A</v>
          </cell>
        </row>
        <row r="13">
          <cell r="C13" t="str">
            <v>January</v>
          </cell>
          <cell r="D13">
            <v>6</v>
          </cell>
          <cell r="E13">
            <v>2019</v>
          </cell>
          <cell r="F13">
            <v>0.61052083333333329</v>
          </cell>
          <cell r="G13">
            <v>30.621790000000001</v>
          </cell>
          <cell r="H13">
            <v>-81.2059</v>
          </cell>
          <cell r="I13"/>
          <cell r="J13" t="str">
            <v>2019CalfOf2791</v>
          </cell>
          <cell r="K13"/>
          <cell r="L13"/>
          <cell r="M13" t="str">
            <v>RIWH</v>
          </cell>
          <cell r="N13" t="str">
            <v>B</v>
          </cell>
        </row>
        <row r="14">
          <cell r="C14" t="str">
            <v>January</v>
          </cell>
          <cell r="D14">
            <v>7</v>
          </cell>
          <cell r="E14">
            <v>2019</v>
          </cell>
          <cell r="F14">
            <v>0.47991898148148149</v>
          </cell>
          <cell r="G14">
            <v>30.59329</v>
          </cell>
          <cell r="H14">
            <v>-81.340739999999997</v>
          </cell>
          <cell r="I14">
            <v>2791</v>
          </cell>
          <cell r="J14"/>
          <cell r="K14"/>
          <cell r="L14"/>
          <cell r="M14" t="str">
            <v>RIWH</v>
          </cell>
          <cell r="N14" t="str">
            <v>A</v>
          </cell>
        </row>
        <row r="15">
          <cell r="C15" t="str">
            <v>January</v>
          </cell>
          <cell r="D15">
            <v>7</v>
          </cell>
          <cell r="E15">
            <v>2019</v>
          </cell>
          <cell r="F15">
            <v>0.47991898148148149</v>
          </cell>
          <cell r="G15">
            <v>30.59329</v>
          </cell>
          <cell r="H15">
            <v>-81.340739999999997</v>
          </cell>
          <cell r="I15"/>
          <cell r="J15" t="str">
            <v>2019CalfOf2791</v>
          </cell>
          <cell r="K15"/>
          <cell r="L15"/>
          <cell r="M15" t="str">
            <v>RIWH</v>
          </cell>
          <cell r="N15" t="str">
            <v>B</v>
          </cell>
        </row>
        <row r="16">
          <cell r="C16" t="str">
            <v>January</v>
          </cell>
          <cell r="D16">
            <v>17</v>
          </cell>
          <cell r="E16">
            <v>2019</v>
          </cell>
          <cell r="F16">
            <v>0.60575231481481484</v>
          </cell>
          <cell r="G16">
            <v>30.554290000000002</v>
          </cell>
          <cell r="H16">
            <v>-81.383070000000004</v>
          </cell>
          <cell r="I16">
            <v>1204</v>
          </cell>
          <cell r="J16"/>
          <cell r="K16"/>
          <cell r="L16"/>
          <cell r="M16" t="str">
            <v>RIWH</v>
          </cell>
          <cell r="N16" t="str">
            <v>A</v>
          </cell>
        </row>
        <row r="17">
          <cell r="C17" t="str">
            <v>January</v>
          </cell>
          <cell r="D17">
            <v>17</v>
          </cell>
          <cell r="E17">
            <v>2019</v>
          </cell>
          <cell r="F17">
            <v>0.60575231481481484</v>
          </cell>
          <cell r="G17">
            <v>30.554290000000002</v>
          </cell>
          <cell r="H17">
            <v>-81.383070000000004</v>
          </cell>
          <cell r="I17"/>
          <cell r="J17" t="str">
            <v>2019CalfOf1204</v>
          </cell>
          <cell r="K17"/>
          <cell r="L17"/>
          <cell r="M17" t="str">
            <v>RIWH</v>
          </cell>
          <cell r="N17" t="str">
            <v>B</v>
          </cell>
        </row>
        <row r="18">
          <cell r="C18" t="str">
            <v>January</v>
          </cell>
          <cell r="D18">
            <v>18</v>
          </cell>
          <cell r="E18">
            <v>2019</v>
          </cell>
          <cell r="F18">
            <v>0.58130787037037035</v>
          </cell>
          <cell r="G18">
            <v>30.139790000000001</v>
          </cell>
          <cell r="H18">
            <v>-81.144400000000005</v>
          </cell>
          <cell r="I18">
            <v>2791</v>
          </cell>
          <cell r="J18"/>
          <cell r="K18"/>
          <cell r="L18"/>
          <cell r="M18" t="str">
            <v>RIWH</v>
          </cell>
          <cell r="N18" t="str">
            <v>A</v>
          </cell>
        </row>
        <row r="19">
          <cell r="C19" t="str">
            <v>January</v>
          </cell>
          <cell r="D19">
            <v>18</v>
          </cell>
          <cell r="E19">
            <v>2019</v>
          </cell>
          <cell r="F19">
            <v>0.58130787037037035</v>
          </cell>
          <cell r="G19">
            <v>30.139790000000001</v>
          </cell>
          <cell r="H19">
            <v>-81.144400000000005</v>
          </cell>
          <cell r="I19"/>
          <cell r="J19" t="str">
            <v>2019CalfOf2791</v>
          </cell>
          <cell r="K19"/>
          <cell r="L19"/>
          <cell r="M19" t="str">
            <v>RIWH</v>
          </cell>
          <cell r="N19" t="str">
            <v>B</v>
          </cell>
        </row>
        <row r="20">
          <cell r="C20" t="str">
            <v>January</v>
          </cell>
          <cell r="D20">
            <v>18</v>
          </cell>
          <cell r="E20">
            <v>2019</v>
          </cell>
          <cell r="F20">
            <v>0.63618055555555553</v>
          </cell>
          <cell r="G20">
            <v>30.031790000000001</v>
          </cell>
          <cell r="H20">
            <v>-81.315899999999999</v>
          </cell>
          <cell r="I20">
            <v>3317</v>
          </cell>
          <cell r="J20"/>
          <cell r="K20"/>
          <cell r="L20"/>
          <cell r="M20" t="str">
            <v>RIWH</v>
          </cell>
          <cell r="N20" t="str">
            <v>C</v>
          </cell>
        </row>
        <row r="21">
          <cell r="C21" t="str">
            <v>January</v>
          </cell>
          <cell r="D21">
            <v>18</v>
          </cell>
          <cell r="E21">
            <v>2019</v>
          </cell>
          <cell r="F21">
            <v>0.63618055555555553</v>
          </cell>
          <cell r="G21">
            <v>30.031790000000001</v>
          </cell>
          <cell r="H21">
            <v>-81.315899999999999</v>
          </cell>
          <cell r="I21"/>
          <cell r="J21" t="str">
            <v>2019CalfOf3317</v>
          </cell>
          <cell r="K21"/>
          <cell r="L21"/>
          <cell r="M21" t="str">
            <v>RIWH</v>
          </cell>
          <cell r="N21" t="str">
            <v>D</v>
          </cell>
        </row>
        <row r="22">
          <cell r="C22" t="str">
            <v>January</v>
          </cell>
          <cell r="D22">
            <v>25</v>
          </cell>
          <cell r="E22">
            <v>2019</v>
          </cell>
          <cell r="F22">
            <v>0.61026620370370377</v>
          </cell>
          <cell r="G22">
            <v>31.076789999999999</v>
          </cell>
          <cell r="H22">
            <v>-80.809240000000003</v>
          </cell>
          <cell r="I22">
            <v>2503</v>
          </cell>
          <cell r="J22"/>
          <cell r="K22"/>
          <cell r="L22"/>
          <cell r="M22" t="str">
            <v>RIWH</v>
          </cell>
          <cell r="N22" t="str">
            <v>A</v>
          </cell>
        </row>
        <row r="23">
          <cell r="C23" t="str">
            <v>January</v>
          </cell>
          <cell r="D23">
            <v>25</v>
          </cell>
          <cell r="E23">
            <v>2019</v>
          </cell>
          <cell r="F23">
            <v>0.61026620370370377</v>
          </cell>
          <cell r="G23">
            <v>31.076789999999999</v>
          </cell>
          <cell r="H23">
            <v>-80.809240000000003</v>
          </cell>
          <cell r="I23"/>
          <cell r="J23" t="str">
            <v>2019CalfOf2503</v>
          </cell>
          <cell r="K23"/>
          <cell r="L23"/>
          <cell r="M23" t="str">
            <v>RIWH</v>
          </cell>
          <cell r="N23" t="str">
            <v>B</v>
          </cell>
        </row>
      </sheetData>
      <sheetData sheetId="1"/>
      <sheetData sheetId="2">
        <row r="1">
          <cell r="A1" t="str">
            <v>Whale ID</v>
          </cell>
          <cell r="G1" t="str">
            <v>Sex</v>
          </cell>
          <cell r="H1" t="str">
            <v>Age</v>
          </cell>
        </row>
        <row r="2">
          <cell r="A2">
            <v>1204</v>
          </cell>
          <cell r="G2" t="str">
            <v>F</v>
          </cell>
          <cell r="H2" t="str">
            <v>&gt;37</v>
          </cell>
        </row>
        <row r="3">
          <cell r="A3">
            <v>2503</v>
          </cell>
          <cell r="G3" t="str">
            <v>F</v>
          </cell>
          <cell r="H3">
            <v>24</v>
          </cell>
        </row>
        <row r="4">
          <cell r="A4">
            <v>2791</v>
          </cell>
          <cell r="G4" t="str">
            <v>F</v>
          </cell>
          <cell r="H4" t="str">
            <v>&gt;22</v>
          </cell>
        </row>
        <row r="5">
          <cell r="A5">
            <v>3245</v>
          </cell>
          <cell r="G5" t="str">
            <v>M</v>
          </cell>
          <cell r="H5">
            <v>17</v>
          </cell>
        </row>
        <row r="6">
          <cell r="A6">
            <v>3317</v>
          </cell>
          <cell r="G6" t="str">
            <v>F</v>
          </cell>
          <cell r="H6">
            <v>16</v>
          </cell>
        </row>
        <row r="7">
          <cell r="A7">
            <v>3343</v>
          </cell>
          <cell r="G7" t="str">
            <v>M</v>
          </cell>
          <cell r="H7">
            <v>16</v>
          </cell>
        </row>
        <row r="8">
          <cell r="A8">
            <v>3370</v>
          </cell>
          <cell r="G8" t="str">
            <v>F</v>
          </cell>
          <cell r="H8" t="str">
            <v>&gt;16</v>
          </cell>
        </row>
        <row r="9">
          <cell r="A9">
            <v>3450</v>
          </cell>
          <cell r="G9" t="str">
            <v>F</v>
          </cell>
          <cell r="H9" t="str">
            <v>&gt;15</v>
          </cell>
        </row>
        <row r="10">
          <cell r="A10">
            <v>3640</v>
          </cell>
          <cell r="G10" t="str">
            <v>M</v>
          </cell>
          <cell r="H10" t="str">
            <v>&gt;13</v>
          </cell>
        </row>
        <row r="11">
          <cell r="A11">
            <v>3808</v>
          </cell>
          <cell r="G11" t="str">
            <v>F</v>
          </cell>
          <cell r="H11">
            <v>11</v>
          </cell>
        </row>
        <row r="12">
          <cell r="A12">
            <v>3815</v>
          </cell>
          <cell r="G12" t="str">
            <v>F</v>
          </cell>
          <cell r="H12">
            <v>11</v>
          </cell>
        </row>
        <row r="13">
          <cell r="A13">
            <v>3892</v>
          </cell>
          <cell r="G13" t="str">
            <v>M</v>
          </cell>
          <cell r="H13">
            <v>11</v>
          </cell>
        </row>
        <row r="14">
          <cell r="A14">
            <v>3904</v>
          </cell>
          <cell r="G14" t="str">
            <v>F</v>
          </cell>
          <cell r="H14">
            <v>10</v>
          </cell>
        </row>
        <row r="15">
          <cell r="A15"/>
          <cell r="G15"/>
          <cell r="H15"/>
        </row>
        <row r="16">
          <cell r="A16"/>
          <cell r="G16"/>
          <cell r="H16"/>
        </row>
        <row r="17">
          <cell r="A17"/>
          <cell r="G17"/>
          <cell r="H17"/>
        </row>
        <row r="18">
          <cell r="A18"/>
          <cell r="G18"/>
          <cell r="H18"/>
        </row>
        <row r="19">
          <cell r="A19"/>
          <cell r="G19"/>
          <cell r="H19"/>
        </row>
        <row r="20">
          <cell r="A20"/>
          <cell r="G20"/>
          <cell r="H20"/>
        </row>
        <row r="21">
          <cell r="A21"/>
          <cell r="G21"/>
          <cell r="H21"/>
        </row>
        <row r="22">
          <cell r="A22"/>
          <cell r="G22"/>
          <cell r="H22"/>
        </row>
        <row r="23">
          <cell r="A23"/>
          <cell r="G23"/>
          <cell r="H23"/>
        </row>
        <row r="24">
          <cell r="A24"/>
          <cell r="G24"/>
          <cell r="H24"/>
        </row>
        <row r="25">
          <cell r="A25"/>
          <cell r="G25"/>
          <cell r="H25"/>
        </row>
        <row r="26">
          <cell r="A26"/>
          <cell r="G26"/>
          <cell r="H26"/>
        </row>
        <row r="27">
          <cell r="A27"/>
          <cell r="G27"/>
          <cell r="H27"/>
        </row>
        <row r="28">
          <cell r="A28"/>
          <cell r="G28"/>
          <cell r="H28"/>
        </row>
        <row r="29">
          <cell r="A29"/>
          <cell r="G29"/>
          <cell r="H29"/>
        </row>
        <row r="30">
          <cell r="A30"/>
          <cell r="G30"/>
          <cell r="H30"/>
        </row>
        <row r="31">
          <cell r="A31"/>
          <cell r="G31"/>
          <cell r="H31"/>
        </row>
        <row r="32">
          <cell r="A32"/>
          <cell r="G32"/>
          <cell r="H32"/>
        </row>
        <row r="33">
          <cell r="A33"/>
          <cell r="G33"/>
          <cell r="H33"/>
        </row>
        <row r="34">
          <cell r="A34"/>
          <cell r="G34"/>
          <cell r="H34"/>
        </row>
        <row r="35">
          <cell r="A35"/>
          <cell r="G35"/>
          <cell r="H35"/>
        </row>
        <row r="36">
          <cell r="A36"/>
          <cell r="G36"/>
          <cell r="H36"/>
        </row>
        <row r="37">
          <cell r="A37"/>
          <cell r="G37"/>
          <cell r="H37"/>
        </row>
        <row r="38">
          <cell r="A38"/>
          <cell r="G38"/>
          <cell r="H38"/>
        </row>
        <row r="39">
          <cell r="A39"/>
          <cell r="G39"/>
          <cell r="H39"/>
        </row>
        <row r="40">
          <cell r="A40"/>
          <cell r="G40"/>
          <cell r="H40"/>
        </row>
        <row r="41">
          <cell r="A41"/>
          <cell r="G41"/>
          <cell r="H41"/>
        </row>
        <row r="42">
          <cell r="A42"/>
          <cell r="G42"/>
          <cell r="H42"/>
        </row>
        <row r="43">
          <cell r="A43"/>
          <cell r="G43"/>
          <cell r="H43"/>
        </row>
        <row r="44">
          <cell r="A44"/>
          <cell r="G44"/>
          <cell r="H44"/>
        </row>
        <row r="45">
          <cell r="A45"/>
          <cell r="G45"/>
          <cell r="H45"/>
        </row>
        <row r="46">
          <cell r="A46"/>
          <cell r="G46"/>
          <cell r="H46"/>
        </row>
        <row r="47">
          <cell r="A47"/>
          <cell r="G47"/>
          <cell r="H47"/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8EEAA-F81C-4E9F-92C6-B101F3939B70}">
  <dimension ref="A1:N23"/>
  <sheetViews>
    <sheetView tabSelected="1" workbookViewId="0">
      <selection activeCell="B24" sqref="B24"/>
    </sheetView>
  </sheetViews>
  <sheetFormatPr defaultRowHeight="15" x14ac:dyDescent="0.25"/>
  <cols>
    <col min="1" max="1" width="10.140625" bestFit="1" customWidth="1"/>
    <col min="2" max="2" width="7.7109375" bestFit="1" customWidth="1"/>
    <col min="3" max="3" width="6.5703125" bestFit="1" customWidth="1"/>
    <col min="4" max="4" width="8.5703125" bestFit="1" customWidth="1"/>
    <col min="6" max="6" width="7.7109375" bestFit="1" customWidth="1"/>
    <col min="7" max="7" width="5.7109375" bestFit="1" customWidth="1"/>
    <col min="8" max="8" width="14.85546875" customWidth="1"/>
    <col min="9" max="10" width="4.28515625" bestFit="1" customWidth="1"/>
    <col min="11" max="12" width="7.7109375" bestFit="1" customWidth="1"/>
    <col min="13" max="13" width="8.28515625" bestFit="1" customWidth="1"/>
    <col min="14" max="14" width="33.85546875" customWidth="1"/>
  </cols>
  <sheetData>
    <row r="1" spans="1:14" ht="51.75" x14ac:dyDescent="0.25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9" t="s">
        <v>10</v>
      </c>
      <c r="L1" s="9" t="s">
        <v>11</v>
      </c>
      <c r="M1" s="10" t="s">
        <v>12</v>
      </c>
      <c r="N1" s="11" t="s">
        <v>13</v>
      </c>
    </row>
    <row r="2" spans="1:14" x14ac:dyDescent="0.25">
      <c r="A2" s="16">
        <f>DATE('[1]Imatch Report'!E2,MONTH(DATEVALUE('[1]Imatch Report'!C2&amp;" 1")),'[1]Imatch Report'!D2)</f>
        <v>43463</v>
      </c>
      <c r="B2" s="17">
        <f>'[1]Imatch Report'!F2</f>
        <v>0.60696759259259259</v>
      </c>
      <c r="C2" s="18" t="s">
        <v>14</v>
      </c>
      <c r="D2" s="19">
        <f>'[1]Imatch Report'!G2</f>
        <v>29.738130000000002</v>
      </c>
      <c r="E2" s="20">
        <f>'[1]Imatch Report'!H2</f>
        <v>-80.893069999999994</v>
      </c>
      <c r="F2" s="20" t="str">
        <f>'[1]Imatch Report'!M2</f>
        <v>RIWH</v>
      </c>
      <c r="G2" s="21" t="str">
        <f>'[1]Imatch Report'!N2</f>
        <v>A</v>
      </c>
      <c r="H2" s="21">
        <v>3245</v>
      </c>
      <c r="I2" s="18" t="str">
        <f>IF('[1]Imatch Report'!M2="HUWH","Unk",IF((ISNUMBER(FIND("2019",H2))),"Unk",(LOOKUP(H2,[1]Whales!A:A,[1]Whales!G:G))))</f>
        <v>M</v>
      </c>
      <c r="J2" s="21">
        <f>IF('[1]Imatch Report'!M2="HUWH","Unk",IF((ISNUMBER(FIND("2019",H2))),"Calf",(LOOKUP(H2,[1]Whales!$A:$A,[1]Whales!$H:$H))))</f>
        <v>17</v>
      </c>
      <c r="K2" s="22">
        <v>0.63263888888888886</v>
      </c>
      <c r="L2" s="23">
        <v>0.64444444444444449</v>
      </c>
      <c r="M2" s="24" t="s">
        <v>15</v>
      </c>
      <c r="N2" s="25"/>
    </row>
    <row r="3" spans="1:14" x14ac:dyDescent="0.25">
      <c r="A3" s="26">
        <f>DATE('[1]Imatch Report'!E3,MONTH(DATEVALUE('[1]Imatch Report'!C3&amp;" 1")),'[1]Imatch Report'!D3)</f>
        <v>43463</v>
      </c>
      <c r="B3" s="7">
        <f>'[1]Imatch Report'!F3</f>
        <v>0.60696759259259259</v>
      </c>
      <c r="C3" s="12" t="s">
        <v>14</v>
      </c>
      <c r="D3" s="13">
        <f>'[1]Imatch Report'!G3</f>
        <v>29.738130000000002</v>
      </c>
      <c r="E3" s="14">
        <f>'[1]Imatch Report'!H3</f>
        <v>-80.893069999999994</v>
      </c>
      <c r="F3" s="14" t="str">
        <f>'[1]Imatch Report'!M3</f>
        <v>RIWH</v>
      </c>
      <c r="G3" s="15" t="str">
        <f>'[1]Imatch Report'!N3</f>
        <v>B</v>
      </c>
      <c r="H3" s="15">
        <v>3815</v>
      </c>
      <c r="I3" s="12" t="str">
        <f>IF('[1]Imatch Report'!M3="HUWH","Unk",IF((ISNUMBER(FIND("2019",H3))),"Unk",(LOOKUP(H3,[1]Whales!$A:$A,[1]Whales!$G:$G))))</f>
        <v>F</v>
      </c>
      <c r="J3" s="15">
        <f>IF('[1]Imatch Report'!M3="HUWH","Unk",IF((ISNUMBER(FIND("2019",H3))),"Calf",(LOOKUP(H3,[1]Whales!$A:$A,[1]Whales!$H:$H))))</f>
        <v>11</v>
      </c>
      <c r="K3" s="5">
        <v>0.63263888888888886</v>
      </c>
      <c r="L3" s="6">
        <v>0.64444444444444449</v>
      </c>
      <c r="M3" s="8" t="s">
        <v>15</v>
      </c>
      <c r="N3" s="27"/>
    </row>
    <row r="4" spans="1:14" x14ac:dyDescent="0.25">
      <c r="A4" s="26">
        <f>DATE('[1]Imatch Report'!E4,MONTH(DATEVALUE('[1]Imatch Report'!C4&amp;" 1")),'[1]Imatch Report'!D4)</f>
        <v>43463</v>
      </c>
      <c r="B4" s="7">
        <f>'[1]Imatch Report'!F4</f>
        <v>0.60696759259259259</v>
      </c>
      <c r="C4" s="12" t="s">
        <v>14</v>
      </c>
      <c r="D4" s="13">
        <f>'[1]Imatch Report'!G4</f>
        <v>29.738130000000002</v>
      </c>
      <c r="E4" s="14">
        <f>'[1]Imatch Report'!H4</f>
        <v>-80.893069999999994</v>
      </c>
      <c r="F4" s="14" t="str">
        <f>'[1]Imatch Report'!M4</f>
        <v>RIWH</v>
      </c>
      <c r="G4" s="15" t="str">
        <f>'[1]Imatch Report'!N4</f>
        <v>C</v>
      </c>
      <c r="H4" s="15">
        <v>3640</v>
      </c>
      <c r="I4" s="12" t="str">
        <f>IF('[1]Imatch Report'!M4="HUWH","Unk",IF((ISNUMBER(FIND("2019",H4))),"Unk",(LOOKUP(H4,[1]Whales!$A:$A,[1]Whales!$G:$G))))</f>
        <v>M</v>
      </c>
      <c r="J4" s="15" t="str">
        <f>IF('[1]Imatch Report'!M4="HUWH","Unk",IF((ISNUMBER(FIND("2019",H4))),"Calf",(LOOKUP(H4,[1]Whales!$A:$A,[1]Whales!$H:$H))))</f>
        <v>&gt;13</v>
      </c>
      <c r="K4" s="5">
        <v>0.63263888888888886</v>
      </c>
      <c r="L4" s="6">
        <v>0.64444444444444449</v>
      </c>
      <c r="M4" s="8" t="s">
        <v>15</v>
      </c>
      <c r="N4" s="27"/>
    </row>
    <row r="5" spans="1:14" x14ac:dyDescent="0.25">
      <c r="A5" s="28">
        <f>DATE('[1]Imatch Report'!E5,MONTH(DATEVALUE('[1]Imatch Report'!C5&amp;" 1")),'[1]Imatch Report'!D5)</f>
        <v>43463</v>
      </c>
      <c r="B5" s="29">
        <f>'[1]Imatch Report'!F5</f>
        <v>0.60696759259259259</v>
      </c>
      <c r="C5" s="30" t="s">
        <v>14</v>
      </c>
      <c r="D5" s="31">
        <f>'[1]Imatch Report'!G5</f>
        <v>29.738130000000002</v>
      </c>
      <c r="E5" s="32">
        <f>'[1]Imatch Report'!H5</f>
        <v>-80.893069999999994</v>
      </c>
      <c r="F5" s="32" t="str">
        <f>'[1]Imatch Report'!M5</f>
        <v>RIWH</v>
      </c>
      <c r="G5" s="33" t="str">
        <f>'[1]Imatch Report'!N5</f>
        <v>D</v>
      </c>
      <c r="H5" s="33">
        <v>3343</v>
      </c>
      <c r="I5" s="30" t="str">
        <f>IF('[1]Imatch Report'!M5="HUWH","Unk",IF((ISNUMBER(FIND("2019",H5))),"Unk",(LOOKUP(H5,[1]Whales!$A:$A,[1]Whales!$G:$G))))</f>
        <v>M</v>
      </c>
      <c r="J5" s="33">
        <f>IF('[1]Imatch Report'!M5="HUWH","Unk",IF((ISNUMBER(FIND("2019",H5))),"Calf",(LOOKUP(H5,[1]Whales!$A:$A,[1]Whales!$H:$H))))</f>
        <v>16</v>
      </c>
      <c r="K5" s="34">
        <v>0.63263888888888886</v>
      </c>
      <c r="L5" s="35">
        <v>0.64444444444444449</v>
      </c>
      <c r="M5" s="36" t="s">
        <v>15</v>
      </c>
      <c r="N5" s="37"/>
    </row>
    <row r="6" spans="1:14" x14ac:dyDescent="0.25">
      <c r="A6" s="16">
        <f>DATE('[1]Imatch Report'!E6,MONTH(DATEVALUE('[1]Imatch Report'!C6&amp;" 1")),'[1]Imatch Report'!D6)</f>
        <v>43466</v>
      </c>
      <c r="B6" s="17">
        <f>'[1]Imatch Report'!F6</f>
        <v>0.39840277777777783</v>
      </c>
      <c r="C6" s="18" t="s">
        <v>14</v>
      </c>
      <c r="D6" s="19">
        <f>'[1]Imatch Report'!G6</f>
        <v>30.33379</v>
      </c>
      <c r="E6" s="20">
        <f>'[1]Imatch Report'!H6</f>
        <v>-81.241399999999999</v>
      </c>
      <c r="F6" s="20" t="str">
        <f>'[1]Imatch Report'!M6</f>
        <v>RIWH</v>
      </c>
      <c r="G6" s="21" t="str">
        <f>'[1]Imatch Report'!N6</f>
        <v>A</v>
      </c>
      <c r="H6" s="21">
        <f>IF('[1]Imatch Report'!M6="HUWH",'[1]Imatch Report'!L6,IF('[1]Imatch Report'!K6="",IF('[1]Imatch Report'!J6="",'[1]Imatch Report'!I6,'[1]Imatch Report'!J6),'[1]Imatch Report'!K6))</f>
        <v>2791</v>
      </c>
      <c r="I6" s="18" t="str">
        <f>IF('[1]Imatch Report'!M6="HUWH","Unk",IF((ISNUMBER(FIND("2019",H6))),"Unk",(LOOKUP(H6,[1]Whales!$A:$A,[1]Whales!$G:$G))))</f>
        <v>F</v>
      </c>
      <c r="J6" s="21" t="str">
        <f>IF('[1]Imatch Report'!M6="HUWH","Unk",IF((ISNUMBER(FIND("2019",H6))),"Calf",(LOOKUP(H6,[1]Whales!$A:$A,[1]Whales!$H:$H))))</f>
        <v>&gt;22</v>
      </c>
      <c r="K6" s="38">
        <v>0.40902777777777777</v>
      </c>
      <c r="L6" s="17">
        <v>0.41805555555555557</v>
      </c>
      <c r="M6" s="39" t="s">
        <v>16</v>
      </c>
      <c r="N6" s="40"/>
    </row>
    <row r="7" spans="1:14" x14ac:dyDescent="0.25">
      <c r="A7" s="28">
        <f>DATE('[1]Imatch Report'!E7,MONTH(DATEVALUE('[1]Imatch Report'!C7&amp;" 1")),'[1]Imatch Report'!D7)</f>
        <v>43466</v>
      </c>
      <c r="B7" s="29">
        <f>'[1]Imatch Report'!F7</f>
        <v>0.39840277777777783</v>
      </c>
      <c r="C7" s="30" t="s">
        <v>14</v>
      </c>
      <c r="D7" s="31">
        <f>'[1]Imatch Report'!G7</f>
        <v>30.33379</v>
      </c>
      <c r="E7" s="32">
        <f>'[1]Imatch Report'!H7</f>
        <v>-81.241399999999999</v>
      </c>
      <c r="F7" s="32" t="str">
        <f>'[1]Imatch Report'!M7</f>
        <v>RIWH</v>
      </c>
      <c r="G7" s="33" t="str">
        <f>'[1]Imatch Report'!N7</f>
        <v>B</v>
      </c>
      <c r="H7" s="33" t="str">
        <f>IF('[1]Imatch Report'!M7="HUWH",'[1]Imatch Report'!L7,IF('[1]Imatch Report'!K7="",IF('[1]Imatch Report'!J7="",'[1]Imatch Report'!I7,'[1]Imatch Report'!J7),'[1]Imatch Report'!K7))</f>
        <v>2019CalfOf2791</v>
      </c>
      <c r="I7" s="30" t="str">
        <f>IF('[1]Imatch Report'!M7="HUWH","Unk",IF((ISNUMBER(FIND("2019",H7))),"Unk",(LOOKUP(H7,[1]Whales!$A:$A,[1]Whales!$G:$G))))</f>
        <v>Unk</v>
      </c>
      <c r="J7" s="33" t="str">
        <f>IF('[1]Imatch Report'!M7="HUWH","Unk",IF((ISNUMBER(FIND("2019",H7))),"Calf",(LOOKUP(H7,[1]Whales!$A:$A,[1]Whales!$H:$H))))</f>
        <v>Calf</v>
      </c>
      <c r="K7" s="41">
        <v>0.40902777777777777</v>
      </c>
      <c r="L7" s="29">
        <v>0.41805555555555557</v>
      </c>
      <c r="M7" s="42" t="s">
        <v>16</v>
      </c>
      <c r="N7" s="37"/>
    </row>
    <row r="8" spans="1:14" x14ac:dyDescent="0.25">
      <c r="A8" s="16">
        <f>DATE('[1]Imatch Report'!E8,MONTH(DATEVALUE('[1]Imatch Report'!C8&amp;" 1")),'[1]Imatch Report'!D8)</f>
        <v>43466</v>
      </c>
      <c r="B8" s="17">
        <f>'[1]Imatch Report'!F8</f>
        <v>0.46417824074074071</v>
      </c>
      <c r="C8" s="18" t="s">
        <v>14</v>
      </c>
      <c r="D8" s="19">
        <f>'[1]Imatch Report'!G8</f>
        <v>30.128129999999999</v>
      </c>
      <c r="E8" s="20">
        <f>'[1]Imatch Report'!H8</f>
        <v>-81.015069999999994</v>
      </c>
      <c r="F8" s="20" t="str">
        <f>'[1]Imatch Report'!M8</f>
        <v>RIWH</v>
      </c>
      <c r="G8" s="21" t="str">
        <f>'[1]Imatch Report'!N8</f>
        <v>C</v>
      </c>
      <c r="H8" s="21">
        <f>IF('[1]Imatch Report'!M8="HUWH",'[1]Imatch Report'!L8,IF('[1]Imatch Report'!K8="",IF('[1]Imatch Report'!J8="",'[1]Imatch Report'!I8,'[1]Imatch Report'!J8),'[1]Imatch Report'!K8))</f>
        <v>2503</v>
      </c>
      <c r="I8" s="18" t="str">
        <f>IF('[1]Imatch Report'!M8="HUWH","Unk",IF((ISNUMBER(FIND("2019",H8))),"Unk",(LOOKUP(H8,[1]Whales!$A:$A,[1]Whales!$G:$G))))</f>
        <v>F</v>
      </c>
      <c r="J8" s="21">
        <f>IF('[1]Imatch Report'!M8="HUWH","Unk",IF((ISNUMBER(FIND("2019",H8))),"Calf",(LOOKUP(H8,[1]Whales!$A:$A,[1]Whales!$H:$H))))</f>
        <v>24</v>
      </c>
      <c r="K8" s="38">
        <v>0.48055555555555557</v>
      </c>
      <c r="L8" s="17">
        <v>0.49027777777777781</v>
      </c>
      <c r="M8" s="39" t="s">
        <v>17</v>
      </c>
      <c r="N8" s="40"/>
    </row>
    <row r="9" spans="1:14" x14ac:dyDescent="0.25">
      <c r="A9" s="28">
        <f>DATE('[1]Imatch Report'!E9,MONTH(DATEVALUE('[1]Imatch Report'!C9&amp;" 1")),'[1]Imatch Report'!D9)</f>
        <v>43466</v>
      </c>
      <c r="B9" s="29">
        <f>'[1]Imatch Report'!F9</f>
        <v>0.46417824074074071</v>
      </c>
      <c r="C9" s="30" t="s">
        <v>14</v>
      </c>
      <c r="D9" s="31">
        <f>'[1]Imatch Report'!G9</f>
        <v>30.128129999999999</v>
      </c>
      <c r="E9" s="32">
        <f>'[1]Imatch Report'!H9</f>
        <v>-81.015069999999994</v>
      </c>
      <c r="F9" s="32" t="str">
        <f>'[1]Imatch Report'!M9</f>
        <v>RIWH</v>
      </c>
      <c r="G9" s="33" t="str">
        <f>'[1]Imatch Report'!N9</f>
        <v>D</v>
      </c>
      <c r="H9" s="33">
        <f>IF('[1]Imatch Report'!M9="HUWH",'[1]Imatch Report'!L9,IF('[1]Imatch Report'!K9="",IF('[1]Imatch Report'!J9="",'[1]Imatch Report'!I9,'[1]Imatch Report'!J9),'[1]Imatch Report'!K9))</f>
        <v>3370</v>
      </c>
      <c r="I9" s="30" t="str">
        <f>IF('[1]Imatch Report'!M9="HUWH","Unk",IF((ISNUMBER(FIND("2019",H9))),"Unk",(LOOKUP(H9,[1]Whales!$A:$A,[1]Whales!$G:$G))))</f>
        <v>F</v>
      </c>
      <c r="J9" s="33" t="str">
        <f>IF('[1]Imatch Report'!M9="HUWH","Unk",IF((ISNUMBER(FIND("2019",H9))),"Calf",(LOOKUP(H9,[1]Whales!$A:$A,[1]Whales!$H:$H))))</f>
        <v>&gt;16</v>
      </c>
      <c r="K9" s="41">
        <v>0.48055555555555557</v>
      </c>
      <c r="L9" s="29">
        <v>0.49027777777777781</v>
      </c>
      <c r="M9" s="42" t="s">
        <v>17</v>
      </c>
      <c r="N9" s="37"/>
    </row>
    <row r="10" spans="1:14" x14ac:dyDescent="0.25">
      <c r="A10" s="43">
        <f>DATE('[1]Imatch Report'!E10,MONTH(DATEVALUE('[1]Imatch Report'!C10&amp;" 1")),'[1]Imatch Report'!D10)</f>
        <v>43466</v>
      </c>
      <c r="B10" s="44">
        <f>'[1]Imatch Report'!F10</f>
        <v>0.62790509259259253</v>
      </c>
      <c r="C10" s="45" t="s">
        <v>14</v>
      </c>
      <c r="D10" s="46">
        <f>'[1]Imatch Report'!G10</f>
        <v>29.458960000000001</v>
      </c>
      <c r="E10" s="47">
        <f>'[1]Imatch Report'!H10</f>
        <v>-81.110240000000005</v>
      </c>
      <c r="F10" s="47" t="str">
        <f>'[1]Imatch Report'!M10</f>
        <v>HUWH</v>
      </c>
      <c r="G10" s="48" t="str">
        <f>'[1]Imatch Report'!N10</f>
        <v>A</v>
      </c>
      <c r="H10" s="48" t="str">
        <f>IF('[1]Imatch Report'!M10="HUWH",'[1]Imatch Report'!L10,IF('[1]Imatch Report'!K10="",IF('[1]Imatch Report'!J10="",'[1]Imatch Report'!I10,'[1]Imatch Report'!J10),'[1]Imatch Report'!K10))</f>
        <v>SEUS1901</v>
      </c>
      <c r="I10" s="45" t="str">
        <f>IF('[1]Imatch Report'!M10="HUWH","Unk",IF((ISNUMBER(FIND("2019",H10))),"Unk",(LOOKUP(H10,[1]Whales!$A:$A,[1]Whales!$G:$G))))</f>
        <v>Unk</v>
      </c>
      <c r="J10" s="48" t="str">
        <f>IF('[1]Imatch Report'!M10="HUWH","Unk",IF((ISNUMBER(FIND("2019",H10))),"Calf",(LOOKUP(H10,[1]Whales!$A:$A,[1]Whales!$H:$H))))</f>
        <v>Unk</v>
      </c>
      <c r="K10" s="49">
        <v>0.6430555555555556</v>
      </c>
      <c r="L10" s="44">
        <v>0.65208333333333335</v>
      </c>
      <c r="M10" s="50" t="s">
        <v>18</v>
      </c>
      <c r="N10" s="51"/>
    </row>
    <row r="11" spans="1:14" x14ac:dyDescent="0.25">
      <c r="A11" s="43">
        <f>DATE('[1]Imatch Report'!E11,MONTH(DATEVALUE('[1]Imatch Report'!C11&amp;" 1")),'[1]Imatch Report'!D11)</f>
        <v>43467</v>
      </c>
      <c r="B11" s="44">
        <f>'[1]Imatch Report'!F11</f>
        <v>0.55628472222222225</v>
      </c>
      <c r="C11" s="45" t="s">
        <v>14</v>
      </c>
      <c r="D11" s="46">
        <f>'[1]Imatch Report'!G11</f>
        <v>30.709129999999998</v>
      </c>
      <c r="E11" s="47">
        <f>'[1]Imatch Report'!H11</f>
        <v>-80.828239999999994</v>
      </c>
      <c r="F11" s="47" t="str">
        <f>'[1]Imatch Report'!M11</f>
        <v>HUWH</v>
      </c>
      <c r="G11" s="48" t="str">
        <f>'[1]Imatch Report'!N11</f>
        <v>A</v>
      </c>
      <c r="H11" s="48" t="str">
        <f>IF('[1]Imatch Report'!M11="HUWH",'[1]Imatch Report'!L11,IF('[1]Imatch Report'!K11="",IF('[1]Imatch Report'!J11="",'[1]Imatch Report'!I11,'[1]Imatch Report'!J11),'[1]Imatch Report'!K11))</f>
        <v>SEUS1903</v>
      </c>
      <c r="I11" s="45" t="str">
        <f>IF('[1]Imatch Report'!M11="HUWH","Unk",IF((ISNUMBER(FIND("2019",H11))),"Unk",(LOOKUP(H11,[1]Whales!$A:$A,[1]Whales!$G:$G))))</f>
        <v>Unk</v>
      </c>
      <c r="J11" s="48" t="str">
        <f>IF('[1]Imatch Report'!M11="HUWH","Unk",IF((ISNUMBER(FIND("2019",H11))),"Calf",(LOOKUP(H11,[1]Whales!$A:$A,[1]Whales!$H:$H))))</f>
        <v>Unk</v>
      </c>
      <c r="K11" s="52">
        <v>0.57708333333333328</v>
      </c>
      <c r="L11" s="53">
        <v>0.5854166666666667</v>
      </c>
      <c r="M11" s="50" t="s">
        <v>19</v>
      </c>
      <c r="N11" s="51"/>
    </row>
    <row r="12" spans="1:14" x14ac:dyDescent="0.25">
      <c r="A12" s="16">
        <f>DATE('[1]Imatch Report'!E12,MONTH(DATEVALUE('[1]Imatch Report'!C12&amp;" 1")),'[1]Imatch Report'!D12)</f>
        <v>43471</v>
      </c>
      <c r="B12" s="17">
        <f>'[1]Imatch Report'!F12</f>
        <v>0.61052083333333329</v>
      </c>
      <c r="C12" s="18" t="s">
        <v>14</v>
      </c>
      <c r="D12" s="19">
        <f>'[1]Imatch Report'!G12</f>
        <v>30.621790000000001</v>
      </c>
      <c r="E12" s="20">
        <f>'[1]Imatch Report'!H12</f>
        <v>-81.2059</v>
      </c>
      <c r="F12" s="20" t="str">
        <f>'[1]Imatch Report'!M12</f>
        <v>RIWH</v>
      </c>
      <c r="G12" s="21" t="str">
        <f>'[1]Imatch Report'!N12</f>
        <v>A</v>
      </c>
      <c r="H12" s="21">
        <f>IF('[1]Imatch Report'!M12="HUWH",'[1]Imatch Report'!L12,IF('[1]Imatch Report'!K12="",IF('[1]Imatch Report'!J12="",'[1]Imatch Report'!I12,'[1]Imatch Report'!J12),'[1]Imatch Report'!K12))</f>
        <v>2791</v>
      </c>
      <c r="I12" s="18" t="str">
        <f>IF('[1]Imatch Report'!M12="HUWH","Unk",IF((ISNUMBER(FIND("2019",H12))),"Unk",(LOOKUP(H12,[1]Whales!$A:$A,[1]Whales!$G:$G))))</f>
        <v>F</v>
      </c>
      <c r="J12" s="21" t="str">
        <f>IF('[1]Imatch Report'!M12="HUWH","Unk",IF((ISNUMBER(FIND("2019",H12))),"Calf",(LOOKUP(H12,[1]Whales!$A:$A,[1]Whales!$H:$H))))</f>
        <v>&gt;22</v>
      </c>
      <c r="K12" s="54">
        <v>0.62083333333333335</v>
      </c>
      <c r="L12" s="55">
        <v>0.62916666666666665</v>
      </c>
      <c r="M12" s="39" t="s">
        <v>20</v>
      </c>
      <c r="N12" s="40"/>
    </row>
    <row r="13" spans="1:14" x14ac:dyDescent="0.25">
      <c r="A13" s="28">
        <f>DATE('[1]Imatch Report'!E13,MONTH(DATEVALUE('[1]Imatch Report'!C13&amp;" 1")),'[1]Imatch Report'!D13)</f>
        <v>43471</v>
      </c>
      <c r="B13" s="29">
        <f>'[1]Imatch Report'!F13</f>
        <v>0.61052083333333329</v>
      </c>
      <c r="C13" s="30" t="s">
        <v>14</v>
      </c>
      <c r="D13" s="31">
        <f>'[1]Imatch Report'!G13</f>
        <v>30.621790000000001</v>
      </c>
      <c r="E13" s="32">
        <f>'[1]Imatch Report'!H13</f>
        <v>-81.2059</v>
      </c>
      <c r="F13" s="32" t="str">
        <f>'[1]Imatch Report'!M13</f>
        <v>RIWH</v>
      </c>
      <c r="G13" s="33" t="str">
        <f>'[1]Imatch Report'!N13</f>
        <v>B</v>
      </c>
      <c r="H13" s="33" t="str">
        <f>IF('[1]Imatch Report'!M13="HUWH",'[1]Imatch Report'!L13,IF('[1]Imatch Report'!K13="",IF('[1]Imatch Report'!J13="",'[1]Imatch Report'!I13,'[1]Imatch Report'!J13),'[1]Imatch Report'!K13))</f>
        <v>2019CalfOf2791</v>
      </c>
      <c r="I13" s="30" t="str">
        <f>IF('[1]Imatch Report'!M13="HUWH","Unk",IF((ISNUMBER(FIND("2019",H13))),"Unk",(LOOKUP(H13,[1]Whales!$A:$A,[1]Whales!$G:$G))))</f>
        <v>Unk</v>
      </c>
      <c r="J13" s="33" t="str">
        <f>IF('[1]Imatch Report'!M13="HUWH","Unk",IF((ISNUMBER(FIND("2019",H13))),"Calf",(LOOKUP(H13,[1]Whales!$A:$A,[1]Whales!$H:$H))))</f>
        <v>Calf</v>
      </c>
      <c r="K13" s="56">
        <v>0.62083333333333335</v>
      </c>
      <c r="L13" s="57">
        <v>0.62916666666666665</v>
      </c>
      <c r="M13" s="42" t="s">
        <v>20</v>
      </c>
      <c r="N13" s="37"/>
    </row>
    <row r="14" spans="1:14" x14ac:dyDescent="0.25">
      <c r="A14" s="16">
        <f>DATE('[1]Imatch Report'!E14,MONTH(DATEVALUE('[1]Imatch Report'!C14&amp;" 1")),'[1]Imatch Report'!D14)</f>
        <v>43472</v>
      </c>
      <c r="B14" s="17">
        <f>'[1]Imatch Report'!F14</f>
        <v>0.47991898148148149</v>
      </c>
      <c r="C14" s="18" t="s">
        <v>14</v>
      </c>
      <c r="D14" s="19">
        <f>'[1]Imatch Report'!G14</f>
        <v>30.59329</v>
      </c>
      <c r="E14" s="20">
        <f>'[1]Imatch Report'!H14</f>
        <v>-81.340739999999997</v>
      </c>
      <c r="F14" s="20" t="str">
        <f>'[1]Imatch Report'!M14</f>
        <v>RIWH</v>
      </c>
      <c r="G14" s="21" t="str">
        <f>'[1]Imatch Report'!N14</f>
        <v>A</v>
      </c>
      <c r="H14" s="21">
        <f>IF('[1]Imatch Report'!M14="HUWH",'[1]Imatch Report'!L14,IF('[1]Imatch Report'!K14="",IF('[1]Imatch Report'!J14="",'[1]Imatch Report'!I14,'[1]Imatch Report'!J14),'[1]Imatch Report'!K14))</f>
        <v>2791</v>
      </c>
      <c r="I14" s="18" t="str">
        <f>IF('[1]Imatch Report'!M14="HUWH","Unk",IF((ISNUMBER(FIND("2019",H14))),"Unk",(LOOKUP(H14,[1]Whales!$A:$A,[1]Whales!$G:$G))))</f>
        <v>F</v>
      </c>
      <c r="J14" s="21" t="str">
        <f>IF('[1]Imatch Report'!M14="HUWH","Unk",IF((ISNUMBER(FIND("2019",H14))),"Calf",(LOOKUP(H14,[1]Whales!$A:$A,[1]Whales!$H:$H))))</f>
        <v>&gt;22</v>
      </c>
      <c r="K14" s="54">
        <v>0.48749999999999999</v>
      </c>
      <c r="L14" s="55">
        <v>0.49861111111111112</v>
      </c>
      <c r="M14" s="39" t="s">
        <v>21</v>
      </c>
      <c r="N14" s="40"/>
    </row>
    <row r="15" spans="1:14" x14ac:dyDescent="0.25">
      <c r="A15" s="28">
        <f>DATE('[1]Imatch Report'!E15,MONTH(DATEVALUE('[1]Imatch Report'!C15&amp;" 1")),'[1]Imatch Report'!D15)</f>
        <v>43472</v>
      </c>
      <c r="B15" s="29">
        <f>'[1]Imatch Report'!F15</f>
        <v>0.47991898148148149</v>
      </c>
      <c r="C15" s="30" t="s">
        <v>14</v>
      </c>
      <c r="D15" s="31">
        <f>'[1]Imatch Report'!G15</f>
        <v>30.59329</v>
      </c>
      <c r="E15" s="32">
        <f>'[1]Imatch Report'!H15</f>
        <v>-81.340739999999997</v>
      </c>
      <c r="F15" s="32" t="str">
        <f>'[1]Imatch Report'!M15</f>
        <v>RIWH</v>
      </c>
      <c r="G15" s="33" t="str">
        <f>'[1]Imatch Report'!N15</f>
        <v>B</v>
      </c>
      <c r="H15" s="33" t="str">
        <f>IF('[1]Imatch Report'!M15="HUWH",'[1]Imatch Report'!L15,IF('[1]Imatch Report'!K15="",IF('[1]Imatch Report'!J15="",'[1]Imatch Report'!I15,'[1]Imatch Report'!J15),'[1]Imatch Report'!K15))</f>
        <v>2019CalfOf2791</v>
      </c>
      <c r="I15" s="30" t="str">
        <f>IF('[1]Imatch Report'!M15="HUWH","Unk",IF((ISNUMBER(FIND("2019",H15))),"Unk",(LOOKUP(H15,[1]Whales!$A:$A,[1]Whales!$G:$G))))</f>
        <v>Unk</v>
      </c>
      <c r="J15" s="33" t="str">
        <f>IF('[1]Imatch Report'!M15="HUWH","Unk",IF((ISNUMBER(FIND("2019",H15))),"Calf",(LOOKUP(H15,[1]Whales!$A:$A,[1]Whales!$H:$H))))</f>
        <v>Calf</v>
      </c>
      <c r="K15" s="56">
        <v>0.48749999999999999</v>
      </c>
      <c r="L15" s="57">
        <v>0.49861111111111112</v>
      </c>
      <c r="M15" s="42" t="s">
        <v>21</v>
      </c>
      <c r="N15" s="37"/>
    </row>
    <row r="16" spans="1:14" x14ac:dyDescent="0.25">
      <c r="A16" s="16">
        <f>DATE('[1]Imatch Report'!E16,MONTH(DATEVALUE('[1]Imatch Report'!C16&amp;" 1")),'[1]Imatch Report'!D16)</f>
        <v>43482</v>
      </c>
      <c r="B16" s="17">
        <f>'[1]Imatch Report'!F16</f>
        <v>0.60575231481481484</v>
      </c>
      <c r="C16" s="18" t="s">
        <v>14</v>
      </c>
      <c r="D16" s="19">
        <f>'[1]Imatch Report'!G16</f>
        <v>30.554290000000002</v>
      </c>
      <c r="E16" s="20">
        <f>'[1]Imatch Report'!H16</f>
        <v>-81.383070000000004</v>
      </c>
      <c r="F16" s="20" t="str">
        <f>'[1]Imatch Report'!M16</f>
        <v>RIWH</v>
      </c>
      <c r="G16" s="21" t="str">
        <f>'[1]Imatch Report'!N16</f>
        <v>A</v>
      </c>
      <c r="H16" s="21">
        <f>IF('[1]Imatch Report'!M16="HUWH",'[1]Imatch Report'!L16,IF('[1]Imatch Report'!K16="",IF('[1]Imatch Report'!J16="",'[1]Imatch Report'!I16,'[1]Imatch Report'!J16),'[1]Imatch Report'!K16))</f>
        <v>1204</v>
      </c>
      <c r="I16" s="18" t="str">
        <f>IF('[1]Imatch Report'!M16="HUWH","Unk",IF((ISNUMBER(FIND("2019",H16))),"Unk",(LOOKUP(H16,[1]Whales!$A:$A,[1]Whales!$G:$G))))</f>
        <v>F</v>
      </c>
      <c r="J16" s="21" t="str">
        <f>IF('[1]Imatch Report'!M16="HUWH","Unk",IF((ISNUMBER(FIND("2019",H16))),"Calf",(LOOKUP(H16,[1]Whales!$A:$A,[1]Whales!$H:$H))))</f>
        <v>&gt;37</v>
      </c>
      <c r="K16" s="54">
        <v>0.62569444444444444</v>
      </c>
      <c r="L16" s="55">
        <v>0.6333333333333333</v>
      </c>
      <c r="M16" s="39" t="s">
        <v>22</v>
      </c>
      <c r="N16" s="40"/>
    </row>
    <row r="17" spans="1:14" x14ac:dyDescent="0.25">
      <c r="A17" s="28">
        <f>DATE('[1]Imatch Report'!E17,MONTH(DATEVALUE('[1]Imatch Report'!C17&amp;" 1")),'[1]Imatch Report'!D17)</f>
        <v>43482</v>
      </c>
      <c r="B17" s="29">
        <f>'[1]Imatch Report'!F17</f>
        <v>0.60575231481481484</v>
      </c>
      <c r="C17" s="30" t="s">
        <v>14</v>
      </c>
      <c r="D17" s="31">
        <f>'[1]Imatch Report'!G17</f>
        <v>30.554290000000002</v>
      </c>
      <c r="E17" s="32">
        <f>'[1]Imatch Report'!H17</f>
        <v>-81.383070000000004</v>
      </c>
      <c r="F17" s="32" t="str">
        <f>'[1]Imatch Report'!M17</f>
        <v>RIWH</v>
      </c>
      <c r="G17" s="33" t="str">
        <f>'[1]Imatch Report'!N17</f>
        <v>B</v>
      </c>
      <c r="H17" s="33" t="str">
        <f>IF('[1]Imatch Report'!M17="HUWH",'[1]Imatch Report'!L17,IF('[1]Imatch Report'!K17="",IF('[1]Imatch Report'!J17="",'[1]Imatch Report'!I17,'[1]Imatch Report'!J17),'[1]Imatch Report'!K17))</f>
        <v>2019CalfOf1204</v>
      </c>
      <c r="I17" s="30" t="str">
        <f>IF('[1]Imatch Report'!M17="HUWH","Unk",IF((ISNUMBER(FIND("2019",H17))),"Unk",(LOOKUP(H17,[1]Whales!$A:$A,[1]Whales!$G:$G))))</f>
        <v>Unk</v>
      </c>
      <c r="J17" s="33" t="str">
        <f>IF('[1]Imatch Report'!M17="HUWH","Unk",IF((ISNUMBER(FIND("2019",H17))),"Calf",(LOOKUP(H17,[1]Whales!$A:$A,[1]Whales!$H:$H))))</f>
        <v>Calf</v>
      </c>
      <c r="K17" s="56">
        <v>0.62569444444444444</v>
      </c>
      <c r="L17" s="57">
        <v>0.6333333333333333</v>
      </c>
      <c r="M17" s="42" t="s">
        <v>22</v>
      </c>
      <c r="N17" s="37"/>
    </row>
    <row r="18" spans="1:14" x14ac:dyDescent="0.25">
      <c r="A18" s="16">
        <f>DATE('[1]Imatch Report'!E18,MONTH(DATEVALUE('[1]Imatch Report'!C18&amp;" 1")),'[1]Imatch Report'!D18)</f>
        <v>43483</v>
      </c>
      <c r="B18" s="17">
        <f>'[1]Imatch Report'!F18</f>
        <v>0.58130787037037035</v>
      </c>
      <c r="C18" s="18" t="s">
        <v>14</v>
      </c>
      <c r="D18" s="19">
        <f>'[1]Imatch Report'!G18</f>
        <v>30.139790000000001</v>
      </c>
      <c r="E18" s="20">
        <f>'[1]Imatch Report'!H18</f>
        <v>-81.144400000000005</v>
      </c>
      <c r="F18" s="20" t="str">
        <f>'[1]Imatch Report'!M18</f>
        <v>RIWH</v>
      </c>
      <c r="G18" s="21" t="str">
        <f>'[1]Imatch Report'!N18</f>
        <v>A</v>
      </c>
      <c r="H18" s="21">
        <f>IF('[1]Imatch Report'!M18="HUWH",'[1]Imatch Report'!L18,IF('[1]Imatch Report'!K18="",IF('[1]Imatch Report'!J18="",'[1]Imatch Report'!I18,'[1]Imatch Report'!J18),'[1]Imatch Report'!K18))</f>
        <v>2791</v>
      </c>
      <c r="I18" s="18" t="str">
        <f>IF('[1]Imatch Report'!M18="HUWH","Unk",IF((ISNUMBER(FIND("2019",H18))),"Unk",(LOOKUP(H18,[1]Whales!$A:$A,[1]Whales!$G:$G))))</f>
        <v>F</v>
      </c>
      <c r="J18" s="21" t="str">
        <f>IF('[1]Imatch Report'!M18="HUWH","Unk",IF((ISNUMBER(FIND("2019",H18))),"Calf",(LOOKUP(H18,[1]Whales!$A:$A,[1]Whales!$H:$H))))</f>
        <v>&gt;22</v>
      </c>
      <c r="K18" s="54">
        <v>0.59305555555555556</v>
      </c>
      <c r="L18" s="55">
        <v>0.60069444444444442</v>
      </c>
      <c r="M18" s="39" t="s">
        <v>23</v>
      </c>
      <c r="N18" s="40"/>
    </row>
    <row r="19" spans="1:14" x14ac:dyDescent="0.25">
      <c r="A19" s="28">
        <f>DATE('[1]Imatch Report'!E19,MONTH(DATEVALUE('[1]Imatch Report'!C19&amp;" 1")),'[1]Imatch Report'!D19)</f>
        <v>43483</v>
      </c>
      <c r="B19" s="29">
        <f>'[1]Imatch Report'!F19</f>
        <v>0.58130787037037035</v>
      </c>
      <c r="C19" s="30" t="s">
        <v>14</v>
      </c>
      <c r="D19" s="31">
        <f>'[1]Imatch Report'!G19</f>
        <v>30.139790000000001</v>
      </c>
      <c r="E19" s="32">
        <f>'[1]Imatch Report'!H19</f>
        <v>-81.144400000000005</v>
      </c>
      <c r="F19" s="32" t="str">
        <f>'[1]Imatch Report'!M19</f>
        <v>RIWH</v>
      </c>
      <c r="G19" s="33" t="str">
        <f>'[1]Imatch Report'!N19</f>
        <v>B</v>
      </c>
      <c r="H19" s="33" t="str">
        <f>IF('[1]Imatch Report'!M19="HUWH",'[1]Imatch Report'!L19,IF('[1]Imatch Report'!K19="",IF('[1]Imatch Report'!J19="",'[1]Imatch Report'!I19,'[1]Imatch Report'!J19),'[1]Imatch Report'!K19))</f>
        <v>2019CalfOf2791</v>
      </c>
      <c r="I19" s="30" t="str">
        <f>IF('[1]Imatch Report'!M19="HUWH","Unk",IF((ISNUMBER(FIND("2019",H19))),"Unk",(LOOKUP(H19,[1]Whales!$A:$A,[1]Whales!$G:$G))))</f>
        <v>Unk</v>
      </c>
      <c r="J19" s="33" t="str">
        <f>IF('[1]Imatch Report'!M19="HUWH","Unk",IF((ISNUMBER(FIND("2019",H19))),"Calf",(LOOKUP(H19,[1]Whales!$A:$A,[1]Whales!$H:$H))))</f>
        <v>Calf</v>
      </c>
      <c r="K19" s="56">
        <v>0.59305555555555556</v>
      </c>
      <c r="L19" s="57">
        <v>0.60069444444444442</v>
      </c>
      <c r="M19" s="42" t="s">
        <v>23</v>
      </c>
      <c r="N19" s="37"/>
    </row>
    <row r="20" spans="1:14" x14ac:dyDescent="0.25">
      <c r="A20" s="16">
        <f>DATE('[1]Imatch Report'!E20,MONTH(DATEVALUE('[1]Imatch Report'!C20&amp;" 1")),'[1]Imatch Report'!D20)</f>
        <v>43483</v>
      </c>
      <c r="B20" s="17">
        <f>'[1]Imatch Report'!F20</f>
        <v>0.63618055555555553</v>
      </c>
      <c r="C20" s="18" t="s">
        <v>14</v>
      </c>
      <c r="D20" s="19">
        <f>'[1]Imatch Report'!G20</f>
        <v>30.031790000000001</v>
      </c>
      <c r="E20" s="20">
        <f>'[1]Imatch Report'!H20</f>
        <v>-81.315899999999999</v>
      </c>
      <c r="F20" s="20" t="str">
        <f>'[1]Imatch Report'!M20</f>
        <v>RIWH</v>
      </c>
      <c r="G20" s="21" t="str">
        <f>'[1]Imatch Report'!N20</f>
        <v>C</v>
      </c>
      <c r="H20" s="21">
        <f>IF('[1]Imatch Report'!M20="HUWH",'[1]Imatch Report'!L20,IF('[1]Imatch Report'!K20="",IF('[1]Imatch Report'!J20="",'[1]Imatch Report'!I20,'[1]Imatch Report'!J20),'[1]Imatch Report'!K20))</f>
        <v>3317</v>
      </c>
      <c r="I20" s="18" t="str">
        <f>IF('[1]Imatch Report'!M20="HUWH","Unk",IF((ISNUMBER(FIND("2019",H20))),"Unk",(LOOKUP(H20,[1]Whales!$A:$A,[1]Whales!$G:$G))))</f>
        <v>F</v>
      </c>
      <c r="J20" s="21">
        <f>IF('[1]Imatch Report'!M20="HUWH","Unk",IF((ISNUMBER(FIND("2019",H20))),"Calf",(LOOKUP(H20,[1]Whales!$A:$A,[1]Whales!$H:$H))))</f>
        <v>16</v>
      </c>
      <c r="K20" s="54">
        <v>0.6645833333333333</v>
      </c>
      <c r="L20" s="55">
        <v>0.6743055555555556</v>
      </c>
      <c r="M20" s="39" t="s">
        <v>24</v>
      </c>
      <c r="N20" s="40"/>
    </row>
    <row r="21" spans="1:14" x14ac:dyDescent="0.25">
      <c r="A21" s="28">
        <f>DATE('[1]Imatch Report'!E21,MONTH(DATEVALUE('[1]Imatch Report'!C21&amp;" 1")),'[1]Imatch Report'!D21)</f>
        <v>43483</v>
      </c>
      <c r="B21" s="29">
        <f>'[1]Imatch Report'!F21</f>
        <v>0.63618055555555553</v>
      </c>
      <c r="C21" s="30" t="s">
        <v>14</v>
      </c>
      <c r="D21" s="31">
        <f>'[1]Imatch Report'!G21</f>
        <v>30.031790000000001</v>
      </c>
      <c r="E21" s="32">
        <f>'[1]Imatch Report'!H21</f>
        <v>-81.315899999999999</v>
      </c>
      <c r="F21" s="32" t="str">
        <f>'[1]Imatch Report'!M21</f>
        <v>RIWH</v>
      </c>
      <c r="G21" s="33" t="str">
        <f>'[1]Imatch Report'!N21</f>
        <v>D</v>
      </c>
      <c r="H21" s="33" t="str">
        <f>IF('[1]Imatch Report'!M21="HUWH",'[1]Imatch Report'!L21,IF('[1]Imatch Report'!K21="",IF('[1]Imatch Report'!J21="",'[1]Imatch Report'!I21,'[1]Imatch Report'!J21),'[1]Imatch Report'!K21))</f>
        <v>2019CalfOf3317</v>
      </c>
      <c r="I21" s="30" t="str">
        <f>IF('[1]Imatch Report'!M21="HUWH","Unk",IF((ISNUMBER(FIND("2019",H21))),"Unk",(LOOKUP(H21,[1]Whales!$A:$A,[1]Whales!$G:$G))))</f>
        <v>Unk</v>
      </c>
      <c r="J21" s="33" t="str">
        <f>IF('[1]Imatch Report'!M21="HUWH","Unk",IF((ISNUMBER(FIND("2019",H21))),"Calf",(LOOKUP(H21,[1]Whales!$A:$A,[1]Whales!$H:$H))))</f>
        <v>Calf</v>
      </c>
      <c r="K21" s="56">
        <v>0.6645833333333333</v>
      </c>
      <c r="L21" s="57">
        <v>0.6743055555555556</v>
      </c>
      <c r="M21" s="42" t="s">
        <v>24</v>
      </c>
      <c r="N21" s="37"/>
    </row>
    <row r="22" spans="1:14" x14ac:dyDescent="0.25">
      <c r="A22" s="16">
        <f>DATE('[1]Imatch Report'!E22,MONTH(DATEVALUE('[1]Imatch Report'!C22&amp;" 1")),'[1]Imatch Report'!D22)</f>
        <v>43490</v>
      </c>
      <c r="B22" s="17">
        <f>'[1]Imatch Report'!F22</f>
        <v>0.61026620370370377</v>
      </c>
      <c r="C22" s="18" t="s">
        <v>14</v>
      </c>
      <c r="D22" s="19">
        <f>'[1]Imatch Report'!G22</f>
        <v>31.076789999999999</v>
      </c>
      <c r="E22" s="20">
        <f>'[1]Imatch Report'!H22</f>
        <v>-80.809240000000003</v>
      </c>
      <c r="F22" s="20" t="str">
        <f>'[1]Imatch Report'!M22</f>
        <v>RIWH</v>
      </c>
      <c r="G22" s="21" t="str">
        <f>'[1]Imatch Report'!N22</f>
        <v>A</v>
      </c>
      <c r="H22" s="21">
        <f>IF('[1]Imatch Report'!M22="HUWH",'[1]Imatch Report'!L22,IF('[1]Imatch Report'!K22="",IF('[1]Imatch Report'!J22="",'[1]Imatch Report'!I22,'[1]Imatch Report'!J22),'[1]Imatch Report'!K22))</f>
        <v>2503</v>
      </c>
      <c r="I22" s="18" t="str">
        <f>IF('[1]Imatch Report'!M22="HUWH","Unk",IF((ISNUMBER(FIND("2019",H22))),"Unk",(LOOKUP(H22,[1]Whales!$A:$A,[1]Whales!$G:$G))))</f>
        <v>F</v>
      </c>
      <c r="J22" s="21">
        <f>IF('[1]Imatch Report'!M22="HUWH","Unk",IF((ISNUMBER(FIND("2019",H22))),"Calf",(LOOKUP(H22,[1]Whales!$A:$A,[1]Whales!$H:$H))))</f>
        <v>24</v>
      </c>
      <c r="K22" s="54">
        <v>0.62569444444444444</v>
      </c>
      <c r="L22" s="55">
        <v>0.63541666666666663</v>
      </c>
      <c r="M22" s="39" t="s">
        <v>25</v>
      </c>
      <c r="N22" s="40"/>
    </row>
    <row r="23" spans="1:14" x14ac:dyDescent="0.25">
      <c r="A23" s="28">
        <f>DATE('[1]Imatch Report'!E23,MONTH(DATEVALUE('[1]Imatch Report'!C23&amp;" 1")),'[1]Imatch Report'!D23)</f>
        <v>43490</v>
      </c>
      <c r="B23" s="29">
        <f>'[1]Imatch Report'!F23</f>
        <v>0.61026620370370377</v>
      </c>
      <c r="C23" s="30" t="s">
        <v>14</v>
      </c>
      <c r="D23" s="31">
        <f>'[1]Imatch Report'!G23</f>
        <v>31.076789999999999</v>
      </c>
      <c r="E23" s="32">
        <f>'[1]Imatch Report'!H23</f>
        <v>-80.809240000000003</v>
      </c>
      <c r="F23" s="32" t="str">
        <f>'[1]Imatch Report'!M23</f>
        <v>RIWH</v>
      </c>
      <c r="G23" s="33" t="str">
        <f>'[1]Imatch Report'!N23</f>
        <v>B</v>
      </c>
      <c r="H23" s="33" t="str">
        <f>IF('[1]Imatch Report'!M23="HUWH",'[1]Imatch Report'!L23,IF('[1]Imatch Report'!K23="",IF('[1]Imatch Report'!J23="",'[1]Imatch Report'!I23,'[1]Imatch Report'!J23),'[1]Imatch Report'!K23))</f>
        <v>2019CalfOf2503</v>
      </c>
      <c r="I23" s="30" t="str">
        <f>IF('[1]Imatch Report'!M23="HUWH","Unk",IF((ISNUMBER(FIND("2019",H23))),"Unk",(LOOKUP(H23,[1]Whales!$A:$A,[1]Whales!$G:$G))))</f>
        <v>Unk</v>
      </c>
      <c r="J23" s="33" t="str">
        <f>IF('[1]Imatch Report'!M23="HUWH","Unk",IF((ISNUMBER(FIND("2019",H23))),"Calf",(LOOKUP(H23,[1]Whales!$A:$A,[1]Whales!$H:$H))))</f>
        <v>Calf</v>
      </c>
      <c r="K23" s="56">
        <v>0.62569444444444444</v>
      </c>
      <c r="L23" s="57">
        <v>0.63541666666666663</v>
      </c>
      <c r="M23" s="42" t="s">
        <v>25</v>
      </c>
      <c r="N23" s="3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Jakush, Jen</dc:creator>
  <cp:lastModifiedBy>Jakush, Jen</cp:lastModifiedBy>
  <dcterms:created xsi:type="dcterms:W3CDTF">2019-01-30T17:36:45Z</dcterms:created>
  <dcterms:modified xsi:type="dcterms:W3CDTF">2019-02-06T22:36:25Z</dcterms:modified>
</cp:coreProperties>
</file>