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<sst xmlns="http://schemas.openxmlformats.org/spreadsheetml/2006/main" count="151" uniqueCount="61">
  <si>
    <t>0: 계획</t>
  </si>
  <si>
    <t>1: 완료</t>
  </si>
  <si>
    <t>2: 연장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</si>
  <si>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</si>
  <si>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</si>
  <si>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</si>
  <si>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</si>
  <si>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</si>
  <si>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</si>
  <si>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</si>
  <si>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</si>
  <si>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</si>
  <si>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</si>
  <si>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</si>
  <si>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</si>
  <si>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Main Plan</t>
  </si>
  <si>
    <t>Detail Plan</t>
  </si>
  <si>
    <t>LEAD</t>
  </si>
  <si>
    <t>START</t>
  </si>
  <si>
    <t>END</t>
  </si>
  <si>
    <t>예상시간</t>
  </si>
  <si>
    <t>진행률</t>
  </si>
  <si>
    <t>걸린시간</t>
  </si>
  <si>
    <t>F</t>
  </si>
  <si>
    <t>S</t>
  </si>
  <si>
    <t>M</t>
  </si>
  <si>
    <t>T</t>
  </si>
  <si>
    <t>W</t>
  </si>
  <si>
    <t>계획수립</t>
  </si>
  <si>
    <t>아이디어 선정</t>
  </si>
  <si>
    <t>-</t>
  </si>
  <si>
    <t>사용자 분석 및 이해</t>
  </si>
  <si>
    <t>박재성</t>
  </si>
  <si>
    <t>운영자 분석 및 이해</t>
  </si>
  <si>
    <t>이상목</t>
  </si>
  <si>
    <t>웹페이지 생성</t>
  </si>
  <si>
    <t>개발환경 구축</t>
  </si>
  <si>
    <t>이준병</t>
  </si>
  <si>
    <t>UX 디자인</t>
  </si>
  <si>
    <t>이진우</t>
  </si>
  <si>
    <t>UI 디자인</t>
  </si>
  <si>
    <t>윤동준</t>
  </si>
  <si>
    <t>웹페이지 개발</t>
  </si>
  <si>
    <t>메인페이지</t>
  </si>
  <si>
    <t xml:space="preserve">게시판 </t>
  </si>
  <si>
    <t>운영자페이지</t>
  </si>
  <si>
    <t>마이페이지</t>
  </si>
  <si>
    <t>회원가입 기능</t>
  </si>
  <si>
    <t>부가 기능</t>
  </si>
  <si>
    <t>웹페이지 품질 향상</t>
  </si>
  <si>
    <t xml:space="preserve">최종 테스트 </t>
  </si>
  <si>
    <t>동작테스트</t>
  </si>
  <si>
    <t>오류검출</t>
  </si>
  <si>
    <t>최종 점검</t>
  </si>
  <si>
    <t>오류수정</t>
  </si>
  <si>
    <t>서버 배포</t>
  </si>
  <si>
    <t>계획 수립</t>
  </si>
  <si>
    <t>테스트</t>
  </si>
  <si>
    <t>최종점검</t>
  </si>
  <si>
    <t xml:space="preserve">
</t>
  </si>
  <si>
    <t>최종테스트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</si>
</sst>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8">
    <font>
      <sz val="10.0"/>
      <color rgb="FF000000"/>
      <name val="Arial"/>
    </font>
    <font/>
    <font>
      <name val="Roboto"/>
    </font>
    <font>
      <color theme="1"/>
      <name val="Arial"/>
    </font>
    <font>
      <color rgb="FF0000FF"/>
    </font>
    <font>
      <color rgb="FFFF0000"/>
    </font>
    <font>
      <color theme="1"/>
      <name val="Roboto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99999"/>
      </right>
      <bottom style="thin">
        <color rgb="FF000000"/>
      </bottom>
    </border>
    <border>
      <right style="thin">
        <color rgb="FF000000"/>
      </right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0" fillId="0" fontId="3" numFmtId="1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Border="1" applyFont="1"/>
    <xf borderId="5" fillId="0" fontId="3" numFmtId="0" xfId="0" applyAlignment="1" applyBorder="1" applyFont="1">
      <alignment horizontal="center" readingOrder="0" vertical="center"/>
    </xf>
    <xf borderId="2" fillId="0" fontId="1" numFmtId="0" xfId="0" applyBorder="1" applyFont="1"/>
    <xf borderId="1" fillId="0" fontId="3" numFmtId="1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0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0" fillId="0" fontId="3" numFmtId="14" xfId="0" applyAlignment="1" applyFont="1" applyNumberFormat="1">
      <alignment horizontal="center" readingOrder="0" vertical="center"/>
    </xf>
    <xf borderId="1" fillId="0" fontId="3" numFmtId="14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0" fillId="0" fontId="3" numFmtId="14" xfId="0" applyAlignment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3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MainPlan별 진행도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A4C2F4"/>
            </a:solidFill>
          </c:spPr>
          <c:dLbls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'시트1'!$A$23:$A$27</c:f>
            </c:strRef>
          </c:cat>
          <c:val>
            <c:numRef>
              <c:f>'시트1'!$B$23:$B$27</c:f>
            </c:numRef>
          </c:val>
        </c:ser>
        <c:axId val="1249950623"/>
        <c:axId val="367358802"/>
      </c:bar3DChart>
      <c:catAx>
        <c:axId val="124995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358802"/>
      </c:catAx>
      <c:valAx>
        <c:axId val="36735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50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22</xdr:row>
      <xdr:rowOff>9525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8.14"/>
    <col customWidth="1" min="3" max="3" width="6.71"/>
    <col customWidth="1" min="4" max="5" width="10.43"/>
    <col customWidth="1" min="6" max="6" width="8.57"/>
    <col customWidth="1" min="7" max="7" width="8.43"/>
    <col customWidth="1" min="8" max="8" width="8.57"/>
    <col customWidth="1" min="9" max="86" width="3.14"/>
  </cols>
  <sheetData>
    <row r="1">
      <c r="A1" s="1"/>
      <c r="B1" s="1"/>
      <c r="C1" s="1"/>
      <c r="D1" s="2" t="s">
        <v>0</v>
      </c>
      <c r="E1" s="3" t="s">
        <v>1</v>
      </c>
      <c r="F1" s="4" t="s">
        <v>2</v>
      </c>
      <c r="G1" s="1"/>
      <c r="H1" s="1"/>
      <c r="I1" s="5" t="s">
        <v>3</v>
      </c>
      <c r="L1" s="5" t="s">
        <v>4</v>
      </c>
      <c r="S1" s="5" t="s">
        <v>5</v>
      </c>
      <c r="Z1" s="5" t="s">
        <v>6</v>
      </c>
      <c r="AG1" s="5" t="s">
        <v>7</v>
      </c>
      <c r="AN1" s="5" t="s">
        <v>8</v>
      </c>
      <c r="AU1" s="5" t="s">
        <v>9</v>
      </c>
      <c r="BB1" s="5" t="s">
        <v>10</v>
      </c>
      <c r="BI1" s="5" t="s">
        <v>11</v>
      </c>
      <c r="BP1" s="5" t="s">
        <v>12</v>
      </c>
      <c r="BW1" s="5" t="s">
        <v>13</v>
      </c>
      <c r="CD1" s="5" t="s">
        <v>14</v>
      </c>
    </row>
    <row r="2">
      <c r="A2" s="1"/>
      <c r="B2" s="1"/>
      <c r="C2" s="1"/>
      <c r="D2" s="6"/>
      <c r="E2" s="1"/>
      <c r="F2" s="1"/>
      <c r="G2" s="1"/>
      <c r="H2" s="1"/>
      <c r="I2" s="1">
        <v>10.0</v>
      </c>
      <c r="J2" s="1">
        <v>11.0</v>
      </c>
      <c r="K2" s="1">
        <v>12.0</v>
      </c>
      <c r="L2" s="1">
        <v>13.0</v>
      </c>
      <c r="M2" s="1">
        <v>14.0</v>
      </c>
      <c r="N2" s="1">
        <v>15.0</v>
      </c>
      <c r="O2" s="1">
        <v>16.0</v>
      </c>
      <c r="P2" s="1">
        <v>17.0</v>
      </c>
      <c r="Q2" s="1">
        <v>18.0</v>
      </c>
      <c r="R2" s="1">
        <v>19.0</v>
      </c>
      <c r="S2" s="1">
        <v>20.0</v>
      </c>
      <c r="T2" s="1">
        <v>21.0</v>
      </c>
      <c r="U2" s="1">
        <v>22.0</v>
      </c>
      <c r="V2" s="1">
        <v>23.0</v>
      </c>
      <c r="W2" s="1">
        <v>24.0</v>
      </c>
      <c r="X2" s="1">
        <v>25.0</v>
      </c>
      <c r="Y2" s="1">
        <v>26.0</v>
      </c>
      <c r="Z2" s="1">
        <v>27.0</v>
      </c>
      <c r="AA2" s="1">
        <v>28.0</v>
      </c>
      <c r="AB2" s="1">
        <v>29.0</v>
      </c>
      <c r="AC2" s="1">
        <v>30.0</v>
      </c>
      <c r="AD2" s="6">
        <v>1.0</v>
      </c>
      <c r="AE2" s="1">
        <v>2.0</v>
      </c>
      <c r="AF2" s="6">
        <v>3.0</v>
      </c>
      <c r="AG2" s="1">
        <v>4.0</v>
      </c>
      <c r="AH2" s="6">
        <v>5.0</v>
      </c>
      <c r="AI2" s="1">
        <v>6.0</v>
      </c>
      <c r="AJ2" s="6">
        <v>7.0</v>
      </c>
      <c r="AK2" s="1">
        <v>8.0</v>
      </c>
      <c r="AL2" s="6">
        <v>9.0</v>
      </c>
      <c r="AM2" s="1">
        <v>10.0</v>
      </c>
      <c r="AN2" s="6">
        <v>11.0</v>
      </c>
      <c r="AO2" s="1">
        <v>12.0</v>
      </c>
      <c r="AP2" s="6">
        <v>13.0</v>
      </c>
      <c r="AQ2" s="1">
        <v>14.0</v>
      </c>
      <c r="AR2" s="6">
        <v>15.0</v>
      </c>
      <c r="AS2" s="1">
        <v>16.0</v>
      </c>
      <c r="AT2" s="6">
        <v>17.0</v>
      </c>
      <c r="AU2" s="1">
        <v>18.0</v>
      </c>
      <c r="AV2" s="6">
        <v>19.0</v>
      </c>
      <c r="AW2" s="1">
        <v>20.0</v>
      </c>
      <c r="AX2" s="6">
        <v>21.0</v>
      </c>
      <c r="AY2" s="1">
        <v>22.0</v>
      </c>
      <c r="AZ2" s="6">
        <v>23.0</v>
      </c>
      <c r="BA2" s="1">
        <v>24.0</v>
      </c>
      <c r="BB2" s="6">
        <v>25.0</v>
      </c>
      <c r="BC2" s="1">
        <v>26.0</v>
      </c>
      <c r="BD2" s="6">
        <v>27.0</v>
      </c>
      <c r="BE2" s="1">
        <v>28.0</v>
      </c>
      <c r="BF2" s="6">
        <v>29.0</v>
      </c>
      <c r="BG2" s="1">
        <v>30.0</v>
      </c>
      <c r="BH2" s="1">
        <v>31.0</v>
      </c>
      <c r="BI2" s="1">
        <v>1.0</v>
      </c>
      <c r="BJ2" s="1">
        <v>2.0</v>
      </c>
      <c r="BK2" s="1">
        <v>3.0</v>
      </c>
      <c r="BL2" s="1">
        <v>4.0</v>
      </c>
      <c r="BM2" s="1">
        <v>5.0</v>
      </c>
      <c r="BN2" s="1">
        <v>6.0</v>
      </c>
      <c r="BO2" s="1">
        <v>7.0</v>
      </c>
      <c r="BP2" s="1">
        <v>8.0</v>
      </c>
      <c r="BQ2" s="1">
        <v>9.0</v>
      </c>
      <c r="BR2" s="1">
        <v>10.0</v>
      </c>
      <c r="BS2" s="1">
        <v>11.0</v>
      </c>
      <c r="BT2" s="1">
        <v>12.0</v>
      </c>
      <c r="BU2" s="1">
        <v>13.0</v>
      </c>
      <c r="BV2" s="1">
        <v>14.0</v>
      </c>
      <c r="BW2" s="1">
        <v>15.0</v>
      </c>
      <c r="BX2" s="1">
        <v>16.0</v>
      </c>
      <c r="BY2" s="1">
        <v>17.0</v>
      </c>
      <c r="BZ2" s="1">
        <v>18.0</v>
      </c>
      <c r="CA2" s="1">
        <v>19.0</v>
      </c>
      <c r="CB2" s="1">
        <v>20.0</v>
      </c>
      <c r="CC2" s="1">
        <v>21.0</v>
      </c>
      <c r="CD2" s="1">
        <v>22.0</v>
      </c>
      <c r="CE2" s="1">
        <v>23.0</v>
      </c>
      <c r="CF2" s="1">
        <v>24.0</v>
      </c>
      <c r="CG2" s="1">
        <v>25.0</v>
      </c>
      <c r="CH2" s="1">
        <v>26.0</v>
      </c>
    </row>
    <row r="3">
      <c r="A3" s="7" t="s">
        <v>15</v>
      </c>
      <c r="B3" s="7" t="s">
        <v>16</v>
      </c>
      <c r="C3" s="7" t="s">
        <v>17</v>
      </c>
      <c r="D3" s="8" t="s">
        <v>18</v>
      </c>
      <c r="E3" s="7" t="s">
        <v>19</v>
      </c>
      <c r="F3" s="7" t="s">
        <v>20</v>
      </c>
      <c r="G3" s="7" t="s">
        <v>21</v>
      </c>
      <c r="H3" s="9" t="s">
        <v>22</v>
      </c>
      <c r="I3" s="7" t="s">
        <v>23</v>
      </c>
      <c r="J3" s="10" t="s">
        <v>24</v>
      </c>
      <c r="K3" s="11" t="s">
        <v>24</v>
      </c>
      <c r="L3" s="7" t="s">
        <v>25</v>
      </c>
      <c r="M3" s="7" t="s">
        <v>26</v>
      </c>
      <c r="N3" s="7" t="s">
        <v>27</v>
      </c>
      <c r="O3" s="12" t="s">
        <v>26</v>
      </c>
      <c r="P3" s="7" t="s">
        <v>23</v>
      </c>
      <c r="Q3" s="10" t="s">
        <v>24</v>
      </c>
      <c r="R3" s="11" t="s">
        <v>24</v>
      </c>
      <c r="S3" s="7" t="s">
        <v>25</v>
      </c>
      <c r="T3" s="12" t="s">
        <v>26</v>
      </c>
      <c r="U3" s="7" t="s">
        <v>27</v>
      </c>
      <c r="V3" s="7" t="s">
        <v>26</v>
      </c>
      <c r="W3" s="7" t="s">
        <v>23</v>
      </c>
      <c r="X3" s="10" t="s">
        <v>24</v>
      </c>
      <c r="Y3" s="11" t="s">
        <v>24</v>
      </c>
      <c r="Z3" s="7" t="s">
        <v>25</v>
      </c>
      <c r="AA3" s="7" t="s">
        <v>26</v>
      </c>
      <c r="AB3" s="7" t="s">
        <v>27</v>
      </c>
      <c r="AC3" s="7" t="s">
        <v>26</v>
      </c>
      <c r="AD3" s="7" t="s">
        <v>23</v>
      </c>
      <c r="AE3" s="10" t="s">
        <v>24</v>
      </c>
      <c r="AF3" s="11" t="s">
        <v>24</v>
      </c>
      <c r="AG3" s="7" t="s">
        <v>25</v>
      </c>
      <c r="AH3" s="7" t="s">
        <v>26</v>
      </c>
      <c r="AI3" s="7" t="s">
        <v>27</v>
      </c>
      <c r="AJ3" s="7" t="s">
        <v>26</v>
      </c>
      <c r="AK3" s="7" t="s">
        <v>23</v>
      </c>
      <c r="AL3" s="10" t="s">
        <v>24</v>
      </c>
      <c r="AM3" s="11" t="s">
        <v>24</v>
      </c>
      <c r="AN3" s="7" t="s">
        <v>25</v>
      </c>
      <c r="AO3" s="7" t="s">
        <v>26</v>
      </c>
      <c r="AP3" s="7" t="s">
        <v>27</v>
      </c>
      <c r="AQ3" s="7" t="s">
        <v>26</v>
      </c>
      <c r="AR3" s="7" t="s">
        <v>23</v>
      </c>
      <c r="AS3" s="10" t="s">
        <v>24</v>
      </c>
      <c r="AT3" s="11" t="s">
        <v>24</v>
      </c>
      <c r="AU3" s="7" t="s">
        <v>25</v>
      </c>
      <c r="AV3" s="7" t="s">
        <v>26</v>
      </c>
      <c r="AW3" s="7" t="s">
        <v>27</v>
      </c>
      <c r="AX3" s="7" t="s">
        <v>26</v>
      </c>
      <c r="AY3" s="7" t="s">
        <v>23</v>
      </c>
      <c r="AZ3" s="10" t="s">
        <v>24</v>
      </c>
      <c r="BA3" s="11" t="s">
        <v>24</v>
      </c>
      <c r="BB3" s="7" t="s">
        <v>25</v>
      </c>
      <c r="BC3" s="12" t="s">
        <v>26</v>
      </c>
      <c r="BD3" s="7" t="s">
        <v>27</v>
      </c>
      <c r="BE3" s="12" t="s">
        <v>26</v>
      </c>
      <c r="BF3" s="7" t="s">
        <v>23</v>
      </c>
      <c r="BG3" s="10" t="s">
        <v>24</v>
      </c>
      <c r="BH3" s="11" t="s">
        <v>24</v>
      </c>
      <c r="BI3" s="7" t="s">
        <v>25</v>
      </c>
      <c r="BJ3" s="7" t="s">
        <v>26</v>
      </c>
      <c r="BK3" s="7" t="s">
        <v>27</v>
      </c>
      <c r="BL3" s="7" t="s">
        <v>26</v>
      </c>
      <c r="BM3" s="7" t="s">
        <v>23</v>
      </c>
      <c r="BN3" s="10" t="s">
        <v>24</v>
      </c>
      <c r="BO3" s="11" t="s">
        <v>24</v>
      </c>
      <c r="BP3" s="7" t="s">
        <v>25</v>
      </c>
      <c r="BQ3" s="7" t="s">
        <v>26</v>
      </c>
      <c r="BR3" s="7" t="s">
        <v>27</v>
      </c>
      <c r="BS3" s="7" t="s">
        <v>26</v>
      </c>
      <c r="BT3" s="12" t="s">
        <v>23</v>
      </c>
      <c r="BU3" s="10" t="s">
        <v>24</v>
      </c>
      <c r="BV3" s="11" t="s">
        <v>24</v>
      </c>
      <c r="BW3" s="7" t="s">
        <v>25</v>
      </c>
      <c r="BX3" s="7" t="s">
        <v>26</v>
      </c>
      <c r="BY3" s="7" t="s">
        <v>27</v>
      </c>
      <c r="BZ3" s="7" t="s">
        <v>26</v>
      </c>
      <c r="CA3" s="7" t="s">
        <v>23</v>
      </c>
      <c r="CB3" s="10" t="s">
        <v>24</v>
      </c>
      <c r="CC3" s="11" t="s">
        <v>24</v>
      </c>
      <c r="CD3" s="7" t="s">
        <v>25</v>
      </c>
      <c r="CE3" s="7" t="s">
        <v>26</v>
      </c>
      <c r="CF3" s="7" t="s">
        <v>27</v>
      </c>
      <c r="CG3" s="7" t="s">
        <v>26</v>
      </c>
      <c r="CH3" s="7" t="s">
        <v>23</v>
      </c>
    </row>
    <row r="4" ht="15.75" customHeight="1">
      <c r="A4" s="13" t="s">
        <v>28</v>
      </c>
      <c r="B4" s="14" t="s">
        <v>29</v>
      </c>
      <c r="C4" s="1" t="s">
        <v>30</v>
      </c>
      <c r="D4" s="15">
        <f>DATE(2020,4,10)</f>
        <v>43931</v>
      </c>
      <c r="E4" s="15">
        <f>DATE(2020,4,11)</f>
        <v>43932</v>
      </c>
      <c r="F4" s="16">
        <f t="shared" ref="F4:F20" si="1">E4-D4+1</f>
        <v>2</v>
      </c>
      <c r="G4" s="17">
        <f t="shared" ref="G4:G20" si="2">IF(H4 = 0, 0 ,COUNTIF($I4:$CH4,"=1")/H4)</f>
        <v>1</v>
      </c>
      <c r="H4" s="18">
        <f t="shared" ref="H4:H20" si="3">COUNT(I4:CH4)</f>
        <v>2</v>
      </c>
      <c r="I4" s="19">
        <v>1.0</v>
      </c>
      <c r="J4" s="19">
        <v>1.0</v>
      </c>
      <c r="K4" s="6"/>
      <c r="L4" s="1"/>
      <c r="M4" s="1"/>
      <c r="N4" s="20"/>
      <c r="O4" s="21"/>
      <c r="P4" s="20"/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1"/>
      <c r="BD4" s="20"/>
      <c r="BE4" s="21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</row>
    <row r="5" ht="15.75" customHeight="1">
      <c r="A5" s="22"/>
      <c r="B5" s="14" t="s">
        <v>31</v>
      </c>
      <c r="C5" s="1" t="s">
        <v>32</v>
      </c>
      <c r="D5" s="15">
        <f t="shared" ref="D5:D6" si="4">DATE(2020,4,11)</f>
        <v>43932</v>
      </c>
      <c r="E5" s="15">
        <f t="shared" ref="E5:E6" si="5">DATE(2020,4,16)</f>
        <v>43937</v>
      </c>
      <c r="F5" s="16">
        <f t="shared" si="1"/>
        <v>6</v>
      </c>
      <c r="G5" s="17">
        <f t="shared" si="2"/>
        <v>0.3333333333</v>
      </c>
      <c r="H5" s="18">
        <f t="shared" si="3"/>
        <v>6</v>
      </c>
      <c r="I5" s="20"/>
      <c r="J5" s="5">
        <v>1.0</v>
      </c>
      <c r="K5" s="19">
        <v>1.0</v>
      </c>
      <c r="L5" s="5">
        <v>0.0</v>
      </c>
      <c r="M5" s="5">
        <v>0.0</v>
      </c>
      <c r="N5" s="5">
        <v>0.0</v>
      </c>
      <c r="O5" s="23">
        <v>0.0</v>
      </c>
      <c r="P5" s="1"/>
      <c r="Q5" s="1"/>
      <c r="R5" s="20"/>
      <c r="S5" s="20"/>
      <c r="T5" s="21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1"/>
      <c r="BD5" s="20"/>
      <c r="BE5" s="21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1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</row>
    <row r="6" ht="15.75" customHeight="1">
      <c r="A6" s="24"/>
      <c r="B6" s="12" t="s">
        <v>33</v>
      </c>
      <c r="C6" s="7" t="s">
        <v>34</v>
      </c>
      <c r="D6" s="25">
        <f t="shared" si="4"/>
        <v>43932</v>
      </c>
      <c r="E6" s="25">
        <f t="shared" si="5"/>
        <v>43937</v>
      </c>
      <c r="F6" s="26">
        <f t="shared" si="1"/>
        <v>6</v>
      </c>
      <c r="G6" s="27">
        <f t="shared" si="2"/>
        <v>0.3333333333</v>
      </c>
      <c r="H6" s="28">
        <f t="shared" si="3"/>
        <v>6</v>
      </c>
      <c r="I6" s="29"/>
      <c r="J6" s="30">
        <v>1.0</v>
      </c>
      <c r="K6" s="31">
        <v>1.0</v>
      </c>
      <c r="L6" s="30">
        <v>0.0</v>
      </c>
      <c r="M6" s="30">
        <v>0.0</v>
      </c>
      <c r="N6" s="30">
        <v>0.0</v>
      </c>
      <c r="O6" s="32">
        <v>0.0</v>
      </c>
      <c r="P6" s="7"/>
      <c r="Q6" s="7"/>
      <c r="R6" s="7"/>
      <c r="S6" s="29"/>
      <c r="T6" s="33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33"/>
      <c r="BD6" s="29"/>
      <c r="BE6" s="33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3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</row>
    <row r="7" ht="15.75" customHeight="1">
      <c r="A7" s="13" t="s">
        <v>35</v>
      </c>
      <c r="B7" s="14" t="s">
        <v>36</v>
      </c>
      <c r="C7" s="1" t="s">
        <v>37</v>
      </c>
      <c r="D7" s="15">
        <f>DATE(2020,4,17)</f>
        <v>43938</v>
      </c>
      <c r="E7" s="34">
        <f>DATE(2020,4,18)</f>
        <v>43939</v>
      </c>
      <c r="F7" s="16">
        <f t="shared" si="1"/>
        <v>2</v>
      </c>
      <c r="G7" s="17">
        <f t="shared" si="2"/>
        <v>0</v>
      </c>
      <c r="H7" s="18">
        <f t="shared" si="3"/>
        <v>2</v>
      </c>
      <c r="I7" s="20"/>
      <c r="J7" s="20"/>
      <c r="K7" s="20"/>
      <c r="L7" s="1"/>
      <c r="M7" s="1"/>
      <c r="N7" s="1"/>
      <c r="O7" s="14"/>
      <c r="P7" s="19">
        <v>0.0</v>
      </c>
      <c r="Q7" s="5">
        <v>0.0</v>
      </c>
      <c r="R7" s="1"/>
      <c r="S7" s="1"/>
      <c r="T7" s="14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1"/>
      <c r="BD7" s="20"/>
      <c r="BE7" s="21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1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</row>
    <row r="8" ht="15.75" customHeight="1">
      <c r="A8" s="22"/>
      <c r="B8" s="14" t="s">
        <v>38</v>
      </c>
      <c r="C8" s="1" t="s">
        <v>39</v>
      </c>
      <c r="D8" s="15">
        <f t="shared" ref="D8:D9" si="6">DATE(2020,4,18)</f>
        <v>43939</v>
      </c>
      <c r="E8" s="34">
        <f t="shared" ref="E8:E9" si="7">DATE(2020,4,21)</f>
        <v>43942</v>
      </c>
      <c r="F8" s="16">
        <f t="shared" si="1"/>
        <v>4</v>
      </c>
      <c r="G8" s="17">
        <f t="shared" si="2"/>
        <v>0</v>
      </c>
      <c r="H8" s="18">
        <f t="shared" si="3"/>
        <v>4</v>
      </c>
      <c r="I8" s="20"/>
      <c r="J8" s="20"/>
      <c r="K8" s="20"/>
      <c r="L8" s="20"/>
      <c r="M8" s="20"/>
      <c r="N8" s="20"/>
      <c r="O8" s="21"/>
      <c r="P8" s="20"/>
      <c r="Q8" s="5">
        <v>0.0</v>
      </c>
      <c r="R8" s="5">
        <v>0.0</v>
      </c>
      <c r="S8" s="5">
        <v>0.0</v>
      </c>
      <c r="T8" s="23">
        <v>0.0</v>
      </c>
      <c r="U8" s="1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1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1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</row>
    <row r="9" ht="15.75" customHeight="1">
      <c r="A9" s="24"/>
      <c r="B9" s="12" t="s">
        <v>40</v>
      </c>
      <c r="C9" s="7" t="s">
        <v>41</v>
      </c>
      <c r="D9" s="25">
        <f t="shared" si="6"/>
        <v>43939</v>
      </c>
      <c r="E9" s="35">
        <f t="shared" si="7"/>
        <v>43942</v>
      </c>
      <c r="F9" s="26">
        <f t="shared" si="1"/>
        <v>4</v>
      </c>
      <c r="G9" s="27">
        <f t="shared" si="2"/>
        <v>0</v>
      </c>
      <c r="H9" s="28">
        <f t="shared" si="3"/>
        <v>4</v>
      </c>
      <c r="I9" s="29"/>
      <c r="J9" s="29"/>
      <c r="K9" s="29"/>
      <c r="L9" s="29"/>
      <c r="M9" s="29"/>
      <c r="N9" s="29"/>
      <c r="O9" s="33"/>
      <c r="P9" s="29"/>
      <c r="Q9" s="30">
        <v>0.0</v>
      </c>
      <c r="R9" s="30">
        <v>0.0</v>
      </c>
      <c r="S9" s="30">
        <v>0.0</v>
      </c>
      <c r="T9" s="36">
        <v>0.0</v>
      </c>
      <c r="U9" s="7"/>
      <c r="V9" s="7"/>
      <c r="W9" s="7"/>
      <c r="X9" s="7"/>
      <c r="Y9" s="7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33"/>
      <c r="BD9" s="29"/>
      <c r="BE9" s="33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33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</row>
    <row r="10" ht="15.75" customHeight="1">
      <c r="A10" s="13" t="s">
        <v>42</v>
      </c>
      <c r="B10" s="14" t="s">
        <v>43</v>
      </c>
      <c r="C10" s="1" t="s">
        <v>32</v>
      </c>
      <c r="D10" s="15">
        <f>DATE(2020,4,22)</f>
        <v>43943</v>
      </c>
      <c r="E10" s="34">
        <f>DATE(2020,4,27)</f>
        <v>43948</v>
      </c>
      <c r="F10" s="16">
        <f t="shared" si="1"/>
        <v>6</v>
      </c>
      <c r="G10" s="17">
        <f t="shared" si="2"/>
        <v>0</v>
      </c>
      <c r="H10" s="18">
        <f t="shared" si="3"/>
        <v>6</v>
      </c>
      <c r="I10" s="20"/>
      <c r="J10" s="20"/>
      <c r="K10" s="20"/>
      <c r="L10" s="20"/>
      <c r="M10" s="20"/>
      <c r="N10" s="20"/>
      <c r="O10" s="21"/>
      <c r="P10" s="20"/>
      <c r="Q10" s="20"/>
      <c r="R10" s="1"/>
      <c r="S10" s="1"/>
      <c r="T10" s="14"/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1"/>
      <c r="AB10" s="1"/>
      <c r="AC10" s="1"/>
      <c r="AD10" s="1"/>
      <c r="AE10" s="1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1"/>
      <c r="BD10" s="20"/>
      <c r="BE10" s="21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1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</row>
    <row r="11" ht="15.75" customHeight="1">
      <c r="A11" s="22"/>
      <c r="B11" s="14" t="s">
        <v>44</v>
      </c>
      <c r="C11" s="1" t="s">
        <v>34</v>
      </c>
      <c r="D11" s="15">
        <f>DATE(2020,4,25)</f>
        <v>43946</v>
      </c>
      <c r="E11" s="34">
        <f>DATE(2020,5,2)</f>
        <v>43953</v>
      </c>
      <c r="F11" s="16">
        <f t="shared" si="1"/>
        <v>8</v>
      </c>
      <c r="G11" s="17">
        <f t="shared" si="2"/>
        <v>0</v>
      </c>
      <c r="H11" s="18">
        <f t="shared" si="3"/>
        <v>7</v>
      </c>
      <c r="I11" s="20"/>
      <c r="J11" s="20"/>
      <c r="K11" s="20"/>
      <c r="L11" s="20"/>
      <c r="M11" s="20"/>
      <c r="N11" s="20"/>
      <c r="O11" s="21"/>
      <c r="P11" s="20"/>
      <c r="Q11" s="1"/>
      <c r="R11" s="1"/>
      <c r="S11" s="1"/>
      <c r="T11" s="14"/>
      <c r="U11" s="1"/>
      <c r="V11" s="1"/>
      <c r="W11" s="1"/>
      <c r="X11" s="1"/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1"/>
      <c r="AG11" s="1"/>
      <c r="AH11" s="1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1"/>
      <c r="BD11" s="20"/>
      <c r="BE11" s="21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1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</row>
    <row r="12" ht="15.75" customHeight="1">
      <c r="A12" s="22"/>
      <c r="B12" s="37" t="s">
        <v>45</v>
      </c>
      <c r="C12" s="1" t="s">
        <v>37</v>
      </c>
      <c r="D12" s="15">
        <f>DATE(2020,5,1)</f>
        <v>43952</v>
      </c>
      <c r="E12" s="34">
        <f>DATE(2020,5,6)</f>
        <v>43957</v>
      </c>
      <c r="F12" s="16">
        <f t="shared" si="1"/>
        <v>6</v>
      </c>
      <c r="G12" s="17">
        <f t="shared" si="2"/>
        <v>0</v>
      </c>
      <c r="H12" s="18">
        <f t="shared" si="3"/>
        <v>6</v>
      </c>
      <c r="I12" s="20"/>
      <c r="J12" s="20"/>
      <c r="K12" s="20"/>
      <c r="L12" s="20"/>
      <c r="M12" s="20"/>
      <c r="N12" s="20"/>
      <c r="O12" s="21"/>
      <c r="P12" s="20"/>
      <c r="Q12" s="20"/>
      <c r="R12" s="1"/>
      <c r="S12" s="1"/>
      <c r="T12" s="14"/>
      <c r="U12" s="1"/>
      <c r="V12" s="1"/>
      <c r="W12" s="1"/>
      <c r="X12" s="1"/>
      <c r="Y12" s="1"/>
      <c r="Z12" s="20"/>
      <c r="AA12" s="1"/>
      <c r="AB12" s="20"/>
      <c r="AC12" s="1"/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1"/>
      <c r="AK12" s="1"/>
      <c r="AL12" s="1"/>
      <c r="AM12" s="1"/>
      <c r="AN12" s="1"/>
      <c r="AO12" s="1"/>
      <c r="AP12" s="1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  <c r="BD12" s="20"/>
      <c r="BE12" s="21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1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</row>
    <row r="13" ht="15.75" customHeight="1">
      <c r="A13" s="22"/>
      <c r="B13" s="14" t="s">
        <v>46</v>
      </c>
      <c r="C13" s="1" t="s">
        <v>39</v>
      </c>
      <c r="D13" s="38">
        <f>DATE(2020,5,4)</f>
        <v>43955</v>
      </c>
      <c r="E13" s="38">
        <f>DATE(2020,5,8)</f>
        <v>43959</v>
      </c>
      <c r="F13" s="16">
        <f t="shared" si="1"/>
        <v>5</v>
      </c>
      <c r="G13" s="17">
        <f t="shared" si="2"/>
        <v>0</v>
      </c>
      <c r="H13" s="18">
        <f t="shared" si="3"/>
        <v>5</v>
      </c>
      <c r="I13" s="20"/>
      <c r="J13" s="20"/>
      <c r="K13" s="20"/>
      <c r="L13" s="20"/>
      <c r="M13" s="20"/>
      <c r="N13" s="20"/>
      <c r="O13" s="21"/>
      <c r="P13" s="20"/>
      <c r="Q13" s="20"/>
      <c r="R13" s="1"/>
      <c r="S13" s="1"/>
      <c r="T13" s="14"/>
      <c r="U13" s="1"/>
      <c r="V13" s="1"/>
      <c r="W13" s="1"/>
      <c r="X13" s="1"/>
      <c r="Y13" s="1"/>
      <c r="Z13" s="20"/>
      <c r="AA13" s="20"/>
      <c r="AB13" s="20"/>
      <c r="AC13" s="20"/>
      <c r="AD13" s="20"/>
      <c r="AE13" s="20"/>
      <c r="AF13" s="1"/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20"/>
      <c r="AM13" s="20"/>
      <c r="AN13" s="1"/>
      <c r="AO13" s="1"/>
      <c r="AP13" s="1"/>
      <c r="AQ13" s="1"/>
      <c r="AR13" s="1"/>
      <c r="AS13" s="1"/>
      <c r="AT13" s="1"/>
      <c r="AU13" s="1"/>
      <c r="AV13" s="20"/>
      <c r="AW13" s="20"/>
      <c r="AX13" s="20"/>
      <c r="AY13" s="20"/>
      <c r="AZ13" s="20"/>
      <c r="BA13" s="20"/>
      <c r="BB13" s="20"/>
      <c r="BC13" s="21"/>
      <c r="BD13" s="20"/>
      <c r="BE13" s="21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1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</row>
    <row r="14" ht="15.75" customHeight="1">
      <c r="A14" s="22"/>
      <c r="B14" s="14" t="s">
        <v>47</v>
      </c>
      <c r="C14" s="1" t="s">
        <v>41</v>
      </c>
      <c r="D14" s="38">
        <f>DATE(2020,5,8)</f>
        <v>43959</v>
      </c>
      <c r="E14" s="38">
        <f>DATE(2020,5,16)</f>
        <v>43967</v>
      </c>
      <c r="F14" s="16">
        <f t="shared" si="1"/>
        <v>9</v>
      </c>
      <c r="G14" s="17">
        <f t="shared" si="2"/>
        <v>0</v>
      </c>
      <c r="H14" s="18">
        <f t="shared" si="3"/>
        <v>9</v>
      </c>
      <c r="I14" s="20"/>
      <c r="J14" s="20"/>
      <c r="K14" s="20"/>
      <c r="L14" s="20"/>
      <c r="M14" s="20"/>
      <c r="N14" s="20"/>
      <c r="O14" s="21"/>
      <c r="P14" s="20"/>
      <c r="Q14" s="20"/>
      <c r="R14" s="1"/>
      <c r="S14" s="1"/>
      <c r="T14" s="14"/>
      <c r="U14" s="1"/>
      <c r="V14" s="1"/>
      <c r="W14" s="1"/>
      <c r="X14" s="1"/>
      <c r="Y14" s="1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1"/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1"/>
      <c r="AU14" s="1"/>
      <c r="AV14" s="1"/>
      <c r="AW14" s="1"/>
      <c r="AX14" s="1"/>
      <c r="AY14" s="1"/>
      <c r="AZ14" s="1"/>
      <c r="BA14" s="1"/>
      <c r="BB14" s="1"/>
      <c r="BC14" s="14"/>
      <c r="BD14" s="20"/>
      <c r="BE14" s="21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1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</row>
    <row r="15" ht="15.75" customHeight="1">
      <c r="A15" s="22"/>
      <c r="B15" s="14" t="s">
        <v>48</v>
      </c>
      <c r="C15" s="1" t="s">
        <v>32</v>
      </c>
      <c r="D15" s="38">
        <f>DATE(2020,5,14)</f>
        <v>43965</v>
      </c>
      <c r="E15" s="38">
        <f>DATE(2020,5,22)</f>
        <v>43973</v>
      </c>
      <c r="F15" s="16">
        <f t="shared" si="1"/>
        <v>9</v>
      </c>
      <c r="G15" s="17">
        <f t="shared" si="2"/>
        <v>0</v>
      </c>
      <c r="H15" s="18">
        <f t="shared" si="3"/>
        <v>9</v>
      </c>
      <c r="I15" s="20"/>
      <c r="J15" s="20"/>
      <c r="K15" s="20"/>
      <c r="L15" s="20"/>
      <c r="M15" s="20"/>
      <c r="N15" s="20"/>
      <c r="O15" s="21"/>
      <c r="P15" s="20"/>
      <c r="Q15" s="20"/>
      <c r="R15" s="1"/>
      <c r="S15" s="1"/>
      <c r="T15" s="14"/>
      <c r="U15" s="1"/>
      <c r="V15" s="1"/>
      <c r="W15" s="1"/>
      <c r="X15" s="1"/>
      <c r="Y15" s="1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1"/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  <c r="AZ15" s="1"/>
      <c r="BA15" s="1"/>
      <c r="BB15" s="1"/>
      <c r="BC15" s="14"/>
      <c r="BD15" s="1"/>
      <c r="BE15" s="14"/>
      <c r="BF15" s="1"/>
      <c r="BG15" s="1"/>
      <c r="BH15" s="1"/>
      <c r="BI15" s="1"/>
      <c r="BJ15" s="1"/>
      <c r="BK15" s="1"/>
      <c r="BL15" s="1"/>
      <c r="BM15" s="1"/>
      <c r="BN15" s="20"/>
      <c r="BO15" s="20"/>
      <c r="BP15" s="20"/>
      <c r="BQ15" s="20"/>
      <c r="BR15" s="20"/>
      <c r="BS15" s="20"/>
      <c r="BT15" s="21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</row>
    <row r="16" ht="15.75" customHeight="1">
      <c r="A16" s="24"/>
      <c r="B16" s="12" t="s">
        <v>49</v>
      </c>
      <c r="C16" s="7" t="s">
        <v>34</v>
      </c>
      <c r="D16" s="39">
        <v>43972.0</v>
      </c>
      <c r="E16" s="39">
        <v>43977.0</v>
      </c>
      <c r="F16" s="26">
        <f t="shared" si="1"/>
        <v>6</v>
      </c>
      <c r="G16" s="27">
        <f t="shared" si="2"/>
        <v>0</v>
      </c>
      <c r="H16" s="28">
        <f t="shared" si="3"/>
        <v>6</v>
      </c>
      <c r="I16" s="29"/>
      <c r="J16" s="29"/>
      <c r="K16" s="29"/>
      <c r="L16" s="29"/>
      <c r="M16" s="29"/>
      <c r="N16" s="29"/>
      <c r="O16" s="33"/>
      <c r="P16" s="29"/>
      <c r="Q16" s="29"/>
      <c r="R16" s="7"/>
      <c r="S16" s="7"/>
      <c r="T16" s="12"/>
      <c r="U16" s="7"/>
      <c r="V16" s="7"/>
      <c r="W16" s="7"/>
      <c r="X16" s="7"/>
      <c r="Y16" s="7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7"/>
      <c r="AX16" s="30">
        <v>0.0</v>
      </c>
      <c r="AY16" s="30">
        <v>0.0</v>
      </c>
      <c r="AZ16" s="30">
        <v>0.0</v>
      </c>
      <c r="BA16" s="30">
        <v>0.0</v>
      </c>
      <c r="BB16" s="30">
        <v>0.0</v>
      </c>
      <c r="BC16" s="32">
        <v>0.0</v>
      </c>
      <c r="BD16" s="29"/>
      <c r="BE16" s="33"/>
      <c r="BF16" s="29"/>
      <c r="BG16" s="29"/>
      <c r="BH16" s="29"/>
      <c r="BI16" s="29"/>
      <c r="BJ16" s="29"/>
      <c r="BK16" s="7"/>
      <c r="BL16" s="7"/>
      <c r="BM16" s="7"/>
      <c r="BN16" s="7"/>
      <c r="BO16" s="7"/>
      <c r="BP16" s="7"/>
      <c r="BQ16" s="7"/>
      <c r="BR16" s="7"/>
      <c r="BS16" s="7"/>
      <c r="BT16" s="33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</row>
    <row r="17" ht="15.75" customHeight="1">
      <c r="A17" s="13" t="s">
        <v>50</v>
      </c>
      <c r="B17" s="14" t="s">
        <v>51</v>
      </c>
      <c r="C17" s="1" t="s">
        <v>37</v>
      </c>
      <c r="D17" s="40">
        <v>43978.0</v>
      </c>
      <c r="E17" s="40">
        <v>43979.0</v>
      </c>
      <c r="F17" s="16">
        <f t="shared" si="1"/>
        <v>2</v>
      </c>
      <c r="G17" s="17">
        <f t="shared" si="2"/>
        <v>0</v>
      </c>
      <c r="H17" s="18">
        <f t="shared" si="3"/>
        <v>2</v>
      </c>
      <c r="I17" s="20"/>
      <c r="J17" s="20"/>
      <c r="K17" s="20"/>
      <c r="L17" s="20"/>
      <c r="M17" s="20"/>
      <c r="N17" s="20"/>
      <c r="O17" s="21"/>
      <c r="P17" s="20"/>
      <c r="Q17" s="20"/>
      <c r="R17" s="1"/>
      <c r="S17" s="1"/>
      <c r="T17" s="14"/>
      <c r="U17" s="1"/>
      <c r="V17" s="1"/>
      <c r="W17" s="1"/>
      <c r="X17" s="1"/>
      <c r="Y17" s="1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1"/>
      <c r="BD17" s="5">
        <v>0.0</v>
      </c>
      <c r="BE17" s="23">
        <v>0.0</v>
      </c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1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</row>
    <row r="18" ht="15.75" customHeight="1">
      <c r="A18" s="24"/>
      <c r="B18" s="12" t="s">
        <v>52</v>
      </c>
      <c r="C18" s="7" t="s">
        <v>39</v>
      </c>
      <c r="D18" s="39">
        <v>43978.0</v>
      </c>
      <c r="E18" s="39">
        <v>43979.0</v>
      </c>
      <c r="F18" s="26">
        <f t="shared" si="1"/>
        <v>2</v>
      </c>
      <c r="G18" s="27">
        <f t="shared" si="2"/>
        <v>0</v>
      </c>
      <c r="H18" s="28">
        <f t="shared" si="3"/>
        <v>2</v>
      </c>
      <c r="I18" s="29"/>
      <c r="J18" s="29"/>
      <c r="K18" s="29"/>
      <c r="L18" s="29"/>
      <c r="M18" s="29"/>
      <c r="N18" s="29"/>
      <c r="O18" s="33"/>
      <c r="P18" s="29"/>
      <c r="Q18" s="29"/>
      <c r="R18" s="7"/>
      <c r="S18" s="7"/>
      <c r="T18" s="12"/>
      <c r="U18" s="7"/>
      <c r="V18" s="7"/>
      <c r="W18" s="7"/>
      <c r="X18" s="7"/>
      <c r="Y18" s="7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33"/>
      <c r="BD18" s="30">
        <v>0.0</v>
      </c>
      <c r="BE18" s="32">
        <v>0.0</v>
      </c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33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</row>
    <row r="19" ht="15.75" customHeight="1">
      <c r="A19" s="13" t="s">
        <v>53</v>
      </c>
      <c r="B19" s="14" t="s">
        <v>54</v>
      </c>
      <c r="C19" s="1" t="s">
        <v>41</v>
      </c>
      <c r="D19" s="40">
        <v>43980.0</v>
      </c>
      <c r="E19" s="40">
        <v>43989.0</v>
      </c>
      <c r="F19" s="16">
        <f t="shared" si="1"/>
        <v>10</v>
      </c>
      <c r="G19" s="17">
        <f t="shared" si="2"/>
        <v>0</v>
      </c>
      <c r="H19" s="18">
        <f t="shared" si="3"/>
        <v>10</v>
      </c>
      <c r="I19" s="20"/>
      <c r="J19" s="20"/>
      <c r="K19" s="20"/>
      <c r="L19" s="20"/>
      <c r="M19" s="20"/>
      <c r="N19" s="20"/>
      <c r="O19" s="21"/>
      <c r="P19" s="20"/>
      <c r="Q19" s="20"/>
      <c r="R19" s="1"/>
      <c r="S19" s="1"/>
      <c r="T19" s="14"/>
      <c r="U19" s="1"/>
      <c r="V19" s="1"/>
      <c r="W19" s="1"/>
      <c r="X19" s="1"/>
      <c r="Y19" s="1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1"/>
      <c r="BD19" s="20"/>
      <c r="BE19" s="21"/>
      <c r="BF19" s="5">
        <v>0.0</v>
      </c>
      <c r="BG19" s="5">
        <v>0.0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5">
        <v>0.0</v>
      </c>
      <c r="BN19" s="5">
        <v>0.0</v>
      </c>
      <c r="BO19" s="5">
        <v>0.0</v>
      </c>
      <c r="BP19" s="20"/>
      <c r="BQ19" s="20"/>
      <c r="BR19" s="20"/>
      <c r="BS19" s="20"/>
      <c r="BT19" s="21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</row>
    <row r="20" ht="15.75" customHeight="1">
      <c r="A20" s="24"/>
      <c r="B20" s="12" t="s">
        <v>55</v>
      </c>
      <c r="C20" s="7" t="s">
        <v>32</v>
      </c>
      <c r="D20" s="39">
        <v>43990.0</v>
      </c>
      <c r="E20" s="39">
        <v>43994.0</v>
      </c>
      <c r="F20" s="26">
        <f t="shared" si="1"/>
        <v>5</v>
      </c>
      <c r="G20" s="27">
        <f t="shared" si="2"/>
        <v>0</v>
      </c>
      <c r="H20" s="28">
        <f t="shared" si="3"/>
        <v>5</v>
      </c>
      <c r="I20" s="29"/>
      <c r="J20" s="29"/>
      <c r="K20" s="29"/>
      <c r="L20" s="29"/>
      <c r="M20" s="29"/>
      <c r="N20" s="29"/>
      <c r="O20" s="33"/>
      <c r="P20" s="29"/>
      <c r="Q20" s="29"/>
      <c r="R20" s="7"/>
      <c r="S20" s="7"/>
      <c r="T20" s="12"/>
      <c r="U20" s="7"/>
      <c r="V20" s="7"/>
      <c r="W20" s="7"/>
      <c r="X20" s="7"/>
      <c r="Y20" s="7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33"/>
      <c r="BD20" s="29"/>
      <c r="BE20" s="33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0">
        <v>0.0</v>
      </c>
      <c r="BQ20" s="30">
        <v>0.0</v>
      </c>
      <c r="BR20" s="30">
        <v>0.0</v>
      </c>
      <c r="BS20" s="30">
        <v>0.0</v>
      </c>
      <c r="BT20" s="32">
        <v>0.0</v>
      </c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</row>
    <row r="21" ht="15.75" customHeight="1">
      <c r="A21" s="20"/>
      <c r="B21" s="20"/>
      <c r="C21" s="20"/>
      <c r="D21" s="20"/>
      <c r="E21" s="41"/>
      <c r="F21" s="20"/>
      <c r="G21" s="20"/>
      <c r="H21" s="16">
        <f>SUM(H4:H20)</f>
        <v>91</v>
      </c>
      <c r="I21" s="5" t="s">
        <v>56</v>
      </c>
      <c r="P21" s="5" t="s">
        <v>35</v>
      </c>
      <c r="U21" s="19" t="s">
        <v>42</v>
      </c>
      <c r="BD21" s="5" t="s">
        <v>57</v>
      </c>
      <c r="BF21" s="5" t="s">
        <v>58</v>
      </c>
      <c r="BU21" s="5"/>
      <c r="BV21" s="5"/>
      <c r="BW21" s="1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" t="s">
        <v>59</v>
      </c>
      <c r="BE22" s="1"/>
      <c r="BF22" s="1"/>
      <c r="BG22" s="1"/>
      <c r="BH22" s="1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>
      <c r="A23" s="1" t="s">
        <v>28</v>
      </c>
      <c r="B23" s="17">
        <f>AVERAGEA($G$4:$G$6)</f>
        <v>0.5555555556</v>
      </c>
      <c r="C23" s="20"/>
      <c r="D23" s="1"/>
      <c r="E23" s="42"/>
      <c r="F23" s="20"/>
      <c r="G23" s="6"/>
      <c r="H23" s="1"/>
      <c r="I23" s="42"/>
      <c r="J23" s="17"/>
      <c r="K23" s="17"/>
      <c r="L23" s="43"/>
      <c r="M23" s="44"/>
      <c r="N23" s="44"/>
      <c r="O23" s="44"/>
      <c r="P23" s="44"/>
      <c r="Q23" s="44"/>
      <c r="R23" s="44"/>
      <c r="S23" s="43"/>
      <c r="T23" s="44"/>
      <c r="U23" s="44"/>
      <c r="V23" s="44"/>
      <c r="W23" s="44"/>
      <c r="X23" s="44"/>
      <c r="Y23" s="44"/>
      <c r="Z23" s="43"/>
      <c r="AA23" s="44"/>
      <c r="AB23" s="44"/>
      <c r="AC23" s="44"/>
      <c r="AD23" s="44"/>
      <c r="AE23" s="44"/>
      <c r="AF23" s="44"/>
      <c r="AG23" s="43"/>
      <c r="AH23" s="44"/>
      <c r="AI23" s="44"/>
      <c r="AJ23" s="44"/>
      <c r="AK23" s="44"/>
      <c r="AL23" s="44"/>
      <c r="AM23" s="44"/>
      <c r="AN23" s="43"/>
      <c r="AO23" s="44"/>
      <c r="AP23" s="44"/>
      <c r="AQ23" s="44"/>
      <c r="AR23" s="44"/>
      <c r="AS23" s="44"/>
      <c r="AT23" s="44"/>
      <c r="AU23" s="43"/>
      <c r="AV23" s="44"/>
      <c r="AW23" s="44"/>
      <c r="AX23" s="44"/>
      <c r="AY23" s="44"/>
      <c r="AZ23" s="44"/>
      <c r="BA23" s="44"/>
      <c r="BB23" s="43"/>
      <c r="BC23" s="44"/>
      <c r="BD23" s="44"/>
      <c r="BE23" s="44"/>
      <c r="BF23" s="44"/>
      <c r="BG23" s="44"/>
      <c r="BH23" s="44"/>
      <c r="BI23" s="43"/>
      <c r="BJ23" s="44"/>
      <c r="BK23" s="44"/>
      <c r="BL23" s="44"/>
      <c r="BM23" s="44"/>
      <c r="BN23" s="44"/>
      <c r="BO23" s="44"/>
      <c r="BP23" s="43"/>
      <c r="BQ23" s="44"/>
      <c r="BR23" s="44"/>
      <c r="BS23" s="44"/>
      <c r="BT23" s="44"/>
      <c r="BU23" s="44"/>
      <c r="BV23" s="44"/>
      <c r="BW23" s="43"/>
      <c r="BX23" s="44"/>
      <c r="BY23" s="44"/>
      <c r="BZ23" s="44"/>
      <c r="CA23" s="44"/>
      <c r="CB23" s="44"/>
      <c r="CC23" s="44"/>
      <c r="CD23" s="43"/>
      <c r="CE23" s="44"/>
      <c r="CF23" s="44"/>
      <c r="CG23" s="44"/>
      <c r="CH23" s="44"/>
    </row>
    <row r="24">
      <c r="A24" s="45" t="s">
        <v>35</v>
      </c>
      <c r="B24" s="46">
        <f>AVERAGEA($G$7:$G$9)</f>
        <v>0</v>
      </c>
      <c r="E24" s="47"/>
    </row>
    <row r="25">
      <c r="A25" s="45" t="s">
        <v>42</v>
      </c>
      <c r="B25" s="46">
        <f>AVERAGEA($G$10:$G$16)</f>
        <v>0</v>
      </c>
      <c r="E25" s="47"/>
    </row>
    <row r="26">
      <c r="A26" s="45" t="s">
        <v>60</v>
      </c>
      <c r="B26" s="46">
        <f>AVERAGEA($G$17:$G$18)</f>
        <v>0</v>
      </c>
      <c r="E26" s="47"/>
    </row>
    <row r="27">
      <c r="A27" s="45" t="s">
        <v>53</v>
      </c>
      <c r="B27" s="46">
        <f>AVERAGEA($G$19:$G$20)</f>
        <v>0</v>
      </c>
      <c r="E27" s="47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</sheetData>
  <mergeCells count="22">
    <mergeCell ref="BB1:BH1"/>
    <mergeCell ref="BI1:BO1"/>
    <mergeCell ref="BP1:BV1"/>
    <mergeCell ref="BW1:CC1"/>
    <mergeCell ref="CD1:CH1"/>
    <mergeCell ref="I1:K1"/>
    <mergeCell ref="L1:R1"/>
    <mergeCell ref="S1:Y1"/>
    <mergeCell ref="Z1:AF1"/>
    <mergeCell ref="AG1:AM1"/>
    <mergeCell ref="AN1:AT1"/>
    <mergeCell ref="AU1:BA1"/>
    <mergeCell ref="U21:BC21"/>
    <mergeCell ref="BD21:BE21"/>
    <mergeCell ref="BF21:BT21"/>
    <mergeCell ref="A4:A6"/>
    <mergeCell ref="A7:A9"/>
    <mergeCell ref="A10:A16"/>
    <mergeCell ref="A17:A18"/>
    <mergeCell ref="A19:A20"/>
    <mergeCell ref="I21:O21"/>
    <mergeCell ref="P21:T21"/>
  </mergeCells>
  <conditionalFormatting sqref="I4:CH20">
    <cfRule type="cellIs" dxfId="0" priority="1" operator="equal">
      <formula>0</formula>
    </cfRule>
  </conditionalFormatting>
  <conditionalFormatting sqref="I4:CH20">
    <cfRule type="cellIs" dxfId="1" priority="2" operator="equal">
      <formula>1</formula>
    </cfRule>
  </conditionalFormatting>
  <conditionalFormatting sqref="I4:CH20">
    <cfRule type="timePeriod" dxfId="0" priority="3" timePeriod="today"/>
  </conditionalFormatting>
  <conditionalFormatting sqref="K25">
    <cfRule type="notContainsBlanks" dxfId="0" priority="4">
      <formula>LEN(TRIM(K25))&gt;0</formula>
    </cfRule>
  </conditionalFormatting>
  <conditionalFormatting sqref="I4:CH20">
    <cfRule type="cellIs" dxfId="2" priority="5" operator="equal">
      <formula>2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