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1B671D9B-73B5-416E-BF0A-27A1241B1B21}" xr6:coauthVersionLast="44" xr6:coauthVersionMax="44" xr10:uidLastSave="{00000000-0000-0000-0000-000000000000}"/>
  <bookViews>
    <workbookView xWindow="1644" yWindow="2604" windowWidth="16440" windowHeight="7992" xr2:uid="{00000000-000D-0000-FFFF-FFFF00000000}"/>
  </bookViews>
  <sheets>
    <sheet name="literature" sheetId="1" r:id="rId1"/>
    <sheet name="data sources" sheetId="3"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<sst xmlns="http://schemas.openxmlformats.org/spreadsheetml/2006/main" count="181" uniqueCount="160">
  <si>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</si>
  <si>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</si>
  <si>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</si>
  <si>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</si>
  <si>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</si>
  <si>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</si>
  <si>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</si>
  <si>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</si>
  <si>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</si>
  <si>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</si>
  <si>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</si>
  <si>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</si>
  <si>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</si>
  <si>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</si>
  <si>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</si>
  <si>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</si>
  <si>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</si>
  <si>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</si>
  <si>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</si>
  <si>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</si>
  <si>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</si>
  <si>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</si>
  <si>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</si>
  <si>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</si>
  <si>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</si>
  <si>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</si>
  <si>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</si>
  <si>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</si>
  <si>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</si>
  <si>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</si>
  <si>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</si>
  <si>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</si>
  <si>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</si>
  <si>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</si>
  <si>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</si>
  <si>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</si>
  <si>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</si>
  <si>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</si>
  <si>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</si>
  <si>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</si>
  <si>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</si>
  <si>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</si>
  <si>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</si>
  <si>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</si>
  <si>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</si>
  <si>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</si>
  <si>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</si>
  <si>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</si>
  <si>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</si>
  <si>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</si>
  <si>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</si>
  <si>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</si>
  <si>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</si>
  <si>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</si>
  <si>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</si>
  <si>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</si>
  <si>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</si>
  <si>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</si>
  <si>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</si>
  <si>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</si>
  <si>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</si>
  <si>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</si>
  <si>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</si>
  <si>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</si>
  <si>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</si>
  <si>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</si>
  <si>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</si>
  <si>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</si>
  <si>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</si>
  <si>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</si>
  <si>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</si>
  <si>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</si>
  <si>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</si>
  <si>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</si>
  <si>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</si>
  <si>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</si>
  <si>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</si>
  <si>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</si>
  <si>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</si>
  <si>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</si>
  <si>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</si>
  <si>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</si>
  <si>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</si>
  <si>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</si>
  <si>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</si>
  <si>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</si>
  <si>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</si>
  <si>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</si>
  <si>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</si>
  <si>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</si>
  <si>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</si>
  <si>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</si>
  <si>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</si>
  <si>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</si>
  <si>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</si>
  <si>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</si>
  <si>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</si>
  <si>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</si>
  <si>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</si>
  <si>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</si>
  <si>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</si>
  <si>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</si>
  <si>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</si>
  <si>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</si>
  <si>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</si>
  <si>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</si>
  <si>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</si>
  <si>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</si>
  <si>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</si>
  <si>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</si>
  <si>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</si>
  <si>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</si>
  <si>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</si>
  <si>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</si>
  <si>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</si>
  <si>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</si>
  <si>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</si>
  <si>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</si>
  <si>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</si>
  <si>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</si>
  <si>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</si>
  <si>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</si>
  <si>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</si>
  <si>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</si>
  <si>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</si>
  <si>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</si>
  <si>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</si>
  <si>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</si>
  <si>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</si>
  <si>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</si>
  <si>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</si>
  <si>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</si>
  <si>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</si>
  <si>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</si>
  <si>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</si>
  <si>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</si>
  <si>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</si>
  <si>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</si>
  <si>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</si>
  <si>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</si>
  <si>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</si>
  <si>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</si>
  <si>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</si>
  <si>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</si>
  <si>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</si>
  <si>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</si>
  <si>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</si>
  <si>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</si>
  <si>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</si>
  <si>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</si>
  <si>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</si>
  <si>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</si>
  <si>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</si>
  <si>
    <t>https://arxiv.org/pdf/2003.00122.pdf</t>
  </si>
  <si>
    <t>https://www.reuters.com/article/us-health-coronavirus-britain-spread/preliminary-study-finds-uk-lockdown-is-slowing-spread-of-covid-19-idUSKBN21J56W</t>
  </si>
  <si>
    <t>lockdown - social distancing effects -- 70% r0 reduction</t>
  </si>
  <si>
    <t>https://www.medrxiv.org/content/10.1101/2020.04.02.20051466v1.full.pdf</t>
  </si>
  <si>
    <t>https://www.ncbi.nlm.nih.gov/pubmed/32202261</t>
  </si>
  <si>
    <t>https://www.nytimes.com/2020/04/05/us/coronavirus-deaths-undercount.html?referringSource=articleShare</t>
  </si>
  <si>
    <t>https://reason.com/2020/04/09/preliminary-german-study-shows-a-covid-19-infection-fatality-rate-of-about-0-4-percent/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</si>
</sst>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9" Type="http://schemas.openxmlformats.org/officeDocument/2006/relationships/hyperlink" Target="https://www.ncbi.nlm.nih.gov/pubmed/32202261"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42" Type="http://schemas.openxmlformats.org/officeDocument/2006/relationships/drawing" Target="../drawings/drawing1.xml"/><Relationship Id="rId7" Type="http://schemas.openxmlformats.org/officeDocument/2006/relationships/hyperlink" Target="https://www.scientificamerican.com/article/heres-how-coronavirus-tests-work-and-who-offers-them/"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41" Type="http://schemas.openxmlformats.org/officeDocument/2006/relationships/printerSettings" Target="../printerSettings/printerSettings1.bin"/><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hyperlink" Target="https://www.reuters.com/article/us-health-coronavirus-britain-spread/preliminary-study-finds-uk-lockdown-is-slowing-spread-of-covid-19-idUSKBN21J56W" TargetMode="External"/><Relationship Id="rId40" Type="http://schemas.openxmlformats.org/officeDocument/2006/relationships/hyperlink" Target="https://reason.com/2020/04/09/preliminary-german-study-shows-a-covid-19-infection-fatality-rate-of-about-0-4-percen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hyperlink" Target="https://arxiv.org/pdf/2003.00122.pdf"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 Id="rId8" Type="http://schemas.openxmlformats.org/officeDocument/2006/relationships/hyperlink" Target="https://www.sciencedirect.com/science/article/pii/S0264410X19306656?via%3Dihub" TargetMode="External"/><Relationship Id="rId3" Type="http://schemas.openxmlformats.org/officeDocument/2006/relationships/hyperlink" Target="https://pubmed.ncbi.nlm.nih.gov/32133832/?fbclid=IwAR3LHLplRtmPZED3jt_Hjf2ZKysmDcXMU5LgVgNPcqNAtb9EzcQBKMtCIoI"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38" Type="http://schemas.openxmlformats.org/officeDocument/2006/relationships/hyperlink" Target="https://www.medrxiv.org/content/10.1101/2020.04.02.20051466v1.full.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who.int/docs/default-source/coronaviruse/situation-reports/20200402-sitrep-73-covid-19.pdf?sfvrsn=5ae25bc7_2"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printerSettings" Target="../printerSettings/printerSettings2.bin"/><Relationship Id="rId5" Type="http://schemas.openxmlformats.org/officeDocument/2006/relationships/hyperlink" Target="https://www.cdc.gov/coronavirus/2019-ncov/covid-data/covidview.html" TargetMode="External"/><Relationship Id="rId4" Type="http://schemas.openxmlformats.org/officeDocument/2006/relationships/hyperlink" Target="https://www.eurosurveillance.org/content/10.2807/1560-7917.ES.2020.25.10.200018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57"/>
  <sheetViews>
    <sheetView tabSelected="1" topLeftCell="A52" workbookViewId="0">
      <selection activeCell="D57" sqref="D57"/>
    </sheetView>
  </sheetViews>
  <sheetFormatPr defaultRowHeight="14.4" x14ac:dyDescent="0.3"/>
  <sheetData>
    <row r="1" spans="4:4" x14ac:dyDescent="0.3">
      <c r="D1" s="1" t="s">
        <v>148</v>
      </c>
    </row>
    <row r="2" spans="4:4" x14ac:dyDescent="0.3">
      <c r="D2" s="1" t="s">
        <v>5</v>
      </c>
    </row>
    <row r="3" spans="4:4" x14ac:dyDescent="0.3">
      <c r="D3" s="1" t="s">
        <v>4</v>
      </c>
    </row>
    <row r="4" spans="4:4" x14ac:dyDescent="0.3">
      <c r="D4" s="1" t="s">
        <v>102</v>
      </c>
    </row>
    <row r="5" spans="4:4" x14ac:dyDescent="0.3">
      <c r="D5" s="1" t="s">
        <v>149</v>
      </c>
    </row>
    <row r="6" spans="4:4" x14ac:dyDescent="0.3">
      <c r="D6" s="1" t="s">
        <v>150</v>
      </c>
    </row>
    <row r="8" spans="4:4" x14ac:dyDescent="0.3">
      <c r="D8" s="1" t="s">
        <v>1</v>
      </c>
    </row>
    <row r="9" spans="4:4" x14ac:dyDescent="0.3">
      <c r="D9" s="1" t="s">
        <v>2</v>
      </c>
    </row>
    <row r="10" spans="4:4" x14ac:dyDescent="0.3">
      <c r="D10" s="1" t="s">
        <v>3</v>
      </c>
    </row>
    <row r="11" spans="4:4" x14ac:dyDescent="0.3">
      <c r="D11" s="1" t="s">
        <v>6</v>
      </c>
    </row>
    <row r="12" spans="4:4" x14ac:dyDescent="0.3">
      <c r="D12" s="1" t="s">
        <v>73</v>
      </c>
    </row>
    <row r="13" spans="4:4" x14ac:dyDescent="0.3">
      <c r="D13" s="1" t="s">
        <v>151</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row r="46" spans="4:4" x14ac:dyDescent="0.3">
      <c r="D46" t="s">
        <v>158</v>
      </c>
    </row>
    <row r="47" spans="4:4" x14ac:dyDescent="0.3">
      <c r="D47" s="1" t="s">
        <v>152</v>
      </c>
    </row>
    <row r="49" spans="4:4" x14ac:dyDescent="0.3">
      <c r="D49" s="1" t="s">
        <v>153</v>
      </c>
    </row>
    <row r="50" spans="4:4" x14ac:dyDescent="0.3">
      <c r="D50" t="s">
        <v>155</v>
      </c>
    </row>
    <row r="51" spans="4:4" x14ac:dyDescent="0.3">
      <c r="D51" s="1" t="s">
        <v>154</v>
      </c>
    </row>
    <row r="52" spans="4:4" x14ac:dyDescent="0.3">
      <c r="D52" s="1" t="s">
        <v>157</v>
      </c>
    </row>
    <row r="53" spans="4:4" x14ac:dyDescent="0.3">
      <c r="D53" s="1"/>
    </row>
    <row r="54" spans="4:4" x14ac:dyDescent="0.3">
      <c r="D54" s="1" t="s">
        <v>156</v>
      </c>
    </row>
    <row r="57" spans="4:4" x14ac:dyDescent="0.3">
      <c r="D57" s="1" t="s">
        <v>159</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 ref="D49" r:id="rId36" xr:uid="{657340A7-A2E6-444B-80F7-4164B6B388FD}"/>
    <hyperlink ref="D51" r:id="rId37" xr:uid="{217EA91C-9C49-4581-B2A0-7FE83E2B093E}"/>
    <hyperlink ref="D54" r:id="rId38" xr:uid="{ACE5A0B8-594A-494E-B6DD-C42E9F9354E5}"/>
    <hyperlink ref="D52" r:id="rId39" xr:uid="{ADD8846A-EA2C-4430-A0D9-412279CEB920}"/>
    <hyperlink ref="D57" r:id="rId40" xr:uid="{486FFE65-AD09-4040-8256-29091780E43D}"/>
  </hyperlinks>
  <pageMargins left="0.7" right="0.7" top="0.75" bottom="0.75" header="0.3" footer="0.3"/>
  <pageSetup orientation="portrait" r:id="rId41"/>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4:P45"/>
  <sheetViews>
    <sheetView topLeftCell="A15" zoomScale="145" zoomScaleNormal="145" workbookViewId="0">
      <selection activeCell="B51" sqref="B51"/>
    </sheetView>
  </sheetViews>
  <sheetFormatPr defaultRowHeight="14.4" x14ac:dyDescent="0.3"/>
  <cols>
    <col min="5" max="5" width="18.44140625" customWidth="1"/>
    <col min="10" max="10" width="20.44140625" bestFit="1" customWidth="1"/>
  </cols>
  <sheetData>
    <row r="4" spans="3:3" x14ac:dyDescent="0.3">
      <c r="C4" t="s">
        <v>114</v>
      </c>
    </row>
    <row r="5" spans="3:3" x14ac:dyDescent="0.3">
      <c r="C5" s="1" t="s">
        <v>115</v>
      </c>
    </row>
    <row r="8" spans="3:3" x14ac:dyDescent="0.3">
      <c r="C8" t="s">
        <v>116</v>
      </c>
    </row>
    <row r="9" spans="3:3" x14ac:dyDescent="0.3">
      <c r="C9" s="1" t="s">
        <v>113</v>
      </c>
    </row>
    <row r="13" spans="3:3" x14ac:dyDescent="0.3">
      <c r="C13" t="s">
        <v>118</v>
      </c>
    </row>
    <row r="14" spans="3:3" x14ac:dyDescent="0.3">
      <c r="C14" s="1" t="s">
        <v>117</v>
      </c>
    </row>
    <row r="15" spans="3:3" x14ac:dyDescent="0.3">
      <c r="C15" s="1" t="s">
        <v>119</v>
      </c>
    </row>
    <row r="19" spans="3:14" x14ac:dyDescent="0.3">
      <c r="C19" t="s">
        <v>121</v>
      </c>
    </row>
    <row r="20" spans="3:14" x14ac:dyDescent="0.3">
      <c r="C20" s="1" t="s">
        <v>120</v>
      </c>
    </row>
    <row r="23" spans="3:14" x14ac:dyDescent="0.3">
      <c r="E23" t="s">
        <v>128</v>
      </c>
      <c r="J23" t="s">
        <v>139</v>
      </c>
    </row>
    <row r="24" spans="3:14" x14ac:dyDescent="0.3">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3">
      <c r="E25" t="s">
        <v>123</v>
      </c>
      <c r="F25" s="23">
        <v>0.14000000000000001</v>
      </c>
      <c r="G25">
        <f>F25*100</f>
        <v>14.000000000000002</v>
      </c>
      <c r="H25">
        <f>G25/$G$31</f>
        <v>0.11494000000000001</v>
      </c>
      <c r="I25" t="s">
        <v>138</v>
      </c>
      <c r="J25" s="22">
        <f>F25/$F$26</f>
        <v>0.17283950617283952</v>
      </c>
      <c r="K25">
        <f>J25/$G$44</f>
        <v>0.11494000000000001</v>
      </c>
    </row>
    <row r="26" spans="3:14" x14ac:dyDescent="0.3">
      <c r="E26" t="s">
        <v>124</v>
      </c>
      <c r="F26" s="23">
        <f>1-SUM(F24:F25)</f>
        <v>0.81</v>
      </c>
      <c r="G26">
        <f>F26*100</f>
        <v>81</v>
      </c>
      <c r="H26">
        <f>G26/$G$31</f>
        <v>0.66500999999999999</v>
      </c>
      <c r="I26" t="s">
        <v>130</v>
      </c>
      <c r="J26" s="22">
        <f>F26/$F$26</f>
        <v>1</v>
      </c>
      <c r="K26">
        <f>J26/$G$44</f>
        <v>0.66500999999999999</v>
      </c>
      <c r="M26">
        <v>0.25</v>
      </c>
      <c r="N26">
        <f>M26*K26</f>
        <v>0.1662525</v>
      </c>
    </row>
    <row r="27" spans="3:14" x14ac:dyDescent="0.3">
      <c r="J27" s="25">
        <f>SUM(J24:J26)</f>
        <v>1.2345679012345678</v>
      </c>
    </row>
    <row r="28" spans="3:14" x14ac:dyDescent="0.3">
      <c r="E28" t="s">
        <v>127</v>
      </c>
      <c r="F28" s="24">
        <v>0.17899999999999999</v>
      </c>
      <c r="G28">
        <f>F28*100</f>
        <v>17.899999999999999</v>
      </c>
      <c r="H28">
        <f>G28/$G$31</f>
        <v>0.14695899999999998</v>
      </c>
      <c r="K28">
        <f>1-SUM(K24:K26)</f>
        <v>0.17900000000000005</v>
      </c>
      <c r="M28">
        <v>0.01</v>
      </c>
      <c r="N28">
        <f>M28*K28</f>
        <v>1.7900000000000006E-3</v>
      </c>
    </row>
    <row r="30" spans="3:14" x14ac:dyDescent="0.3">
      <c r="E30" t="s">
        <v>125</v>
      </c>
      <c r="G30">
        <f>SUM(G24:G26)</f>
        <v>100</v>
      </c>
      <c r="N30">
        <f>SUM(N24:N28)</f>
        <v>0.30843350000000003</v>
      </c>
    </row>
    <row r="31" spans="3:14" x14ac:dyDescent="0.3">
      <c r="E31" t="s">
        <v>126</v>
      </c>
      <c r="G31">
        <f>G30/(1-F28)</f>
        <v>121.8026796589525</v>
      </c>
    </row>
    <row r="33" spans="7:16" x14ac:dyDescent="0.3">
      <c r="G33" t="s">
        <v>129</v>
      </c>
    </row>
    <row r="34" spans="7:16" x14ac:dyDescent="0.3">
      <c r="G34" t="s">
        <v>132</v>
      </c>
      <c r="H34">
        <v>0.17899999999999999</v>
      </c>
      <c r="P34" t="s">
        <v>146</v>
      </c>
    </row>
    <row r="35" spans="7:16" ht="16.8" x14ac:dyDescent="0.3">
      <c r="G35" t="s">
        <v>133</v>
      </c>
      <c r="H35" t="s">
        <v>131</v>
      </c>
      <c r="L35" s="26" t="s">
        <v>145</v>
      </c>
      <c r="P35" t="s">
        <v>147</v>
      </c>
    </row>
    <row r="36" spans="7:16" ht="16.8" x14ac:dyDescent="0.3">
      <c r="L36" s="27">
        <v>13438</v>
      </c>
      <c r="M36">
        <f>L36/N30</f>
        <v>43568.548811980538</v>
      </c>
    </row>
    <row r="37" spans="7:16" ht="16.8" x14ac:dyDescent="0.3">
      <c r="G37" t="s">
        <v>134</v>
      </c>
      <c r="L37" s="28">
        <v>319</v>
      </c>
      <c r="M37">
        <f>L37/0.9</f>
        <v>354.44444444444446</v>
      </c>
      <c r="N37">
        <f>M37/M36</f>
        <v>8.1353282151775241E-3</v>
      </c>
    </row>
    <row r="39" spans="7:16" x14ac:dyDescent="0.3">
      <c r="G39" t="s">
        <v>135</v>
      </c>
      <c r="H39" s="24" t="s">
        <v>136</v>
      </c>
    </row>
    <row r="40" spans="7:16" x14ac:dyDescent="0.3">
      <c r="G40" t="s">
        <v>140</v>
      </c>
    </row>
    <row r="41" spans="7:16" x14ac:dyDescent="0.3">
      <c r="G41" t="s">
        <v>141</v>
      </c>
    </row>
    <row r="42" spans="7:16" x14ac:dyDescent="0.3">
      <c r="G42" t="s">
        <v>142</v>
      </c>
    </row>
    <row r="43" spans="7:16" x14ac:dyDescent="0.3">
      <c r="G43" t="s">
        <v>143</v>
      </c>
    </row>
    <row r="44" spans="7:16" x14ac:dyDescent="0.3">
      <c r="G44" s="25">
        <f>J27/(1-F28)</f>
        <v>1.5037367859129938</v>
      </c>
    </row>
    <row r="45" spans="7:16" x14ac:dyDescent="0.3">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33" t="s">
        <v>10</v>
      </c>
      <c r="G4" s="34"/>
      <c r="H4" s="33" t="s">
        <v>11</v>
      </c>
      <c r="I4" s="34"/>
      <c r="J4" s="33" t="s">
        <v>12</v>
      </c>
      <c r="K4" s="34"/>
      <c r="L4" s="33" t="s">
        <v>13</v>
      </c>
      <c r="M4" s="34"/>
      <c r="N4" s="33" t="s">
        <v>14</v>
      </c>
      <c r="O4" s="34"/>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30"/>
      <c r="D8" s="8" t="s">
        <v>21</v>
      </c>
      <c r="E8" s="32"/>
      <c r="F8" s="13" t="s">
        <v>22</v>
      </c>
      <c r="G8" s="9" t="s">
        <v>23</v>
      </c>
      <c r="H8" s="13" t="s">
        <v>24</v>
      </c>
      <c r="I8" s="9" t="s">
        <v>25</v>
      </c>
      <c r="J8" s="13" t="s">
        <v>26</v>
      </c>
      <c r="K8" s="9" t="s">
        <v>27</v>
      </c>
      <c r="L8" s="13" t="s">
        <v>28</v>
      </c>
      <c r="M8" s="9" t="s">
        <v>29</v>
      </c>
      <c r="N8" s="13" t="s">
        <v>30</v>
      </c>
      <c r="O8" s="9" t="s">
        <v>31</v>
      </c>
      <c r="P8" s="4"/>
    </row>
    <row r="9" spans="3:16" ht="40.799999999999997" x14ac:dyDescent="0.3">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data 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2020-04-10T00:58:48Z</dcterms:modified>
</cp:coreProperties>
</file>