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literature\"/>
    </mc:Choice>
  </mc:AlternateContent>
  <xr:revisionPtr revIDLastSave="0" documentId="13_ncr:1_{48039833-D2F1-4E02-89CD-21FF323A1AD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iteratur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O27" i="1" l="1"/>
  <c r="O28" i="1"/>
  <c r="N29" i="1"/>
  <c r="N28" i="1"/>
  <c r="N27" i="1"/>
  <c r="P13" i="2" l="1"/>
  <c r="P11" i="2"/>
  <c r="P9" i="2"/>
  <c r="P7" i="2"/>
  <c r="M3" i="2"/>
</calcChain>
</file>

<file path=xl/sharedStrings.xml><?xml version="1.0" encoding="utf-8"?>
<sst xmlns="http://schemas.openxmlformats.org/spreadsheetml/2006/main" count="109" uniqueCount="88">
  <si>
    <t>https://www.cdc.gov/flu/weekly/#S2</t>
  </si>
  <si>
    <t>https://www.sciencedirect.com/science/article/pii/S1201971219303285#bib0025</t>
  </si>
  <si>
    <t>https://pubmed.ncbi.nlm.nih.gov/32133832/?fbclid=IwAR3LHLplRtmPZED3jt_Hjf2ZKysmDcXMU5LgVgNPcqNAtb9EzcQBKMtCIoI</t>
  </si>
  <si>
    <t>https://jamanetwork.com/journals/jama/fullarticle/2762997</t>
  </si>
  <si>
    <t>https://www.telegraph.co.uk/global-health/science-and-disease/everyone-wants-coronavirus-data-should-treat-numbers-caution/?fbclid=IwAR0SgAeQgt7HzuY3fjhKmYREOeQp_JagCm1sTu6XGXCRDQJ90iWrHhs5Mo4</t>
  </si>
  <si>
    <t>https://www.haaretz.com/israel-news/.premium.MAGAZINE-israeli-expert-trump-is-right-about-covid-19-who-is-wrong-1.8691031?v=CDBFACA5662E8174BA824BAD929EA12B&amp;fbclid=IwAR1nOI7rVKvnhQf0mLisfXK1FaMfum-HUhq3PEqQh5I9souIfrLxiMBHT40</t>
  </si>
  <si>
    <t>https://www.scientificamerican.com/article/heres-how-coronavirus-tests-work-and-who-offers-them/</t>
  </si>
  <si>
    <t>Season</t>
  </si>
  <si>
    <t>Proportion of circulating influenza viruses</t>
  </si>
  <si>
    <t>Vaccine match with circulating viruses</t>
  </si>
  <si>
    <t>0–4 years</t>
  </si>
  <si>
    <t>5–14 years</t>
  </si>
  <si>
    <t>15–64 years</t>
  </si>
  <si>
    <t>Aged 65+</t>
  </si>
  <si>
    <t>Total</t>
  </si>
  <si>
    <t>N.</t>
  </si>
  <si>
    <t>Rate</t>
  </si>
  <si>
    <t>95% CI</t>
  </si>
  <si>
    <t>2013/14</t>
  </si>
  <si>
    <t>A: 97% (H3: 58%; H1: 35%; Ans: 7%)</t>
  </si>
  <si>
    <t>Good match</t>
  </si>
  <si>
    <t>B: 3% (Yamagata: 95%; Victoria: 3%)</t>
  </si>
  <si>
    <t>3–20</t>
  </si>
  <si>
    <t>0.1–0.7</t>
  </si>
  <si>
    <t>11–32</t>
  </si>
  <si>
    <t>0.2–0.5</t>
  </si>
  <si>
    <t>406–963</t>
  </si>
  <si>
    <t>1.8–2.4</t>
  </si>
  <si>
    <t>7183–9803</t>
  </si>
  <si>
    <t>55.2–75.3</t>
  </si>
  <si>
    <t>5785–8347</t>
  </si>
  <si>
    <t>9.5–13.7</t>
  </si>
  <si>
    <t>2014/15</t>
  </si>
  <si>
    <t>A: 84% (H3: 41%; H1: 52%; Ans: 7%)</t>
  </si>
  <si>
    <t>A(H3N2) mismatch</t>
  </si>
  <si>
    <t>0·08</t>
  </si>
  <si>
    <t>B: 16% (Yamagata: 97%; Victoria: 3%)</t>
  </si>
  <si>
    <t>19–39</t>
  </si>
  <si>
    <t>0.7–1.5</t>
  </si>
  <si>
    <t>3–8</t>
  </si>
  <si>
    <t>0.0–0.1</t>
  </si>
  <si>
    <t>1138–1602</t>
  </si>
  <si>
    <t>2.9–4.1</t>
  </si>
  <si>
    <t>16542–22567</t>
  </si>
  <si>
    <t>125.1–170.7</t>
  </si>
  <si>
    <t>18506–22064</t>
  </si>
  <si>
    <t>30.4–36.3</t>
  </si>
  <si>
    <t>2015/16</t>
  </si>
  <si>
    <t>A: 43% (H3: 56%; H1: 35%; Ans: 9%)</t>
  </si>
  <si>
    <t>B: 57% (Yamagata: 5%; Victoria: 95%)</t>
  </si>
  <si>
    <t>0–4</t>
  </si>
  <si>
    <t>8–23</t>
  </si>
  <si>
    <t>0.1–0.4</t>
  </si>
  <si>
    <t>815–1148</t>
  </si>
  <si>
    <t>2.1–2.9</t>
  </si>
  <si>
    <t>8723–11900</t>
  </si>
  <si>
    <t>65.2–89.0</t>
  </si>
  <si>
    <t>14434–17293</t>
  </si>
  <si>
    <t>23.8–28.4</t>
  </si>
  <si>
    <t>2016/17</t>
  </si>
  <si>
    <t>A: 95% (H3: 93%; H1: 1%; Ans: 6%)</t>
  </si>
  <si>
    <t>Match with some aminoacidic substitution for the A(H3N2) component</t>
  </si>
  <si>
    <t>B 5% (Yamagata: 4%; Victoria: 96%)</t>
  </si>
  <si>
    <t>26–53</t>
  </si>
  <si>
    <t>1.0–2.1</t>
  </si>
  <si>
    <t>7–20</t>
  </si>
  <si>
    <t>563–793</t>
  </si>
  <si>
    <t>1.4–2.0</t>
  </si>
  <si>
    <t>17599–21267</t>
  </si>
  <si>
    <t>130.1–157.7</t>
  </si>
  <si>
    <t>23001–27014</t>
  </si>
  <si>
    <t>38.0–44.6</t>
  </si>
  <si>
    <t>Per 100k</t>
  </si>
  <si>
    <t>https://www.sciencedirect.com/science/article/pii/S0264410X19306656?via%3Dihub</t>
  </si>
  <si>
    <t>https://www.cdc.gov/flu/about/burden/past-seasons.html</t>
  </si>
  <si>
    <t>https://www.cdc.gov/flu/about/burden/index.html</t>
  </si>
  <si>
    <t>https://www.ncbi.nlm.nih.gov/pmc/articles/PMC5198166/</t>
  </si>
  <si>
    <t>https://www.ncbi.nlm.nih.gov/pmc/articles/PMC4747626/</t>
  </si>
  <si>
    <t>https://www.ncbi.nlm.nih.gov/pmc/articles/PMC3291411/</t>
  </si>
  <si>
    <t>https://nciph.sph.unc.edu/focus/vol1/issue5/1-5EpiCurves_issue.pdf</t>
  </si>
  <si>
    <t>https://www.ncbi.nlm.nih.gov/pmc/articles/PMC6509961/</t>
  </si>
  <si>
    <t>https://www.livescience.com/new-coronavirus-compare-with-flu.html</t>
  </si>
  <si>
    <t>https://www.medrxiv.org/content/10.1101/2020.03.09.20033118v1</t>
  </si>
  <si>
    <t>Time to symptoms</t>
  </si>
  <si>
    <t>Symptom onset to admission</t>
  </si>
  <si>
    <t>Symptoms to admission</t>
  </si>
  <si>
    <t>https://www.liebertpub.com/doi/pdfplus/10.1089/bsp.2009.0729</t>
  </si>
  <si>
    <t>https://www.cdc.gov/flu/weekly/overview.htm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</si>
</sst>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E2E2E"/>
      <name val="Georgia"/>
      <family val="1"/>
    </font>
    <font>
      <sz val="8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2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0" fillId="0" borderId="0" xfId="1" applyNumberFormat="1" applyFont="1"/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8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gif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26</xdr:row>
      <xdr:rowOff>0</xdr:rowOff>
    </xdr:from>
    <xdr:to>
      <xdr:col>22</xdr:col>
      <xdr:colOff>266700</xdr:colOff>
      <xdr:row>39</xdr:row>
      <xdr:rowOff>146582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DA161D9F-8BD8-4C9A-8405-5350D676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8960" y="4754880"/>
          <a:ext cx="2948940" cy="252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263083</xdr:colOff>
      <xdr:row>6</xdr:row>
      <xdr:rowOff>121920</xdr:rowOff>
    </xdr:from>
    <xdr:to>
      <xdr:col>21</xdr:col>
      <xdr:colOff>548639</xdr:colOff>
      <xdr:row>23</xdr:row>
      <xdr:rowOff>91440</xdr:rowOff>
    </xdr:to>
    <xdr:pic>
      <xdr:nvPicPr>
        <xdr:cNvPr id="3" name="Picture 2" descr="influenza burden chart hi-res graphic">
          <a:extLst>
            <a:ext uri="{FF2B5EF4-FFF2-40B4-BE49-F238E27FC236}">
              <a16:creationId xmlns:a16="http://schemas.microsoft.com/office/drawing/2014/main" id="{727DE810-411C-4682-A234-CA0C5B944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6283" y="1219200"/>
          <a:ext cx="2723956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239486</xdr:colOff>
      <xdr:row>3</xdr:row>
      <xdr:rowOff>0</xdr:rowOff>
    </xdr:from>
    <xdr:to>
      <xdr:col>25</xdr:col>
      <xdr:colOff>148046</xdr:colOff>
      <xdr:row>8</xdr:row>
      <xdr:rowOff>464820</xdr:rowOff>
    </xdr:to>
    <xdr:pic>
      <xdr:nvPicPr>
        <xdr:cNvPr id="2" name="Picture 1" descr="Figure 1">
          <a:extLst>
            <a:ext uri="{FF2B5EF4-FFF2-40B4-BE49-F238E27FC236}">
              <a16:creationId xmlns:a16="http://schemas.microsoft.com/office/drawing/2014/main" id="{958BDFF0-143D-48D9-A00B-21CDBF9A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3086" y="566057"/>
          <a:ext cx="5394960" cy="2794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289560</xdr:colOff>
      <xdr:row>8</xdr:row>
      <xdr:rowOff>0</xdr:rowOff>
    </xdr:from>
    <xdr:to>
      <xdr:col>30</xdr:col>
      <xdr:colOff>518160</xdr:colOff>
      <xdr:row>18</xdr:row>
      <xdr:rowOff>38100</xdr:rowOff>
    </xdr:to>
    <xdr:pic>
      <xdr:nvPicPr>
        <xdr:cNvPr id="4" name="Picture 3" descr="INFLUENZA Virus Isolated">
          <a:extLst>
            <a:ext uri="{FF2B5EF4-FFF2-40B4-BE49-F238E27FC236}">
              <a16:creationId xmlns:a16="http://schemas.microsoft.com/office/drawing/2014/main" id="{98A51CAD-90C1-4612-903A-04A3ECC3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160" y="2880360"/>
          <a:ext cx="5715000" cy="429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320040</xdr:colOff>
      <xdr:row>21</xdr:row>
      <xdr:rowOff>22860</xdr:rowOff>
    </xdr:from>
    <xdr:to>
      <xdr:col>28</xdr:col>
      <xdr:colOff>266700</xdr:colOff>
      <xdr:row>65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39C380-02B6-440F-B492-E51E4319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1240" y="7703820"/>
          <a:ext cx="3604260" cy="815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22</xdr:col>
      <xdr:colOff>0</xdr:colOff>
      <xdr:row>33</xdr:row>
      <xdr:rowOff>167640</xdr:rowOff>
    </xdr:to>
    <xdr:pic>
      <xdr:nvPicPr>
        <xdr:cNvPr id="6" name="Picture 5" descr="Influenza Chart Infographic Influenza Burden Chart">
          <a:extLst>
            <a:ext uri="{FF2B5EF4-FFF2-40B4-BE49-F238E27FC236}">
              <a16:creationId xmlns:a16="http://schemas.microsoft.com/office/drawing/2014/main" id="{A285FBEB-C099-4EF8-8FFA-22933938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66560"/>
          <a:ext cx="914400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264410X19306656?via%3Dihub" TargetMode="External"/><Relationship Id="rId13" Type="http://schemas.openxmlformats.org/officeDocument/2006/relationships/hyperlink" Target="https://www.ncbi.nlm.nih.gov/pmc/articles/PMC3291411/" TargetMode="External"/><Relationship Id="rId18" Type="http://schemas.openxmlformats.org/officeDocument/2006/relationships/hyperlink" Target="https://www.liebertpub.com/doi/pdfplus/10.1089/bsp.2009.0729" TargetMode="External"/><Relationship Id="rId3" Type="http://schemas.openxmlformats.org/officeDocument/2006/relationships/hyperlink" Target="https://pubmed.ncbi.nlm.nih.gov/32133832/?fbclid=IwAR3LHLplRtmPZED3jt_Hjf2ZKysmDcXMU5LgVgNPcqNAtb9EzcQBKMtCIoI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scientificamerican.com/article/heres-how-coronavirus-tests-work-and-who-offers-them/" TargetMode="External"/><Relationship Id="rId12" Type="http://schemas.openxmlformats.org/officeDocument/2006/relationships/hyperlink" Target="https://www.ncbi.nlm.nih.gov/pmc/articles/PMC4747626/" TargetMode="External"/><Relationship Id="rId17" Type="http://schemas.openxmlformats.org/officeDocument/2006/relationships/hyperlink" Target="https://www.medrxiv.org/content/10.1101/2020.03.09.20033118v1" TargetMode="External"/><Relationship Id="rId2" Type="http://schemas.openxmlformats.org/officeDocument/2006/relationships/hyperlink" Target="https://www.sciencedirect.com/science/article/pii/S1201971219303285" TargetMode="External"/><Relationship Id="rId16" Type="http://schemas.openxmlformats.org/officeDocument/2006/relationships/hyperlink" Target="https://www.livescience.com/new-coronavirus-compare-with-flu.html" TargetMode="External"/><Relationship Id="rId20" Type="http://schemas.openxmlformats.org/officeDocument/2006/relationships/hyperlink" Target="https://www.cdc.gov/flu/weekly/overview.htm" TargetMode="External"/><Relationship Id="rId1" Type="http://schemas.openxmlformats.org/officeDocument/2006/relationships/hyperlink" Target="https://www.cdc.gov/flu/weekly/" TargetMode="External"/><Relationship Id="rId6" Type="http://schemas.openxmlformats.org/officeDocument/2006/relationships/hyperlink" Target="https://www.haaretz.com/israel-news/.premium.MAGAZINE-israeli-expert-trump-is-right-about-covid-19-who-is-wrong-1.8691031?v=CDBFACA5662E8174BA824BAD929EA12B&amp;fbclid=IwAR1nOI7rVKvnhQf0mLisfXK1FaMfum-HUhq3PEqQh5I9souIfrLxiMBHT40" TargetMode="External"/><Relationship Id="rId11" Type="http://schemas.openxmlformats.org/officeDocument/2006/relationships/hyperlink" Target="https://www.ncbi.nlm.nih.gov/pmc/articles/PMC5198166/" TargetMode="External"/><Relationship Id="rId5" Type="http://schemas.openxmlformats.org/officeDocument/2006/relationships/hyperlink" Target="https://www.telegraph.co.uk/global-health/science-and-disease/everyone-wants-coronavirus-data-should-treat-numbers-caution/?fbclid=IwAR0SgAeQgt7HzuY3fjhKmYREOeQp_JagCm1sTu6XGXCRDQJ90iWrHhs5Mo4" TargetMode="External"/><Relationship Id="rId15" Type="http://schemas.openxmlformats.org/officeDocument/2006/relationships/hyperlink" Target="https://www.ncbi.nlm.nih.gov/pmc/articles/PMC6509961/" TargetMode="External"/><Relationship Id="rId10" Type="http://schemas.openxmlformats.org/officeDocument/2006/relationships/hyperlink" Target="https://www.cdc.gov/flu/about/burden/index.html" TargetMode="External"/><Relationship Id="rId19" Type="http://schemas.openxmlformats.org/officeDocument/2006/relationships/hyperlink" Target="https://www.cdc.gov/flu/weekly/overview.htm" TargetMode="External"/><Relationship Id="rId4" Type="http://schemas.openxmlformats.org/officeDocument/2006/relationships/hyperlink" Target="https://jamanetwork.com/journals/jama/fullarticle/2762997" TargetMode="External"/><Relationship Id="rId9" Type="http://schemas.openxmlformats.org/officeDocument/2006/relationships/hyperlink" Target="https://www.cdc.gov/flu/about/burden/past-seasons.html" TargetMode="External"/><Relationship Id="rId14" Type="http://schemas.openxmlformats.org/officeDocument/2006/relationships/hyperlink" Target="https://nciph.sph.unc.edu/focus/vol1/issue5/1-5EpiCurves_issu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29"/>
  <sheetViews>
    <sheetView tabSelected="1" topLeftCell="A11" workbookViewId="0">
      <selection activeCell="D26" sqref="D26"/>
    </sheetView>
  </sheetViews>
  <sheetFormatPr defaultRowHeight="14.4" x14ac:dyDescent="0.3"/>
  <sheetData>
    <row r="2" spans="4:4" x14ac:dyDescent="0.3">
      <c r="D2" s="1" t="s">
        <v>5</v>
      </c>
    </row>
    <row r="3" spans="4:4" x14ac:dyDescent="0.3">
      <c r="D3" s="1" t="s">
        <v>4</v>
      </c>
    </row>
    <row r="6" spans="4:4" x14ac:dyDescent="0.3">
      <c r="D6" s="1" t="s">
        <v>1</v>
      </c>
    </row>
    <row r="7" spans="4:4" x14ac:dyDescent="0.3">
      <c r="D7" s="1" t="s">
        <v>2</v>
      </c>
    </row>
    <row r="8" spans="4:4" x14ac:dyDescent="0.3">
      <c r="D8" s="1" t="s">
        <v>3</v>
      </c>
    </row>
    <row r="9" spans="4:4" x14ac:dyDescent="0.3">
      <c r="D9" s="1" t="s">
        <v>6</v>
      </c>
    </row>
    <row r="12" spans="4:4" x14ac:dyDescent="0.3">
      <c r="D12" s="1" t="s">
        <v>73</v>
      </c>
    </row>
    <row r="14" spans="4:4" x14ac:dyDescent="0.3">
      <c r="D14" s="1" t="s">
        <v>75</v>
      </c>
    </row>
    <row r="15" spans="4:4" x14ac:dyDescent="0.3">
      <c r="D15" s="1" t="s">
        <v>74</v>
      </c>
    </row>
    <row r="16" spans="4:4" x14ac:dyDescent="0.3">
      <c r="D16" s="1" t="s">
        <v>0</v>
      </c>
    </row>
    <row r="17" spans="4:15" x14ac:dyDescent="0.3">
      <c r="D17" s="1" t="s">
        <v>76</v>
      </c>
    </row>
    <row r="18" spans="4:15" x14ac:dyDescent="0.3">
      <c r="D18" s="1" t="s">
        <v>77</v>
      </c>
    </row>
    <row r="19" spans="4:15" x14ac:dyDescent="0.3">
      <c r="D19" s="1" t="s">
        <v>78</v>
      </c>
    </row>
    <row r="20" spans="4:15" x14ac:dyDescent="0.3">
      <c r="D20" s="1" t="s">
        <v>79</v>
      </c>
    </row>
    <row r="21" spans="4:15" x14ac:dyDescent="0.3">
      <c r="D21" s="1" t="s">
        <v>80</v>
      </c>
    </row>
    <row r="22" spans="4:15" x14ac:dyDescent="0.3">
      <c r="D22" s="1" t="s">
        <v>81</v>
      </c>
      <c r="K22" t="s">
        <v>83</v>
      </c>
      <c r="L22" t="s">
        <v>84</v>
      </c>
      <c r="M22" t="s">
        <v>85</v>
      </c>
    </row>
    <row r="23" spans="4:15" x14ac:dyDescent="0.3">
      <c r="D23" s="1" t="s">
        <v>82</v>
      </c>
      <c r="K23">
        <v>5</v>
      </c>
      <c r="L23">
        <v>8.5</v>
      </c>
      <c r="M23">
        <f>L23+K23</f>
        <v>13.5</v>
      </c>
    </row>
    <row r="24" spans="4:15" x14ac:dyDescent="0.3">
      <c r="D24" s="1" t="s">
        <v>86</v>
      </c>
    </row>
    <row r="25" spans="4:15" x14ac:dyDescent="0.3">
      <c r="D25" s="1" t="s">
        <v>87</v>
      </c>
    </row>
    <row r="26" spans="4:15" x14ac:dyDescent="0.3">
      <c r="D26" s="1" t="s">
        <v>87</v>
      </c>
    </row>
    <row r="27" spans="4:15" x14ac:dyDescent="0.3">
      <c r="N27">
        <f>AVERAGE(61, 12)</f>
        <v>36.5</v>
      </c>
      <c r="O27" s="20">
        <f>N27/N29</f>
        <v>1.3443830570902394E-3</v>
      </c>
    </row>
    <row r="28" spans="4:15" x14ac:dyDescent="0.3">
      <c r="N28">
        <f>AVERAGE(810, 140)</f>
        <v>475</v>
      </c>
      <c r="O28" s="20">
        <f>N28/N29</f>
        <v>1.7495395948434623E-2</v>
      </c>
    </row>
    <row r="29" spans="4:15" x14ac:dyDescent="0.3">
      <c r="N29">
        <f>AVERAGE(45000, 9300)</f>
        <v>27150</v>
      </c>
    </row>
  </sheetData>
  <hyperlinks>
    <hyperlink ref="D16" r:id="rId1" location="S2" display="S2" xr:uid="{E016D803-36A3-45D0-BE0C-0CF81E372776}"/>
    <hyperlink ref="D6" r:id="rId2" location="bib0025" display="bib0025" xr:uid="{2A3FF179-05E8-4DE0-A18D-A77933B2B3F8}"/>
    <hyperlink ref="D7" r:id="rId3" xr:uid="{3D709EE6-5160-4030-93B9-3969A9356103}"/>
    <hyperlink ref="D8" r:id="rId4" xr:uid="{616ED8E6-40D1-4D61-9E14-CF2D2760AFB7}"/>
    <hyperlink ref="D3" r:id="rId5" xr:uid="{A0C9FDAD-377D-41BD-9752-D6043B6B426E}"/>
    <hyperlink ref="D2" r:id="rId6" xr:uid="{760C8F73-DAD9-44A1-8506-3FDE74F815F5}"/>
    <hyperlink ref="D9" r:id="rId7" xr:uid="{95D651F1-B392-47F1-8B3A-08AE76E84FCA}"/>
    <hyperlink ref="D12" r:id="rId8" xr:uid="{DE4BBBB1-FDF0-4AE5-8147-C20927CDFC67}"/>
    <hyperlink ref="D15" r:id="rId9" xr:uid="{B25FF967-44D3-432C-8777-40DA96F17A7E}"/>
    <hyperlink ref="D14" r:id="rId10" xr:uid="{7C986D2A-E873-4721-9A3F-F9EEEECCD247}"/>
    <hyperlink ref="D17" r:id="rId11" xr:uid="{E0932363-8577-4D93-BEC9-7550B97E75D6}"/>
    <hyperlink ref="D18" r:id="rId12" xr:uid="{B04C4882-DB6F-4797-B5A0-1652EFC1686E}"/>
    <hyperlink ref="D19" r:id="rId13" xr:uid="{4E38C00A-E35A-487A-97C9-6014E0920FCD}"/>
    <hyperlink ref="D20" r:id="rId14" xr:uid="{CC0F7CFD-71DC-4E72-BC91-1EEDC81EE104}"/>
    <hyperlink ref="D21" r:id="rId15" xr:uid="{98F6F1B1-30A0-4439-9EFB-C29A39A14D06}"/>
    <hyperlink ref="D22" r:id="rId16" xr:uid="{C3BFA774-307B-415C-85D7-7FE2574A35C8}"/>
    <hyperlink ref="D23" r:id="rId17" xr:uid="{7C51E0B9-5E59-47A4-9D89-F3EFB6FFE8D2}"/>
    <hyperlink ref="D24" r:id="rId18" xr:uid="{D95F3540-0A75-468A-99C3-DA1D5B809E37}"/>
    <hyperlink ref="D25" r:id="rId19" xr:uid="{DF793563-C909-4AFA-8D91-EF7BA935A96A}"/>
    <hyperlink ref="D26" r:id="rId20" xr:uid="{F1345CC6-6192-46FA-ABE2-FF04EFFFFC50}"/>
  </hyperlinks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61DF-88C5-4FC4-A498-BDBE2D214606}">
  <dimension ref="C3:P14"/>
  <sheetViews>
    <sheetView topLeftCell="H13" zoomScaleNormal="100" workbookViewId="0">
      <selection activeCell="H17" sqref="H17"/>
    </sheetView>
  </sheetViews>
  <sheetFormatPr defaultRowHeight="14.4" x14ac:dyDescent="0.3"/>
  <sheetData>
    <row r="3" spans="3:16" ht="15" thickBot="1" x14ac:dyDescent="0.35">
      <c r="C3" t="s">
        <v>72</v>
      </c>
      <c r="M3" s="4">
        <f>M9/100000</f>
        <v>1.4732E-3</v>
      </c>
    </row>
    <row r="4" spans="3:16" ht="61.2" x14ac:dyDescent="0.3">
      <c r="C4" s="3" t="s">
        <v>7</v>
      </c>
      <c r="D4" s="3" t="s">
        <v>8</v>
      </c>
      <c r="E4" s="3" t="s">
        <v>9</v>
      </c>
      <c r="F4" s="18" t="s">
        <v>10</v>
      </c>
      <c r="G4" s="19"/>
      <c r="H4" s="18" t="s">
        <v>11</v>
      </c>
      <c r="I4" s="19"/>
      <c r="J4" s="18" t="s">
        <v>12</v>
      </c>
      <c r="K4" s="19"/>
      <c r="L4" s="18" t="s">
        <v>13</v>
      </c>
      <c r="M4" s="19"/>
      <c r="N4" s="18" t="s">
        <v>14</v>
      </c>
      <c r="O4" s="19"/>
    </row>
    <row r="5" spans="3:16" x14ac:dyDescent="0.3">
      <c r="C5" s="2"/>
      <c r="D5" s="2"/>
      <c r="E5" s="2"/>
      <c r="F5" s="10" t="s">
        <v>15</v>
      </c>
      <c r="G5" s="11" t="s">
        <v>16</v>
      </c>
      <c r="H5" s="10" t="s">
        <v>15</v>
      </c>
      <c r="I5" s="11" t="s">
        <v>16</v>
      </c>
      <c r="J5" s="10" t="s">
        <v>15</v>
      </c>
      <c r="K5" s="11" t="s">
        <v>16</v>
      </c>
      <c r="L5" s="10" t="s">
        <v>15</v>
      </c>
      <c r="M5" s="11" t="s">
        <v>16</v>
      </c>
      <c r="N5" s="10" t="s">
        <v>15</v>
      </c>
      <c r="O5" s="11" t="s">
        <v>16</v>
      </c>
    </row>
    <row r="6" spans="3:16" ht="15" thickBot="1" x14ac:dyDescent="0.35">
      <c r="C6" s="5"/>
      <c r="D6" s="5"/>
      <c r="E6" s="5"/>
      <c r="F6" s="10" t="s">
        <v>17</v>
      </c>
      <c r="G6" s="11" t="s">
        <v>17</v>
      </c>
      <c r="H6" s="10" t="s">
        <v>17</v>
      </c>
      <c r="I6" s="11" t="s">
        <v>17</v>
      </c>
      <c r="J6" s="10" t="s">
        <v>17</v>
      </c>
      <c r="K6" s="11" t="s">
        <v>17</v>
      </c>
      <c r="L6" s="10" t="s">
        <v>17</v>
      </c>
      <c r="M6" s="11" t="s">
        <v>17</v>
      </c>
      <c r="N6" s="10" t="s">
        <v>17</v>
      </c>
      <c r="O6" s="11" t="s">
        <v>17</v>
      </c>
    </row>
    <row r="7" spans="3:16" ht="40.799999999999997" x14ac:dyDescent="0.3">
      <c r="C7" s="14" t="s">
        <v>18</v>
      </c>
      <c r="D7" s="6" t="s">
        <v>19</v>
      </c>
      <c r="E7" s="16" t="s">
        <v>20</v>
      </c>
      <c r="F7" s="12">
        <v>10</v>
      </c>
      <c r="G7" s="7">
        <v>0.37</v>
      </c>
      <c r="H7" s="12">
        <v>21</v>
      </c>
      <c r="I7" s="7">
        <v>0.36</v>
      </c>
      <c r="J7" s="12">
        <v>831</v>
      </c>
      <c r="K7" s="7">
        <v>2.11</v>
      </c>
      <c r="L7" s="12">
        <v>8460</v>
      </c>
      <c r="M7" s="7">
        <v>65.010000000000005</v>
      </c>
      <c r="N7" s="12">
        <v>7027</v>
      </c>
      <c r="O7" s="7">
        <v>11.56</v>
      </c>
      <c r="P7" s="4">
        <f>M7/100000</f>
        <v>6.5010000000000003E-4</v>
      </c>
    </row>
    <row r="8" spans="3:16" ht="51.6" thickBot="1" x14ac:dyDescent="0.35">
      <c r="C8" s="15"/>
      <c r="D8" s="8" t="s">
        <v>21</v>
      </c>
      <c r="E8" s="17"/>
      <c r="F8" s="13" t="s">
        <v>22</v>
      </c>
      <c r="G8" s="9" t="s">
        <v>23</v>
      </c>
      <c r="H8" s="13" t="s">
        <v>24</v>
      </c>
      <c r="I8" s="9" t="s">
        <v>25</v>
      </c>
      <c r="J8" s="13" t="s">
        <v>26</v>
      </c>
      <c r="K8" s="9" t="s">
        <v>27</v>
      </c>
      <c r="L8" s="13" t="s">
        <v>28</v>
      </c>
      <c r="M8" s="9" t="s">
        <v>29</v>
      </c>
      <c r="N8" s="13" t="s">
        <v>30</v>
      </c>
      <c r="O8" s="9" t="s">
        <v>31</v>
      </c>
      <c r="P8" s="4"/>
    </row>
    <row r="9" spans="3:16" ht="40.799999999999997" x14ac:dyDescent="0.3">
      <c r="C9" s="14" t="s">
        <v>32</v>
      </c>
      <c r="D9" s="6" t="s">
        <v>33</v>
      </c>
      <c r="E9" s="16" t="s">
        <v>34</v>
      </c>
      <c r="F9" s="12">
        <v>28</v>
      </c>
      <c r="G9" s="7">
        <v>1.05</v>
      </c>
      <c r="H9" s="12">
        <v>5</v>
      </c>
      <c r="I9" s="7" t="s">
        <v>35</v>
      </c>
      <c r="J9" s="12">
        <v>1364</v>
      </c>
      <c r="K9" s="7">
        <v>3.48</v>
      </c>
      <c r="L9" s="12">
        <v>19475</v>
      </c>
      <c r="M9" s="7">
        <v>147.32</v>
      </c>
      <c r="N9" s="12">
        <v>20259</v>
      </c>
      <c r="O9" s="7">
        <v>33.32</v>
      </c>
      <c r="P9" s="4">
        <f>M9/100000</f>
        <v>1.4732E-3</v>
      </c>
    </row>
    <row r="10" spans="3:16" ht="51.6" thickBot="1" x14ac:dyDescent="0.35">
      <c r="C10" s="15"/>
      <c r="D10" s="8" t="s">
        <v>36</v>
      </c>
      <c r="E10" s="17"/>
      <c r="F10" s="13" t="s">
        <v>37</v>
      </c>
      <c r="G10" s="9" t="s">
        <v>38</v>
      </c>
      <c r="H10" s="13" t="s">
        <v>39</v>
      </c>
      <c r="I10" s="9" t="s">
        <v>40</v>
      </c>
      <c r="J10" s="13" t="s">
        <v>41</v>
      </c>
      <c r="K10" s="9" t="s">
        <v>42</v>
      </c>
      <c r="L10" s="13" t="s">
        <v>43</v>
      </c>
      <c r="M10" s="9" t="s">
        <v>44</v>
      </c>
      <c r="N10" s="13" t="s">
        <v>45</v>
      </c>
      <c r="O10" s="9" t="s">
        <v>46</v>
      </c>
      <c r="P10" s="4"/>
    </row>
    <row r="11" spans="3:16" ht="40.799999999999997" x14ac:dyDescent="0.3">
      <c r="C11" s="14" t="s">
        <v>47</v>
      </c>
      <c r="D11" s="6" t="s">
        <v>48</v>
      </c>
      <c r="E11" s="16" t="s">
        <v>34</v>
      </c>
      <c r="F11" s="12">
        <v>0</v>
      </c>
      <c r="G11" s="7">
        <v>0</v>
      </c>
      <c r="H11" s="12">
        <v>15</v>
      </c>
      <c r="I11" s="7">
        <v>0.27</v>
      </c>
      <c r="J11" s="12">
        <v>977</v>
      </c>
      <c r="K11" s="7">
        <v>2.5</v>
      </c>
      <c r="L11" s="12">
        <v>10270</v>
      </c>
      <c r="M11" s="7">
        <v>76.81</v>
      </c>
      <c r="N11" s="12">
        <v>15801</v>
      </c>
      <c r="O11" s="7">
        <v>26.05</v>
      </c>
      <c r="P11" s="4">
        <f>M11/100000</f>
        <v>7.6810000000000008E-4</v>
      </c>
    </row>
    <row r="12" spans="3:16" ht="51.6" thickBot="1" x14ac:dyDescent="0.35">
      <c r="C12" s="15"/>
      <c r="D12" s="8" t="s">
        <v>49</v>
      </c>
      <c r="E12" s="17"/>
      <c r="F12" s="13" t="s">
        <v>50</v>
      </c>
      <c r="G12" s="9" t="s">
        <v>40</v>
      </c>
      <c r="H12" s="13" t="s">
        <v>51</v>
      </c>
      <c r="I12" s="9" t="s">
        <v>52</v>
      </c>
      <c r="J12" s="13" t="s">
        <v>53</v>
      </c>
      <c r="K12" s="9" t="s">
        <v>54</v>
      </c>
      <c r="L12" s="13" t="s">
        <v>55</v>
      </c>
      <c r="M12" s="9" t="s">
        <v>56</v>
      </c>
      <c r="N12" s="13" t="s">
        <v>57</v>
      </c>
      <c r="O12" s="9" t="s">
        <v>58</v>
      </c>
      <c r="P12" s="4"/>
    </row>
    <row r="13" spans="3:16" ht="40.799999999999997" x14ac:dyDescent="0.3">
      <c r="C13" s="14" t="s">
        <v>59</v>
      </c>
      <c r="D13" s="6" t="s">
        <v>60</v>
      </c>
      <c r="E13" s="16" t="s">
        <v>61</v>
      </c>
      <c r="F13" s="12">
        <v>38</v>
      </c>
      <c r="G13" s="7">
        <v>1.54</v>
      </c>
      <c r="H13" s="12">
        <v>13</v>
      </c>
      <c r="I13" s="7">
        <v>0.23</v>
      </c>
      <c r="J13" s="12">
        <v>675</v>
      </c>
      <c r="K13" s="7">
        <v>1.74</v>
      </c>
      <c r="L13" s="12">
        <v>19404</v>
      </c>
      <c r="M13" s="7">
        <v>143.43</v>
      </c>
      <c r="N13" s="12">
        <v>24981</v>
      </c>
      <c r="O13" s="7">
        <v>41.23</v>
      </c>
      <c r="P13" s="4">
        <f>M13/100000</f>
        <v>1.4343000000000001E-3</v>
      </c>
    </row>
    <row r="14" spans="3:16" ht="51.6" thickBot="1" x14ac:dyDescent="0.35">
      <c r="C14" s="15"/>
      <c r="D14" s="8" t="s">
        <v>62</v>
      </c>
      <c r="E14" s="17"/>
      <c r="F14" s="13" t="s">
        <v>63</v>
      </c>
      <c r="G14" s="9" t="s">
        <v>64</v>
      </c>
      <c r="H14" s="13" t="s">
        <v>65</v>
      </c>
      <c r="I14" s="9" t="s">
        <v>52</v>
      </c>
      <c r="J14" s="13" t="s">
        <v>66</v>
      </c>
      <c r="K14" s="9" t="s">
        <v>67</v>
      </c>
      <c r="L14" s="13" t="s">
        <v>68</v>
      </c>
      <c r="M14" s="9" t="s">
        <v>69</v>
      </c>
      <c r="N14" s="13" t="s">
        <v>70</v>
      </c>
      <c r="O14" s="9" t="s">
        <v>71</v>
      </c>
    </row>
  </sheetData>
  <mergeCells count="13">
    <mergeCell ref="C7:C8"/>
    <mergeCell ref="E7:E8"/>
    <mergeCell ref="F4:G4"/>
    <mergeCell ref="H4:I4"/>
    <mergeCell ref="J4:K4"/>
    <mergeCell ref="L4:M4"/>
    <mergeCell ref="N4:O4"/>
    <mergeCell ref="C9:C10"/>
    <mergeCell ref="E9:E10"/>
    <mergeCell ref="C11:C12"/>
    <mergeCell ref="E11:E12"/>
    <mergeCell ref="C13:C14"/>
    <mergeCell ref="E13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literature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2015-06-05T18:17:20Z</dcterms:created>
  <dcterms:modified xsi:type="dcterms:W3CDTF">2020-03-31T10:58:25Z</dcterms:modified>
</cp:coreProperties>
</file>