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csq\Documents\Public_Policy\Projects\COVID-19\literature\"/>
    </mc:Choice>
  </mc:AlternateContent>
  <xr:revisionPtr revIDLastSave="0" documentId="13_ncr:1_{365DB38E-7427-48D6-9B3A-EC2281AA525C}" xr6:coauthVersionLast="44" xr6:coauthVersionMax="44" xr10:uidLastSave="{00000000-0000-0000-0000-000000000000}"/>
  <bookViews>
    <workbookView xWindow="-108" yWindow="-108" windowWidth="23256" windowHeight="12576" xr2:uid="{00000000-000D-0000-FFFF-FFFF00000000}"/>
  </bookViews>
  <sheets>
    <sheet name="literature"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44" i="2" l="1"/>
  <c r="Q36" i="2"/>
  <c r="I35" i="2"/>
  <c r="J35" i="2"/>
  <c r="K35" i="2"/>
  <c r="L35" i="2"/>
  <c r="M35" i="2"/>
  <c r="N35" i="2"/>
  <c r="Q40" i="2"/>
  <c r="Q38" i="2"/>
  <c r="Q37" i="2"/>
  <c r="P40" i="2"/>
  <c r="O40" i="2"/>
  <c r="N40" i="2"/>
  <c r="M40" i="2"/>
  <c r="L40" i="2"/>
  <c r="K40" i="2"/>
  <c r="J40" i="2"/>
  <c r="I40" i="2"/>
  <c r="M23" i="1"/>
  <c r="O27" i="1" l="1"/>
  <c r="O28" i="1"/>
  <c r="N29" i="1"/>
  <c r="N28" i="1"/>
  <c r="N27" i="1"/>
  <c r="P13" i="2" l="1"/>
  <c r="P11" i="2"/>
  <c r="P9" i="2"/>
  <c r="P7" i="2"/>
  <c r="M3" i="2"/>
</calcChain>
</file>

<file path=xl/sharedStrings.xml><?xml version="1.0" encoding="utf-8"?>
<sst xmlns="http://schemas.openxmlformats.org/spreadsheetml/2006/main" count="133" uniqueCount="112">
  <si>
    <t>https://www.cdc.gov/flu/weekly/#S2</t>
  </si>
  <si>
    <t>https://www.sciencedirect.com/science/article/pii/S1201971219303285#bib0025</t>
  </si>
  <si>
    <t>https://pubmed.ncbi.nlm.nih.gov/32133832/?fbclid=IwAR3LHLplRtmPZED3jt_Hjf2ZKysmDcXMU5LgVgNPcqNAtb9EzcQBKMtCIoI</t>
  </si>
  <si>
    <t>https://jamanetwork.com/journals/jama/fullarticle/2762997</t>
  </si>
  <si>
    <t>https://www.telegraph.co.uk/global-health/science-and-disease/everyone-wants-coronavirus-data-should-treat-numbers-caution/?fbclid=IwAR0SgAeQgt7HzuY3fjhKmYREOeQp_JagCm1sTu6XGXCRDQJ90iWrHhs5Mo4</t>
  </si>
  <si>
    <t>https://www.haaretz.com/israel-news/.premium.MAGAZINE-israeli-expert-trump-is-right-about-covid-19-who-is-wrong-1.8691031?v=CDBFACA5662E8174BA824BAD929EA12B&amp;fbclid=IwAR1nOI7rVKvnhQf0mLisfXK1FaMfum-HUhq3PEqQh5I9souIfrLxiMBHT40</t>
  </si>
  <si>
    <t>https://www.scientificamerican.com/article/heres-how-coronavirus-tests-work-and-who-offers-them/</t>
  </si>
  <si>
    <t>Season</t>
  </si>
  <si>
    <t>Proportion of circulating influenza viruses</t>
  </si>
  <si>
    <t>Vaccine match with circulating viruses</t>
  </si>
  <si>
    <t>0–4 years</t>
  </si>
  <si>
    <t>5–14 years</t>
  </si>
  <si>
    <t>15–64 years</t>
  </si>
  <si>
    <t>Aged 65+</t>
  </si>
  <si>
    <t>Total</t>
  </si>
  <si>
    <t>N.</t>
  </si>
  <si>
    <t>Rate</t>
  </si>
  <si>
    <t>95% CI</t>
  </si>
  <si>
    <t>2013/14</t>
  </si>
  <si>
    <t>A: 97% (H3: 58%; H1: 35%; Ans: 7%)</t>
  </si>
  <si>
    <t>Good match</t>
  </si>
  <si>
    <t>B: 3% (Yamagata: 95%; Victoria: 3%)</t>
  </si>
  <si>
    <t>3–20</t>
  </si>
  <si>
    <t>0.1–0.7</t>
  </si>
  <si>
    <t>11–32</t>
  </si>
  <si>
    <t>0.2–0.5</t>
  </si>
  <si>
    <t>406–963</t>
  </si>
  <si>
    <t>1.8–2.4</t>
  </si>
  <si>
    <t>7183–9803</t>
  </si>
  <si>
    <t>55.2–75.3</t>
  </si>
  <si>
    <t>5785–8347</t>
  </si>
  <si>
    <t>9.5–13.7</t>
  </si>
  <si>
    <t>2014/15</t>
  </si>
  <si>
    <t>A: 84% (H3: 41%; H1: 52%; Ans: 7%)</t>
  </si>
  <si>
    <t>A(H3N2) mismatch</t>
  </si>
  <si>
    <t>0·08</t>
  </si>
  <si>
    <t>B: 16% (Yamagata: 97%; Victoria: 3%)</t>
  </si>
  <si>
    <t>19–39</t>
  </si>
  <si>
    <t>0.7–1.5</t>
  </si>
  <si>
    <t>3–8</t>
  </si>
  <si>
    <t>0.0–0.1</t>
  </si>
  <si>
    <t>1138–1602</t>
  </si>
  <si>
    <t>2.9–4.1</t>
  </si>
  <si>
    <t>16542–22567</t>
  </si>
  <si>
    <t>125.1–170.7</t>
  </si>
  <si>
    <t>18506–22064</t>
  </si>
  <si>
    <t>30.4–36.3</t>
  </si>
  <si>
    <t>2015/16</t>
  </si>
  <si>
    <t>A: 43% (H3: 56%; H1: 35%; Ans: 9%)</t>
  </si>
  <si>
    <t>B: 57% (Yamagata: 5%; Victoria: 95%)</t>
  </si>
  <si>
    <t>0–4</t>
  </si>
  <si>
    <t>8–23</t>
  </si>
  <si>
    <t>0.1–0.4</t>
  </si>
  <si>
    <t>815–1148</t>
  </si>
  <si>
    <t>2.1–2.9</t>
  </si>
  <si>
    <t>8723–11900</t>
  </si>
  <si>
    <t>65.2–89.0</t>
  </si>
  <si>
    <t>14434–17293</t>
  </si>
  <si>
    <t>23.8–28.4</t>
  </si>
  <si>
    <t>2016/17</t>
  </si>
  <si>
    <t>A: 95% (H3: 93%; H1: 1%; Ans: 6%)</t>
  </si>
  <si>
    <t>Match with some aminoacidic substitution for the A(H3N2) component</t>
  </si>
  <si>
    <t>B 5% (Yamagata: 4%; Victoria: 96%)</t>
  </si>
  <si>
    <t>26–53</t>
  </si>
  <si>
    <t>1.0–2.1</t>
  </si>
  <si>
    <t>7–20</t>
  </si>
  <si>
    <t>563–793</t>
  </si>
  <si>
    <t>1.4–2.0</t>
  </si>
  <si>
    <t>17599–21267</t>
  </si>
  <si>
    <t>130.1–157.7</t>
  </si>
  <si>
    <t>23001–27014</t>
  </si>
  <si>
    <t>38.0–44.6</t>
  </si>
  <si>
    <t>Per 100k</t>
  </si>
  <si>
    <t>https://www.sciencedirect.com/science/article/pii/S0264410X19306656?via%3Dihub</t>
  </si>
  <si>
    <t>https://www.cdc.gov/flu/about/burden/past-seasons.html</t>
  </si>
  <si>
    <t>https://www.cdc.gov/flu/about/burden/index.html</t>
  </si>
  <si>
    <t>https://www.ncbi.nlm.nih.gov/pmc/articles/PMC5198166/</t>
  </si>
  <si>
    <t>https://www.ncbi.nlm.nih.gov/pmc/articles/PMC4747626/</t>
  </si>
  <si>
    <t>https://www.ncbi.nlm.nih.gov/pmc/articles/PMC3291411/</t>
  </si>
  <si>
    <t>https://nciph.sph.unc.edu/focus/vol1/issue5/1-5EpiCurves_issue.pdf</t>
  </si>
  <si>
    <t>https://www.ncbi.nlm.nih.gov/pmc/articles/PMC6509961/</t>
  </si>
  <si>
    <t>https://www.livescience.com/new-coronavirus-compare-with-flu.html</t>
  </si>
  <si>
    <t>https://www.medrxiv.org/content/10.1101/2020.03.09.20033118v1</t>
  </si>
  <si>
    <t>Time to symptoms</t>
  </si>
  <si>
    <t>Symptom onset to admission</t>
  </si>
  <si>
    <t>Symptoms to admission</t>
  </si>
  <si>
    <t>https://www.liebertpub.com/doi/pdfplus/10.1089/bsp.2009.0729</t>
  </si>
  <si>
    <t>https://www.cdc.gov/flu/weekly/overview.htm</t>
  </si>
  <si>
    <r>
      <t>Influenza surveillance data collection is based on a reporting week that starts on Sunday and ends on the following Saturday.  Each surveillance participant is requested to summarize weekly data and submit it to CDC by Tuesday afternoon of the following week. The data are then downloaded, compiled, and analyzed at CDC. </t>
    </r>
    <r>
      <rPr>
        <u/>
        <sz val="10"/>
        <color rgb="FF075290"/>
        <rFont val="Segoe UI"/>
        <family val="2"/>
      </rPr>
      <t>FluView</t>
    </r>
    <r>
      <rPr>
        <sz val="10"/>
        <color rgb="FF000000"/>
        <rFont val="Segoe UI"/>
        <family val="2"/>
      </rPr>
      <t> and </t>
    </r>
    <r>
      <rPr>
        <u/>
        <sz val="10"/>
        <color rgb="FF075290"/>
        <rFont val="Segoe UI"/>
        <family val="2"/>
      </rPr>
      <t>FluView Interactive</t>
    </r>
    <r>
      <rPr>
        <sz val="10"/>
        <color rgb="FF000000"/>
        <rFont val="Segoe UI"/>
        <family val="2"/>
      </rPr>
      <t> are updated weekly each Friday.</t>
    </r>
  </si>
  <si>
    <t>For CDC/Influenza Division influenza surveillance purposes, the reporting period for each influenza season begins during Morbidity and Mortality Weekly Report (MMWR) week 40 and ends week 39 of the following year. MMWR weeks pdf icon[65 KB, 2 Pages]refer to the sequential numbering of weeks (Sunday through Saturday) during a calendar year. This means that the exact start of the influenza reporting period varies slightly from season to season. The 2019-2020 influenza season began on September 29, 2019 and will end on September 26, 2020.</t>
  </si>
  <si>
    <t>“Flu season” — as determined by elevated flu activity – also varies from season to season. During most seasons, activity begins to increase in October, most often peaks between December and February and can remain elevated into May. The flu season is said to have started after consecutive weeks of elevated flu activity is registered in the various CDC influenza surveillance systems.</t>
  </si>
  <si>
    <t>CDC FLU SEASONS</t>
  </si>
  <si>
    <t>The present study aims to investigate the two mortality peaks observed in Italy during 2015 and 2017, using the following data: a) census mortality data from all causes from 2013 to 2017; b) seasonal influenza like-illness surveillance data from 2013/14 to 2016/17 (week 42 to week 17); c) virological surveillance data from 2013/14 to 2016/17 (week 42 to week 17)</t>
  </si>
  <si>
    <t>Rosano et. Al.</t>
  </si>
  <si>
    <t>% Hospitalized</t>
  </si>
  <si>
    <t>Illnesses</t>
  </si>
  <si>
    <t>Hospitalized</t>
  </si>
  <si>
    <t>Deaths</t>
  </si>
  <si>
    <t>Covid % hospitalized</t>
  </si>
  <si>
    <t>Influenza burden, millions</t>
  </si>
  <si>
    <t>Average</t>
  </si>
  <si>
    <t>Ratio</t>
  </si>
  <si>
    <t>https://www.nbcnewyork.com/news/local/as-nyc-nears-1000-covid-19-deaths-how-does-it-compare-to-typical-flu-seasons/2352180/</t>
  </si>
  <si>
    <t>https://www.cdc.gov/flu/about/burden-averted/2017-2018.htm</t>
  </si>
  <si>
    <t>https://www.cdc.gov/mmwr/volumes/69/wr/mm6912e2.htm#T1_down</t>
  </si>
  <si>
    <t>https://www.cdc.gov/flu/about/burden/2017-2018.htm</t>
  </si>
  <si>
    <t>COMPARE HOSPITALIZATION RATES BY AGE FOR FLU AND COVID</t>
  </si>
  <si>
    <t>COMPARE DEATH COUNTS AND TIMING</t>
  </si>
  <si>
    <t>https://www.vox.com/science-and-health/2020/4/2/21197617/coronavirus-pandemic-covid-19-death-rate-transmission-risk-factors-lockdowns-social-distancing</t>
  </si>
  <si>
    <t>https://www.nytimes.com/article/coronavirus-vs-flu.html</t>
  </si>
  <si>
    <t>https://www.npr.org/sections/goatsandsoda/2020/03/20/815408287/how-the-novel-coronavirus-and-the-flu-are-alike-and-different</t>
  </si>
  <si>
    <t>https://www.businessinsider.com/coronavirus-compared-seasonal-flu-in-the-us-death-rates-2020-3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</si>
</sst>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9" x14ac:knownFonts="1">
    <font>
      <sz val="11"/>
      <color theme="1"/>
      <name val="Calibri"/>
      <family val="2"/>
      <scheme val="minor"/>
    </font>
    <font>
      <sz val="11"/>
      <color theme="1"/>
      <name val="Calibri"/>
      <family val="2"/>
      <scheme val="minor"/>
    </font>
    <font>
      <u/>
      <sz val="11"/>
      <color theme="10"/>
      <name val="Calibri"/>
      <family val="2"/>
      <scheme val="minor"/>
    </font>
    <font>
      <b/>
      <sz val="8"/>
      <color rgb="FF2E2E2E"/>
      <name val="Georgia"/>
      <family val="1"/>
    </font>
    <font>
      <sz val="8"/>
      <color rgb="FF2E2E2E"/>
      <name val="Georgia"/>
      <family val="1"/>
    </font>
    <font>
      <b/>
      <sz val="11"/>
      <color theme="1"/>
      <name val="Calibri"/>
      <family val="2"/>
      <scheme val="minor"/>
    </font>
    <font>
      <sz val="10"/>
      <color rgb="FF000000"/>
      <name val="Segoe UI"/>
      <family val="2"/>
    </font>
    <font>
      <u/>
      <sz val="10"/>
      <color rgb="FF075290"/>
      <name val="Segoe UI"/>
      <family val="2"/>
    </font>
    <font>
      <sz val="11"/>
      <color rgb="FF2E2E2E"/>
      <name val="Georgia"/>
      <family val="1"/>
    </font>
  </fonts>
  <fills count="2">
    <fill>
      <patternFill patternType="none"/>
    </fill>
    <fill>
      <patternFill patternType="gray125"/>
    </fill>
  </fills>
  <borders count="10">
    <border>
      <left/>
      <right/>
      <top/>
      <bottom/>
      <diagonal/>
    </border>
    <border>
      <left/>
      <right/>
      <top style="medium">
        <color rgb="FFEBEBEB"/>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43" fontId="1" fillId="0" borderId="0" applyFont="0" applyFill="0" applyBorder="0" applyAlignment="0" applyProtection="0"/>
  </cellStyleXfs>
  <cellXfs count="29">
    <xf numFmtId="0" fontId="0" fillId="0" borderId="0" xfId="0"/>
    <xf numFmtId="0" fontId="2" fillId="0" borderId="0" xfId="2"/>
    <xf numFmtId="0" fontId="3" fillId="0" borderId="0" xfId="0" applyFont="1" applyAlignment="1">
      <alignment horizontal="left" vertical="center" wrapText="1"/>
    </xf>
    <xf numFmtId="0" fontId="3" fillId="0" borderId="1" xfId="0" applyFont="1" applyBorder="1" applyAlignment="1">
      <alignment horizontal="left" vertical="center" wrapText="1"/>
    </xf>
    <xf numFmtId="10" fontId="0" fillId="0" borderId="0" xfId="1" applyNumberFormat="1" applyFont="1"/>
    <xf numFmtId="0" fontId="3" fillId="0" borderId="0" xfId="0" applyFont="1" applyBorder="1" applyAlignment="1">
      <alignment horizontal="left" vertical="center" wrapText="1"/>
    </xf>
    <xf numFmtId="0" fontId="3" fillId="0" borderId="3" xfId="0" applyFont="1" applyBorder="1" applyAlignment="1">
      <alignment horizontal="left" vertical="center" wrapText="1"/>
    </xf>
    <xf numFmtId="0" fontId="4" fillId="0" borderId="4" xfId="0" applyFont="1" applyBorder="1" applyAlignment="1">
      <alignment horizontal="left" vertical="center" wrapText="1"/>
    </xf>
    <xf numFmtId="0" fontId="3" fillId="0" borderId="6" xfId="0" applyFont="1" applyBorder="1" applyAlignment="1">
      <alignment horizontal="left" vertical="center" wrapText="1"/>
    </xf>
    <xf numFmtId="0" fontId="4"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9" fontId="0" fillId="0" borderId="0" xfId="1" applyFont="1"/>
    <xf numFmtId="164" fontId="0" fillId="0" borderId="0" xfId="1" applyNumberFormat="1" applyFont="1"/>
    <xf numFmtId="0" fontId="6" fillId="0" borderId="0" xfId="0" applyFont="1" applyAlignment="1">
      <alignment horizontal="left" vertical="center" indent="1"/>
    </xf>
    <xf numFmtId="0" fontId="2" fillId="0" borderId="0" xfId="2" applyAlignment="1">
      <alignment horizontal="left" vertical="center"/>
    </xf>
    <xf numFmtId="0" fontId="0" fillId="0" borderId="0" xfId="0" applyAlignment="1">
      <alignment horizontal="left" vertical="center" indent="1"/>
    </xf>
    <xf numFmtId="0" fontId="8" fillId="0" borderId="0" xfId="0" applyFont="1"/>
    <xf numFmtId="2" fontId="0" fillId="0" borderId="0" xfId="0" applyNumberFormat="1"/>
    <xf numFmtId="0" fontId="5" fillId="0" borderId="0" xfId="0" applyFont="1"/>
    <xf numFmtId="43" fontId="0" fillId="0" borderId="0" xfId="3" applyFont="1"/>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3" xfId="0" applyFont="1" applyBorder="1" applyAlignment="1">
      <alignment horizontal="left" vertical="center" wrapText="1"/>
    </xf>
    <xf numFmtId="0" fontId="4" fillId="0" borderId="6" xfId="0" applyFont="1" applyBorder="1" applyAlignment="1">
      <alignment horizontal="left" vertical="center" wrapText="1"/>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19</xdr:col>
      <xdr:colOff>160020</xdr:colOff>
      <xdr:row>6</xdr:row>
      <xdr:rowOff>60960</xdr:rowOff>
    </xdr:from>
    <xdr:to>
      <xdr:col>24</xdr:col>
      <xdr:colOff>60960</xdr:colOff>
      <xdr:row>20</xdr:row>
      <xdr:rowOff>24662</xdr:rowOff>
    </xdr:to>
    <xdr:pic>
      <xdr:nvPicPr>
        <xdr:cNvPr id="2" name="Picture 1" descr="Severity of coronavirus cases in china 1">
          <a:extLst>
            <a:ext uri="{FF2B5EF4-FFF2-40B4-BE49-F238E27FC236}">
              <a16:creationId xmlns:a16="http://schemas.microsoft.com/office/drawing/2014/main" id="{DA161D9F-8BD8-4C9A-8405-5350D6769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2420" y="1158240"/>
          <a:ext cx="2948940" cy="25240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545023</xdr:colOff>
      <xdr:row>2</xdr:row>
      <xdr:rowOff>15240</xdr:rowOff>
    </xdr:from>
    <xdr:to>
      <xdr:col>18</xdr:col>
      <xdr:colOff>220979</xdr:colOff>
      <xdr:row>18</xdr:row>
      <xdr:rowOff>167640</xdr:rowOff>
    </xdr:to>
    <xdr:pic>
      <xdr:nvPicPr>
        <xdr:cNvPr id="3" name="Picture 2" descr="influenza burden chart hi-res graphic">
          <a:extLst>
            <a:ext uri="{FF2B5EF4-FFF2-40B4-BE49-F238E27FC236}">
              <a16:creationId xmlns:a16="http://schemas.microsoft.com/office/drawing/2014/main" id="{727DE810-411C-4682-A234-CA0C5B9446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69823" y="381000"/>
          <a:ext cx="2723956" cy="3078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239486</xdr:colOff>
      <xdr:row>3</xdr:row>
      <xdr:rowOff>0</xdr:rowOff>
    </xdr:from>
    <xdr:to>
      <xdr:col>23</xdr:col>
      <xdr:colOff>542493</xdr:colOff>
      <xdr:row>8</xdr:row>
      <xdr:rowOff>464820</xdr:rowOff>
    </xdr:to>
    <xdr:pic>
      <xdr:nvPicPr>
        <xdr:cNvPr id="2" name="Picture 1" descr="Figure 1">
          <a:extLst>
            <a:ext uri="{FF2B5EF4-FFF2-40B4-BE49-F238E27FC236}">
              <a16:creationId xmlns:a16="http://schemas.microsoft.com/office/drawing/2014/main" id="{958BDFF0-143D-48D9-A00B-21CDBF9AD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3086" y="566057"/>
          <a:ext cx="5394960" cy="27943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289560</xdr:colOff>
      <xdr:row>8</xdr:row>
      <xdr:rowOff>0</xdr:rowOff>
    </xdr:from>
    <xdr:to>
      <xdr:col>30</xdr:col>
      <xdr:colOff>518160</xdr:colOff>
      <xdr:row>18</xdr:row>
      <xdr:rowOff>38100</xdr:rowOff>
    </xdr:to>
    <xdr:pic>
      <xdr:nvPicPr>
        <xdr:cNvPr id="4" name="Picture 3" descr="INFLUENZA Virus Isolated">
          <a:extLst>
            <a:ext uri="{FF2B5EF4-FFF2-40B4-BE49-F238E27FC236}">
              <a16:creationId xmlns:a16="http://schemas.microsoft.com/office/drawing/2014/main" id="{98A51CAD-90C1-4612-903A-04A3ECC3E4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091160" y="2880360"/>
          <a:ext cx="5715000" cy="4290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320040</xdr:colOff>
      <xdr:row>21</xdr:row>
      <xdr:rowOff>22860</xdr:rowOff>
    </xdr:from>
    <xdr:to>
      <xdr:col>28</xdr:col>
      <xdr:colOff>266700</xdr:colOff>
      <xdr:row>65</xdr:row>
      <xdr:rowOff>129540</xdr:rowOff>
    </xdr:to>
    <xdr:pic>
      <xdr:nvPicPr>
        <xdr:cNvPr id="5" name="Picture 4">
          <a:extLst>
            <a:ext uri="{FF2B5EF4-FFF2-40B4-BE49-F238E27FC236}">
              <a16:creationId xmlns:a16="http://schemas.microsoft.com/office/drawing/2014/main" id="{6539C380-02B6-440F-B492-E51E431963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31240" y="7703820"/>
          <a:ext cx="3604260" cy="8153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62754</xdr:colOff>
      <xdr:row>13</xdr:row>
      <xdr:rowOff>376518</xdr:rowOff>
    </xdr:from>
    <xdr:to>
      <xdr:col>17</xdr:col>
      <xdr:colOff>236221</xdr:colOff>
      <xdr:row>30</xdr:row>
      <xdr:rowOff>69029</xdr:rowOff>
    </xdr:to>
    <xdr:pic>
      <xdr:nvPicPr>
        <xdr:cNvPr id="6" name="Picture 5" descr="Influenza Chart Infographic Influenza Burden Chart">
          <a:extLst>
            <a:ext uri="{FF2B5EF4-FFF2-40B4-BE49-F238E27FC236}">
              <a16:creationId xmlns:a16="http://schemas.microsoft.com/office/drawing/2014/main" id="{A285FBEB-C099-4EF8-8FFA-2293393878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01154" y="6113930"/>
          <a:ext cx="9147138" cy="3215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direct.com/science/article/pii/S0264410X19306656?via%3Dihub" TargetMode="External"/><Relationship Id="rId13" Type="http://schemas.openxmlformats.org/officeDocument/2006/relationships/hyperlink" Target="https://www.ncbi.nlm.nih.gov/pmc/articles/PMC3291411/" TargetMode="External"/><Relationship Id="rId18" Type="http://schemas.openxmlformats.org/officeDocument/2006/relationships/hyperlink" Target="https://www.liebertpub.com/doi/pdfplus/10.1089/bsp.2009.0729" TargetMode="External"/><Relationship Id="rId26" Type="http://schemas.openxmlformats.org/officeDocument/2006/relationships/hyperlink" Target="https://www.vox.com/science-and-health/2020/4/2/21197617/coronavirus-pandemic-covid-19-death-rate-transmission-risk-factors-lockdowns-social-distancing" TargetMode="External"/><Relationship Id="rId3" Type="http://schemas.openxmlformats.org/officeDocument/2006/relationships/hyperlink" Target="https://pubmed.ncbi.nlm.nih.gov/32133832/?fbclid=IwAR3LHLplRtmPZED3jt_Hjf2ZKysmDcXMU5LgVgNPcqNAtb9EzcQBKMtCIoI" TargetMode="External"/><Relationship Id="rId21" Type="http://schemas.openxmlformats.org/officeDocument/2006/relationships/hyperlink" Target="https://www.cdc.gov/nndss/document/MMWR_Week_overview.pdf" TargetMode="External"/><Relationship Id="rId7" Type="http://schemas.openxmlformats.org/officeDocument/2006/relationships/hyperlink" Target="https://www.scientificamerican.com/article/heres-how-coronavirus-tests-work-and-who-offers-them/" TargetMode="External"/><Relationship Id="rId12" Type="http://schemas.openxmlformats.org/officeDocument/2006/relationships/hyperlink" Target="https://www.ncbi.nlm.nih.gov/pmc/articles/PMC4747626/" TargetMode="External"/><Relationship Id="rId17" Type="http://schemas.openxmlformats.org/officeDocument/2006/relationships/hyperlink" Target="https://www.medrxiv.org/content/10.1101/2020.03.09.20033118v1" TargetMode="External"/><Relationship Id="rId25" Type="http://schemas.openxmlformats.org/officeDocument/2006/relationships/hyperlink" Target="https://www.cdc.gov/flu/about/burden/2017-2018.htm" TargetMode="External"/><Relationship Id="rId2" Type="http://schemas.openxmlformats.org/officeDocument/2006/relationships/hyperlink" Target="https://www.sciencedirect.com/science/article/pii/S1201971219303285" TargetMode="External"/><Relationship Id="rId16" Type="http://schemas.openxmlformats.org/officeDocument/2006/relationships/hyperlink" Target="https://www.livescience.com/new-coronavirus-compare-with-flu.html" TargetMode="External"/><Relationship Id="rId20" Type="http://schemas.openxmlformats.org/officeDocument/2006/relationships/hyperlink" Target="https://www.cdc.gov/flu/weekly/overview.htm" TargetMode="External"/><Relationship Id="rId29" Type="http://schemas.openxmlformats.org/officeDocument/2006/relationships/hyperlink" Target="https://www.businessinsider.com/coronavirus-compared-seasonal-flu-in-the-us-death-rates-2020-3" TargetMode="External"/><Relationship Id="rId1" Type="http://schemas.openxmlformats.org/officeDocument/2006/relationships/hyperlink" Target="https://www.cdc.gov/flu/weekly/" TargetMode="External"/><Relationship Id="rId6" Type="http://schemas.openxmlformats.org/officeDocument/2006/relationships/hyperlink" Target="https://www.haaretz.com/israel-news/.premium.MAGAZINE-israeli-expert-trump-is-right-about-covid-19-who-is-wrong-1.8691031?v=CDBFACA5662E8174BA824BAD929EA12B&amp;fbclid=IwAR1nOI7rVKvnhQf0mLisfXK1FaMfum-HUhq3PEqQh5I9souIfrLxiMBHT40" TargetMode="External"/><Relationship Id="rId11" Type="http://schemas.openxmlformats.org/officeDocument/2006/relationships/hyperlink" Target="https://www.ncbi.nlm.nih.gov/pmc/articles/PMC5198166/" TargetMode="External"/><Relationship Id="rId24" Type="http://schemas.openxmlformats.org/officeDocument/2006/relationships/hyperlink" Target="https://www.cdc.gov/mmwr/volumes/69/wr/mm6912e2.htm" TargetMode="External"/><Relationship Id="rId5" Type="http://schemas.openxmlformats.org/officeDocument/2006/relationships/hyperlink" Target="https://www.telegraph.co.uk/global-health/science-and-disease/everyone-wants-coronavirus-data-should-treat-numbers-caution/?fbclid=IwAR0SgAeQgt7HzuY3fjhKmYREOeQp_JagCm1sTu6XGXCRDQJ90iWrHhs5Mo4" TargetMode="External"/><Relationship Id="rId15" Type="http://schemas.openxmlformats.org/officeDocument/2006/relationships/hyperlink" Target="https://www.ncbi.nlm.nih.gov/pmc/articles/PMC6509961/" TargetMode="External"/><Relationship Id="rId23" Type="http://schemas.openxmlformats.org/officeDocument/2006/relationships/hyperlink" Target="https://www.cdc.gov/flu/about/burden-averted/2017-2018.htm" TargetMode="External"/><Relationship Id="rId28" Type="http://schemas.openxmlformats.org/officeDocument/2006/relationships/hyperlink" Target="https://www.npr.org/sections/goatsandsoda/2020/03/20/815408287/how-the-novel-coronavirus-and-the-flu-are-alike-and-different" TargetMode="External"/><Relationship Id="rId10" Type="http://schemas.openxmlformats.org/officeDocument/2006/relationships/hyperlink" Target="https://www.cdc.gov/flu/about/burden/index.html" TargetMode="External"/><Relationship Id="rId19" Type="http://schemas.openxmlformats.org/officeDocument/2006/relationships/hyperlink" Target="https://www.cdc.gov/flu/weekly/overview.htm" TargetMode="External"/><Relationship Id="rId31" Type="http://schemas.openxmlformats.org/officeDocument/2006/relationships/drawing" Target="../drawings/drawing1.xml"/><Relationship Id="rId4" Type="http://schemas.openxmlformats.org/officeDocument/2006/relationships/hyperlink" Target="https://jamanetwork.com/journals/jama/fullarticle/2762997" TargetMode="External"/><Relationship Id="rId9" Type="http://schemas.openxmlformats.org/officeDocument/2006/relationships/hyperlink" Target="https://www.cdc.gov/flu/about/burden/past-seasons.html" TargetMode="External"/><Relationship Id="rId14" Type="http://schemas.openxmlformats.org/officeDocument/2006/relationships/hyperlink" Target="https://nciph.sph.unc.edu/focus/vol1/issue5/1-5EpiCurves_issue.pdf" TargetMode="External"/><Relationship Id="rId22" Type="http://schemas.openxmlformats.org/officeDocument/2006/relationships/hyperlink" Target="https://www.nbcnewyork.com/news/local/as-nyc-nears-1000-covid-19-deaths-how-does-it-compare-to-typical-flu-seasons/2352180/" TargetMode="External"/><Relationship Id="rId27" Type="http://schemas.openxmlformats.org/officeDocument/2006/relationships/hyperlink" Target="https://www.nytimes.com/article/coronavirus-vs-flu.html"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2:R44"/>
  <sheetViews>
    <sheetView tabSelected="1" topLeftCell="A10" workbookViewId="0">
      <selection activeCell="D35" sqref="D35"/>
    </sheetView>
  </sheetViews>
  <sheetFormatPr defaultRowHeight="14.4" x14ac:dyDescent="0.3"/>
  <sheetData>
    <row r="2" spans="4:4" x14ac:dyDescent="0.3">
      <c r="D2" s="1" t="s">
        <v>5</v>
      </c>
    </row>
    <row r="3" spans="4:4" x14ac:dyDescent="0.3">
      <c r="D3" s="1" t="s">
        <v>4</v>
      </c>
    </row>
    <row r="4" spans="4:4" x14ac:dyDescent="0.3">
      <c r="D4" s="1" t="s">
        <v>102</v>
      </c>
    </row>
    <row r="6" spans="4:4" x14ac:dyDescent="0.3">
      <c r="D6" s="1" t="s">
        <v>1</v>
      </c>
    </row>
    <row r="7" spans="4:4" x14ac:dyDescent="0.3">
      <c r="D7" s="1" t="s">
        <v>2</v>
      </c>
    </row>
    <row r="8" spans="4:4" x14ac:dyDescent="0.3">
      <c r="D8" s="1" t="s">
        <v>3</v>
      </c>
    </row>
    <row r="9" spans="4:4" x14ac:dyDescent="0.3">
      <c r="D9" s="1" t="s">
        <v>6</v>
      </c>
    </row>
    <row r="12" spans="4:4" x14ac:dyDescent="0.3">
      <c r="D12" s="1" t="s">
        <v>73</v>
      </c>
    </row>
    <row r="14" spans="4:4" x14ac:dyDescent="0.3">
      <c r="D14" s="1" t="s">
        <v>75</v>
      </c>
    </row>
    <row r="15" spans="4:4" x14ac:dyDescent="0.3">
      <c r="D15" s="1" t="s">
        <v>74</v>
      </c>
    </row>
    <row r="16" spans="4:4" x14ac:dyDescent="0.3">
      <c r="D16" s="1" t="s">
        <v>0</v>
      </c>
    </row>
    <row r="17" spans="4:18" x14ac:dyDescent="0.3">
      <c r="D17" s="1" t="s">
        <v>76</v>
      </c>
    </row>
    <row r="18" spans="4:18" x14ac:dyDescent="0.3">
      <c r="D18" s="1" t="s">
        <v>77</v>
      </c>
    </row>
    <row r="19" spans="4:18" x14ac:dyDescent="0.3">
      <c r="D19" s="1" t="s">
        <v>78</v>
      </c>
    </row>
    <row r="20" spans="4:18" x14ac:dyDescent="0.3">
      <c r="D20" s="1" t="s">
        <v>79</v>
      </c>
    </row>
    <row r="21" spans="4:18" x14ac:dyDescent="0.3">
      <c r="D21" s="1" t="s">
        <v>80</v>
      </c>
    </row>
    <row r="22" spans="4:18" x14ac:dyDescent="0.3">
      <c r="D22" s="1" t="s">
        <v>81</v>
      </c>
      <c r="K22" t="s">
        <v>83</v>
      </c>
      <c r="L22" t="s">
        <v>84</v>
      </c>
      <c r="M22" t="s">
        <v>85</v>
      </c>
    </row>
    <row r="23" spans="4:18" x14ac:dyDescent="0.3">
      <c r="D23" s="1" t="s">
        <v>82</v>
      </c>
      <c r="K23">
        <v>5</v>
      </c>
      <c r="L23">
        <v>8.5</v>
      </c>
      <c r="M23">
        <f>L23+K23</f>
        <v>13.5</v>
      </c>
    </row>
    <row r="24" spans="4:18" x14ac:dyDescent="0.3">
      <c r="D24" s="1" t="s">
        <v>86</v>
      </c>
    </row>
    <row r="25" spans="4:18" x14ac:dyDescent="0.3">
      <c r="D25" s="1" t="s">
        <v>87</v>
      </c>
    </row>
    <row r="26" spans="4:18" x14ac:dyDescent="0.3">
      <c r="D26" s="1" t="s">
        <v>87</v>
      </c>
      <c r="R26" t="s">
        <v>106</v>
      </c>
    </row>
    <row r="27" spans="4:18" x14ac:dyDescent="0.3">
      <c r="D27" s="1" t="s">
        <v>103</v>
      </c>
      <c r="N27">
        <f>AVERAGE(61, 12)</f>
        <v>36.5</v>
      </c>
      <c r="O27" s="15">
        <f>N27/N29</f>
        <v>1.3443830570902394E-3</v>
      </c>
      <c r="R27" t="s">
        <v>107</v>
      </c>
    </row>
    <row r="28" spans="4:18" x14ac:dyDescent="0.3">
      <c r="N28">
        <f>AVERAGE(810, 140)</f>
        <v>475</v>
      </c>
      <c r="O28" s="15">
        <f>N28/N29</f>
        <v>1.7495395948434623E-2</v>
      </c>
    </row>
    <row r="29" spans="4:18" x14ac:dyDescent="0.3">
      <c r="N29">
        <f>AVERAGE(45000, 9300)</f>
        <v>27150</v>
      </c>
    </row>
    <row r="30" spans="4:18" x14ac:dyDescent="0.3">
      <c r="D30" s="1" t="s">
        <v>104</v>
      </c>
    </row>
    <row r="31" spans="4:18" x14ac:dyDescent="0.3">
      <c r="D31" s="1" t="s">
        <v>105</v>
      </c>
    </row>
    <row r="32" spans="4:18" x14ac:dyDescent="0.3">
      <c r="D32" s="1" t="s">
        <v>108</v>
      </c>
    </row>
    <row r="33" spans="4:4" x14ac:dyDescent="0.3">
      <c r="D33" s="1" t="s">
        <v>109</v>
      </c>
    </row>
    <row r="34" spans="4:4" x14ac:dyDescent="0.3">
      <c r="D34" s="1" t="s">
        <v>110</v>
      </c>
    </row>
    <row r="35" spans="4:4" x14ac:dyDescent="0.3">
      <c r="D35" s="1" t="s">
        <v>111</v>
      </c>
    </row>
    <row r="36" spans="4:4" x14ac:dyDescent="0.3">
      <c r="D36" t="s">
        <v>91</v>
      </c>
    </row>
    <row r="38" spans="4:4" ht="15" x14ac:dyDescent="0.3">
      <c r="D38" s="16" t="s">
        <v>88</v>
      </c>
    </row>
    <row r="39" spans="4:4" x14ac:dyDescent="0.3">
      <c r="D39" s="17" t="s">
        <v>89</v>
      </c>
    </row>
    <row r="40" spans="4:4" x14ac:dyDescent="0.3">
      <c r="D40" s="18"/>
    </row>
    <row r="41" spans="4:4" ht="15" x14ac:dyDescent="0.3">
      <c r="D41" s="16" t="s">
        <v>90</v>
      </c>
    </row>
    <row r="43" spans="4:4" x14ac:dyDescent="0.3">
      <c r="D43" t="s">
        <v>93</v>
      </c>
    </row>
    <row r="44" spans="4:4" x14ac:dyDescent="0.3">
      <c r="D44" s="19" t="s">
        <v>92</v>
      </c>
    </row>
  </sheetData>
  <hyperlinks>
    <hyperlink ref="D16" r:id="rId1" location="S2" display="S2" xr:uid="{E016D803-36A3-45D0-BE0C-0CF81E372776}"/>
    <hyperlink ref="D6" r:id="rId2" location="bib0025" display="bib0025" xr:uid="{2A3FF179-05E8-4DE0-A18D-A77933B2B3F8}"/>
    <hyperlink ref="D7" r:id="rId3" xr:uid="{3D709EE6-5160-4030-93B9-3969A9356103}"/>
    <hyperlink ref="D8" r:id="rId4" xr:uid="{616ED8E6-40D1-4D61-9E14-CF2D2760AFB7}"/>
    <hyperlink ref="D3" r:id="rId5" xr:uid="{A0C9FDAD-377D-41BD-9752-D6043B6B426E}"/>
    <hyperlink ref="D2" r:id="rId6" xr:uid="{760C8F73-DAD9-44A1-8506-3FDE74F815F5}"/>
    <hyperlink ref="D9" r:id="rId7" xr:uid="{95D651F1-B392-47F1-8B3A-08AE76E84FCA}"/>
    <hyperlink ref="D12" r:id="rId8" xr:uid="{DE4BBBB1-FDF0-4AE5-8147-C20927CDFC67}"/>
    <hyperlink ref="D15" r:id="rId9" xr:uid="{B25FF967-44D3-432C-8777-40DA96F17A7E}"/>
    <hyperlink ref="D14" r:id="rId10" xr:uid="{7C986D2A-E873-4721-9A3F-F9EEEECCD247}"/>
    <hyperlink ref="D17" r:id="rId11" xr:uid="{E0932363-8577-4D93-BEC9-7550B97E75D6}"/>
    <hyperlink ref="D18" r:id="rId12" xr:uid="{B04C4882-DB6F-4797-B5A0-1652EFC1686E}"/>
    <hyperlink ref="D19" r:id="rId13" xr:uid="{4E38C00A-E35A-487A-97C9-6014E0920FCD}"/>
    <hyperlink ref="D20" r:id="rId14" xr:uid="{CC0F7CFD-71DC-4E72-BC91-1EEDC81EE104}"/>
    <hyperlink ref="D21" r:id="rId15" xr:uid="{98F6F1B1-30A0-4439-9EFB-C29A39A14D06}"/>
    <hyperlink ref="D22" r:id="rId16" xr:uid="{C3BFA774-307B-415C-85D7-7FE2574A35C8}"/>
    <hyperlink ref="D23" r:id="rId17" xr:uid="{7C51E0B9-5E59-47A4-9D89-F3EFB6FFE8D2}"/>
    <hyperlink ref="D24" r:id="rId18" xr:uid="{D95F3540-0A75-468A-99C3-DA1D5B809E37}"/>
    <hyperlink ref="D25" r:id="rId19" xr:uid="{DF793563-C909-4AFA-8D91-EF7BA935A96A}"/>
    <hyperlink ref="D26" r:id="rId20" xr:uid="{F1345CC6-6192-46FA-ABE2-FF04EFFFFC50}"/>
    <hyperlink ref="D39" r:id="rId21" display="https://www.cdc.gov/nndss/document/MMWR_Week_overview.pdf" xr:uid="{97D1A950-B2D5-4F55-84EE-6C6072B1BB4C}"/>
    <hyperlink ref="D4" r:id="rId22" xr:uid="{C4235454-2F24-418F-8F59-96F1E822E69F}"/>
    <hyperlink ref="D27" r:id="rId23" xr:uid="{659337CF-EAD8-45E5-B837-4315A2A254AE}"/>
    <hyperlink ref="D30" r:id="rId24" location="T1_down" display="https://www.cdc.gov/mmwr/volumes/69/wr/mm6912e2.htm - T1_down" xr:uid="{3A613641-AEE8-475C-8548-B34EED9DE21B}"/>
    <hyperlink ref="D31" r:id="rId25" xr:uid="{7A1072CB-A11B-491D-A0A2-78934EA3243D}"/>
    <hyperlink ref="D32" r:id="rId26" xr:uid="{7097EADF-CDD3-40A3-8D24-A16CFE8A7DD9}"/>
    <hyperlink ref="D33" r:id="rId27" xr:uid="{F524630E-8B26-4B47-9B8E-8BA0C6C1577B}"/>
    <hyperlink ref="D34" r:id="rId28" xr:uid="{BC2124EB-8AF7-4071-B66B-C863476AD2EA}"/>
    <hyperlink ref="D35" r:id="rId29" xr:uid="{0F82DACF-9546-4BFE-BA6C-391D28757EF3}"/>
  </hyperlinks>
  <pageMargins left="0.7" right="0.7" top="0.75" bottom="0.75" header="0.3" footer="0.3"/>
  <pageSetup orientation="portrait" r:id="rId3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61DF-88C5-4FC4-A498-BDBE2D214606}">
  <dimension ref="C3:Q44"/>
  <sheetViews>
    <sheetView topLeftCell="A27" zoomScale="85" zoomScaleNormal="85" workbookViewId="0">
      <selection activeCell="Q44" sqref="Q44"/>
    </sheetView>
  </sheetViews>
  <sheetFormatPr defaultRowHeight="14.4" x14ac:dyDescent="0.3"/>
  <cols>
    <col min="8" max="8" width="12.109375" customWidth="1"/>
    <col min="17" max="17" width="20.88671875" bestFit="1" customWidth="1"/>
  </cols>
  <sheetData>
    <row r="3" spans="3:16" ht="15" thickBot="1" x14ac:dyDescent="0.35">
      <c r="C3" t="s">
        <v>72</v>
      </c>
      <c r="M3" s="4">
        <f>M9/100000</f>
        <v>1.4732E-3</v>
      </c>
    </row>
    <row r="4" spans="3:16" ht="61.2" x14ac:dyDescent="0.3">
      <c r="C4" s="3" t="s">
        <v>7</v>
      </c>
      <c r="D4" s="3" t="s">
        <v>8</v>
      </c>
      <c r="E4" s="3" t="s">
        <v>9</v>
      </c>
      <c r="F4" s="27" t="s">
        <v>10</v>
      </c>
      <c r="G4" s="28"/>
      <c r="H4" s="27" t="s">
        <v>11</v>
      </c>
      <c r="I4" s="28"/>
      <c r="J4" s="27" t="s">
        <v>12</v>
      </c>
      <c r="K4" s="28"/>
      <c r="L4" s="27" t="s">
        <v>13</v>
      </c>
      <c r="M4" s="28"/>
      <c r="N4" s="27" t="s">
        <v>14</v>
      </c>
      <c r="O4" s="28"/>
    </row>
    <row r="5" spans="3:16" x14ac:dyDescent="0.3">
      <c r="C5" s="2"/>
      <c r="D5" s="2"/>
      <c r="E5" s="2"/>
      <c r="F5" s="10" t="s">
        <v>15</v>
      </c>
      <c r="G5" s="11" t="s">
        <v>16</v>
      </c>
      <c r="H5" s="10" t="s">
        <v>15</v>
      </c>
      <c r="I5" s="11" t="s">
        <v>16</v>
      </c>
      <c r="J5" s="10" t="s">
        <v>15</v>
      </c>
      <c r="K5" s="11" t="s">
        <v>16</v>
      </c>
      <c r="L5" s="10" t="s">
        <v>15</v>
      </c>
      <c r="M5" s="11" t="s">
        <v>16</v>
      </c>
      <c r="N5" s="10" t="s">
        <v>15</v>
      </c>
      <c r="O5" s="11" t="s">
        <v>16</v>
      </c>
    </row>
    <row r="6" spans="3:16" ht="15" thickBot="1" x14ac:dyDescent="0.35">
      <c r="C6" s="5"/>
      <c r="D6" s="5"/>
      <c r="E6" s="5"/>
      <c r="F6" s="10" t="s">
        <v>17</v>
      </c>
      <c r="G6" s="11" t="s">
        <v>17</v>
      </c>
      <c r="H6" s="10" t="s">
        <v>17</v>
      </c>
      <c r="I6" s="11" t="s">
        <v>17</v>
      </c>
      <c r="J6" s="10" t="s">
        <v>17</v>
      </c>
      <c r="K6" s="11" t="s">
        <v>17</v>
      </c>
      <c r="L6" s="10" t="s">
        <v>17</v>
      </c>
      <c r="M6" s="11" t="s">
        <v>17</v>
      </c>
      <c r="N6" s="10" t="s">
        <v>17</v>
      </c>
      <c r="O6" s="11" t="s">
        <v>17</v>
      </c>
    </row>
    <row r="7" spans="3:16" ht="40.799999999999997" x14ac:dyDescent="0.3">
      <c r="C7" s="23" t="s">
        <v>18</v>
      </c>
      <c r="D7" s="6" t="s">
        <v>19</v>
      </c>
      <c r="E7" s="25" t="s">
        <v>20</v>
      </c>
      <c r="F7" s="12">
        <v>10</v>
      </c>
      <c r="G7" s="7">
        <v>0.37</v>
      </c>
      <c r="H7" s="12">
        <v>21</v>
      </c>
      <c r="I7" s="7">
        <v>0.36</v>
      </c>
      <c r="J7" s="12">
        <v>831</v>
      </c>
      <c r="K7" s="7">
        <v>2.11</v>
      </c>
      <c r="L7" s="12">
        <v>8460</v>
      </c>
      <c r="M7" s="7">
        <v>65.010000000000005</v>
      </c>
      <c r="N7" s="12">
        <v>7027</v>
      </c>
      <c r="O7" s="7">
        <v>11.56</v>
      </c>
      <c r="P7" s="4">
        <f>M7/100000</f>
        <v>6.5010000000000003E-4</v>
      </c>
    </row>
    <row r="8" spans="3:16" ht="51.6" thickBot="1" x14ac:dyDescent="0.35">
      <c r="C8" s="24"/>
      <c r="D8" s="8" t="s">
        <v>21</v>
      </c>
      <c r="E8" s="26"/>
      <c r="F8" s="13" t="s">
        <v>22</v>
      </c>
      <c r="G8" s="9" t="s">
        <v>23</v>
      </c>
      <c r="H8" s="13" t="s">
        <v>24</v>
      </c>
      <c r="I8" s="9" t="s">
        <v>25</v>
      </c>
      <c r="J8" s="13" t="s">
        <v>26</v>
      </c>
      <c r="K8" s="9" t="s">
        <v>27</v>
      </c>
      <c r="L8" s="13" t="s">
        <v>28</v>
      </c>
      <c r="M8" s="9" t="s">
        <v>29</v>
      </c>
      <c r="N8" s="13" t="s">
        <v>30</v>
      </c>
      <c r="O8" s="9" t="s">
        <v>31</v>
      </c>
      <c r="P8" s="4"/>
    </row>
    <row r="9" spans="3:16" ht="40.799999999999997" x14ac:dyDescent="0.3">
      <c r="C9" s="23" t="s">
        <v>32</v>
      </c>
      <c r="D9" s="6" t="s">
        <v>33</v>
      </c>
      <c r="E9" s="25" t="s">
        <v>34</v>
      </c>
      <c r="F9" s="12">
        <v>28</v>
      </c>
      <c r="G9" s="7">
        <v>1.05</v>
      </c>
      <c r="H9" s="12">
        <v>5</v>
      </c>
      <c r="I9" s="7" t="s">
        <v>35</v>
      </c>
      <c r="J9" s="12">
        <v>1364</v>
      </c>
      <c r="K9" s="7">
        <v>3.48</v>
      </c>
      <c r="L9" s="12">
        <v>19475</v>
      </c>
      <c r="M9" s="7">
        <v>147.32</v>
      </c>
      <c r="N9" s="12">
        <v>20259</v>
      </c>
      <c r="O9" s="7">
        <v>33.32</v>
      </c>
      <c r="P9" s="4">
        <f>M9/100000</f>
        <v>1.4732E-3</v>
      </c>
    </row>
    <row r="10" spans="3:16" ht="51.6" thickBot="1" x14ac:dyDescent="0.35">
      <c r="C10" s="24"/>
      <c r="D10" s="8" t="s">
        <v>36</v>
      </c>
      <c r="E10" s="26"/>
      <c r="F10" s="13" t="s">
        <v>37</v>
      </c>
      <c r="G10" s="9" t="s">
        <v>38</v>
      </c>
      <c r="H10" s="13" t="s">
        <v>39</v>
      </c>
      <c r="I10" s="9" t="s">
        <v>40</v>
      </c>
      <c r="J10" s="13" t="s">
        <v>41</v>
      </c>
      <c r="K10" s="9" t="s">
        <v>42</v>
      </c>
      <c r="L10" s="13" t="s">
        <v>43</v>
      </c>
      <c r="M10" s="9" t="s">
        <v>44</v>
      </c>
      <c r="N10" s="13" t="s">
        <v>45</v>
      </c>
      <c r="O10" s="9" t="s">
        <v>46</v>
      </c>
      <c r="P10" s="4"/>
    </row>
    <row r="11" spans="3:16" ht="40.799999999999997" x14ac:dyDescent="0.3">
      <c r="C11" s="23" t="s">
        <v>47</v>
      </c>
      <c r="D11" s="6" t="s">
        <v>48</v>
      </c>
      <c r="E11" s="25" t="s">
        <v>34</v>
      </c>
      <c r="F11" s="12">
        <v>0</v>
      </c>
      <c r="G11" s="7">
        <v>0</v>
      </c>
      <c r="H11" s="12">
        <v>15</v>
      </c>
      <c r="I11" s="7">
        <v>0.27</v>
      </c>
      <c r="J11" s="12">
        <v>977</v>
      </c>
      <c r="K11" s="7">
        <v>2.5</v>
      </c>
      <c r="L11" s="12">
        <v>10270</v>
      </c>
      <c r="M11" s="7">
        <v>76.81</v>
      </c>
      <c r="N11" s="12">
        <v>15801</v>
      </c>
      <c r="O11" s="7">
        <v>26.05</v>
      </c>
      <c r="P11" s="4">
        <f>M11/100000</f>
        <v>7.6810000000000008E-4</v>
      </c>
    </row>
    <row r="12" spans="3:16" ht="51.6" thickBot="1" x14ac:dyDescent="0.35">
      <c r="C12" s="24"/>
      <c r="D12" s="8" t="s">
        <v>49</v>
      </c>
      <c r="E12" s="26"/>
      <c r="F12" s="13" t="s">
        <v>50</v>
      </c>
      <c r="G12" s="9" t="s">
        <v>40</v>
      </c>
      <c r="H12" s="13" t="s">
        <v>51</v>
      </c>
      <c r="I12" s="9" t="s">
        <v>52</v>
      </c>
      <c r="J12" s="13" t="s">
        <v>53</v>
      </c>
      <c r="K12" s="9" t="s">
        <v>54</v>
      </c>
      <c r="L12" s="13" t="s">
        <v>55</v>
      </c>
      <c r="M12" s="9" t="s">
        <v>56</v>
      </c>
      <c r="N12" s="13" t="s">
        <v>57</v>
      </c>
      <c r="O12" s="9" t="s">
        <v>58</v>
      </c>
      <c r="P12" s="4"/>
    </row>
    <row r="13" spans="3:16" ht="40.799999999999997" x14ac:dyDescent="0.3">
      <c r="C13" s="23" t="s">
        <v>59</v>
      </c>
      <c r="D13" s="6" t="s">
        <v>60</v>
      </c>
      <c r="E13" s="25" t="s">
        <v>61</v>
      </c>
      <c r="F13" s="12">
        <v>38</v>
      </c>
      <c r="G13" s="7">
        <v>1.54</v>
      </c>
      <c r="H13" s="12">
        <v>13</v>
      </c>
      <c r="I13" s="7">
        <v>0.23</v>
      </c>
      <c r="J13" s="12">
        <v>675</v>
      </c>
      <c r="K13" s="7">
        <v>1.74</v>
      </c>
      <c r="L13" s="12">
        <v>19404</v>
      </c>
      <c r="M13" s="7">
        <v>143.43</v>
      </c>
      <c r="N13" s="12">
        <v>24981</v>
      </c>
      <c r="O13" s="7">
        <v>41.23</v>
      </c>
      <c r="P13" s="4">
        <f>M13/100000</f>
        <v>1.4343000000000001E-3</v>
      </c>
    </row>
    <row r="14" spans="3:16" ht="51.6" thickBot="1" x14ac:dyDescent="0.35">
      <c r="C14" s="24"/>
      <c r="D14" s="8" t="s">
        <v>62</v>
      </c>
      <c r="E14" s="26"/>
      <c r="F14" s="13" t="s">
        <v>63</v>
      </c>
      <c r="G14" s="9" t="s">
        <v>64</v>
      </c>
      <c r="H14" s="13" t="s">
        <v>65</v>
      </c>
      <c r="I14" s="9" t="s">
        <v>52</v>
      </c>
      <c r="J14" s="13" t="s">
        <v>66</v>
      </c>
      <c r="K14" s="9" t="s">
        <v>67</v>
      </c>
      <c r="L14" s="13" t="s">
        <v>68</v>
      </c>
      <c r="M14" s="9" t="s">
        <v>69</v>
      </c>
      <c r="N14" s="13" t="s">
        <v>70</v>
      </c>
      <c r="O14" s="9" t="s">
        <v>71</v>
      </c>
    </row>
    <row r="35" spans="8:17" x14ac:dyDescent="0.3">
      <c r="H35" s="21" t="s">
        <v>99</v>
      </c>
      <c r="I35">
        <f t="shared" ref="I35:N35" si="0">J35-1</f>
        <v>2010</v>
      </c>
      <c r="J35">
        <f t="shared" si="0"/>
        <v>2011</v>
      </c>
      <c r="K35">
        <f t="shared" si="0"/>
        <v>2012</v>
      </c>
      <c r="L35">
        <f t="shared" si="0"/>
        <v>2013</v>
      </c>
      <c r="M35">
        <f t="shared" si="0"/>
        <v>2014</v>
      </c>
      <c r="N35">
        <f t="shared" si="0"/>
        <v>2015</v>
      </c>
      <c r="O35">
        <v>2016</v>
      </c>
      <c r="P35">
        <v>2017</v>
      </c>
      <c r="Q35" t="s">
        <v>100</v>
      </c>
    </row>
    <row r="36" spans="8:17" x14ac:dyDescent="0.3">
      <c r="H36" t="s">
        <v>97</v>
      </c>
      <c r="I36">
        <v>3.6999999999999998E-2</v>
      </c>
      <c r="J36">
        <v>1.2E-2</v>
      </c>
      <c r="K36">
        <v>4.2999999999999997E-2</v>
      </c>
      <c r="L36">
        <v>3.7999999999999999E-2</v>
      </c>
      <c r="M36">
        <v>5.0999999999999997E-2</v>
      </c>
      <c r="N36">
        <v>2.3E-2</v>
      </c>
      <c r="O36">
        <v>3.7999999999999999E-2</v>
      </c>
      <c r="P36">
        <v>6.0999999999999999E-2</v>
      </c>
      <c r="Q36">
        <f>AVERAGE(I36:P36)</f>
        <v>3.7874999999999999E-2</v>
      </c>
    </row>
    <row r="37" spans="8:17" x14ac:dyDescent="0.3">
      <c r="H37" t="s">
        <v>96</v>
      </c>
      <c r="I37">
        <v>0.28999999999999998</v>
      </c>
      <c r="J37">
        <v>0.14000000000000001</v>
      </c>
      <c r="K37">
        <v>0.56999999999999995</v>
      </c>
      <c r="L37">
        <v>0.35</v>
      </c>
      <c r="M37">
        <v>0.59</v>
      </c>
      <c r="N37">
        <v>0.28000000000000003</v>
      </c>
      <c r="O37">
        <v>0.497</v>
      </c>
      <c r="P37">
        <v>0.81</v>
      </c>
      <c r="Q37" s="20">
        <f>AVERAGE(I37:P37)</f>
        <v>0.44087499999999996</v>
      </c>
    </row>
    <row r="38" spans="8:17" x14ac:dyDescent="0.3">
      <c r="H38" t="s">
        <v>95</v>
      </c>
      <c r="I38">
        <v>21</v>
      </c>
      <c r="J38">
        <v>9.3000000000000007</v>
      </c>
      <c r="K38">
        <v>34</v>
      </c>
      <c r="L38">
        <v>30</v>
      </c>
      <c r="M38">
        <v>30</v>
      </c>
      <c r="N38">
        <v>24</v>
      </c>
      <c r="O38">
        <v>29</v>
      </c>
      <c r="P38">
        <v>45</v>
      </c>
      <c r="Q38" s="20">
        <f>AVERAGE(I38:P38)</f>
        <v>27.787500000000001</v>
      </c>
    </row>
    <row r="40" spans="8:17" x14ac:dyDescent="0.3">
      <c r="H40" t="s">
        <v>94</v>
      </c>
      <c r="I40" s="14">
        <f t="shared" ref="I40:Q40" si="1">I37/I38</f>
        <v>1.3809523809523808E-2</v>
      </c>
      <c r="J40" s="14">
        <f t="shared" si="1"/>
        <v>1.5053763440860216E-2</v>
      </c>
      <c r="K40" s="14">
        <f t="shared" si="1"/>
        <v>1.6764705882352939E-2</v>
      </c>
      <c r="L40" s="14">
        <f t="shared" si="1"/>
        <v>1.1666666666666665E-2</v>
      </c>
      <c r="M40" s="14">
        <f t="shared" si="1"/>
        <v>1.9666666666666666E-2</v>
      </c>
      <c r="N40" s="14">
        <f t="shared" si="1"/>
        <v>1.1666666666666667E-2</v>
      </c>
      <c r="O40" s="14">
        <f t="shared" si="1"/>
        <v>1.7137931034482759E-2</v>
      </c>
      <c r="P40" s="14">
        <f t="shared" si="1"/>
        <v>1.8000000000000002E-2</v>
      </c>
      <c r="Q40" s="14">
        <f t="shared" si="1"/>
        <v>1.5865946918578497E-2</v>
      </c>
    </row>
    <row r="42" spans="8:17" x14ac:dyDescent="0.3">
      <c r="H42" t="s">
        <v>98</v>
      </c>
      <c r="Q42" s="14">
        <v>0.19</v>
      </c>
    </row>
    <row r="44" spans="8:17" x14ac:dyDescent="0.3">
      <c r="H44" t="s">
        <v>101</v>
      </c>
      <c r="Q44" s="22">
        <f>Q42/Q40</f>
        <v>11.975333144315282</v>
      </c>
    </row>
  </sheetData>
  <mergeCells count="13">
    <mergeCell ref="C13:C14"/>
    <mergeCell ref="E13:E14"/>
    <mergeCell ref="L4:M4"/>
    <mergeCell ref="N4:O4"/>
    <mergeCell ref="C9:C10"/>
    <mergeCell ref="E9:E10"/>
    <mergeCell ref="C11:C12"/>
    <mergeCell ref="E11:E12"/>
    <mergeCell ref="C7:C8"/>
    <mergeCell ref="E7:E8"/>
    <mergeCell ref="F4:G4"/>
    <mergeCell ref="H4:I4"/>
    <mergeCell ref="J4:K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literature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White</dc:creator>
  <cp:lastModifiedBy>Taylor White</cp:lastModifiedBy>
  <dcterms:created xsi:type="dcterms:W3CDTF">2015-06-05T18:17:20Z</dcterms:created>
  <dcterms:modified xsi:type="dcterms:W3CDTF">2020-04-02T21:18:49Z</dcterms:modified>
</cp:coreProperties>
</file>