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TD Term 3\2D\green-fingers-2d\PW\"/>
    </mc:Choice>
  </mc:AlternateContent>
  <bookViews>
    <workbookView xWindow="0" yWindow="0" windowWidth="23040" windowHeight="9087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2" l="1"/>
  <c r="J6" i="2" l="1"/>
  <c r="J7" i="2" s="1"/>
  <c r="I6" i="2"/>
  <c r="I7" i="2" s="1"/>
  <c r="J8" i="2"/>
  <c r="J9" i="2" s="1"/>
  <c r="I8" i="2"/>
  <c r="I9" i="2" s="1"/>
  <c r="J3" i="2"/>
  <c r="I3" i="2"/>
  <c r="I4" i="2" s="1"/>
  <c r="J11" i="2" l="1"/>
  <c r="J4" i="2"/>
  <c r="I11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2" i="1"/>
  <c r="G2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41" i="1"/>
  <c r="E42" i="1"/>
  <c r="E43" i="1"/>
  <c r="E44" i="1"/>
  <c r="E45" i="1"/>
  <c r="E40" i="1"/>
  <c r="E46" i="1"/>
  <c r="E47" i="1"/>
  <c r="E48" i="1"/>
  <c r="E49" i="1"/>
  <c r="E50" i="1"/>
  <c r="E51" i="1"/>
  <c r="E52" i="1"/>
  <c r="E53" i="1"/>
  <c r="E54" i="1"/>
  <c r="E55" i="1"/>
  <c r="E56" i="1"/>
  <c r="E39" i="1"/>
  <c r="E38" i="1"/>
  <c r="C4" i="2" l="1"/>
  <c r="C5" i="2" s="1"/>
  <c r="E37" i="1"/>
  <c r="E36" i="1"/>
  <c r="E35" i="1"/>
  <c r="E34" i="1"/>
  <c r="E33" i="1"/>
  <c r="E32" i="1"/>
  <c r="E31" i="1"/>
  <c r="E30" i="1"/>
  <c r="C14" i="2" l="1"/>
  <c r="C18" i="2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<sst xmlns="http://schemas.openxmlformats.org/spreadsheetml/2006/main" count="45" uniqueCount="44">
  <si>
    <t>T_i</t>
  </si>
  <si>
    <t>T_amb</t>
  </si>
  <si>
    <t>min</t>
  </si>
  <si>
    <t>secs</t>
  </si>
  <si>
    <t>delta T</t>
  </si>
  <si>
    <t>time</t>
  </si>
  <si>
    <t>Dimensions/mm</t>
  </si>
  <si>
    <t>Wall Thickness/mm</t>
  </si>
  <si>
    <t>Thermal Resistance/K W^-1</t>
  </si>
  <si>
    <t>Coefficient</t>
  </si>
  <si>
    <t>Volume of Water/ml</t>
  </si>
  <si>
    <t>Density of Water/g ml^-1</t>
  </si>
  <si>
    <t>Heat Conductivity/ W m^-1 K^-1</t>
  </si>
  <si>
    <t>Total Surface Area</t>
  </si>
  <si>
    <t>Lambda bottle W K^-1</t>
  </si>
  <si>
    <t>Specific Heat Capacity of Water/J g^-1 K^-1</t>
  </si>
  <si>
    <t>R_convwater</t>
  </si>
  <si>
    <t>lambda_water</t>
  </si>
  <si>
    <t>R_condglass</t>
  </si>
  <si>
    <t>lambda_glass</t>
  </si>
  <si>
    <t>R_air</t>
  </si>
  <si>
    <t>lambda_air</t>
  </si>
  <si>
    <t>1/hA</t>
  </si>
  <si>
    <t>L/kA</t>
  </si>
  <si>
    <t>lower limit</t>
  </si>
  <si>
    <t>upper limit</t>
  </si>
  <si>
    <t>lower limit h_water</t>
  </si>
  <si>
    <t>upper limit h_water</t>
  </si>
  <si>
    <t>lower limit h_air</t>
  </si>
  <si>
    <t>upper limit h_air</t>
  </si>
  <si>
    <t>http://www.hcheattransfer.com/coefficients.html</t>
  </si>
  <si>
    <t>lower limit k_plexi</t>
  </si>
  <si>
    <t>upper limit k_plexi</t>
  </si>
  <si>
    <t>https://www.electronics-cooling.com/2001/05/the-thermal-conductivity-of-unfilled-plastics/</t>
  </si>
  <si>
    <t>lambda bottle theory</t>
  </si>
  <si>
    <t>at 50 deg C</t>
  </si>
  <si>
    <t>Thermal Conductance/W K^-1</t>
  </si>
  <si>
    <t>bottle</t>
  </si>
  <si>
    <t>tubing</t>
  </si>
  <si>
    <t>exponential coeff</t>
  </si>
  <si>
    <t>CALCULATOR</t>
  </si>
  <si>
    <t>volume of water (ml)</t>
  </si>
  <si>
    <t>Experimental results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</si>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</sst>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00E+00"/>
    <numFmt numFmtId="166" formatCode="0.000000E+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rgb="FF22222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9" fontId="0" fillId="0" borderId="0" xfId="1" applyFont="1"/>
    <xf numFmtId="0" fontId="4" fillId="0" borderId="0" xfId="0" applyFont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Sheet1!$E$2:$E$37</c:f>
              <c:numCache>
                <c:formatCode>0.00</c:formatCode>
                <c:ptCount val="36"/>
                <c:pt idx="0">
                  <c:v>0</c:v>
                </c:pt>
                <c:pt idx="1">
                  <c:v>0.35999999999999943</c:v>
                </c:pt>
                <c:pt idx="2">
                  <c:v>1.4299999999999997</c:v>
                </c:pt>
                <c:pt idx="3">
                  <c:v>2.1999999999999993</c:v>
                </c:pt>
                <c:pt idx="4">
                  <c:v>3.09</c:v>
                </c:pt>
                <c:pt idx="5">
                  <c:v>4.1099999999999994</c:v>
                </c:pt>
                <c:pt idx="6">
                  <c:v>4.9199999999999982</c:v>
                </c:pt>
                <c:pt idx="7">
                  <c:v>5.9600000000000009</c:v>
                </c:pt>
                <c:pt idx="8">
                  <c:v>6.9699999999999989</c:v>
                </c:pt>
                <c:pt idx="9">
                  <c:v>7.84</c:v>
                </c:pt>
                <c:pt idx="10">
                  <c:v>9.68</c:v>
                </c:pt>
                <c:pt idx="11">
                  <c:v>10.66</c:v>
                </c:pt>
                <c:pt idx="12">
                  <c:v>12.600000000000001</c:v>
                </c:pt>
                <c:pt idx="13">
                  <c:v>13.5</c:v>
                </c:pt>
                <c:pt idx="14">
                  <c:v>14.280000000000001</c:v>
                </c:pt>
                <c:pt idx="15">
                  <c:v>15.36</c:v>
                </c:pt>
                <c:pt idx="16">
                  <c:v>16.21</c:v>
                </c:pt>
                <c:pt idx="17">
                  <c:v>17.189999999999998</c:v>
                </c:pt>
                <c:pt idx="18">
                  <c:v>18.159999999999997</c:v>
                </c:pt>
                <c:pt idx="19">
                  <c:v>19.060000000000002</c:v>
                </c:pt>
                <c:pt idx="20">
                  <c:v>20.939999999999998</c:v>
                </c:pt>
                <c:pt idx="21">
                  <c:v>21.92</c:v>
                </c:pt>
                <c:pt idx="22">
                  <c:v>23.700000000000003</c:v>
                </c:pt>
                <c:pt idx="23">
                  <c:v>24.729999999999997</c:v>
                </c:pt>
                <c:pt idx="24">
                  <c:v>25.549999999999997</c:v>
                </c:pt>
                <c:pt idx="25">
                  <c:v>27.520000000000003</c:v>
                </c:pt>
                <c:pt idx="26">
                  <c:v>28.339999999999996</c:v>
                </c:pt>
                <c:pt idx="27">
                  <c:v>29.43</c:v>
                </c:pt>
                <c:pt idx="28">
                  <c:v>31.25</c:v>
                </c:pt>
                <c:pt idx="29">
                  <c:v>31.740000000000002</c:v>
                </c:pt>
                <c:pt idx="30">
                  <c:v>34.04</c:v>
                </c:pt>
                <c:pt idx="31">
                  <c:v>35.06</c:v>
                </c:pt>
                <c:pt idx="32">
                  <c:v>36.86</c:v>
                </c:pt>
                <c:pt idx="33">
                  <c:v>37.79</c:v>
                </c:pt>
                <c:pt idx="34">
                  <c:v>39.589999999999996</c:v>
                </c:pt>
                <c:pt idx="35">
                  <c:v>41.589999999999996</c:v>
                </c:pt>
              </c:numCache>
            </c:numRef>
          </c:xVal>
          <c:yVal>
            <c:numRef>
              <c:f>Sheet1!$A$2:$A$37</c:f>
              <c:numCache>
                <c:formatCode>0.0</c:formatCode>
                <c:ptCount val="36"/>
                <c:pt idx="0">
                  <c:v>42.7</c:v>
                </c:pt>
                <c:pt idx="1">
                  <c:v>42.6</c:v>
                </c:pt>
                <c:pt idx="2">
                  <c:v>42.4</c:v>
                </c:pt>
                <c:pt idx="3">
                  <c:v>42.2</c:v>
                </c:pt>
                <c:pt idx="4">
                  <c:v>42</c:v>
                </c:pt>
                <c:pt idx="5">
                  <c:v>41.9</c:v>
                </c:pt>
                <c:pt idx="6">
                  <c:v>41.8</c:v>
                </c:pt>
                <c:pt idx="7">
                  <c:v>41.7</c:v>
                </c:pt>
                <c:pt idx="8">
                  <c:v>41.6</c:v>
                </c:pt>
                <c:pt idx="9">
                  <c:v>41.5</c:v>
                </c:pt>
                <c:pt idx="10">
                  <c:v>41.4</c:v>
                </c:pt>
                <c:pt idx="11">
                  <c:v>41.3</c:v>
                </c:pt>
                <c:pt idx="12">
                  <c:v>41.2</c:v>
                </c:pt>
                <c:pt idx="13">
                  <c:v>41.1</c:v>
                </c:pt>
                <c:pt idx="14">
                  <c:v>41</c:v>
                </c:pt>
                <c:pt idx="15">
                  <c:v>40.9</c:v>
                </c:pt>
                <c:pt idx="16">
                  <c:v>40.799999999999997</c:v>
                </c:pt>
                <c:pt idx="17">
                  <c:v>40.700000000000003</c:v>
                </c:pt>
                <c:pt idx="18">
                  <c:v>40.6</c:v>
                </c:pt>
                <c:pt idx="19">
                  <c:v>40.5</c:v>
                </c:pt>
                <c:pt idx="20">
                  <c:v>40.4</c:v>
                </c:pt>
                <c:pt idx="21">
                  <c:v>40.299999999999997</c:v>
                </c:pt>
                <c:pt idx="22">
                  <c:v>40.200000000000003</c:v>
                </c:pt>
                <c:pt idx="23">
                  <c:v>40.1</c:v>
                </c:pt>
                <c:pt idx="24">
                  <c:v>40</c:v>
                </c:pt>
                <c:pt idx="25">
                  <c:v>39.9</c:v>
                </c:pt>
                <c:pt idx="26">
                  <c:v>39.799999999999997</c:v>
                </c:pt>
                <c:pt idx="27">
                  <c:v>39.700000000000003</c:v>
                </c:pt>
                <c:pt idx="28">
                  <c:v>39.6</c:v>
                </c:pt>
                <c:pt idx="29">
                  <c:v>39.5</c:v>
                </c:pt>
                <c:pt idx="30">
                  <c:v>39.4</c:v>
                </c:pt>
                <c:pt idx="31">
                  <c:v>39.299999999999997</c:v>
                </c:pt>
                <c:pt idx="32">
                  <c:v>39.200000000000003</c:v>
                </c:pt>
                <c:pt idx="33">
                  <c:v>39.1</c:v>
                </c:pt>
                <c:pt idx="34">
                  <c:v>39</c:v>
                </c:pt>
                <c:pt idx="35">
                  <c:v>38.9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52-4D08-BE3D-E79D9155C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25440"/>
        <c:axId val="707923800"/>
      </c:scatterChart>
      <c:valAx>
        <c:axId val="70792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3800"/>
        <c:crosses val="autoZero"/>
        <c:crossBetween val="midCat"/>
      </c:valAx>
      <c:valAx>
        <c:axId val="70792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2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3200" b="0" i="1" u="none" strike="noStrike" baseline="0">
                <a:solidFill>
                  <a:schemeClr val="tx1"/>
                </a:solidFill>
                <a:effectLst/>
              </a:rPr>
              <a:t>Δ</a:t>
            </a:r>
            <a:r>
              <a:rPr lang="en-SG" sz="3200">
                <a:solidFill>
                  <a:schemeClr val="tx1"/>
                </a:solidFill>
              </a:rPr>
              <a:t>T/K against Time/s</a:t>
            </a:r>
          </a:p>
        </c:rich>
      </c:tx>
      <c:layout>
        <c:manualLayout>
          <c:xMode val="edge"/>
          <c:yMode val="edge"/>
          <c:x val="0.30619109392625854"/>
          <c:y val="3.34522831697230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>
                    <a:alpha val="55000"/>
                  </a:srgbClr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4131925712742523E-2"/>
                  <c:y val="-0.3299325593867450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>
                        <a:solidFill>
                          <a:schemeClr val="tx1"/>
                        </a:solidFill>
                      </a:rPr>
                      <a:t>y = 1.5829607582E+01e</a:t>
                    </a:r>
                    <a:r>
                      <a:rPr lang="en-US" sz="2800" baseline="30000">
                        <a:solidFill>
                          <a:schemeClr val="tx1"/>
                        </a:solidFill>
                      </a:rPr>
                      <a:t>-5.2822530160E-03x</a:t>
                    </a:r>
                    <a:br>
                      <a:rPr lang="en-US" sz="2800" baseline="0">
                        <a:solidFill>
                          <a:schemeClr val="tx1"/>
                        </a:solidFill>
                      </a:rPr>
                    </a:br>
                    <a:r>
                      <a:rPr lang="en-US" sz="2800" baseline="0">
                        <a:solidFill>
                          <a:schemeClr val="tx1"/>
                        </a:solidFill>
                      </a:rPr>
                      <a:t>R² = 9.9648425472E-01</a:t>
                    </a:r>
                    <a:endParaRPr lang="en-US" sz="2800">
                      <a:solidFill>
                        <a:schemeClr val="tx1"/>
                      </a:solidFill>
                    </a:endParaRPr>
                  </a:p>
                </c:rich>
              </c:tx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Sheet1!$E$2:$E$76</c:f>
              <c:numCache>
                <c:formatCode>0.00</c:formatCode>
                <c:ptCount val="75"/>
                <c:pt idx="0">
                  <c:v>0</c:v>
                </c:pt>
                <c:pt idx="1">
                  <c:v>0.35999999999999943</c:v>
                </c:pt>
                <c:pt idx="2">
                  <c:v>1.4299999999999997</c:v>
                </c:pt>
                <c:pt idx="3">
                  <c:v>2.1999999999999993</c:v>
                </c:pt>
                <c:pt idx="4">
                  <c:v>3.09</c:v>
                </c:pt>
                <c:pt idx="5">
                  <c:v>4.1099999999999994</c:v>
                </c:pt>
                <c:pt idx="6">
                  <c:v>4.9199999999999982</c:v>
                </c:pt>
                <c:pt idx="7">
                  <c:v>5.9600000000000009</c:v>
                </c:pt>
                <c:pt idx="8">
                  <c:v>6.9699999999999989</c:v>
                </c:pt>
                <c:pt idx="9">
                  <c:v>7.84</c:v>
                </c:pt>
                <c:pt idx="10">
                  <c:v>9.68</c:v>
                </c:pt>
                <c:pt idx="11">
                  <c:v>10.66</c:v>
                </c:pt>
                <c:pt idx="12">
                  <c:v>12.600000000000001</c:v>
                </c:pt>
                <c:pt idx="13">
                  <c:v>13.5</c:v>
                </c:pt>
                <c:pt idx="14">
                  <c:v>14.280000000000001</c:v>
                </c:pt>
                <c:pt idx="15">
                  <c:v>15.36</c:v>
                </c:pt>
                <c:pt idx="16">
                  <c:v>16.21</c:v>
                </c:pt>
                <c:pt idx="17">
                  <c:v>17.189999999999998</c:v>
                </c:pt>
                <c:pt idx="18">
                  <c:v>18.159999999999997</c:v>
                </c:pt>
                <c:pt idx="19">
                  <c:v>19.060000000000002</c:v>
                </c:pt>
                <c:pt idx="20">
                  <c:v>20.939999999999998</c:v>
                </c:pt>
                <c:pt idx="21">
                  <c:v>21.92</c:v>
                </c:pt>
                <c:pt idx="22">
                  <c:v>23.700000000000003</c:v>
                </c:pt>
                <c:pt idx="23">
                  <c:v>24.729999999999997</c:v>
                </c:pt>
                <c:pt idx="24">
                  <c:v>25.549999999999997</c:v>
                </c:pt>
                <c:pt idx="25">
                  <c:v>27.520000000000003</c:v>
                </c:pt>
                <c:pt idx="26">
                  <c:v>28.339999999999996</c:v>
                </c:pt>
                <c:pt idx="27">
                  <c:v>29.43</c:v>
                </c:pt>
                <c:pt idx="28">
                  <c:v>31.25</c:v>
                </c:pt>
                <c:pt idx="29">
                  <c:v>31.740000000000002</c:v>
                </c:pt>
                <c:pt idx="30">
                  <c:v>34.04</c:v>
                </c:pt>
                <c:pt idx="31">
                  <c:v>35.06</c:v>
                </c:pt>
                <c:pt idx="32">
                  <c:v>36.86</c:v>
                </c:pt>
                <c:pt idx="33">
                  <c:v>37.79</c:v>
                </c:pt>
                <c:pt idx="34">
                  <c:v>39.589999999999996</c:v>
                </c:pt>
                <c:pt idx="35">
                  <c:v>41.589999999999996</c:v>
                </c:pt>
                <c:pt idx="36">
                  <c:v>42.39</c:v>
                </c:pt>
                <c:pt idx="37">
                  <c:v>43.42</c:v>
                </c:pt>
                <c:pt idx="38">
                  <c:v>45.25</c:v>
                </c:pt>
                <c:pt idx="39">
                  <c:v>46.31</c:v>
                </c:pt>
                <c:pt idx="40">
                  <c:v>48.04</c:v>
                </c:pt>
                <c:pt idx="41">
                  <c:v>49.999999999999993</c:v>
                </c:pt>
                <c:pt idx="42">
                  <c:v>51.82</c:v>
                </c:pt>
                <c:pt idx="43">
                  <c:v>53.779999999999994</c:v>
                </c:pt>
                <c:pt idx="44">
                  <c:v>54.62</c:v>
                </c:pt>
                <c:pt idx="45">
                  <c:v>56.57</c:v>
                </c:pt>
                <c:pt idx="46">
                  <c:v>58.410000000000004</c:v>
                </c:pt>
                <c:pt idx="47">
                  <c:v>60.360000000000007</c:v>
                </c:pt>
                <c:pt idx="48">
                  <c:v>62.160000000000004</c:v>
                </c:pt>
                <c:pt idx="49">
                  <c:v>63.199999999999996</c:v>
                </c:pt>
                <c:pt idx="50">
                  <c:v>64.990000000000009</c:v>
                </c:pt>
                <c:pt idx="51">
                  <c:v>66.87</c:v>
                </c:pt>
                <c:pt idx="52">
                  <c:v>68.759999999999991</c:v>
                </c:pt>
                <c:pt idx="53">
                  <c:v>70.789999999999992</c:v>
                </c:pt>
                <c:pt idx="54">
                  <c:v>72.41</c:v>
                </c:pt>
                <c:pt idx="55">
                  <c:v>74.53</c:v>
                </c:pt>
                <c:pt idx="56">
                  <c:v>76.210000000000008</c:v>
                </c:pt>
                <c:pt idx="57">
                  <c:v>78.150000000000006</c:v>
                </c:pt>
                <c:pt idx="58">
                  <c:v>79.950000000000017</c:v>
                </c:pt>
                <c:pt idx="59">
                  <c:v>82.85</c:v>
                </c:pt>
                <c:pt idx="60">
                  <c:v>84.72</c:v>
                </c:pt>
                <c:pt idx="61">
                  <c:v>86.57</c:v>
                </c:pt>
                <c:pt idx="62">
                  <c:v>88.450000000000017</c:v>
                </c:pt>
                <c:pt idx="63">
                  <c:v>90.35</c:v>
                </c:pt>
                <c:pt idx="64">
                  <c:v>93.09</c:v>
                </c:pt>
                <c:pt idx="65">
                  <c:v>95.03</c:v>
                </c:pt>
                <c:pt idx="66">
                  <c:v>96.789999999999992</c:v>
                </c:pt>
                <c:pt idx="67">
                  <c:v>99.72</c:v>
                </c:pt>
                <c:pt idx="68">
                  <c:v>102.52000000000001</c:v>
                </c:pt>
                <c:pt idx="69">
                  <c:v>104.38999999999999</c:v>
                </c:pt>
                <c:pt idx="70">
                  <c:v>106.24000000000001</c:v>
                </c:pt>
                <c:pt idx="71">
                  <c:v>109.05000000000001</c:v>
                </c:pt>
                <c:pt idx="72">
                  <c:v>111.87</c:v>
                </c:pt>
                <c:pt idx="73">
                  <c:v>113.76000000000002</c:v>
                </c:pt>
                <c:pt idx="74">
                  <c:v>116.46000000000001</c:v>
                </c:pt>
              </c:numCache>
            </c:numRef>
          </c:xVal>
          <c:yVal>
            <c:numRef>
              <c:f>Sheet1!$F$2:$F$76</c:f>
              <c:numCache>
                <c:formatCode>0.0</c:formatCode>
                <c:ptCount val="75"/>
                <c:pt idx="0">
                  <c:v>16.42933333333335</c:v>
                </c:pt>
                <c:pt idx="1">
                  <c:v>16.329333333333349</c:v>
                </c:pt>
                <c:pt idx="2">
                  <c:v>16.129333333333346</c:v>
                </c:pt>
                <c:pt idx="3">
                  <c:v>15.92933333333335</c:v>
                </c:pt>
                <c:pt idx="4">
                  <c:v>15.729333333333347</c:v>
                </c:pt>
                <c:pt idx="5">
                  <c:v>15.629333333333346</c:v>
                </c:pt>
                <c:pt idx="6">
                  <c:v>15.529333333333344</c:v>
                </c:pt>
                <c:pt idx="7">
                  <c:v>15.42933333333335</c:v>
                </c:pt>
                <c:pt idx="8">
                  <c:v>15.329333333333349</c:v>
                </c:pt>
                <c:pt idx="9">
                  <c:v>15.229333333333347</c:v>
                </c:pt>
                <c:pt idx="10">
                  <c:v>15.129333333333346</c:v>
                </c:pt>
                <c:pt idx="11">
                  <c:v>15.029333333333344</c:v>
                </c:pt>
                <c:pt idx="12">
                  <c:v>14.92933333333335</c:v>
                </c:pt>
                <c:pt idx="13">
                  <c:v>14.829333333333349</c:v>
                </c:pt>
                <c:pt idx="14">
                  <c:v>14.729333333333347</c:v>
                </c:pt>
                <c:pt idx="15">
                  <c:v>14.629333333333346</c:v>
                </c:pt>
                <c:pt idx="16">
                  <c:v>14.529333333333344</c:v>
                </c:pt>
                <c:pt idx="17">
                  <c:v>14.42933333333335</c:v>
                </c:pt>
                <c:pt idx="18">
                  <c:v>14.329333333333349</c:v>
                </c:pt>
                <c:pt idx="19">
                  <c:v>14.229333333333347</c:v>
                </c:pt>
                <c:pt idx="20">
                  <c:v>14.129333333333346</c:v>
                </c:pt>
                <c:pt idx="21">
                  <c:v>14.029333333333344</c:v>
                </c:pt>
                <c:pt idx="22">
                  <c:v>13.92933333333335</c:v>
                </c:pt>
                <c:pt idx="23">
                  <c:v>13.829333333333349</c:v>
                </c:pt>
                <c:pt idx="24">
                  <c:v>13.729333333333347</c:v>
                </c:pt>
                <c:pt idx="25">
                  <c:v>13.629333333333346</c:v>
                </c:pt>
                <c:pt idx="26">
                  <c:v>13.529333333333344</c:v>
                </c:pt>
                <c:pt idx="27">
                  <c:v>13.42933333333335</c:v>
                </c:pt>
                <c:pt idx="28">
                  <c:v>13.329333333333349</c:v>
                </c:pt>
                <c:pt idx="29">
                  <c:v>13.229333333333347</c:v>
                </c:pt>
                <c:pt idx="30">
                  <c:v>13.129333333333346</c:v>
                </c:pt>
                <c:pt idx="31">
                  <c:v>13.029333333333344</c:v>
                </c:pt>
                <c:pt idx="32">
                  <c:v>12.92933333333335</c:v>
                </c:pt>
                <c:pt idx="33">
                  <c:v>12.829333333333349</c:v>
                </c:pt>
                <c:pt idx="34">
                  <c:v>12.729333333333347</c:v>
                </c:pt>
                <c:pt idx="35">
                  <c:v>12.629333333333346</c:v>
                </c:pt>
                <c:pt idx="36">
                  <c:v>12.529333333333344</c:v>
                </c:pt>
                <c:pt idx="37">
                  <c:v>12.42933333333335</c:v>
                </c:pt>
                <c:pt idx="38">
                  <c:v>12.329333333333349</c:v>
                </c:pt>
                <c:pt idx="39">
                  <c:v>12.229333333333347</c:v>
                </c:pt>
                <c:pt idx="40">
                  <c:v>12.129333333333346</c:v>
                </c:pt>
                <c:pt idx="41">
                  <c:v>12.029333333333344</c:v>
                </c:pt>
                <c:pt idx="42">
                  <c:v>11.92933333333335</c:v>
                </c:pt>
                <c:pt idx="43">
                  <c:v>11.829333333333349</c:v>
                </c:pt>
                <c:pt idx="44">
                  <c:v>11.729333333333347</c:v>
                </c:pt>
                <c:pt idx="45">
                  <c:v>11.629333333333346</c:v>
                </c:pt>
                <c:pt idx="46">
                  <c:v>11.529333333333344</c:v>
                </c:pt>
                <c:pt idx="47">
                  <c:v>11.42933333333335</c:v>
                </c:pt>
                <c:pt idx="48">
                  <c:v>11.329333333333349</c:v>
                </c:pt>
                <c:pt idx="49">
                  <c:v>11.229333333333347</c:v>
                </c:pt>
                <c:pt idx="50">
                  <c:v>11.129333333333346</c:v>
                </c:pt>
                <c:pt idx="51">
                  <c:v>11.029333333333344</c:v>
                </c:pt>
                <c:pt idx="52">
                  <c:v>10.92933333333335</c:v>
                </c:pt>
                <c:pt idx="53">
                  <c:v>10.829333333333349</c:v>
                </c:pt>
                <c:pt idx="54">
                  <c:v>10.729333333333347</c:v>
                </c:pt>
                <c:pt idx="55">
                  <c:v>10.629333333333346</c:v>
                </c:pt>
                <c:pt idx="56">
                  <c:v>10.529333333333344</c:v>
                </c:pt>
                <c:pt idx="57">
                  <c:v>10.42933333333335</c:v>
                </c:pt>
                <c:pt idx="58">
                  <c:v>10.329333333333349</c:v>
                </c:pt>
                <c:pt idx="59">
                  <c:v>10.229333333333347</c:v>
                </c:pt>
                <c:pt idx="60">
                  <c:v>10.129333333333346</c:v>
                </c:pt>
                <c:pt idx="61">
                  <c:v>10.029333333333344</c:v>
                </c:pt>
                <c:pt idx="62">
                  <c:v>9.92933333333335</c:v>
                </c:pt>
                <c:pt idx="63">
                  <c:v>9.8293333333333486</c:v>
                </c:pt>
                <c:pt idx="64">
                  <c:v>9.7293333333333472</c:v>
                </c:pt>
                <c:pt idx="65">
                  <c:v>9.6293333333333457</c:v>
                </c:pt>
                <c:pt idx="66">
                  <c:v>9.5293333333333443</c:v>
                </c:pt>
                <c:pt idx="67">
                  <c:v>9.42933333333335</c:v>
                </c:pt>
                <c:pt idx="68">
                  <c:v>9.3293333333333486</c:v>
                </c:pt>
                <c:pt idx="69">
                  <c:v>9.2293333333333472</c:v>
                </c:pt>
                <c:pt idx="70">
                  <c:v>9.1293333333333457</c:v>
                </c:pt>
                <c:pt idx="71">
                  <c:v>9.0293333333333443</c:v>
                </c:pt>
                <c:pt idx="72">
                  <c:v>8.92933333333335</c:v>
                </c:pt>
                <c:pt idx="73">
                  <c:v>8.8293333333333486</c:v>
                </c:pt>
                <c:pt idx="74">
                  <c:v>8.7293333333333472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5-49E1-A895-5EE95C6B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02688"/>
        <c:axId val="598054976"/>
      </c:scatterChart>
      <c:valAx>
        <c:axId val="710102688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2000">
                    <a:solidFill>
                      <a:schemeClr val="tx1"/>
                    </a:solidFill>
                  </a:rPr>
                  <a:t>Time/s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54976"/>
        <c:crosses val="autoZero"/>
        <c:crossBetween val="midCat"/>
      </c:valAx>
      <c:valAx>
        <c:axId val="598054976"/>
        <c:scaling>
          <c:orientation val="minMax"/>
          <c:max val="2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="0" i="1" u="none" strike="noStrike" baseline="0">
                    <a:solidFill>
                      <a:schemeClr val="tx1"/>
                    </a:solidFill>
                    <a:effectLst/>
                  </a:rPr>
                  <a:t>Δ</a:t>
                </a:r>
                <a:r>
                  <a:rPr lang="en-SG" sz="2000" b="0" i="1" u="none" strike="noStrike" baseline="0">
                    <a:solidFill>
                      <a:schemeClr val="tx1"/>
                    </a:solidFill>
                    <a:effectLst/>
                  </a:rPr>
                  <a:t>T</a:t>
                </a:r>
                <a:r>
                  <a:rPr lang="en-SG" sz="2000" baseline="0">
                    <a:solidFill>
                      <a:schemeClr val="tx1"/>
                    </a:solidFill>
                  </a:rPr>
                  <a:t>/K</a:t>
                </a:r>
                <a:endParaRPr lang="en-SG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02688"/>
        <c:crosses val="autoZero"/>
        <c:crossBetween val="midCat"/>
        <c:majorUnit val="5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565146</xdr:colOff>
      <xdr:row>1</xdr:row>
      <xdr:rowOff>97367</xdr:rowOff>
    </xdr:from>
    <xdr:to>
      <xdr:col>17</xdr:col>
      <xdr:colOff>368297</xdr:colOff>
      <xdr:row>26</xdr:row>
      <xdr:rowOff>141817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AD6095-F010-44B8-9190-2F0D1DA66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95253</xdr:colOff>
      <xdr:row>30</xdr:row>
      <xdr:rowOff>61384</xdr:rowOff>
    </xdr:from>
    <xdr:to>
      <xdr:col>18</xdr:col>
      <xdr:colOff>402166</xdr:colOff>
      <xdr:row>58</xdr:row>
      <xdr:rowOff>105834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6F57D2-0414-4655-BB6A-20360E75C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1"/>
  <sheetViews>
    <sheetView workbookViewId="0">
      <pane ySplit="1" topLeftCell="A29" activePane="bottomLeft" state="frozen"/>
      <selection pane="bottomLeft" activeCell="Q29" sqref="Q29"/>
    </sheetView>
  </sheetViews>
  <sheetFormatPr defaultRowHeight="14.35" x14ac:dyDescent="0.5"/>
  <cols>
    <col min="1" max="2" width="8.87890625" style="2"/>
    <col min="3" max="3" width="8.87890625" style="1"/>
    <col min="5" max="5" width="8.87890625" style="1"/>
    <col min="7" max="7" width="15.64453125" customWidth="1"/>
  </cols>
  <sheetData>
    <row r="1" spans="1:7" x14ac:dyDescent="0.5">
      <c r="A1" s="2" t="s">
        <v>0</v>
      </c>
      <c r="B1" s="2" t="s">
        <v>1</v>
      </c>
      <c r="C1" s="1" t="s">
        <v>3</v>
      </c>
      <c r="D1" t="s">
        <v>2</v>
      </c>
      <c r="E1" s="1" t="s">
        <v>5</v>
      </c>
      <c r="F1" t="s">
        <v>4</v>
      </c>
    </row>
    <row r="2" spans="1:7" x14ac:dyDescent="0.5">
      <c r="A2" s="2">
        <v>42.7</v>
      </c>
      <c r="B2" s="2">
        <v>26.3</v>
      </c>
      <c r="C2" s="1">
        <v>16.57</v>
      </c>
      <c r="D2">
        <v>0</v>
      </c>
      <c r="E2" s="1">
        <f>C2+D2*60-16.57</f>
        <v>0</v>
      </c>
      <c r="F2" s="2">
        <f>A2-$G$2</f>
        <v>16.42933333333335</v>
      </c>
      <c r="G2" s="4">
        <f>AVERAGE(B:B)</f>
        <v>26.270666666666653</v>
      </c>
    </row>
    <row r="3" spans="1:7" x14ac:dyDescent="0.5">
      <c r="A3" s="2">
        <v>42.6</v>
      </c>
      <c r="B3" s="2">
        <v>26.3</v>
      </c>
      <c r="C3" s="1">
        <v>16.93</v>
      </c>
      <c r="D3">
        <v>0</v>
      </c>
      <c r="E3" s="1">
        <f t="shared" ref="E3:E76" si="0">C3+D3*60-16.57</f>
        <v>0.35999999999999943</v>
      </c>
      <c r="F3" s="2">
        <f t="shared" ref="F3:F66" si="1">A3-$G$2</f>
        <v>16.329333333333349</v>
      </c>
    </row>
    <row r="4" spans="1:7" x14ac:dyDescent="0.5">
      <c r="A4" s="2">
        <v>42.4</v>
      </c>
      <c r="B4" s="2">
        <v>26.3</v>
      </c>
      <c r="C4" s="1">
        <v>18</v>
      </c>
      <c r="D4">
        <v>0</v>
      </c>
      <c r="E4" s="1">
        <f t="shared" si="0"/>
        <v>1.4299999999999997</v>
      </c>
      <c r="F4" s="2">
        <f t="shared" si="1"/>
        <v>16.129333333333346</v>
      </c>
    </row>
    <row r="5" spans="1:7" x14ac:dyDescent="0.5">
      <c r="A5" s="2">
        <v>42.2</v>
      </c>
      <c r="B5" s="2">
        <v>26.3</v>
      </c>
      <c r="C5" s="1">
        <v>18.77</v>
      </c>
      <c r="D5">
        <v>0</v>
      </c>
      <c r="E5" s="1">
        <f t="shared" si="0"/>
        <v>2.1999999999999993</v>
      </c>
      <c r="F5" s="2">
        <f t="shared" si="1"/>
        <v>15.92933333333335</v>
      </c>
    </row>
    <row r="6" spans="1:7" x14ac:dyDescent="0.5">
      <c r="A6" s="2">
        <v>42</v>
      </c>
      <c r="B6" s="2">
        <v>26.3</v>
      </c>
      <c r="C6" s="1">
        <v>19.66</v>
      </c>
      <c r="D6">
        <v>0</v>
      </c>
      <c r="E6" s="1">
        <f t="shared" si="0"/>
        <v>3.09</v>
      </c>
      <c r="F6" s="2">
        <f t="shared" si="1"/>
        <v>15.729333333333347</v>
      </c>
    </row>
    <row r="7" spans="1:7" x14ac:dyDescent="0.5">
      <c r="A7" s="2">
        <v>41.9</v>
      </c>
      <c r="B7" s="2">
        <v>26.3</v>
      </c>
      <c r="C7" s="1">
        <v>20.68</v>
      </c>
      <c r="D7">
        <v>0</v>
      </c>
      <c r="E7" s="1">
        <f t="shared" si="0"/>
        <v>4.1099999999999994</v>
      </c>
      <c r="F7" s="2">
        <f t="shared" si="1"/>
        <v>15.629333333333346</v>
      </c>
    </row>
    <row r="8" spans="1:7" x14ac:dyDescent="0.5">
      <c r="A8" s="2">
        <v>41.8</v>
      </c>
      <c r="B8" s="2">
        <v>26.2</v>
      </c>
      <c r="C8" s="1">
        <v>21.49</v>
      </c>
      <c r="D8">
        <v>0</v>
      </c>
      <c r="E8" s="1">
        <f t="shared" si="0"/>
        <v>4.9199999999999982</v>
      </c>
      <c r="F8" s="2">
        <f t="shared" si="1"/>
        <v>15.529333333333344</v>
      </c>
    </row>
    <row r="9" spans="1:7" x14ac:dyDescent="0.5">
      <c r="A9" s="2">
        <v>41.7</v>
      </c>
      <c r="B9" s="2">
        <v>26.2</v>
      </c>
      <c r="C9" s="1">
        <v>22.53</v>
      </c>
      <c r="D9">
        <v>0</v>
      </c>
      <c r="E9" s="1">
        <f t="shared" si="0"/>
        <v>5.9600000000000009</v>
      </c>
      <c r="F9" s="2">
        <f t="shared" si="1"/>
        <v>15.42933333333335</v>
      </c>
    </row>
    <row r="10" spans="1:7" x14ac:dyDescent="0.5">
      <c r="A10" s="2">
        <v>41.6</v>
      </c>
      <c r="B10" s="2">
        <v>26.2</v>
      </c>
      <c r="C10" s="1">
        <v>23.54</v>
      </c>
      <c r="D10">
        <v>0</v>
      </c>
      <c r="E10" s="1">
        <f t="shared" si="0"/>
        <v>6.9699999999999989</v>
      </c>
      <c r="F10" s="2">
        <f t="shared" si="1"/>
        <v>15.329333333333349</v>
      </c>
    </row>
    <row r="11" spans="1:7" x14ac:dyDescent="0.5">
      <c r="A11" s="2">
        <v>41.5</v>
      </c>
      <c r="B11" s="2">
        <v>26.2</v>
      </c>
      <c r="C11" s="1">
        <v>24.41</v>
      </c>
      <c r="D11">
        <v>0</v>
      </c>
      <c r="E11" s="1">
        <f t="shared" si="0"/>
        <v>7.84</v>
      </c>
      <c r="F11" s="2">
        <f t="shared" si="1"/>
        <v>15.229333333333347</v>
      </c>
    </row>
    <row r="12" spans="1:7" x14ac:dyDescent="0.5">
      <c r="A12" s="2">
        <v>41.4</v>
      </c>
      <c r="B12" s="2">
        <v>26.3</v>
      </c>
      <c r="C12" s="1">
        <v>26.25</v>
      </c>
      <c r="D12">
        <v>0</v>
      </c>
      <c r="E12" s="1">
        <f t="shared" si="0"/>
        <v>9.68</v>
      </c>
      <c r="F12" s="2">
        <f t="shared" si="1"/>
        <v>15.129333333333346</v>
      </c>
    </row>
    <row r="13" spans="1:7" x14ac:dyDescent="0.5">
      <c r="A13" s="2">
        <v>41.3</v>
      </c>
      <c r="B13" s="2">
        <v>26.3</v>
      </c>
      <c r="C13" s="1">
        <v>27.23</v>
      </c>
      <c r="D13">
        <v>0</v>
      </c>
      <c r="E13" s="1">
        <f t="shared" si="0"/>
        <v>10.66</v>
      </c>
      <c r="F13" s="2">
        <f t="shared" si="1"/>
        <v>15.029333333333344</v>
      </c>
    </row>
    <row r="14" spans="1:7" x14ac:dyDescent="0.5">
      <c r="A14" s="2">
        <v>41.2</v>
      </c>
      <c r="B14" s="2">
        <v>26.3</v>
      </c>
      <c r="C14" s="1">
        <v>29.17</v>
      </c>
      <c r="D14">
        <v>0</v>
      </c>
      <c r="E14" s="1">
        <f t="shared" si="0"/>
        <v>12.600000000000001</v>
      </c>
      <c r="F14" s="2">
        <f t="shared" si="1"/>
        <v>14.92933333333335</v>
      </c>
    </row>
    <row r="15" spans="1:7" x14ac:dyDescent="0.5">
      <c r="A15" s="2">
        <v>41.1</v>
      </c>
      <c r="B15" s="2">
        <v>26.3</v>
      </c>
      <c r="C15" s="1">
        <v>30.07</v>
      </c>
      <c r="D15">
        <v>0</v>
      </c>
      <c r="E15" s="1">
        <f t="shared" si="0"/>
        <v>13.5</v>
      </c>
      <c r="F15" s="2">
        <f t="shared" si="1"/>
        <v>14.829333333333349</v>
      </c>
    </row>
    <row r="16" spans="1:7" x14ac:dyDescent="0.5">
      <c r="A16" s="2">
        <v>41</v>
      </c>
      <c r="B16" s="2">
        <v>26.3</v>
      </c>
      <c r="C16" s="1">
        <v>30.85</v>
      </c>
      <c r="D16">
        <v>0</v>
      </c>
      <c r="E16" s="1">
        <f t="shared" si="0"/>
        <v>14.280000000000001</v>
      </c>
      <c r="F16" s="2">
        <f t="shared" si="1"/>
        <v>14.729333333333347</v>
      </c>
    </row>
    <row r="17" spans="1:6" x14ac:dyDescent="0.5">
      <c r="A17" s="2">
        <v>40.9</v>
      </c>
      <c r="B17" s="2">
        <v>26.3</v>
      </c>
      <c r="C17" s="1">
        <v>31.93</v>
      </c>
      <c r="D17">
        <v>0</v>
      </c>
      <c r="E17" s="1">
        <f t="shared" si="0"/>
        <v>15.36</v>
      </c>
      <c r="F17" s="2">
        <f t="shared" si="1"/>
        <v>14.629333333333346</v>
      </c>
    </row>
    <row r="18" spans="1:6" x14ac:dyDescent="0.5">
      <c r="A18" s="2">
        <v>40.799999999999997</v>
      </c>
      <c r="B18" s="2">
        <v>26.3</v>
      </c>
      <c r="C18" s="1">
        <v>32.78</v>
      </c>
      <c r="D18">
        <v>0</v>
      </c>
      <c r="E18" s="1">
        <f t="shared" si="0"/>
        <v>16.21</v>
      </c>
      <c r="F18" s="2">
        <f t="shared" si="1"/>
        <v>14.529333333333344</v>
      </c>
    </row>
    <row r="19" spans="1:6" x14ac:dyDescent="0.5">
      <c r="A19" s="2">
        <v>40.700000000000003</v>
      </c>
      <c r="B19" s="2">
        <v>26.3</v>
      </c>
      <c r="C19" s="1">
        <v>33.76</v>
      </c>
      <c r="D19">
        <v>0</v>
      </c>
      <c r="E19" s="1">
        <f t="shared" si="0"/>
        <v>17.189999999999998</v>
      </c>
      <c r="F19" s="2">
        <f t="shared" si="1"/>
        <v>14.42933333333335</v>
      </c>
    </row>
    <row r="20" spans="1:6" x14ac:dyDescent="0.5">
      <c r="A20" s="2">
        <v>40.6</v>
      </c>
      <c r="B20" s="2">
        <v>26.3</v>
      </c>
      <c r="C20" s="1">
        <v>34.729999999999997</v>
      </c>
      <c r="D20">
        <v>0</v>
      </c>
      <c r="E20" s="1">
        <f t="shared" si="0"/>
        <v>18.159999999999997</v>
      </c>
      <c r="F20" s="2">
        <f t="shared" si="1"/>
        <v>14.329333333333349</v>
      </c>
    </row>
    <row r="21" spans="1:6" x14ac:dyDescent="0.5">
      <c r="A21" s="2">
        <v>40.5</v>
      </c>
      <c r="B21" s="2">
        <v>26.3</v>
      </c>
      <c r="C21" s="1">
        <v>35.630000000000003</v>
      </c>
      <c r="D21">
        <v>0</v>
      </c>
      <c r="E21" s="1">
        <f t="shared" si="0"/>
        <v>19.060000000000002</v>
      </c>
      <c r="F21" s="2">
        <f t="shared" si="1"/>
        <v>14.229333333333347</v>
      </c>
    </row>
    <row r="22" spans="1:6" x14ac:dyDescent="0.5">
      <c r="A22" s="2">
        <v>40.4</v>
      </c>
      <c r="B22" s="2">
        <v>26.3</v>
      </c>
      <c r="C22" s="1">
        <v>37.51</v>
      </c>
      <c r="D22">
        <v>0</v>
      </c>
      <c r="E22" s="1">
        <f t="shared" si="0"/>
        <v>20.939999999999998</v>
      </c>
      <c r="F22" s="2">
        <f t="shared" si="1"/>
        <v>14.129333333333346</v>
      </c>
    </row>
    <row r="23" spans="1:6" x14ac:dyDescent="0.5">
      <c r="A23" s="2">
        <v>40.299999999999997</v>
      </c>
      <c r="B23" s="2">
        <v>26.3</v>
      </c>
      <c r="C23" s="1">
        <v>38.49</v>
      </c>
      <c r="D23">
        <v>0</v>
      </c>
      <c r="E23" s="1">
        <f t="shared" si="0"/>
        <v>21.92</v>
      </c>
      <c r="F23" s="2">
        <f t="shared" si="1"/>
        <v>14.029333333333344</v>
      </c>
    </row>
    <row r="24" spans="1:6" x14ac:dyDescent="0.5">
      <c r="A24" s="2">
        <v>40.200000000000003</v>
      </c>
      <c r="B24" s="2">
        <v>26.3</v>
      </c>
      <c r="C24" s="1">
        <v>40.270000000000003</v>
      </c>
      <c r="D24">
        <v>0</v>
      </c>
      <c r="E24" s="1">
        <f t="shared" si="0"/>
        <v>23.700000000000003</v>
      </c>
      <c r="F24" s="2">
        <f t="shared" si="1"/>
        <v>13.92933333333335</v>
      </c>
    </row>
    <row r="25" spans="1:6" x14ac:dyDescent="0.5">
      <c r="A25" s="2">
        <v>40.1</v>
      </c>
      <c r="B25" s="2">
        <v>26.2</v>
      </c>
      <c r="C25" s="1">
        <v>41.3</v>
      </c>
      <c r="D25">
        <v>0</v>
      </c>
      <c r="E25" s="1">
        <f t="shared" si="0"/>
        <v>24.729999999999997</v>
      </c>
      <c r="F25" s="2">
        <f t="shared" si="1"/>
        <v>13.829333333333349</v>
      </c>
    </row>
    <row r="26" spans="1:6" x14ac:dyDescent="0.5">
      <c r="A26" s="2">
        <v>40</v>
      </c>
      <c r="B26" s="2">
        <v>26.2</v>
      </c>
      <c r="C26" s="1">
        <v>42.12</v>
      </c>
      <c r="D26">
        <v>0</v>
      </c>
      <c r="E26" s="1">
        <f t="shared" si="0"/>
        <v>25.549999999999997</v>
      </c>
      <c r="F26" s="2">
        <f t="shared" si="1"/>
        <v>13.729333333333347</v>
      </c>
    </row>
    <row r="27" spans="1:6" x14ac:dyDescent="0.5">
      <c r="A27" s="2">
        <v>39.9</v>
      </c>
      <c r="B27" s="2">
        <v>26.2</v>
      </c>
      <c r="C27" s="1">
        <v>44.09</v>
      </c>
      <c r="D27">
        <v>0</v>
      </c>
      <c r="E27" s="1">
        <f t="shared" si="0"/>
        <v>27.520000000000003</v>
      </c>
      <c r="F27" s="2">
        <f t="shared" si="1"/>
        <v>13.629333333333346</v>
      </c>
    </row>
    <row r="28" spans="1:6" x14ac:dyDescent="0.5">
      <c r="A28" s="2">
        <v>39.799999999999997</v>
      </c>
      <c r="B28" s="2">
        <v>26.2</v>
      </c>
      <c r="C28" s="1">
        <v>44.91</v>
      </c>
      <c r="D28">
        <v>0</v>
      </c>
      <c r="E28" s="1">
        <f t="shared" si="0"/>
        <v>28.339999999999996</v>
      </c>
      <c r="F28" s="2">
        <f t="shared" si="1"/>
        <v>13.529333333333344</v>
      </c>
    </row>
    <row r="29" spans="1:6" x14ac:dyDescent="0.5">
      <c r="A29" s="2">
        <v>39.700000000000003</v>
      </c>
      <c r="B29" s="2">
        <v>26.3</v>
      </c>
      <c r="C29" s="1">
        <v>46</v>
      </c>
      <c r="D29">
        <v>0</v>
      </c>
      <c r="E29" s="1">
        <f t="shared" si="0"/>
        <v>29.43</v>
      </c>
      <c r="F29" s="2">
        <f t="shared" si="1"/>
        <v>13.42933333333335</v>
      </c>
    </row>
    <row r="30" spans="1:6" x14ac:dyDescent="0.5">
      <c r="A30" s="2">
        <v>39.6</v>
      </c>
      <c r="B30" s="2">
        <v>26.3</v>
      </c>
      <c r="C30" s="1">
        <v>47.82</v>
      </c>
      <c r="D30">
        <v>0</v>
      </c>
      <c r="E30" s="1">
        <f t="shared" si="0"/>
        <v>31.25</v>
      </c>
      <c r="F30" s="2">
        <f t="shared" si="1"/>
        <v>13.329333333333349</v>
      </c>
    </row>
    <row r="31" spans="1:6" x14ac:dyDescent="0.5">
      <c r="A31" s="2">
        <v>39.5</v>
      </c>
      <c r="B31" s="2">
        <v>26.3</v>
      </c>
      <c r="C31" s="1">
        <v>48.31</v>
      </c>
      <c r="D31">
        <v>0</v>
      </c>
      <c r="E31" s="1">
        <f t="shared" si="0"/>
        <v>31.740000000000002</v>
      </c>
      <c r="F31" s="2">
        <f t="shared" si="1"/>
        <v>13.229333333333347</v>
      </c>
    </row>
    <row r="32" spans="1:6" x14ac:dyDescent="0.5">
      <c r="A32" s="2">
        <v>39.4</v>
      </c>
      <c r="B32" s="2">
        <v>26.3</v>
      </c>
      <c r="C32" s="1">
        <v>50.61</v>
      </c>
      <c r="D32">
        <v>0</v>
      </c>
      <c r="E32" s="1">
        <f t="shared" si="0"/>
        <v>34.04</v>
      </c>
      <c r="F32" s="2">
        <f t="shared" si="1"/>
        <v>13.129333333333346</v>
      </c>
    </row>
    <row r="33" spans="1:6" x14ac:dyDescent="0.5">
      <c r="A33" s="2">
        <v>39.299999999999997</v>
      </c>
      <c r="B33" s="2">
        <v>26.3</v>
      </c>
      <c r="C33" s="1">
        <v>51.63</v>
      </c>
      <c r="D33">
        <v>0</v>
      </c>
      <c r="E33" s="1">
        <f t="shared" si="0"/>
        <v>35.06</v>
      </c>
      <c r="F33" s="2">
        <f t="shared" si="1"/>
        <v>13.029333333333344</v>
      </c>
    </row>
    <row r="34" spans="1:6" x14ac:dyDescent="0.5">
      <c r="A34" s="2">
        <v>39.200000000000003</v>
      </c>
      <c r="B34" s="2">
        <v>26.3</v>
      </c>
      <c r="C34" s="1">
        <v>53.43</v>
      </c>
      <c r="D34">
        <v>0</v>
      </c>
      <c r="E34" s="1">
        <f t="shared" si="0"/>
        <v>36.86</v>
      </c>
      <c r="F34" s="2">
        <f t="shared" si="1"/>
        <v>12.92933333333335</v>
      </c>
    </row>
    <row r="35" spans="1:6" x14ac:dyDescent="0.5">
      <c r="A35" s="2">
        <v>39.1</v>
      </c>
      <c r="B35" s="2">
        <v>26.3</v>
      </c>
      <c r="C35" s="1">
        <v>54.36</v>
      </c>
      <c r="D35">
        <v>0</v>
      </c>
      <c r="E35" s="1">
        <f t="shared" si="0"/>
        <v>37.79</v>
      </c>
      <c r="F35" s="2">
        <f t="shared" si="1"/>
        <v>12.829333333333349</v>
      </c>
    </row>
    <row r="36" spans="1:6" x14ac:dyDescent="0.5">
      <c r="A36" s="2">
        <v>39</v>
      </c>
      <c r="B36" s="2">
        <v>26.3</v>
      </c>
      <c r="C36" s="1">
        <v>56.16</v>
      </c>
      <c r="D36">
        <v>0</v>
      </c>
      <c r="E36" s="1">
        <f t="shared" si="0"/>
        <v>39.589999999999996</v>
      </c>
      <c r="F36" s="2">
        <f t="shared" si="1"/>
        <v>12.729333333333347</v>
      </c>
    </row>
    <row r="37" spans="1:6" x14ac:dyDescent="0.5">
      <c r="A37" s="2">
        <v>38.9</v>
      </c>
      <c r="B37" s="2">
        <v>26.3</v>
      </c>
      <c r="C37" s="1">
        <v>58.16</v>
      </c>
      <c r="D37">
        <v>0</v>
      </c>
      <c r="E37" s="1">
        <f t="shared" si="0"/>
        <v>41.589999999999996</v>
      </c>
      <c r="F37" s="2">
        <f t="shared" si="1"/>
        <v>12.629333333333346</v>
      </c>
    </row>
    <row r="38" spans="1:6" x14ac:dyDescent="0.5">
      <c r="A38" s="2">
        <v>38.799999999999997</v>
      </c>
      <c r="B38" s="2">
        <v>26.3</v>
      </c>
      <c r="C38" s="1">
        <v>58.96</v>
      </c>
      <c r="D38">
        <v>0</v>
      </c>
      <c r="E38" s="1">
        <f t="shared" si="0"/>
        <v>42.39</v>
      </c>
      <c r="F38" s="2">
        <f t="shared" si="1"/>
        <v>12.529333333333344</v>
      </c>
    </row>
    <row r="39" spans="1:6" x14ac:dyDescent="0.5">
      <c r="A39" s="2">
        <v>38.700000000000003</v>
      </c>
      <c r="B39" s="2">
        <v>26.3</v>
      </c>
      <c r="C39" s="1">
        <v>59.99</v>
      </c>
      <c r="D39">
        <v>0</v>
      </c>
      <c r="E39" s="1">
        <f t="shared" si="0"/>
        <v>43.42</v>
      </c>
      <c r="F39" s="2">
        <f t="shared" si="1"/>
        <v>12.42933333333335</v>
      </c>
    </row>
    <row r="40" spans="1:6" x14ac:dyDescent="0.5">
      <c r="A40" s="2">
        <v>38.6</v>
      </c>
      <c r="B40" s="2">
        <v>26.2</v>
      </c>
      <c r="C40" s="1">
        <v>1.82</v>
      </c>
      <c r="D40">
        <v>1</v>
      </c>
      <c r="E40" s="1">
        <f t="shared" si="0"/>
        <v>45.25</v>
      </c>
      <c r="F40" s="2">
        <f t="shared" si="1"/>
        <v>12.329333333333349</v>
      </c>
    </row>
    <row r="41" spans="1:6" x14ac:dyDescent="0.5">
      <c r="A41" s="2">
        <v>38.5</v>
      </c>
      <c r="B41" s="2">
        <v>26.2</v>
      </c>
      <c r="C41" s="1">
        <v>2.88</v>
      </c>
      <c r="D41">
        <v>1</v>
      </c>
      <c r="E41" s="1">
        <f t="shared" si="0"/>
        <v>46.31</v>
      </c>
      <c r="F41" s="2">
        <f t="shared" si="1"/>
        <v>12.229333333333347</v>
      </c>
    </row>
    <row r="42" spans="1:6" x14ac:dyDescent="0.5">
      <c r="A42" s="2">
        <v>38.4</v>
      </c>
      <c r="B42" s="2">
        <v>26.2</v>
      </c>
      <c r="C42" s="1">
        <v>4.6100000000000003</v>
      </c>
      <c r="D42">
        <v>1</v>
      </c>
      <c r="E42" s="1">
        <f t="shared" si="0"/>
        <v>48.04</v>
      </c>
      <c r="F42" s="2">
        <f t="shared" si="1"/>
        <v>12.129333333333346</v>
      </c>
    </row>
    <row r="43" spans="1:6" x14ac:dyDescent="0.5">
      <c r="A43" s="2">
        <v>38.299999999999997</v>
      </c>
      <c r="B43" s="2">
        <v>26.3</v>
      </c>
      <c r="C43" s="1">
        <v>6.57</v>
      </c>
      <c r="D43">
        <v>1</v>
      </c>
      <c r="E43" s="1">
        <f t="shared" si="0"/>
        <v>49.999999999999993</v>
      </c>
      <c r="F43" s="2">
        <f t="shared" si="1"/>
        <v>12.029333333333344</v>
      </c>
    </row>
    <row r="44" spans="1:6" x14ac:dyDescent="0.5">
      <c r="A44" s="2">
        <v>38.200000000000003</v>
      </c>
      <c r="B44" s="2">
        <v>26.2</v>
      </c>
      <c r="C44" s="1">
        <v>8.39</v>
      </c>
      <c r="D44">
        <v>1</v>
      </c>
      <c r="E44" s="1">
        <f t="shared" si="0"/>
        <v>51.82</v>
      </c>
      <c r="F44" s="2">
        <f t="shared" si="1"/>
        <v>11.92933333333335</v>
      </c>
    </row>
    <row r="45" spans="1:6" x14ac:dyDescent="0.5">
      <c r="A45" s="2">
        <v>38.1</v>
      </c>
      <c r="B45" s="2">
        <v>26.2</v>
      </c>
      <c r="C45" s="1">
        <v>10.35</v>
      </c>
      <c r="D45">
        <v>1</v>
      </c>
      <c r="E45" s="1">
        <f t="shared" si="0"/>
        <v>53.779999999999994</v>
      </c>
      <c r="F45" s="2">
        <f t="shared" si="1"/>
        <v>11.829333333333349</v>
      </c>
    </row>
    <row r="46" spans="1:6" x14ac:dyDescent="0.5">
      <c r="A46" s="2">
        <v>38</v>
      </c>
      <c r="B46" s="2">
        <v>26.2</v>
      </c>
      <c r="C46" s="1">
        <v>11.19</v>
      </c>
      <c r="D46">
        <v>1</v>
      </c>
      <c r="E46" s="1">
        <f t="shared" si="0"/>
        <v>54.62</v>
      </c>
      <c r="F46" s="2">
        <f t="shared" si="1"/>
        <v>11.729333333333347</v>
      </c>
    </row>
    <row r="47" spans="1:6" x14ac:dyDescent="0.5">
      <c r="A47" s="2">
        <v>37.9</v>
      </c>
      <c r="B47" s="2">
        <v>26.3</v>
      </c>
      <c r="C47" s="1">
        <v>13.14</v>
      </c>
      <c r="D47">
        <v>1</v>
      </c>
      <c r="E47" s="1">
        <f t="shared" si="0"/>
        <v>56.57</v>
      </c>
      <c r="F47" s="2">
        <f t="shared" si="1"/>
        <v>11.629333333333346</v>
      </c>
    </row>
    <row r="48" spans="1:6" x14ac:dyDescent="0.5">
      <c r="A48" s="2">
        <v>37.799999999999997</v>
      </c>
      <c r="B48" s="2">
        <v>26.3</v>
      </c>
      <c r="C48" s="1">
        <v>14.98</v>
      </c>
      <c r="D48">
        <v>1</v>
      </c>
      <c r="E48" s="1">
        <f t="shared" si="0"/>
        <v>58.410000000000004</v>
      </c>
      <c r="F48" s="2">
        <f t="shared" si="1"/>
        <v>11.529333333333344</v>
      </c>
    </row>
    <row r="49" spans="1:11" x14ac:dyDescent="0.5">
      <c r="A49" s="2">
        <v>37.700000000000003</v>
      </c>
      <c r="B49" s="2">
        <v>26.3</v>
      </c>
      <c r="C49" s="1">
        <v>16.93</v>
      </c>
      <c r="D49">
        <v>1</v>
      </c>
      <c r="E49" s="1">
        <f t="shared" si="0"/>
        <v>60.360000000000007</v>
      </c>
      <c r="F49" s="2">
        <f t="shared" si="1"/>
        <v>11.42933333333335</v>
      </c>
      <c r="K49" s="3">
        <v>5.2822530159999997E-3</v>
      </c>
    </row>
    <row r="50" spans="1:11" x14ac:dyDescent="0.5">
      <c r="A50" s="2">
        <v>37.6</v>
      </c>
      <c r="B50" s="2">
        <v>26.3</v>
      </c>
      <c r="C50" s="1">
        <v>18.73</v>
      </c>
      <c r="D50">
        <v>1</v>
      </c>
      <c r="E50" s="1">
        <f t="shared" si="0"/>
        <v>62.160000000000004</v>
      </c>
      <c r="F50" s="2">
        <f t="shared" si="1"/>
        <v>11.329333333333349</v>
      </c>
    </row>
    <row r="51" spans="1:11" x14ac:dyDescent="0.5">
      <c r="A51" s="2">
        <v>37.5</v>
      </c>
      <c r="B51" s="2">
        <v>26.3</v>
      </c>
      <c r="C51" s="1">
        <v>19.77</v>
      </c>
      <c r="D51">
        <v>1</v>
      </c>
      <c r="E51" s="1">
        <f t="shared" si="0"/>
        <v>63.199999999999996</v>
      </c>
      <c r="F51" s="2">
        <f t="shared" si="1"/>
        <v>11.229333333333347</v>
      </c>
    </row>
    <row r="52" spans="1:11" x14ac:dyDescent="0.5">
      <c r="A52" s="2">
        <v>37.4</v>
      </c>
      <c r="B52" s="2">
        <v>26.2</v>
      </c>
      <c r="C52" s="1">
        <v>21.56</v>
      </c>
      <c r="D52">
        <v>1</v>
      </c>
      <c r="E52" s="1">
        <f t="shared" si="0"/>
        <v>64.990000000000009</v>
      </c>
      <c r="F52" s="2">
        <f t="shared" si="1"/>
        <v>11.129333333333346</v>
      </c>
    </row>
    <row r="53" spans="1:11" x14ac:dyDescent="0.5">
      <c r="A53" s="2">
        <v>37.299999999999997</v>
      </c>
      <c r="B53" s="2">
        <v>26.2</v>
      </c>
      <c r="C53" s="1">
        <v>23.44</v>
      </c>
      <c r="D53">
        <v>1</v>
      </c>
      <c r="E53" s="1">
        <f t="shared" si="0"/>
        <v>66.87</v>
      </c>
      <c r="F53" s="2">
        <f t="shared" si="1"/>
        <v>11.029333333333344</v>
      </c>
    </row>
    <row r="54" spans="1:11" x14ac:dyDescent="0.5">
      <c r="A54" s="2">
        <v>37.200000000000003</v>
      </c>
      <c r="B54" s="2">
        <v>26.2</v>
      </c>
      <c r="C54" s="1">
        <v>25.33</v>
      </c>
      <c r="D54">
        <v>1</v>
      </c>
      <c r="E54" s="1">
        <f t="shared" si="0"/>
        <v>68.759999999999991</v>
      </c>
      <c r="F54" s="2">
        <f t="shared" si="1"/>
        <v>10.92933333333335</v>
      </c>
    </row>
    <row r="55" spans="1:11" x14ac:dyDescent="0.5">
      <c r="A55" s="2">
        <v>37.1</v>
      </c>
      <c r="B55" s="2">
        <v>26.3</v>
      </c>
      <c r="C55" s="1">
        <v>27.36</v>
      </c>
      <c r="D55">
        <v>1</v>
      </c>
      <c r="E55" s="1">
        <f t="shared" si="0"/>
        <v>70.789999999999992</v>
      </c>
      <c r="F55" s="2">
        <f t="shared" si="1"/>
        <v>10.829333333333349</v>
      </c>
    </row>
    <row r="56" spans="1:11" x14ac:dyDescent="0.5">
      <c r="A56" s="2">
        <v>37</v>
      </c>
      <c r="B56" s="2">
        <v>26.3</v>
      </c>
      <c r="C56" s="1">
        <v>28.98</v>
      </c>
      <c r="D56">
        <v>1</v>
      </c>
      <c r="E56" s="1">
        <f t="shared" si="0"/>
        <v>72.41</v>
      </c>
      <c r="F56" s="2">
        <f t="shared" si="1"/>
        <v>10.729333333333347</v>
      </c>
    </row>
    <row r="57" spans="1:11" x14ac:dyDescent="0.5">
      <c r="A57" s="2">
        <v>36.9</v>
      </c>
      <c r="B57" s="2">
        <v>26.3</v>
      </c>
      <c r="C57" s="1">
        <v>31.1</v>
      </c>
      <c r="D57">
        <v>1</v>
      </c>
      <c r="E57" s="1">
        <f t="shared" si="0"/>
        <v>74.53</v>
      </c>
      <c r="F57" s="2">
        <f t="shared" si="1"/>
        <v>10.629333333333346</v>
      </c>
    </row>
    <row r="58" spans="1:11" x14ac:dyDescent="0.5">
      <c r="A58" s="2">
        <v>36.799999999999997</v>
      </c>
      <c r="B58" s="2">
        <v>26.3</v>
      </c>
      <c r="C58" s="1">
        <v>32.78</v>
      </c>
      <c r="D58">
        <v>1</v>
      </c>
      <c r="E58" s="1">
        <f t="shared" si="0"/>
        <v>76.210000000000008</v>
      </c>
      <c r="F58" s="2">
        <f t="shared" si="1"/>
        <v>10.529333333333344</v>
      </c>
    </row>
    <row r="59" spans="1:11" x14ac:dyDescent="0.5">
      <c r="A59" s="2">
        <v>36.700000000000003</v>
      </c>
      <c r="B59" s="2">
        <v>26.3</v>
      </c>
      <c r="C59" s="1">
        <v>34.72</v>
      </c>
      <c r="D59">
        <v>1</v>
      </c>
      <c r="E59" s="1">
        <f t="shared" si="0"/>
        <v>78.150000000000006</v>
      </c>
      <c r="F59" s="2">
        <f t="shared" si="1"/>
        <v>10.42933333333335</v>
      </c>
    </row>
    <row r="60" spans="1:11" x14ac:dyDescent="0.5">
      <c r="A60" s="2">
        <v>36.6</v>
      </c>
      <c r="B60" s="2">
        <v>26.3</v>
      </c>
      <c r="C60" s="1">
        <v>36.520000000000003</v>
      </c>
      <c r="D60">
        <v>1</v>
      </c>
      <c r="E60" s="1">
        <f t="shared" si="0"/>
        <v>79.950000000000017</v>
      </c>
      <c r="F60" s="2">
        <f t="shared" si="1"/>
        <v>10.329333333333349</v>
      </c>
    </row>
    <row r="61" spans="1:11" x14ac:dyDescent="0.5">
      <c r="A61" s="2">
        <v>36.5</v>
      </c>
      <c r="B61" s="2">
        <v>26.3</v>
      </c>
      <c r="C61" s="1">
        <v>39.42</v>
      </c>
      <c r="D61">
        <v>1</v>
      </c>
      <c r="E61" s="1">
        <f t="shared" si="0"/>
        <v>82.85</v>
      </c>
      <c r="F61" s="2">
        <f t="shared" si="1"/>
        <v>10.229333333333347</v>
      </c>
    </row>
    <row r="62" spans="1:11" x14ac:dyDescent="0.5">
      <c r="A62" s="2">
        <v>36.4</v>
      </c>
      <c r="B62" s="2">
        <v>26.2</v>
      </c>
      <c r="C62" s="1">
        <v>41.29</v>
      </c>
      <c r="D62">
        <v>1</v>
      </c>
      <c r="E62" s="1">
        <f t="shared" si="0"/>
        <v>84.72</v>
      </c>
      <c r="F62" s="2">
        <f t="shared" si="1"/>
        <v>10.129333333333346</v>
      </c>
    </row>
    <row r="63" spans="1:11" x14ac:dyDescent="0.5">
      <c r="A63" s="2">
        <v>36.299999999999997</v>
      </c>
      <c r="B63" s="2">
        <v>26.2</v>
      </c>
      <c r="C63" s="1">
        <v>43.14</v>
      </c>
      <c r="D63">
        <v>1</v>
      </c>
      <c r="E63" s="1">
        <f t="shared" si="0"/>
        <v>86.57</v>
      </c>
      <c r="F63" s="2">
        <f t="shared" si="1"/>
        <v>10.029333333333344</v>
      </c>
    </row>
    <row r="64" spans="1:11" x14ac:dyDescent="0.5">
      <c r="A64" s="2">
        <v>36.200000000000003</v>
      </c>
      <c r="B64" s="2">
        <v>26.2</v>
      </c>
      <c r="C64" s="1">
        <v>45.02</v>
      </c>
      <c r="D64">
        <v>1</v>
      </c>
      <c r="E64" s="1">
        <f t="shared" si="0"/>
        <v>88.450000000000017</v>
      </c>
      <c r="F64" s="2">
        <f t="shared" si="1"/>
        <v>9.92933333333335</v>
      </c>
    </row>
    <row r="65" spans="1:6" x14ac:dyDescent="0.5">
      <c r="A65" s="2">
        <v>36.1</v>
      </c>
      <c r="B65" s="2">
        <v>26.3</v>
      </c>
      <c r="C65" s="1">
        <v>46.92</v>
      </c>
      <c r="D65">
        <v>1</v>
      </c>
      <c r="E65" s="1">
        <f t="shared" si="0"/>
        <v>90.35</v>
      </c>
      <c r="F65" s="2">
        <f t="shared" si="1"/>
        <v>9.8293333333333486</v>
      </c>
    </row>
    <row r="66" spans="1:6" x14ac:dyDescent="0.5">
      <c r="A66" s="2">
        <v>36</v>
      </c>
      <c r="B66" s="2">
        <v>26.3</v>
      </c>
      <c r="C66" s="1">
        <v>49.66</v>
      </c>
      <c r="D66">
        <v>1</v>
      </c>
      <c r="E66" s="1">
        <f t="shared" si="0"/>
        <v>93.09</v>
      </c>
      <c r="F66" s="2">
        <f t="shared" si="1"/>
        <v>9.7293333333333472</v>
      </c>
    </row>
    <row r="67" spans="1:6" x14ac:dyDescent="0.5">
      <c r="A67" s="2">
        <v>35.9</v>
      </c>
      <c r="B67" s="2">
        <v>26.3</v>
      </c>
      <c r="C67" s="1">
        <v>51.6</v>
      </c>
      <c r="D67">
        <v>1</v>
      </c>
      <c r="E67" s="1">
        <f t="shared" si="0"/>
        <v>95.03</v>
      </c>
      <c r="F67" s="2">
        <f t="shared" ref="F67:F76" si="2">A67-$G$2</f>
        <v>9.6293333333333457</v>
      </c>
    </row>
    <row r="68" spans="1:6" x14ac:dyDescent="0.5">
      <c r="A68" s="2">
        <v>35.799999999999997</v>
      </c>
      <c r="B68" s="2">
        <v>26.3</v>
      </c>
      <c r="C68" s="1">
        <v>53.36</v>
      </c>
      <c r="D68">
        <v>1</v>
      </c>
      <c r="E68" s="1">
        <f t="shared" si="0"/>
        <v>96.789999999999992</v>
      </c>
      <c r="F68" s="2">
        <f t="shared" si="2"/>
        <v>9.5293333333333443</v>
      </c>
    </row>
    <row r="69" spans="1:6" x14ac:dyDescent="0.5">
      <c r="A69" s="2">
        <v>35.700000000000003</v>
      </c>
      <c r="B69" s="2">
        <v>26.3</v>
      </c>
      <c r="C69" s="1">
        <v>56.29</v>
      </c>
      <c r="D69">
        <v>1</v>
      </c>
      <c r="E69" s="1">
        <f t="shared" si="0"/>
        <v>99.72</v>
      </c>
      <c r="F69" s="2">
        <f t="shared" si="2"/>
        <v>9.42933333333335</v>
      </c>
    </row>
    <row r="70" spans="1:6" x14ac:dyDescent="0.5">
      <c r="A70" s="2">
        <v>35.6</v>
      </c>
      <c r="B70" s="2">
        <v>26.3</v>
      </c>
      <c r="C70" s="1">
        <v>59.09</v>
      </c>
      <c r="D70">
        <v>1</v>
      </c>
      <c r="E70" s="1">
        <f t="shared" si="0"/>
        <v>102.52000000000001</v>
      </c>
      <c r="F70" s="2">
        <f t="shared" si="2"/>
        <v>9.3293333333333486</v>
      </c>
    </row>
    <row r="71" spans="1:6" x14ac:dyDescent="0.5">
      <c r="A71" s="2">
        <v>35.5</v>
      </c>
      <c r="B71" s="2">
        <v>26.2</v>
      </c>
      <c r="C71" s="1">
        <v>0.96</v>
      </c>
      <c r="D71">
        <v>2</v>
      </c>
      <c r="E71" s="1">
        <f t="shared" si="0"/>
        <v>104.38999999999999</v>
      </c>
      <c r="F71" s="2">
        <f t="shared" si="2"/>
        <v>9.2293333333333472</v>
      </c>
    </row>
    <row r="72" spans="1:6" x14ac:dyDescent="0.5">
      <c r="A72" s="2">
        <v>35.4</v>
      </c>
      <c r="B72" s="2">
        <v>26.2</v>
      </c>
      <c r="C72" s="1">
        <v>2.81</v>
      </c>
      <c r="D72">
        <v>2</v>
      </c>
      <c r="E72" s="1">
        <f t="shared" si="0"/>
        <v>106.24000000000001</v>
      </c>
      <c r="F72" s="2">
        <f t="shared" si="2"/>
        <v>9.1293333333333457</v>
      </c>
    </row>
    <row r="73" spans="1:6" x14ac:dyDescent="0.5">
      <c r="A73" s="2">
        <v>35.299999999999997</v>
      </c>
      <c r="B73" s="2">
        <v>26.3</v>
      </c>
      <c r="C73" s="1">
        <v>5.62</v>
      </c>
      <c r="D73">
        <v>2</v>
      </c>
      <c r="E73" s="1">
        <f t="shared" si="0"/>
        <v>109.05000000000001</v>
      </c>
      <c r="F73" s="2">
        <f t="shared" si="2"/>
        <v>9.0293333333333443</v>
      </c>
    </row>
    <row r="74" spans="1:6" x14ac:dyDescent="0.5">
      <c r="A74" s="2">
        <v>35.200000000000003</v>
      </c>
      <c r="B74" s="2">
        <v>26.3</v>
      </c>
      <c r="C74" s="1">
        <v>8.44</v>
      </c>
      <c r="D74">
        <v>2</v>
      </c>
      <c r="E74" s="1">
        <f t="shared" si="0"/>
        <v>111.87</v>
      </c>
      <c r="F74" s="2">
        <f t="shared" si="2"/>
        <v>8.92933333333335</v>
      </c>
    </row>
    <row r="75" spans="1:6" x14ac:dyDescent="0.5">
      <c r="A75" s="2">
        <v>35.1</v>
      </c>
      <c r="B75" s="2">
        <v>26.3</v>
      </c>
      <c r="C75" s="1">
        <v>10.33</v>
      </c>
      <c r="D75">
        <v>2</v>
      </c>
      <c r="E75" s="1">
        <f t="shared" si="0"/>
        <v>113.76000000000002</v>
      </c>
      <c r="F75" s="2">
        <f t="shared" si="2"/>
        <v>8.8293333333333486</v>
      </c>
    </row>
    <row r="76" spans="1:6" x14ac:dyDescent="0.5">
      <c r="A76" s="2">
        <v>35</v>
      </c>
      <c r="B76" s="2">
        <v>26.3</v>
      </c>
      <c r="C76" s="1">
        <v>13.03</v>
      </c>
      <c r="D76">
        <v>2</v>
      </c>
      <c r="E76" s="1">
        <f t="shared" si="0"/>
        <v>116.46000000000001</v>
      </c>
      <c r="F76" s="2">
        <f t="shared" si="2"/>
        <v>8.7293333333333472</v>
      </c>
    </row>
    <row r="77" spans="1:6" x14ac:dyDescent="0.5">
      <c r="D77">
        <v>2</v>
      </c>
    </row>
    <row r="78" spans="1:6" x14ac:dyDescent="0.5">
      <c r="D78">
        <v>2</v>
      </c>
    </row>
    <row r="79" spans="1:6" x14ac:dyDescent="0.5">
      <c r="D79">
        <v>2</v>
      </c>
    </row>
    <row r="80" spans="1:6" x14ac:dyDescent="0.5">
      <c r="D80">
        <v>2</v>
      </c>
    </row>
    <row r="81" spans="4:4" x14ac:dyDescent="0.5">
      <c r="D81">
        <v>2</v>
      </c>
    </row>
    <row r="82" spans="4:4" x14ac:dyDescent="0.5">
      <c r="D82">
        <v>2</v>
      </c>
    </row>
    <row r="83" spans="4:4" x14ac:dyDescent="0.5">
      <c r="D83">
        <v>2</v>
      </c>
    </row>
    <row r="84" spans="4:4" x14ac:dyDescent="0.5">
      <c r="D84">
        <v>2</v>
      </c>
    </row>
    <row r="85" spans="4:4" x14ac:dyDescent="0.5">
      <c r="D85">
        <v>2</v>
      </c>
    </row>
    <row r="86" spans="4:4" x14ac:dyDescent="0.5">
      <c r="D86">
        <v>2</v>
      </c>
    </row>
    <row r="87" spans="4:4" x14ac:dyDescent="0.5">
      <c r="D87">
        <v>2</v>
      </c>
    </row>
    <row r="88" spans="4:4" x14ac:dyDescent="0.5">
      <c r="D88">
        <v>2</v>
      </c>
    </row>
    <row r="89" spans="4:4" x14ac:dyDescent="0.5">
      <c r="D89">
        <v>2</v>
      </c>
    </row>
    <row r="90" spans="4:4" x14ac:dyDescent="0.5">
      <c r="D90">
        <v>2</v>
      </c>
    </row>
    <row r="91" spans="4:4" x14ac:dyDescent="0.5">
      <c r="D91">
        <v>2</v>
      </c>
    </row>
    <row r="92" spans="4:4" x14ac:dyDescent="0.5">
      <c r="D92">
        <v>2</v>
      </c>
    </row>
    <row r="93" spans="4:4" x14ac:dyDescent="0.5">
      <c r="D93">
        <v>2</v>
      </c>
    </row>
    <row r="94" spans="4:4" x14ac:dyDescent="0.5">
      <c r="D94">
        <v>2</v>
      </c>
    </row>
    <row r="95" spans="4:4" x14ac:dyDescent="0.5">
      <c r="D95">
        <v>2</v>
      </c>
    </row>
    <row r="96" spans="4:4" x14ac:dyDescent="0.5">
      <c r="D96">
        <v>2</v>
      </c>
    </row>
    <row r="97" spans="4:4" x14ac:dyDescent="0.5">
      <c r="D97">
        <v>2</v>
      </c>
    </row>
    <row r="98" spans="4:4" x14ac:dyDescent="0.5">
      <c r="D98">
        <v>2</v>
      </c>
    </row>
    <row r="99" spans="4:4" x14ac:dyDescent="0.5">
      <c r="D99">
        <v>2</v>
      </c>
    </row>
    <row r="100" spans="4:4" x14ac:dyDescent="0.5">
      <c r="D100">
        <v>2</v>
      </c>
    </row>
    <row r="101" spans="4:4" x14ac:dyDescent="0.5">
      <c r="D101">
        <v>2</v>
      </c>
    </row>
    <row r="102" spans="4:4" x14ac:dyDescent="0.5">
      <c r="D102">
        <v>2</v>
      </c>
    </row>
    <row r="103" spans="4:4" x14ac:dyDescent="0.5">
      <c r="D103">
        <v>2</v>
      </c>
    </row>
    <row r="104" spans="4:4" x14ac:dyDescent="0.5">
      <c r="D104">
        <v>2</v>
      </c>
    </row>
    <row r="105" spans="4:4" x14ac:dyDescent="0.5">
      <c r="D105">
        <v>2</v>
      </c>
    </row>
    <row r="106" spans="4:4" x14ac:dyDescent="0.5">
      <c r="D106">
        <v>2</v>
      </c>
    </row>
    <row r="107" spans="4:4" x14ac:dyDescent="0.5">
      <c r="D107">
        <v>2</v>
      </c>
    </row>
    <row r="108" spans="4:4" x14ac:dyDescent="0.5">
      <c r="D108">
        <v>2</v>
      </c>
    </row>
    <row r="109" spans="4:4" x14ac:dyDescent="0.5">
      <c r="D109">
        <v>2</v>
      </c>
    </row>
    <row r="110" spans="4:4" x14ac:dyDescent="0.5">
      <c r="D110">
        <v>2</v>
      </c>
    </row>
    <row r="111" spans="4:4" x14ac:dyDescent="0.5">
      <c r="D111">
        <v>2</v>
      </c>
    </row>
    <row r="112" spans="4:4" x14ac:dyDescent="0.5">
      <c r="D112">
        <v>2</v>
      </c>
    </row>
    <row r="113" spans="4:4" x14ac:dyDescent="0.5">
      <c r="D113">
        <v>2</v>
      </c>
    </row>
    <row r="114" spans="4:4" x14ac:dyDescent="0.5">
      <c r="D114">
        <v>2</v>
      </c>
    </row>
    <row r="115" spans="4:4" x14ac:dyDescent="0.5">
      <c r="D115">
        <v>2</v>
      </c>
    </row>
    <row r="116" spans="4:4" x14ac:dyDescent="0.5">
      <c r="D116">
        <v>2</v>
      </c>
    </row>
    <row r="117" spans="4:4" x14ac:dyDescent="0.5">
      <c r="D117">
        <v>2</v>
      </c>
    </row>
    <row r="118" spans="4:4" x14ac:dyDescent="0.5">
      <c r="D118">
        <v>2</v>
      </c>
    </row>
    <row r="119" spans="4:4" x14ac:dyDescent="0.5">
      <c r="D119">
        <v>2</v>
      </c>
    </row>
    <row r="120" spans="4:4" x14ac:dyDescent="0.5">
      <c r="D120">
        <v>2</v>
      </c>
    </row>
    <row r="121" spans="4:4" x14ac:dyDescent="0.5">
      <c r="D121">
        <v>2</v>
      </c>
    </row>
    <row r="122" spans="4:4" x14ac:dyDescent="0.5">
      <c r="D122">
        <v>2</v>
      </c>
    </row>
    <row r="123" spans="4:4" x14ac:dyDescent="0.5">
      <c r="D123">
        <v>2</v>
      </c>
    </row>
    <row r="124" spans="4:4" x14ac:dyDescent="0.5">
      <c r="D124">
        <v>2</v>
      </c>
    </row>
    <row r="125" spans="4:4" x14ac:dyDescent="0.5">
      <c r="D125">
        <v>2</v>
      </c>
    </row>
    <row r="126" spans="4:4" x14ac:dyDescent="0.5">
      <c r="D126">
        <v>2</v>
      </c>
    </row>
    <row r="127" spans="4:4" x14ac:dyDescent="0.5">
      <c r="D127">
        <v>2</v>
      </c>
    </row>
    <row r="128" spans="4:4" x14ac:dyDescent="0.5">
      <c r="D128">
        <v>2</v>
      </c>
    </row>
    <row r="129" spans="4:4" x14ac:dyDescent="0.5">
      <c r="D129">
        <v>2</v>
      </c>
    </row>
    <row r="130" spans="4:4" x14ac:dyDescent="0.5">
      <c r="D130">
        <v>2</v>
      </c>
    </row>
    <row r="131" spans="4:4" x14ac:dyDescent="0.5">
      <c r="D131">
        <v>2</v>
      </c>
    </row>
    <row r="132" spans="4:4" x14ac:dyDescent="0.5">
      <c r="D132">
        <v>2</v>
      </c>
    </row>
    <row r="133" spans="4:4" x14ac:dyDescent="0.5">
      <c r="D133">
        <v>2</v>
      </c>
    </row>
    <row r="134" spans="4:4" x14ac:dyDescent="0.5">
      <c r="D134">
        <v>2</v>
      </c>
    </row>
    <row r="135" spans="4:4" x14ac:dyDescent="0.5">
      <c r="D135">
        <v>2</v>
      </c>
    </row>
    <row r="136" spans="4:4" x14ac:dyDescent="0.5">
      <c r="D136">
        <v>2</v>
      </c>
    </row>
    <row r="137" spans="4:4" x14ac:dyDescent="0.5">
      <c r="D137">
        <v>2</v>
      </c>
    </row>
    <row r="138" spans="4:4" x14ac:dyDescent="0.5">
      <c r="D138">
        <v>2</v>
      </c>
    </row>
    <row r="139" spans="4:4" x14ac:dyDescent="0.5">
      <c r="D139">
        <v>2</v>
      </c>
    </row>
    <row r="140" spans="4:4" x14ac:dyDescent="0.5">
      <c r="D140">
        <v>2</v>
      </c>
    </row>
    <row r="141" spans="4:4" x14ac:dyDescent="0.5">
      <c r="D141">
        <v>2</v>
      </c>
    </row>
    <row r="142" spans="4:4" x14ac:dyDescent="0.5">
      <c r="D142">
        <v>2</v>
      </c>
    </row>
    <row r="143" spans="4:4" x14ac:dyDescent="0.5">
      <c r="D143">
        <v>2</v>
      </c>
    </row>
    <row r="144" spans="4:4" x14ac:dyDescent="0.5">
      <c r="D144">
        <v>2</v>
      </c>
    </row>
    <row r="145" spans="4:4" x14ac:dyDescent="0.5">
      <c r="D145">
        <v>2</v>
      </c>
    </row>
    <row r="146" spans="4:4" x14ac:dyDescent="0.5">
      <c r="D146">
        <v>2</v>
      </c>
    </row>
    <row r="147" spans="4:4" x14ac:dyDescent="0.5">
      <c r="D147">
        <v>2</v>
      </c>
    </row>
    <row r="148" spans="4:4" x14ac:dyDescent="0.5">
      <c r="D148">
        <v>2</v>
      </c>
    </row>
    <row r="149" spans="4:4" x14ac:dyDescent="0.5">
      <c r="D149">
        <v>2</v>
      </c>
    </row>
    <row r="150" spans="4:4" x14ac:dyDescent="0.5">
      <c r="D150">
        <v>2</v>
      </c>
    </row>
    <row r="151" spans="4:4" x14ac:dyDescent="0.5">
      <c r="D151">
        <v>2</v>
      </c>
    </row>
    <row r="152" spans="4:4" x14ac:dyDescent="0.5">
      <c r="D152">
        <v>2</v>
      </c>
    </row>
    <row r="153" spans="4:4" x14ac:dyDescent="0.5">
      <c r="D153">
        <v>2</v>
      </c>
    </row>
    <row r="154" spans="4:4" x14ac:dyDescent="0.5">
      <c r="D154">
        <v>2</v>
      </c>
    </row>
    <row r="155" spans="4:4" x14ac:dyDescent="0.5">
      <c r="D155">
        <v>2</v>
      </c>
    </row>
    <row r="156" spans="4:4" x14ac:dyDescent="0.5">
      <c r="D156">
        <v>2</v>
      </c>
    </row>
    <row r="157" spans="4:4" x14ac:dyDescent="0.5">
      <c r="D157">
        <v>2</v>
      </c>
    </row>
    <row r="158" spans="4:4" x14ac:dyDescent="0.5">
      <c r="D158">
        <v>2</v>
      </c>
    </row>
    <row r="159" spans="4:4" x14ac:dyDescent="0.5">
      <c r="D159">
        <v>2</v>
      </c>
    </row>
    <row r="160" spans="4:4" x14ac:dyDescent="0.5">
      <c r="D160">
        <v>2</v>
      </c>
    </row>
    <row r="161" spans="4:4" x14ac:dyDescent="0.5">
      <c r="D161">
        <v>2</v>
      </c>
    </row>
    <row r="162" spans="4:4" x14ac:dyDescent="0.5">
      <c r="D162">
        <v>2</v>
      </c>
    </row>
    <row r="163" spans="4:4" x14ac:dyDescent="0.5">
      <c r="D163">
        <v>2</v>
      </c>
    </row>
    <row r="164" spans="4:4" x14ac:dyDescent="0.5">
      <c r="D164">
        <v>2</v>
      </c>
    </row>
    <row r="165" spans="4:4" x14ac:dyDescent="0.5">
      <c r="D165">
        <v>2</v>
      </c>
    </row>
    <row r="166" spans="4:4" x14ac:dyDescent="0.5">
      <c r="D166">
        <v>2</v>
      </c>
    </row>
    <row r="167" spans="4:4" x14ac:dyDescent="0.5">
      <c r="D167">
        <v>2</v>
      </c>
    </row>
    <row r="168" spans="4:4" x14ac:dyDescent="0.5">
      <c r="D168">
        <v>2</v>
      </c>
    </row>
    <row r="169" spans="4:4" x14ac:dyDescent="0.5">
      <c r="D169">
        <v>2</v>
      </c>
    </row>
    <row r="170" spans="4:4" x14ac:dyDescent="0.5">
      <c r="D170">
        <v>2</v>
      </c>
    </row>
    <row r="171" spans="4:4" x14ac:dyDescent="0.5">
      <c r="D171">
        <v>2</v>
      </c>
    </row>
    <row r="172" spans="4:4" x14ac:dyDescent="0.5">
      <c r="D172">
        <v>2</v>
      </c>
    </row>
    <row r="173" spans="4:4" x14ac:dyDescent="0.5">
      <c r="D173">
        <v>2</v>
      </c>
    </row>
    <row r="174" spans="4:4" x14ac:dyDescent="0.5">
      <c r="D174">
        <v>2</v>
      </c>
    </row>
    <row r="175" spans="4:4" x14ac:dyDescent="0.5">
      <c r="D175">
        <v>2</v>
      </c>
    </row>
    <row r="176" spans="4:4" x14ac:dyDescent="0.5">
      <c r="D176">
        <v>2</v>
      </c>
    </row>
    <row r="177" spans="4:4" x14ac:dyDescent="0.5">
      <c r="D177">
        <v>2</v>
      </c>
    </row>
    <row r="178" spans="4:4" x14ac:dyDescent="0.5">
      <c r="D178">
        <v>2</v>
      </c>
    </row>
    <row r="179" spans="4:4" x14ac:dyDescent="0.5">
      <c r="D179">
        <v>2</v>
      </c>
    </row>
    <row r="180" spans="4:4" x14ac:dyDescent="0.5">
      <c r="D180">
        <v>2</v>
      </c>
    </row>
    <row r="181" spans="4:4" x14ac:dyDescent="0.5">
      <c r="D181">
        <v>2</v>
      </c>
    </row>
    <row r="182" spans="4:4" x14ac:dyDescent="0.5">
      <c r="D182">
        <v>2</v>
      </c>
    </row>
    <row r="183" spans="4:4" x14ac:dyDescent="0.5">
      <c r="D183">
        <v>2</v>
      </c>
    </row>
    <row r="184" spans="4:4" x14ac:dyDescent="0.5">
      <c r="D184">
        <v>2</v>
      </c>
    </row>
    <row r="185" spans="4:4" x14ac:dyDescent="0.5">
      <c r="D185">
        <v>2</v>
      </c>
    </row>
    <row r="186" spans="4:4" x14ac:dyDescent="0.5">
      <c r="D186">
        <v>2</v>
      </c>
    </row>
    <row r="187" spans="4:4" x14ac:dyDescent="0.5">
      <c r="D187">
        <v>2</v>
      </c>
    </row>
    <row r="188" spans="4:4" x14ac:dyDescent="0.5">
      <c r="D188">
        <v>2</v>
      </c>
    </row>
    <row r="189" spans="4:4" x14ac:dyDescent="0.5">
      <c r="D189">
        <v>2</v>
      </c>
    </row>
    <row r="190" spans="4:4" x14ac:dyDescent="0.5">
      <c r="D190">
        <v>2</v>
      </c>
    </row>
    <row r="191" spans="4:4" x14ac:dyDescent="0.5">
      <c r="D191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C11" sqref="C11"/>
    </sheetView>
  </sheetViews>
  <sheetFormatPr defaultRowHeight="14.35" x14ac:dyDescent="0.5"/>
  <cols>
    <col min="1" max="1" width="17.3515625" bestFit="1" customWidth="1"/>
    <col min="2" max="2" width="35.1171875" bestFit="1" customWidth="1"/>
    <col min="3" max="3" width="19.52734375" customWidth="1"/>
    <col min="7" max="7" width="18.234375" customWidth="1"/>
    <col min="9" max="9" width="13.76171875" customWidth="1"/>
    <col min="10" max="10" width="12.64453125" bestFit="1" customWidth="1"/>
  </cols>
  <sheetData>
    <row r="1" spans="2:11" ht="31" thickBot="1" x14ac:dyDescent="1.05">
      <c r="B1" s="20" t="s">
        <v>40</v>
      </c>
      <c r="C1" s="21"/>
      <c r="D1" s="21"/>
      <c r="E1" s="22"/>
      <c r="F1" s="7"/>
      <c r="G1" s="7"/>
      <c r="H1" s="7"/>
      <c r="I1" s="7"/>
      <c r="J1" s="7"/>
      <c r="K1" s="7"/>
    </row>
    <row r="2" spans="2:11" x14ac:dyDescent="0.5">
      <c r="B2" s="15" t="s">
        <v>9</v>
      </c>
      <c r="C2">
        <v>5.2822530159999997E-3</v>
      </c>
      <c r="D2" s="16"/>
      <c r="E2" s="17"/>
      <c r="I2" t="s">
        <v>24</v>
      </c>
      <c r="J2" t="s">
        <v>25</v>
      </c>
    </row>
    <row r="3" spans="2:11" x14ac:dyDescent="0.5">
      <c r="B3" s="10"/>
      <c r="C3" s="8"/>
      <c r="D3" s="8"/>
      <c r="E3" s="11"/>
      <c r="G3" t="s">
        <v>16</v>
      </c>
      <c r="H3" t="s">
        <v>22</v>
      </c>
      <c r="I3">
        <f>1/($H$17*$C$16*10^-4)</f>
        <v>0.27837473693587356</v>
      </c>
      <c r="J3">
        <f>1/(H18*C16*10^-4)</f>
        <v>9.2791578978624514E-2</v>
      </c>
    </row>
    <row r="4" spans="2:11" x14ac:dyDescent="0.5">
      <c r="B4" s="10" t="s">
        <v>8</v>
      </c>
      <c r="C4" s="8">
        <f>(C2*C12*C10*C11)^-1</f>
        <v>1.5278557904067591</v>
      </c>
      <c r="D4" s="8"/>
      <c r="E4" s="11"/>
      <c r="G4" t="s">
        <v>17</v>
      </c>
      <c r="I4">
        <f>1/$I$3</f>
        <v>3.5922800000000006</v>
      </c>
      <c r="J4">
        <f>1/J3</f>
        <v>10.776840000000002</v>
      </c>
    </row>
    <row r="5" spans="2:11" x14ac:dyDescent="0.5">
      <c r="B5" s="10" t="s">
        <v>36</v>
      </c>
      <c r="C5" s="8">
        <f>C4^-1</f>
        <v>0.6545120333207437</v>
      </c>
      <c r="D5" s="8"/>
      <c r="E5" s="11"/>
    </row>
    <row r="6" spans="2:11" x14ac:dyDescent="0.5">
      <c r="B6" s="10"/>
      <c r="C6" s="8"/>
      <c r="D6" s="8"/>
      <c r="E6" s="11"/>
      <c r="G6" t="s">
        <v>18</v>
      </c>
      <c r="H6" t="s">
        <v>23</v>
      </c>
      <c r="I6">
        <f>C8*10^-3/(H21*C16*10^-4)</f>
        <v>0.49124953576918862</v>
      </c>
      <c r="J6">
        <f>(C8*10^-3)/(H22*C16*10^-4)</f>
        <v>0.43953905831980034</v>
      </c>
    </row>
    <row r="7" spans="2:11" x14ac:dyDescent="0.5">
      <c r="B7" s="10" t="s">
        <v>6</v>
      </c>
      <c r="C7" s="8">
        <v>20</v>
      </c>
      <c r="D7" s="8">
        <v>26.3</v>
      </c>
      <c r="E7" s="11">
        <v>46.8</v>
      </c>
      <c r="G7" t="s">
        <v>19</v>
      </c>
      <c r="I7">
        <f>1/I6</f>
        <v>2.0356253333333338</v>
      </c>
      <c r="J7">
        <f>1/J6</f>
        <v>2.2751106666666669</v>
      </c>
    </row>
    <row r="8" spans="2:11" x14ac:dyDescent="0.5">
      <c r="B8" s="10" t="s">
        <v>7</v>
      </c>
      <c r="C8" s="8">
        <v>1.2</v>
      </c>
      <c r="D8" s="8"/>
      <c r="E8" s="11"/>
      <c r="G8" t="s">
        <v>20</v>
      </c>
      <c r="H8" t="s">
        <v>22</v>
      </c>
      <c r="I8">
        <f>1/(J17*C16*10^-4)</f>
        <v>6.9593684233968389</v>
      </c>
      <c r="J8">
        <f>1/(J18*C16*10^-4)</f>
        <v>3.4796842116984195</v>
      </c>
    </row>
    <row r="9" spans="2:11" x14ac:dyDescent="0.5">
      <c r="B9" s="10"/>
      <c r="C9" s="8"/>
      <c r="D9" s="8"/>
      <c r="E9" s="11"/>
      <c r="G9" t="s">
        <v>21</v>
      </c>
      <c r="I9">
        <f>1/I8</f>
        <v>0.14369120000000002</v>
      </c>
      <c r="J9">
        <f>1/J8</f>
        <v>0.28738240000000004</v>
      </c>
    </row>
    <row r="10" spans="2:11" x14ac:dyDescent="0.5">
      <c r="B10" s="10" t="s">
        <v>10</v>
      </c>
      <c r="C10" s="8">
        <v>30</v>
      </c>
      <c r="D10" s="8"/>
      <c r="E10" s="11"/>
    </row>
    <row r="11" spans="2:11" x14ac:dyDescent="0.5">
      <c r="B11" s="10" t="s">
        <v>11</v>
      </c>
      <c r="C11" s="8">
        <v>0.98809999999999998</v>
      </c>
      <c r="D11" s="8" t="s">
        <v>35</v>
      </c>
      <c r="E11" s="11"/>
      <c r="G11" t="s">
        <v>34</v>
      </c>
      <c r="I11">
        <f>1/(I3+I6+I8)</f>
        <v>0.12938296610169492</v>
      </c>
      <c r="J11">
        <f>1/(J3+J6+J8)</f>
        <v>0.24925132075471704</v>
      </c>
    </row>
    <row r="12" spans="2:11" x14ac:dyDescent="0.5">
      <c r="B12" s="10" t="s">
        <v>15</v>
      </c>
      <c r="C12" s="8">
        <v>4.18</v>
      </c>
      <c r="D12" s="8"/>
      <c r="E12" s="11"/>
    </row>
    <row r="13" spans="2:11" x14ac:dyDescent="0.5">
      <c r="B13" s="10"/>
      <c r="C13" s="8"/>
      <c r="D13" s="8"/>
      <c r="E13" s="11"/>
    </row>
    <row r="14" spans="2:11" x14ac:dyDescent="0.5">
      <c r="B14" s="10" t="s">
        <v>12</v>
      </c>
      <c r="C14" s="9">
        <f>C8*0.001/(C4*(2*(C7*D7+D7*E7)+C7*E7)*0.000001)</f>
        <v>0.17651031983982948</v>
      </c>
      <c r="D14" s="8"/>
      <c r="E14" s="11"/>
    </row>
    <row r="15" spans="2:11" x14ac:dyDescent="0.5">
      <c r="B15" s="10"/>
      <c r="C15" s="8"/>
      <c r="D15" s="8"/>
      <c r="E15" s="11"/>
    </row>
    <row r="16" spans="2:11" x14ac:dyDescent="0.5">
      <c r="B16" s="10" t="s">
        <v>13</v>
      </c>
      <c r="C16" s="8">
        <v>143.69120000000001</v>
      </c>
      <c r="D16" s="8"/>
      <c r="E16" s="11"/>
    </row>
    <row r="17" spans="1:10" x14ac:dyDescent="0.5">
      <c r="B17" s="10"/>
      <c r="C17" s="8"/>
      <c r="D17" s="8"/>
      <c r="E17" s="11"/>
      <c r="G17" s="5" t="s">
        <v>26</v>
      </c>
      <c r="H17">
        <v>250</v>
      </c>
      <c r="I17" t="s">
        <v>28</v>
      </c>
      <c r="J17">
        <v>10</v>
      </c>
    </row>
    <row r="18" spans="1:10" ht="14.7" thickBot="1" x14ac:dyDescent="0.55000000000000004">
      <c r="B18" s="12" t="s">
        <v>14</v>
      </c>
      <c r="C18" s="13">
        <f>C16*(1/C4)/(2*0.01*(C7*D7+C7*E7+D7*E7))</f>
        <v>1.7462533882870432</v>
      </c>
      <c r="D18" s="13"/>
      <c r="E18" s="14"/>
      <c r="G18" t="s">
        <v>27</v>
      </c>
      <c r="H18">
        <v>750</v>
      </c>
      <c r="I18" t="s">
        <v>29</v>
      </c>
      <c r="J18">
        <v>20</v>
      </c>
    </row>
    <row r="19" spans="1:10" x14ac:dyDescent="0.5">
      <c r="G19" t="s">
        <v>30</v>
      </c>
    </row>
    <row r="21" spans="1:10" x14ac:dyDescent="0.5">
      <c r="F21" s="6"/>
      <c r="G21" t="s">
        <v>31</v>
      </c>
      <c r="H21">
        <v>0.17</v>
      </c>
    </row>
    <row r="22" spans="1:10" x14ac:dyDescent="0.5">
      <c r="G22" t="s">
        <v>32</v>
      </c>
      <c r="H22">
        <v>0.19</v>
      </c>
    </row>
    <row r="23" spans="1:10" x14ac:dyDescent="0.5">
      <c r="G23" t="s">
        <v>33</v>
      </c>
    </row>
    <row r="24" spans="1:10" x14ac:dyDescent="0.5">
      <c r="A24" s="19" t="s">
        <v>42</v>
      </c>
      <c r="B24" s="19"/>
      <c r="C24" s="19"/>
    </row>
    <row r="25" spans="1:10" x14ac:dyDescent="0.5">
      <c r="B25" t="s">
        <v>37</v>
      </c>
      <c r="C25" t="s">
        <v>38</v>
      </c>
    </row>
    <row r="26" spans="1:10" x14ac:dyDescent="0.5">
      <c r="A26" t="s">
        <v>39</v>
      </c>
      <c r="B26">
        <v>5.2822530159999997E-3</v>
      </c>
      <c r="C26" s="3">
        <v>2.1810521689999999E-3</v>
      </c>
    </row>
    <row r="27" spans="1:10" x14ac:dyDescent="0.5">
      <c r="A27" t="s">
        <v>41</v>
      </c>
      <c r="B27">
        <v>30</v>
      </c>
      <c r="C27">
        <v>40</v>
      </c>
    </row>
    <row r="28" spans="1:10" x14ac:dyDescent="0.5">
      <c r="A28" t="s">
        <v>43</v>
      </c>
      <c r="B28">
        <v>0.6545120333207437</v>
      </c>
      <c r="C28">
        <v>0.36033232677718402</v>
      </c>
      <c r="D28" s="18">
        <f>B28/C28</f>
        <v>1.8164121969702411</v>
      </c>
    </row>
  </sheetData>
  <mergeCells count="2">
    <mergeCell ref="A24:C24"/>
    <mergeCell ref="B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martin</dc:creator>
  <cp:lastModifiedBy>martin</cp:lastModifiedBy>
  <dcterms:created xsi:type="dcterms:W3CDTF">2017-04-08T14:15:48Z</dcterms:created>
  <dcterms:modified xsi:type="dcterms:W3CDTF">2017-04-13T07:49:40Z</dcterms:modified>
</cp:coreProperties>
</file>