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harts/chart1.xml" ContentType="application/vnd.openxmlformats-officedocument.drawingml.chart+xml"/>
  <Default Extension="rels" ContentType="application/vnd.openxmlformats-package.relationship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820" windowWidth="25440" windowHeight="14860" tabRatio="500"/>
  </bookViews>
  <sheets>
    <sheet name="Data" sheetId="1" r:id="rId1"/>
    <sheet name="BR" sheetId="5" r:id="rId2"/>
  </sheets>
  <definedNames>
    <definedName name="_xlnm.Print_Area" localSheetId="0">Data!$B$1:$V$97</definedName>
    <definedName name="start_may_1" localSheetId="0">Data!#REF!</definedName>
    <definedName name="start_may_1_1" localSheetId="0">Data!$J$17:$J$58</definedName>
  </definedNames>
  <calcPr calcId="130404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D21" i="5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F15"/>
  <c r="E15"/>
  <c r="D15"/>
  <c r="C15"/>
  <c r="F14"/>
  <c r="E14"/>
  <c r="D14"/>
  <c r="C14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F10"/>
  <c r="E10"/>
  <c r="D10"/>
  <c r="C10"/>
  <c r="F9"/>
  <c r="E9"/>
  <c r="D9"/>
  <c r="C9"/>
  <c r="F8"/>
  <c r="E8"/>
  <c r="D8"/>
  <c r="C8"/>
  <c r="F7"/>
  <c r="E7"/>
  <c r="D7"/>
  <c r="C7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F6"/>
  <c r="E6"/>
  <c r="D6"/>
  <c r="B7"/>
  <c r="B8"/>
  <c r="B9"/>
  <c r="A10"/>
  <c r="B10"/>
  <c r="B20"/>
  <c r="B18" i="1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K245"/>
  <c r="L245"/>
  <c r="M245"/>
  <c r="N245"/>
  <c r="K244"/>
  <c r="L244"/>
  <c r="M244"/>
  <c r="N244"/>
  <c r="K243"/>
  <c r="L243"/>
  <c r="M243"/>
  <c r="N243"/>
  <c r="K242"/>
  <c r="L242"/>
  <c r="M242"/>
  <c r="N242"/>
  <c r="K241"/>
  <c r="L241"/>
  <c r="M241"/>
  <c r="N241"/>
  <c r="K240"/>
  <c r="L240"/>
  <c r="M240"/>
  <c r="N240"/>
  <c r="K239"/>
  <c r="L239"/>
  <c r="M239"/>
  <c r="N239"/>
  <c r="K238"/>
  <c r="L238"/>
  <c r="M238"/>
  <c r="N238"/>
  <c r="K237"/>
  <c r="L237"/>
  <c r="M237"/>
  <c r="N237"/>
  <c r="K236"/>
  <c r="L236"/>
  <c r="M236"/>
  <c r="N236"/>
  <c r="K235"/>
  <c r="L235"/>
  <c r="M235"/>
  <c r="N235"/>
  <c r="K234"/>
  <c r="L234"/>
  <c r="M234"/>
  <c r="N234"/>
  <c r="K233"/>
  <c r="L233"/>
  <c r="M233"/>
  <c r="N233"/>
  <c r="K232"/>
  <c r="L232"/>
  <c r="M232"/>
  <c r="N232"/>
  <c r="K231"/>
  <c r="L231"/>
  <c r="M231"/>
  <c r="N231"/>
  <c r="K230"/>
  <c r="L230"/>
  <c r="M230"/>
  <c r="N230"/>
  <c r="K229"/>
  <c r="L229"/>
  <c r="M229"/>
  <c r="N229"/>
  <c r="K228"/>
  <c r="L228"/>
  <c r="M228"/>
  <c r="N228"/>
  <c r="K227"/>
  <c r="L227"/>
  <c r="M227"/>
  <c r="N227"/>
  <c r="K226"/>
  <c r="L226"/>
  <c r="M226"/>
  <c r="N226"/>
  <c r="K225"/>
  <c r="L225"/>
  <c r="M225"/>
  <c r="N225"/>
  <c r="K224"/>
  <c r="L224"/>
  <c r="M224"/>
  <c r="N224"/>
  <c r="K223"/>
  <c r="L223"/>
  <c r="M223"/>
  <c r="N223"/>
  <c r="K222"/>
  <c r="L222"/>
  <c r="M222"/>
  <c r="N222"/>
  <c r="K221"/>
  <c r="L221"/>
  <c r="M221"/>
  <c r="N221"/>
  <c r="K220"/>
  <c r="L220"/>
  <c r="M220"/>
  <c r="N220"/>
  <c r="K219"/>
  <c r="L219"/>
  <c r="M219"/>
  <c r="N219"/>
  <c r="K218"/>
  <c r="L218"/>
  <c r="M218"/>
  <c r="N218"/>
  <c r="K217"/>
  <c r="L217"/>
  <c r="M217"/>
  <c r="N217"/>
  <c r="K216"/>
  <c r="L216"/>
  <c r="M216"/>
  <c r="N216"/>
  <c r="K215"/>
  <c r="L215"/>
  <c r="M215"/>
  <c r="N215"/>
  <c r="K214"/>
  <c r="L214"/>
  <c r="M214"/>
  <c r="N214"/>
  <c r="K213"/>
  <c r="L213"/>
  <c r="M213"/>
  <c r="N213"/>
  <c r="K212"/>
  <c r="L212"/>
  <c r="M212"/>
  <c r="N212"/>
  <c r="K211"/>
  <c r="L211"/>
  <c r="M211"/>
  <c r="N211"/>
  <c r="K210"/>
  <c r="L210"/>
  <c r="M210"/>
  <c r="N210"/>
  <c r="K209"/>
  <c r="L209"/>
  <c r="M209"/>
  <c r="N209"/>
  <c r="K208"/>
  <c r="L208"/>
  <c r="M208"/>
  <c r="N208"/>
  <c r="K207"/>
  <c r="L207"/>
  <c r="M207"/>
  <c r="N207"/>
  <c r="K206"/>
  <c r="L206"/>
  <c r="M206"/>
  <c r="N206"/>
  <c r="K205"/>
  <c r="L205"/>
  <c r="M205"/>
  <c r="N205"/>
  <c r="K204"/>
  <c r="L204"/>
  <c r="M204"/>
  <c r="N204"/>
  <c r="K203"/>
  <c r="L203"/>
  <c r="M203"/>
  <c r="N203"/>
  <c r="K202"/>
  <c r="L202"/>
  <c r="M202"/>
  <c r="N202"/>
  <c r="K201"/>
  <c r="L201"/>
  <c r="M201"/>
  <c r="N201"/>
  <c r="K200"/>
  <c r="L200"/>
  <c r="M200"/>
  <c r="N200"/>
  <c r="K199"/>
  <c r="L199"/>
  <c r="M199"/>
  <c r="N199"/>
  <c r="K198"/>
  <c r="L198"/>
  <c r="M198"/>
  <c r="N198"/>
  <c r="K197"/>
  <c r="L197"/>
  <c r="M197"/>
  <c r="N197"/>
  <c r="K196"/>
  <c r="L196"/>
  <c r="M196"/>
  <c r="N196"/>
  <c r="K195"/>
  <c r="L195"/>
  <c r="M195"/>
  <c r="N195"/>
  <c r="K194"/>
  <c r="L194"/>
  <c r="M194"/>
  <c r="N194"/>
  <c r="K193"/>
  <c r="L193"/>
  <c r="M193"/>
  <c r="N193"/>
  <c r="K192"/>
  <c r="L192"/>
  <c r="M192"/>
  <c r="N192"/>
  <c r="K191"/>
  <c r="L191"/>
  <c r="M191"/>
  <c r="N191"/>
  <c r="K190"/>
  <c r="L190"/>
  <c r="M190"/>
  <c r="N190"/>
  <c r="K189"/>
  <c r="L189"/>
  <c r="M189"/>
  <c r="N189"/>
  <c r="K188"/>
  <c r="L188"/>
  <c r="M188"/>
  <c r="N188"/>
  <c r="K187"/>
  <c r="L187"/>
  <c r="M187"/>
  <c r="N187"/>
  <c r="K186"/>
  <c r="L186"/>
  <c r="M186"/>
  <c r="N186"/>
  <c r="K185"/>
  <c r="L185"/>
  <c r="M185"/>
  <c r="N185"/>
  <c r="K184"/>
  <c r="L184"/>
  <c r="M184"/>
  <c r="N184"/>
  <c r="K183"/>
  <c r="L183"/>
  <c r="M183"/>
  <c r="N183"/>
  <c r="K182"/>
  <c r="L182"/>
  <c r="M182"/>
  <c r="N182"/>
  <c r="K181"/>
  <c r="L181"/>
  <c r="M181"/>
  <c r="N181"/>
  <c r="K180"/>
  <c r="L180"/>
  <c r="M180"/>
  <c r="N180"/>
  <c r="K179"/>
  <c r="L179"/>
  <c r="M179"/>
  <c r="N179"/>
  <c r="K178"/>
  <c r="L178"/>
  <c r="M178"/>
  <c r="N178"/>
  <c r="K177"/>
  <c r="L177"/>
  <c r="M177"/>
  <c r="N177"/>
  <c r="K176"/>
  <c r="L176"/>
  <c r="M176"/>
  <c r="N176"/>
  <c r="K175"/>
  <c r="L175"/>
  <c r="M175"/>
  <c r="N175"/>
  <c r="K174"/>
  <c r="L174"/>
  <c r="M174"/>
  <c r="N174"/>
  <c r="K173"/>
  <c r="L173"/>
  <c r="M173"/>
  <c r="N173"/>
  <c r="K172"/>
  <c r="L172"/>
  <c r="M172"/>
  <c r="N172"/>
  <c r="K171"/>
  <c r="L171"/>
  <c r="M171"/>
  <c r="N171"/>
  <c r="K170"/>
  <c r="L170"/>
  <c r="M170"/>
  <c r="N170"/>
  <c r="K169"/>
  <c r="L169"/>
  <c r="M169"/>
  <c r="N169"/>
  <c r="K168"/>
  <c r="L168"/>
  <c r="M168"/>
  <c r="N168"/>
  <c r="K167"/>
  <c r="L167"/>
  <c r="M167"/>
  <c r="N167"/>
  <c r="K166"/>
  <c r="L166"/>
  <c r="M166"/>
  <c r="N166"/>
  <c r="K165"/>
  <c r="L165"/>
  <c r="M165"/>
  <c r="N165"/>
  <c r="K164"/>
  <c r="L164"/>
  <c r="M164"/>
  <c r="N164"/>
  <c r="K163"/>
  <c r="L163"/>
  <c r="M163"/>
  <c r="N163"/>
  <c r="K162"/>
  <c r="L162"/>
  <c r="M162"/>
  <c r="N162"/>
  <c r="K161"/>
  <c r="L161"/>
  <c r="M161"/>
  <c r="N161"/>
  <c r="K160"/>
  <c r="L160"/>
  <c r="M160"/>
  <c r="N160"/>
  <c r="K159"/>
  <c r="L159"/>
  <c r="M159"/>
  <c r="N159"/>
  <c r="K158"/>
  <c r="L158"/>
  <c r="M158"/>
  <c r="N158"/>
  <c r="K157"/>
  <c r="L157"/>
  <c r="M157"/>
  <c r="N157"/>
  <c r="K156"/>
  <c r="L156"/>
  <c r="M156"/>
  <c r="N156"/>
  <c r="K155"/>
  <c r="L155"/>
  <c r="M155"/>
  <c r="N155"/>
  <c r="K154"/>
  <c r="L154"/>
  <c r="M154"/>
  <c r="N154"/>
  <c r="K153"/>
  <c r="L153"/>
  <c r="M153"/>
  <c r="N153"/>
  <c r="K152"/>
  <c r="L152"/>
  <c r="M152"/>
  <c r="N152"/>
  <c r="K151"/>
  <c r="L151"/>
  <c r="M151"/>
  <c r="N151"/>
  <c r="K150"/>
  <c r="L150"/>
  <c r="M150"/>
  <c r="N150"/>
  <c r="K149"/>
  <c r="L149"/>
  <c r="M149"/>
  <c r="N149"/>
  <c r="K148"/>
  <c r="L148"/>
  <c r="M148"/>
  <c r="N148"/>
  <c r="K147"/>
  <c r="L147"/>
  <c r="M147"/>
  <c r="N147"/>
  <c r="K146"/>
  <c r="L146"/>
  <c r="M146"/>
  <c r="N146"/>
  <c r="K145"/>
  <c r="L145"/>
  <c r="M145"/>
  <c r="N145"/>
  <c r="K144"/>
  <c r="L144"/>
  <c r="M144"/>
  <c r="N144"/>
  <c r="K143"/>
  <c r="L143"/>
  <c r="M143"/>
  <c r="N143"/>
  <c r="K142"/>
  <c r="L142"/>
  <c r="M142"/>
  <c r="N142"/>
  <c r="K141"/>
  <c r="L141"/>
  <c r="M141"/>
  <c r="N141"/>
  <c r="K140"/>
  <c r="L140"/>
  <c r="M140"/>
  <c r="N140"/>
  <c r="K139"/>
  <c r="L139"/>
  <c r="M139"/>
  <c r="N139"/>
  <c r="P139"/>
  <c r="K138"/>
  <c r="L138"/>
  <c r="M138"/>
  <c r="N138"/>
  <c r="P138"/>
  <c r="K137"/>
  <c r="L137"/>
  <c r="M137"/>
  <c r="N137"/>
  <c r="P137"/>
  <c r="K136"/>
  <c r="L136"/>
  <c r="M136"/>
  <c r="N136"/>
  <c r="P136"/>
  <c r="K135"/>
  <c r="L135"/>
  <c r="M135"/>
  <c r="N135"/>
  <c r="P135"/>
  <c r="K134"/>
  <c r="L134"/>
  <c r="M134"/>
  <c r="N134"/>
  <c r="P134"/>
  <c r="K133"/>
  <c r="L133"/>
  <c r="M133"/>
  <c r="N133"/>
  <c r="P133"/>
  <c r="K132"/>
  <c r="L132"/>
  <c r="M132"/>
  <c r="N132"/>
  <c r="P132"/>
  <c r="K131"/>
  <c r="L131"/>
  <c r="M131"/>
  <c r="N131"/>
  <c r="P131"/>
  <c r="K130"/>
  <c r="L130"/>
  <c r="M130"/>
  <c r="N130"/>
  <c r="P130"/>
  <c r="K129"/>
  <c r="L129"/>
  <c r="M129"/>
  <c r="N129"/>
  <c r="P129"/>
  <c r="K128"/>
  <c r="L128"/>
  <c r="M128"/>
  <c r="N128"/>
  <c r="P128"/>
  <c r="K127"/>
  <c r="L127"/>
  <c r="M127"/>
  <c r="N127"/>
  <c r="P127"/>
  <c r="K126"/>
  <c r="L126"/>
  <c r="N126"/>
  <c r="P126"/>
  <c r="M126"/>
  <c r="K125"/>
  <c r="L125"/>
  <c r="N125"/>
  <c r="P125"/>
  <c r="M125"/>
  <c r="K124"/>
  <c r="L124"/>
  <c r="M124"/>
  <c r="N124"/>
  <c r="P124"/>
  <c r="K123"/>
  <c r="L123"/>
  <c r="M123"/>
  <c r="N123"/>
  <c r="P123"/>
  <c r="K122"/>
  <c r="L122"/>
  <c r="M122"/>
  <c r="N122"/>
  <c r="P122"/>
  <c r="K121"/>
  <c r="L121"/>
  <c r="M121"/>
  <c r="N121"/>
  <c r="P121"/>
  <c r="K120"/>
  <c r="L120"/>
  <c r="M120"/>
  <c r="N120"/>
  <c r="P120"/>
  <c r="K119"/>
  <c r="L119"/>
  <c r="M119"/>
  <c r="N119"/>
  <c r="P119"/>
  <c r="K118"/>
  <c r="L118"/>
  <c r="M118"/>
  <c r="N118"/>
  <c r="P118"/>
  <c r="K117"/>
  <c r="L117"/>
  <c r="M117"/>
  <c r="N117"/>
  <c r="P117"/>
  <c r="K116"/>
  <c r="L116"/>
  <c r="M116"/>
  <c r="N116"/>
  <c r="P116"/>
  <c r="K115"/>
  <c r="L115"/>
  <c r="M115"/>
  <c r="N115"/>
  <c r="P115"/>
  <c r="K114"/>
  <c r="L114"/>
  <c r="M114"/>
  <c r="N114"/>
  <c r="P114"/>
  <c r="K113"/>
  <c r="L113"/>
  <c r="M113"/>
  <c r="N113"/>
  <c r="P113"/>
  <c r="K112"/>
  <c r="L112"/>
  <c r="M112"/>
  <c r="N112"/>
  <c r="P112"/>
  <c r="K111"/>
  <c r="L111"/>
  <c r="M111"/>
  <c r="N111"/>
  <c r="P111"/>
  <c r="K110"/>
  <c r="L110"/>
  <c r="M110"/>
  <c r="N110"/>
  <c r="P110"/>
  <c r="K109"/>
  <c r="L109"/>
  <c r="M109"/>
  <c r="N109"/>
  <c r="P109"/>
  <c r="K108"/>
  <c r="L108"/>
  <c r="M108"/>
  <c r="N108"/>
  <c r="P108"/>
  <c r="K107"/>
  <c r="L107"/>
  <c r="N107"/>
  <c r="P107"/>
  <c r="M107"/>
  <c r="K106"/>
  <c r="L106"/>
  <c r="M106"/>
  <c r="N106"/>
  <c r="P106"/>
  <c r="K105"/>
  <c r="L105"/>
  <c r="M105"/>
  <c r="N105"/>
  <c r="P105"/>
  <c r="K104"/>
  <c r="L104"/>
  <c r="M104"/>
  <c r="N104"/>
  <c r="P104"/>
  <c r="K103"/>
  <c r="L103"/>
  <c r="M103"/>
  <c r="N103"/>
  <c r="P103"/>
  <c r="K102"/>
  <c r="L102"/>
  <c r="M102"/>
  <c r="N102"/>
  <c r="P102"/>
  <c r="K101"/>
  <c r="L101"/>
  <c r="M101"/>
  <c r="N101"/>
  <c r="P101"/>
  <c r="K100"/>
  <c r="L100"/>
  <c r="M100"/>
  <c r="N100"/>
  <c r="P100"/>
  <c r="K99"/>
  <c r="L99"/>
  <c r="M99"/>
  <c r="N99"/>
  <c r="P99"/>
  <c r="K98"/>
  <c r="L98"/>
  <c r="M98"/>
  <c r="N98"/>
  <c r="P98"/>
  <c r="K97"/>
  <c r="L97"/>
  <c r="M97"/>
  <c r="N97"/>
  <c r="P97"/>
  <c r="K96"/>
  <c r="L96"/>
  <c r="M96"/>
  <c r="N96"/>
  <c r="P96"/>
  <c r="K95"/>
  <c r="L95"/>
  <c r="M95"/>
  <c r="N95"/>
  <c r="P95"/>
  <c r="K94"/>
  <c r="L94"/>
  <c r="M94"/>
  <c r="N94"/>
  <c r="P94"/>
  <c r="K93"/>
  <c r="L93"/>
  <c r="M93"/>
  <c r="N93"/>
  <c r="P93"/>
  <c r="K92"/>
  <c r="L92"/>
  <c r="M92"/>
  <c r="N92"/>
  <c r="P92"/>
  <c r="K91"/>
  <c r="L91"/>
  <c r="M91"/>
  <c r="N91"/>
  <c r="P91"/>
  <c r="K90"/>
  <c r="L90"/>
  <c r="M90"/>
  <c r="N90"/>
  <c r="P90"/>
  <c r="K89"/>
  <c r="L89"/>
  <c r="M89"/>
  <c r="N89"/>
  <c r="P89"/>
  <c r="K88"/>
  <c r="L88"/>
  <c r="M88"/>
  <c r="N88"/>
  <c r="P88"/>
  <c r="K87"/>
  <c r="L87"/>
  <c r="M87"/>
  <c r="N87"/>
  <c r="P87"/>
  <c r="K86"/>
  <c r="L86"/>
  <c r="M86"/>
  <c r="N86"/>
  <c r="P86"/>
  <c r="K85"/>
  <c r="L85"/>
  <c r="M85"/>
  <c r="N85"/>
  <c r="P85"/>
  <c r="K84"/>
  <c r="L84"/>
  <c r="M84"/>
  <c r="N84"/>
  <c r="P84"/>
  <c r="K83"/>
  <c r="L83"/>
  <c r="M83"/>
  <c r="N83"/>
  <c r="P83"/>
  <c r="K82"/>
  <c r="L82"/>
  <c r="M82"/>
  <c r="N82"/>
  <c r="P82"/>
  <c r="K81"/>
  <c r="L81"/>
  <c r="M81"/>
  <c r="N81"/>
  <c r="P81"/>
  <c r="K80"/>
  <c r="L80"/>
  <c r="M80"/>
  <c r="N80"/>
  <c r="P80"/>
  <c r="K79"/>
  <c r="L79"/>
  <c r="M79"/>
  <c r="N79"/>
  <c r="P79"/>
  <c r="K78"/>
  <c r="L78"/>
  <c r="M78"/>
  <c r="N78"/>
  <c r="P78"/>
  <c r="K77"/>
  <c r="L77"/>
  <c r="M77"/>
  <c r="N77"/>
  <c r="P77"/>
  <c r="K76"/>
  <c r="L76"/>
  <c r="M76"/>
  <c r="N76"/>
  <c r="P76"/>
  <c r="K75"/>
  <c r="L75"/>
  <c r="M75"/>
  <c r="N75"/>
  <c r="P75"/>
  <c r="K74"/>
  <c r="L74"/>
  <c r="M74"/>
  <c r="N74"/>
  <c r="P74"/>
  <c r="K73"/>
  <c r="L73"/>
  <c r="M73"/>
  <c r="N73"/>
  <c r="P73"/>
  <c r="K72"/>
  <c r="L72"/>
  <c r="M72"/>
  <c r="N72"/>
  <c r="P72"/>
  <c r="K71"/>
  <c r="L71"/>
  <c r="M71"/>
  <c r="N71"/>
  <c r="P71"/>
  <c r="K70"/>
  <c r="L70"/>
  <c r="M70"/>
  <c r="N70"/>
  <c r="P70"/>
  <c r="K69"/>
  <c r="L69"/>
  <c r="M69"/>
  <c r="N69"/>
  <c r="P69"/>
  <c r="K68"/>
  <c r="L68"/>
  <c r="M68"/>
  <c r="N68"/>
  <c r="P68"/>
  <c r="K67"/>
  <c r="L67"/>
  <c r="M67"/>
  <c r="N67"/>
  <c r="P67"/>
  <c r="K66"/>
  <c r="L66"/>
  <c r="M66"/>
  <c r="N66"/>
  <c r="P66"/>
  <c r="K65"/>
  <c r="L65"/>
  <c r="M65"/>
  <c r="N65"/>
  <c r="P65"/>
  <c r="K64"/>
  <c r="L64"/>
  <c r="M64"/>
  <c r="N64"/>
  <c r="P64"/>
  <c r="K63"/>
  <c r="L63"/>
  <c r="M63"/>
  <c r="N63"/>
  <c r="P63"/>
  <c r="K62"/>
  <c r="L62"/>
  <c r="M62"/>
  <c r="N62"/>
  <c r="P62"/>
  <c r="K61"/>
  <c r="L61"/>
  <c r="M61"/>
  <c r="N61"/>
  <c r="P61"/>
  <c r="K60"/>
  <c r="L60"/>
  <c r="M60"/>
  <c r="N60"/>
  <c r="P60"/>
  <c r="K59"/>
  <c r="L59"/>
  <c r="M59"/>
  <c r="N59"/>
  <c r="P59"/>
  <c r="K58"/>
  <c r="L58"/>
  <c r="M58"/>
  <c r="N58"/>
  <c r="P58"/>
  <c r="K57"/>
  <c r="L57"/>
  <c r="M57"/>
  <c r="N57"/>
  <c r="P57"/>
  <c r="K56"/>
  <c r="L56"/>
  <c r="M56"/>
  <c r="N56"/>
  <c r="P56"/>
  <c r="K55"/>
  <c r="L55"/>
  <c r="M55"/>
  <c r="N55"/>
  <c r="P55"/>
  <c r="K54"/>
  <c r="L54"/>
  <c r="M54"/>
  <c r="N54"/>
  <c r="P54"/>
  <c r="K53"/>
  <c r="L53"/>
  <c r="M53"/>
  <c r="N53"/>
  <c r="P53"/>
  <c r="D53"/>
  <c r="K52"/>
  <c r="L52"/>
  <c r="M52"/>
  <c r="N52"/>
  <c r="P52"/>
  <c r="D52"/>
  <c r="K51"/>
  <c r="L51"/>
  <c r="M51"/>
  <c r="N51"/>
  <c r="P51"/>
  <c r="D51"/>
  <c r="K50"/>
  <c r="L50"/>
  <c r="M50"/>
  <c r="N50"/>
  <c r="P50"/>
  <c r="D50"/>
  <c r="K49"/>
  <c r="L49"/>
  <c r="M49"/>
  <c r="N49"/>
  <c r="P49"/>
  <c r="D49"/>
  <c r="K48"/>
  <c r="L48"/>
  <c r="M48"/>
  <c r="N48"/>
  <c r="P48"/>
  <c r="D48"/>
  <c r="K47"/>
  <c r="L47"/>
  <c r="M47"/>
  <c r="N47"/>
  <c r="P47"/>
  <c r="D47"/>
  <c r="K46"/>
  <c r="L46"/>
  <c r="M46"/>
  <c r="N46"/>
  <c r="P46"/>
  <c r="D46"/>
  <c r="K45"/>
  <c r="L45"/>
  <c r="M45"/>
  <c r="N45"/>
  <c r="P45"/>
  <c r="D45"/>
  <c r="K44"/>
  <c r="L44"/>
  <c r="M44"/>
  <c r="N44"/>
  <c r="P44"/>
  <c r="D44"/>
  <c r="K43"/>
  <c r="L43"/>
  <c r="M43"/>
  <c r="N43"/>
  <c r="P43"/>
  <c r="D43"/>
  <c r="K42"/>
  <c r="L42"/>
  <c r="M42"/>
  <c r="N42"/>
  <c r="P42"/>
  <c r="D42"/>
  <c r="K41"/>
  <c r="L41"/>
  <c r="M41"/>
  <c r="N41"/>
  <c r="P41"/>
  <c r="D41"/>
  <c r="K40"/>
  <c r="L40"/>
  <c r="M40"/>
  <c r="N40"/>
  <c r="P40"/>
  <c r="D40"/>
  <c r="K39"/>
  <c r="L39"/>
  <c r="M39"/>
  <c r="N39"/>
  <c r="P39"/>
  <c r="D39"/>
  <c r="K38"/>
  <c r="L38"/>
  <c r="M38"/>
  <c r="N38"/>
  <c r="P38"/>
  <c r="D38"/>
  <c r="K37"/>
  <c r="L37"/>
  <c r="M37"/>
  <c r="N37"/>
  <c r="P37"/>
  <c r="K36"/>
  <c r="L36"/>
  <c r="M36"/>
  <c r="N36"/>
  <c r="P36"/>
  <c r="D36"/>
  <c r="K35"/>
  <c r="L35"/>
  <c r="M35"/>
  <c r="N35"/>
  <c r="P35"/>
  <c r="K34"/>
  <c r="L34"/>
  <c r="M34"/>
  <c r="N34"/>
  <c r="P34"/>
  <c r="K33"/>
  <c r="L33"/>
  <c r="M33"/>
  <c r="N33"/>
  <c r="P33"/>
  <c r="K32"/>
  <c r="L32"/>
  <c r="M32"/>
  <c r="N32"/>
  <c r="P32"/>
  <c r="K31"/>
  <c r="L31"/>
  <c r="M31"/>
  <c r="N31"/>
  <c r="P31"/>
  <c r="K30"/>
  <c r="L30"/>
  <c r="M30"/>
  <c r="N30"/>
  <c r="P30"/>
  <c r="K29"/>
  <c r="L29"/>
  <c r="M29"/>
  <c r="N29"/>
  <c r="P29"/>
  <c r="K28"/>
  <c r="L28"/>
  <c r="M28"/>
  <c r="N28"/>
  <c r="P28"/>
  <c r="K27"/>
  <c r="L27"/>
  <c r="M27"/>
  <c r="N27"/>
  <c r="P27"/>
  <c r="K26"/>
  <c r="L26"/>
  <c r="M26"/>
  <c r="N26"/>
  <c r="P26"/>
  <c r="K25"/>
  <c r="L25"/>
  <c r="M25"/>
  <c r="N25"/>
  <c r="P25"/>
  <c r="K24"/>
  <c r="L24"/>
  <c r="M24"/>
  <c r="N24"/>
  <c r="P24"/>
  <c r="K23"/>
  <c r="L23"/>
  <c r="M23"/>
  <c r="N23"/>
  <c r="P23"/>
  <c r="K22"/>
  <c r="L22"/>
  <c r="M22"/>
  <c r="N22"/>
  <c r="P22"/>
  <c r="K21"/>
  <c r="L21"/>
  <c r="M21"/>
  <c r="N21"/>
  <c r="P21"/>
  <c r="K20"/>
  <c r="L20"/>
  <c r="M20"/>
  <c r="N20"/>
  <c r="P20"/>
  <c r="K19"/>
  <c r="L19"/>
  <c r="M19"/>
  <c r="N19"/>
  <c r="P19"/>
  <c r="K18"/>
  <c r="L18"/>
  <c r="M18"/>
  <c r="N18"/>
  <c r="P18"/>
  <c r="K17"/>
  <c r="L17"/>
  <c r="M17"/>
  <c r="N17"/>
  <c r="P17"/>
</calcChain>
</file>

<file path=xl/connections.xml><?xml version="1.0" encoding="utf-8"?>
<connections xmlns="http://schemas.openxmlformats.org/spreadsheetml/2006/main">
  <connection id="1" name="Verbindung1" type="6" refreshedVersion="0">
    <textPr fileType="mac" sourceFile="export:Android:Backup:Matthias:AAPS:AAPS Logs:start-may-1.csv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<sst xmlns="http://schemas.openxmlformats.org/spreadsheetml/2006/main" count="60" uniqueCount="57">
  <si>
    <t>Korrektur im Verhältnis zum Bolus drin war..</t>
    <phoneticPr fontId="4" type="noConversion"/>
  </si>
  <si>
    <t>Zur Graphik:</t>
    <phoneticPr fontId="4" type="noConversion"/>
  </si>
  <si>
    <t>ergeben sie das gewichtete Mittel der Bezugs-TDD (hellblau, durchgezogen)</t>
    <phoneticPr fontId="4" type="noConversion"/>
  </si>
  <si>
    <t xml:space="preserve">Voreingestellt ist 2 (=50% der TDD). </t>
    <phoneticPr fontId="4" type="noConversion"/>
  </si>
  <si>
    <r>
      <t xml:space="preserve">Daten loslegt. </t>
    </r>
    <r>
      <rPr>
        <b/>
        <sz val="8"/>
        <rFont val="Verdana"/>
        <family val="2"/>
      </rPr>
      <t>Da</t>
    </r>
    <r>
      <rPr>
        <sz val="8"/>
        <rFont val="Verdana"/>
        <family val="2"/>
      </rPr>
      <t xml:space="preserve"> musst Du </t>
    </r>
    <r>
      <rPr>
        <b/>
        <sz val="8"/>
        <rFont val="Verdana"/>
        <family val="2"/>
      </rPr>
      <t>nur die TDD in IE eintragen</t>
    </r>
    <r>
      <rPr>
        <sz val="8"/>
        <rFont val="Verdana"/>
        <family val="2"/>
      </rPr>
      <t>.</t>
    </r>
    <phoneticPr fontId="4" type="noConversion"/>
  </si>
  <si>
    <r>
      <t xml:space="preserve">Die </t>
    </r>
    <r>
      <rPr>
        <b/>
        <sz val="8"/>
        <rFont val="Verdana"/>
        <family val="2"/>
      </rPr>
      <t>ersten 14 Tage</t>
    </r>
    <r>
      <rPr>
        <sz val="8"/>
        <rFont val="Verdana"/>
        <family val="2"/>
      </rPr>
      <t xml:space="preserve"> sind Vorlauf, damit die Graphik mit sinnvollen</t>
    </r>
    <phoneticPr fontId="4" type="noConversion"/>
  </si>
  <si>
    <t>Ab Zeile 31 gilt:</t>
    <phoneticPr fontId="4" type="noConversion"/>
  </si>
  <si>
    <r>
      <t>J:</t>
    </r>
    <r>
      <rPr>
        <sz val="8"/>
        <rFont val="Verdana"/>
        <family val="2"/>
      </rPr>
      <t xml:space="preserve"> Einzige Spalte, die Du eingeben</t>
    </r>
    <r>
      <rPr>
        <i/>
        <sz val="8"/>
        <rFont val="Verdana"/>
      </rPr>
      <t xml:space="preserve"> musst</t>
    </r>
    <r>
      <rPr>
        <sz val="8"/>
        <rFont val="Verdana"/>
        <family val="2"/>
      </rPr>
      <t xml:space="preserve">: </t>
    </r>
    <r>
      <rPr>
        <b/>
        <sz val="8"/>
        <rFont val="Verdana"/>
        <family val="2"/>
      </rPr>
      <t>TDD</t>
    </r>
    <phoneticPr fontId="4" type="noConversion"/>
  </si>
  <si>
    <t xml:space="preserve">war mit H (als Korrekturinsulin) hilfreich, um zu sehen wieviel </t>
    <phoneticPr fontId="4" type="noConversion"/>
  </si>
  <si>
    <t>TDD</t>
    <phoneticPr fontId="4" type="noConversion"/>
  </si>
  <si>
    <t xml:space="preserve">der Störgrößen nicht in der Graphik. War für Bolus vorgesehen, Darstellung </t>
    <phoneticPr fontId="4" type="noConversion"/>
  </si>
  <si>
    <t>(Meistens hat das Korrekturinsulin die TDD hochgetrieben, weniger die geplanten Bolus.)</t>
    <phoneticPr fontId="4" type="noConversion"/>
  </si>
  <si>
    <t>Korr.</t>
    <phoneticPr fontId="4" type="noConversion"/>
  </si>
  <si>
    <t>Basal</t>
    <phoneticPr fontId="4" type="noConversion"/>
  </si>
  <si>
    <r>
      <t>H:</t>
    </r>
    <r>
      <rPr>
        <sz val="8"/>
        <rFont val="Verdana"/>
        <family val="2"/>
      </rPr>
      <t xml:space="preserve"> Störgrößen (Vorschlag: Korrekturinsulin, soweit isolierbar)</t>
    </r>
    <phoneticPr fontId="4" type="noConversion"/>
  </si>
  <si>
    <r>
      <t>Q:</t>
    </r>
    <r>
      <rPr>
        <sz val="8"/>
        <rFont val="Verdana"/>
        <family val="2"/>
      </rPr>
      <t xml:space="preserve"> einbuchstabige Kürzel für besondere Ereignisse (bis zu 2 </t>
    </r>
    <phoneticPr fontId="4" type="noConversion"/>
  </si>
  <si>
    <r>
      <t>17B:</t>
    </r>
    <r>
      <rPr>
        <sz val="8"/>
        <rFont val="Verdana"/>
        <family val="2"/>
      </rPr>
      <t xml:space="preserve"> hier trägst Du das Datum des ersten Tages, für das Du </t>
    </r>
    <phoneticPr fontId="4" type="noConversion"/>
  </si>
  <si>
    <t>Bezugs BR</t>
  </si>
  <si>
    <t>Summe BR</t>
  </si>
  <si>
    <t>Down</t>
  </si>
  <si>
    <t>Up in 0.3er schritten</t>
  </si>
  <si>
    <t>BR-4</t>
  </si>
  <si>
    <t>current</t>
  </si>
  <si>
    <t>Datum</t>
    <phoneticPr fontId="4" type="noConversion"/>
  </si>
  <si>
    <t>NBZ</t>
    <phoneticPr fontId="4" type="noConversion"/>
  </si>
  <si>
    <t>carbs</t>
    <phoneticPr fontId="4" type="noConversion"/>
  </si>
  <si>
    <t>Bolus</t>
    <phoneticPr fontId="4" type="noConversion"/>
  </si>
  <si>
    <t>PAL</t>
  </si>
  <si>
    <r>
      <t>C</t>
    </r>
    <r>
      <rPr>
        <sz val="8"/>
        <rFont val="Verdana"/>
        <family val="2"/>
      </rPr>
      <t xml:space="preserve"> (14)</t>
    </r>
  </si>
  <si>
    <r>
      <t>B</t>
    </r>
    <r>
      <rPr>
        <sz val="8"/>
        <rFont val="Verdana"/>
        <family val="2"/>
      </rPr>
      <t xml:space="preserve"> (7)</t>
    </r>
  </si>
  <si>
    <r>
      <t>A</t>
    </r>
    <r>
      <rPr>
        <sz val="8"/>
        <rFont val="Verdana"/>
        <family val="2"/>
      </rPr>
      <t xml:space="preserve"> (3)</t>
    </r>
  </si>
  <si>
    <t>Sum</t>
  </si>
  <si>
    <r>
      <t>I:</t>
    </r>
    <r>
      <rPr>
        <sz val="8"/>
        <rFont val="Verdana"/>
        <family val="2"/>
      </rPr>
      <t xml:space="preserve"> Summe Basal-Insulin (ggf. aus Profi, inklusive Aufstehinsulinl)</t>
    </r>
    <phoneticPr fontId="4" type="noConversion"/>
  </si>
  <si>
    <r>
      <t>G</t>
    </r>
    <r>
      <rPr>
        <sz val="8"/>
        <rFont val="Verdana"/>
        <family val="2"/>
      </rPr>
      <t xml:space="preserve">: habe ich in dieser Version zugunsten der auffälligeren Darstellung </t>
    </r>
    <phoneticPr fontId="4" type="noConversion"/>
  </si>
  <si>
    <t xml:space="preserve">grün hinterlegt. Ich unterscheide damit Arbeitstage von Wochenende/Urlaub, </t>
    <phoneticPr fontId="4" type="noConversion"/>
  </si>
  <si>
    <t>aber da kannst Du selbst aussuchen, was Du unterscheiden möchtest (z.b. Sporttage...)</t>
    <phoneticPr fontId="4" type="noConversion"/>
  </si>
  <si>
    <t>TDD Daten hast, ein. Restliche Daten sollten sich automatisch anpassen</t>
    <phoneticPr fontId="4" type="noConversion"/>
  </si>
  <si>
    <t>werden in der Graphik dargestellt.</t>
    <phoneticPr fontId="4" type="noConversion"/>
  </si>
  <si>
    <t>&lt;===</t>
    <phoneticPr fontId="4" type="noConversion"/>
  </si>
  <si>
    <t>BR-Divisor:</t>
    <phoneticPr fontId="4" type="noConversion"/>
  </si>
  <si>
    <t>scaled down by</t>
    <phoneticPr fontId="4" type="noConversion"/>
  </si>
  <si>
    <t>Change this divisor to adapt the dark blue Basal line in the graph on the "Data" sheet to your TDD/Basal ratio (2 == Basal follows at 50% of the reference TDD)</t>
    <phoneticPr fontId="4" type="noConversion"/>
  </si>
  <si>
    <t>Remnants of my personal calculations - please do NOT use these as your own settings. I'm leaving them so you can graph YOUR OWN data.</t>
    <phoneticPr fontId="4" type="noConversion"/>
  </si>
  <si>
    <t>pretty generic age 50</t>
    <phoneticPr fontId="4" type="noConversion"/>
  </si>
  <si>
    <t>Just a graph to visually compare a few basal rates.</t>
    <phoneticPr fontId="4" type="noConversion"/>
  </si>
  <si>
    <t>Bezugs-BR</t>
    <phoneticPr fontId="4" type="noConversion"/>
  </si>
  <si>
    <t>Basalratenexperimente - ignorieren, ändern... Ist etwas älter.</t>
    <phoneticPr fontId="4" type="noConversion"/>
  </si>
  <si>
    <t>Diesen Divisor ändern, damit die Linie der Bezugs-BR in das für Dich angepasste Verhältnis zur TDD verschoben wird.</t>
    <phoneticPr fontId="4" type="noConversion"/>
  </si>
  <si>
    <r>
      <t xml:space="preserve">Tage, an denen Du in Spalte </t>
    </r>
    <r>
      <rPr>
        <b/>
        <sz val="8"/>
        <rFont val="Verdana"/>
        <family val="2"/>
      </rPr>
      <t>A</t>
    </r>
    <r>
      <rPr>
        <sz val="8"/>
        <rFont val="Verdana"/>
        <family val="2"/>
      </rPr>
      <t xml:space="preserve"> eine 0 einträgst, werden in der Graphik </t>
    </r>
    <phoneticPr fontId="4" type="noConversion"/>
  </si>
  <si>
    <t>Die gepunkteten Linien sind die Mediane über 3 (A, rot)</t>
    <phoneticPr fontId="4" type="noConversion"/>
  </si>
  <si>
    <t>7 (B, gelb) und 14 (grün) Tage. Zusammengerechnet</t>
    <phoneticPr fontId="4" type="noConversion"/>
  </si>
  <si>
    <t>Bezugs-TDD</t>
    <phoneticPr fontId="4" type="noConversion"/>
  </si>
  <si>
    <r>
      <t>Im Sheet BR im Feld B2</t>
    </r>
    <r>
      <rPr>
        <sz val="8"/>
        <rFont val="Verdana"/>
        <family val="2"/>
      </rPr>
      <t xml:space="preserve"> steht der Divisor, wieviel Deiner TDD Du in der BR anpeilst.</t>
    </r>
    <phoneticPr fontId="4" type="noConversion"/>
  </si>
  <si>
    <t xml:space="preserve">Daraus errechnet sich die dunkelblaue Linie. Passe diesen Divisor an </t>
    <phoneticPr fontId="4" type="noConversion"/>
  </si>
  <si>
    <t xml:space="preserve">Dich an, im Idealfall an einen Zeitraum in dem Deine Therapie gut lief. </t>
    <phoneticPr fontId="4" type="noConversion"/>
  </si>
  <si>
    <t>haben solltest, um dieses Verhältnis wieder zu erlangen.</t>
    <phoneticPr fontId="4" type="noConversion"/>
  </si>
  <si>
    <t>Dann sagt Dir die Bezugs-BR nämlich, wieviel Insulin Du in Deiner BR</t>
    <phoneticPr fontId="4" type="noConversion"/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</si>
</sst>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h:mm;@"/>
  </numFmts>
  <fonts count="29"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8"/>
      <name val="Verdana"/>
      <family val="2"/>
    </font>
    <font>
      <b/>
      <sz val="8"/>
      <name val="Verdana"/>
      <family val="2"/>
    </font>
    <font>
      <b/>
      <sz val="8"/>
      <color indexed="10"/>
      <name val="Verdana"/>
      <family val="2"/>
    </font>
    <font>
      <sz val="8"/>
      <color indexed="10"/>
      <name val="Verdana"/>
      <family val="2"/>
    </font>
    <font>
      <b/>
      <sz val="8"/>
      <color indexed="17"/>
      <name val="Verdana"/>
      <family val="2"/>
    </font>
    <font>
      <sz val="8"/>
      <color indexed="17"/>
      <name val="Verdana"/>
      <family val="2"/>
    </font>
    <font>
      <b/>
      <sz val="8"/>
      <color indexed="12"/>
      <name val="Verdana"/>
      <family val="2"/>
    </font>
    <font>
      <sz val="8"/>
      <color indexed="12"/>
      <name val="Verdana"/>
      <family val="2"/>
    </font>
    <font>
      <sz val="10"/>
      <name val="Verdana"/>
    </font>
    <font>
      <sz val="8"/>
      <color theme="0" tint="-0.34998626667073579"/>
      <name val="Verdana"/>
      <family val="2"/>
    </font>
    <font>
      <b/>
      <sz val="10"/>
      <name val="Verdana"/>
    </font>
    <font>
      <sz val="8"/>
      <color indexed="10"/>
      <name val="Verdana"/>
      <family val="2"/>
    </font>
    <font>
      <sz val="8"/>
      <color rgb="FF00B050"/>
      <name val="Verdana"/>
      <family val="2"/>
    </font>
    <font>
      <sz val="8"/>
      <color rgb="FF0070C0"/>
      <name val="Verdana"/>
      <family val="2"/>
    </font>
    <font>
      <b/>
      <sz val="10"/>
      <color indexed="10"/>
      <name val="Verdana"/>
    </font>
    <font>
      <sz val="10"/>
      <color indexed="10"/>
      <name val="Verdana"/>
    </font>
    <font>
      <sz val="8"/>
      <color indexed="57"/>
      <name val="Verdana"/>
      <family val="2"/>
    </font>
    <font>
      <sz val="10"/>
      <color rgb="FF0070C0"/>
      <name val="Verdana"/>
      <family val="2"/>
    </font>
    <font>
      <sz val="10"/>
      <color theme="0" tint="-0.249977111117893"/>
      <name val="Verdana"/>
      <family val="2"/>
    </font>
    <font>
      <b/>
      <sz val="10"/>
      <color rgb="FF0070C0"/>
      <name val="Verdana"/>
      <family val="2"/>
    </font>
    <font>
      <sz val="10"/>
      <color indexed="10"/>
      <name val="Verdana"/>
    </font>
    <font>
      <sz val="8"/>
      <color indexed="30"/>
      <name val="Verdana"/>
      <family val="2"/>
    </font>
    <font>
      <b/>
      <sz val="10"/>
      <color indexed="55"/>
      <name val="Verdana"/>
    </font>
    <font>
      <b/>
      <sz val="10"/>
      <color indexed="30"/>
      <name val="Verdana"/>
      <family val="2"/>
    </font>
    <font>
      <i/>
      <sz val="8"/>
      <name val="Verdana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DF7FD"/>
        <bgColor indexed="64"/>
      </patternFill>
    </fill>
    <fill>
      <patternFill patternType="solid">
        <fgColor rgb="FFFEF5E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16"/>
      </left>
      <right style="medium">
        <color indexed="16"/>
      </right>
      <top style="medium">
        <color indexed="16"/>
      </top>
      <bottom style="medium">
        <color indexed="16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4" fillId="0" borderId="0" xfId="0" applyFont="1"/>
    <xf numFmtId="2" fontId="4" fillId="0" borderId="0" xfId="0" applyNumberFormat="1" applyFont="1"/>
    <xf numFmtId="1" fontId="4" fillId="0" borderId="0" xfId="0" applyNumberFormat="1" applyFont="1"/>
    <xf numFmtId="1" fontId="4" fillId="0" borderId="0" xfId="0" applyNumberFormat="1" applyFont="1"/>
    <xf numFmtId="164" fontId="4" fillId="0" borderId="0" xfId="0" applyNumberFormat="1" applyFont="1"/>
    <xf numFmtId="49" fontId="5" fillId="0" borderId="0" xfId="0" applyNumberFormat="1" applyFont="1"/>
    <xf numFmtId="49" fontId="4" fillId="0" borderId="0" xfId="0" applyNumberFormat="1" applyFont="1"/>
    <xf numFmtId="49" fontId="6" fillId="0" borderId="0" xfId="0" applyNumberFormat="1" applyFont="1"/>
    <xf numFmtId="2" fontId="7" fillId="0" borderId="0" xfId="0" applyNumberFormat="1" applyFont="1"/>
    <xf numFmtId="49" fontId="8" fillId="0" borderId="0" xfId="0" applyNumberFormat="1" applyFont="1"/>
    <xf numFmtId="2" fontId="9" fillId="0" borderId="0" xfId="0" applyNumberFormat="1" applyFont="1"/>
    <xf numFmtId="49" fontId="10" fillId="0" borderId="0" xfId="0" applyNumberFormat="1" applyFont="1"/>
    <xf numFmtId="2" fontId="11" fillId="0" borderId="0" xfId="0" applyNumberFormat="1" applyFont="1"/>
    <xf numFmtId="49" fontId="13" fillId="0" borderId="0" xfId="0" applyNumberFormat="1" applyFont="1"/>
    <xf numFmtId="165" fontId="4" fillId="0" borderId="0" xfId="0" applyNumberFormat="1" applyFont="1"/>
    <xf numFmtId="164" fontId="4" fillId="3" borderId="0" xfId="0" applyNumberFormat="1" applyFont="1" applyFill="1"/>
    <xf numFmtId="164" fontId="4" fillId="5" borderId="0" xfId="0" applyNumberFormat="1" applyFont="1" applyFill="1"/>
    <xf numFmtId="0" fontId="12" fillId="0" borderId="0" xfId="0" applyFont="1"/>
    <xf numFmtId="165" fontId="14" fillId="0" borderId="0" xfId="0" applyNumberFormat="1" applyFont="1"/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49" fontId="5" fillId="0" borderId="1" xfId="0" applyNumberFormat="1" applyFont="1" applyBorder="1"/>
    <xf numFmtId="2" fontId="4" fillId="0" borderId="1" xfId="0" applyNumberFormat="1" applyFont="1" applyBorder="1"/>
    <xf numFmtId="2" fontId="17" fillId="0" borderId="0" xfId="0" applyNumberFormat="1" applyFont="1" applyAlignment="1">
      <alignment horizontal="center"/>
    </xf>
    <xf numFmtId="2" fontId="5" fillId="0" borderId="0" xfId="0" applyNumberFormat="1" applyFont="1"/>
    <xf numFmtId="9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4" fontId="0" fillId="0" borderId="0" xfId="0" applyNumberFormat="1"/>
    <xf numFmtId="2" fontId="0" fillId="0" borderId="0" xfId="0" applyNumberFormat="1"/>
    <xf numFmtId="2" fontId="14" fillId="0" borderId="0" xfId="0" applyNumberFormat="1" applyFont="1"/>
    <xf numFmtId="2" fontId="21" fillId="0" borderId="0" xfId="0" applyNumberFormat="1" applyFont="1"/>
    <xf numFmtId="165" fontId="14" fillId="8" borderId="0" xfId="0" applyNumberFormat="1" applyFont="1" applyFill="1"/>
    <xf numFmtId="165" fontId="14" fillId="4" borderId="0" xfId="0" applyNumberFormat="1" applyFont="1" applyFill="1"/>
    <xf numFmtId="165" fontId="14" fillId="9" borderId="0" xfId="0" applyNumberFormat="1" applyFont="1" applyFill="1"/>
    <xf numFmtId="2" fontId="12" fillId="9" borderId="0" xfId="0" applyNumberFormat="1" applyFont="1" applyFill="1"/>
    <xf numFmtId="2" fontId="0" fillId="9" borderId="0" xfId="0" applyNumberFormat="1" applyFill="1"/>
    <xf numFmtId="0" fontId="0" fillId="9" borderId="0" xfId="0" applyFill="1"/>
    <xf numFmtId="165" fontId="14" fillId="10" borderId="0" xfId="0" applyNumberFormat="1" applyFont="1" applyFill="1"/>
    <xf numFmtId="2" fontId="0" fillId="10" borderId="0" xfId="0" applyNumberFormat="1" applyFill="1"/>
    <xf numFmtId="0" fontId="0" fillId="10" borderId="0" xfId="0" applyFill="1"/>
    <xf numFmtId="165" fontId="14" fillId="11" borderId="0" xfId="0" applyNumberFormat="1" applyFont="1" applyFill="1"/>
    <xf numFmtId="2" fontId="22" fillId="0" borderId="0" xfId="0" applyNumberFormat="1" applyFont="1"/>
    <xf numFmtId="165" fontId="22" fillId="0" borderId="0" xfId="0" applyNumberFormat="1" applyFont="1"/>
    <xf numFmtId="165" fontId="22" fillId="4" borderId="0" xfId="0" applyNumberFormat="1" applyFont="1" applyFill="1"/>
    <xf numFmtId="14" fontId="12" fillId="0" borderId="0" xfId="0" applyNumberFormat="1" applyFont="1"/>
    <xf numFmtId="2" fontId="0" fillId="8" borderId="0" xfId="0" applyNumberFormat="1" applyFill="1"/>
    <xf numFmtId="2" fontId="23" fillId="0" borderId="0" xfId="0" applyNumberFormat="1" applyFont="1"/>
    <xf numFmtId="164" fontId="21" fillId="0" borderId="0" xfId="0" applyNumberFormat="1" applyFont="1"/>
    <xf numFmtId="2" fontId="0" fillId="12" borderId="0" xfId="0" applyNumberFormat="1" applyFill="1"/>
    <xf numFmtId="9" fontId="24" fillId="0" borderId="0" xfId="0" applyNumberFormat="1" applyFont="1" applyAlignment="1">
      <alignment horizontal="center"/>
    </xf>
    <xf numFmtId="2" fontId="25" fillId="0" borderId="0" xfId="0" applyNumberFormat="1" applyFont="1" applyAlignment="1">
      <alignment horizontal="center"/>
    </xf>
    <xf numFmtId="164" fontId="4" fillId="0" borderId="0" xfId="0" applyNumberFormat="1" applyFont="1" applyFill="1"/>
    <xf numFmtId="2" fontId="7" fillId="0" borderId="0" xfId="0" applyNumberFormat="1" applyFont="1" applyFill="1"/>
    <xf numFmtId="2" fontId="11" fillId="2" borderId="0" xfId="0" applyNumberFormat="1" applyFont="1" applyFill="1"/>
    <xf numFmtId="2" fontId="4" fillId="2" borderId="1" xfId="0" applyNumberFormat="1" applyFont="1" applyFill="1" applyBorder="1"/>
    <xf numFmtId="2" fontId="17" fillId="13" borderId="0" xfId="0" applyNumberFormat="1" applyFont="1" applyFill="1" applyAlignment="1">
      <alignment horizontal="center"/>
    </xf>
    <xf numFmtId="2" fontId="7" fillId="14" borderId="0" xfId="0" applyNumberFormat="1" applyFont="1" applyFill="1"/>
    <xf numFmtId="2" fontId="11" fillId="15" borderId="0" xfId="0" applyNumberFormat="1" applyFont="1" applyFill="1"/>
    <xf numFmtId="2" fontId="9" fillId="6" borderId="0" xfId="0" applyNumberFormat="1" applyFont="1" applyFill="1"/>
    <xf numFmtId="0" fontId="5" fillId="0" borderId="0" xfId="0" applyFont="1"/>
    <xf numFmtId="0" fontId="3" fillId="0" borderId="0" xfId="0" applyFont="1"/>
    <xf numFmtId="2" fontId="26" fillId="0" borderId="0" xfId="0" applyNumberFormat="1" applyFont="1"/>
    <xf numFmtId="2" fontId="18" fillId="0" borderId="0" xfId="0" applyNumberFormat="1" applyFont="1"/>
    <xf numFmtId="0" fontId="1" fillId="0" borderId="0" xfId="0" applyFont="1"/>
    <xf numFmtId="2" fontId="27" fillId="0" borderId="0" xfId="0" applyNumberFormat="1" applyFont="1"/>
    <xf numFmtId="2" fontId="0" fillId="0" borderId="0" xfId="0" applyNumberFormat="1" applyBorder="1"/>
    <xf numFmtId="2" fontId="2" fillId="0" borderId="2" xfId="0" applyNumberFormat="1" applyFont="1" applyBorder="1"/>
    <xf numFmtId="2" fontId="4" fillId="0" borderId="0" xfId="0" applyNumberFormat="1" applyFont="1" applyFill="1"/>
  </cellXfs>
  <cellStyles count="1">
    <cellStyle name="Standard" xfId="0" builtinId="0"/>
  </cellStyles>
  <dxfs count="2"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</dxfs>
  <tableStyles count="0" defaultTableStyle="TableStyleMedium9"/>
  <colors>
    <mruColors>
      <color rgb="FF86ACDA"/>
      <color rgb="FF339966"/>
      <color rgb="FFFEF5E6"/>
      <color rgb="FFEDF7FD"/>
      <color rgb="FFF8929C"/>
      <color rgb="FF00CC66"/>
      <color rgb="FFFF6699"/>
      <color rgb="FF000000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2"/>
  <c:chart>
    <c:title>
      <c:tx>
        <c:rich>
          <a:bodyPr/>
          <a:lstStyle/>
          <a:p>
            <a:pPr>
              <a:defRPr sz="1200"/>
            </a:pPr>
            <a:r>
              <a:rPr lang="de-DE" sz="1200"/>
              <a:t>Up/Downregulation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504772377123484"/>
          <c:y val="0.228350950294637"/>
          <c:w val="0.9004190178707"/>
          <c:h val="0.627332833395826"/>
        </c:manualLayout>
      </c:layout>
      <c:areaChart>
        <c:grouping val="standard"/>
        <c:ser>
          <c:idx val="4"/>
          <c:order val="8"/>
          <c:tx>
            <c:strRef>
              <c:f>Data!$I$16</c:f>
              <c:strCache>
                <c:ptCount val="1"/>
                <c:pt idx="0">
                  <c:v>Basal</c:v>
                </c:pt>
              </c:strCache>
            </c:strRef>
          </c:tx>
          <c:spPr>
            <a:solidFill>
              <a:srgbClr val="1D86CD">
                <a:lumMod val="75000"/>
                <a:alpha val="40000"/>
              </a:srgbClr>
            </a:solidFill>
            <a:ln>
              <a:solidFill>
                <a:srgbClr val="1D86CD">
                  <a:lumMod val="75000"/>
                  <a:alpha val="40000"/>
                </a:srgbClr>
              </a:solidFill>
            </a:ln>
          </c:spPr>
          <c:cat>
            <c:numRef>
              <c:f>Data!$Q$31:$Q$107</c:f>
              <c:numCache>
                <c:formatCode>0.00</c:formatCode>
                <c:ptCount val="77"/>
              </c:numCache>
            </c:numRef>
          </c:cat>
          <c:val>
            <c:numRef>
              <c:f>Data!$I$31:$I$107</c:f>
              <c:numCache>
                <c:formatCode>0.00</c:formatCode>
                <c:ptCount val="77"/>
              </c:numCache>
            </c:numRef>
          </c:val>
        </c:ser>
        <c:ser>
          <c:idx val="6"/>
          <c:order val="9"/>
          <c:tx>
            <c:strRef>
              <c:f>Data!$J$16</c:f>
              <c:strCache>
                <c:ptCount val="1"/>
                <c:pt idx="0">
                  <c:v>TDD</c:v>
                </c:pt>
              </c:strCache>
            </c:strRef>
          </c:tx>
          <c:spPr>
            <a:solidFill>
              <a:srgbClr val="1D86CD">
                <a:tint val="77000"/>
                <a:alpha val="42000"/>
              </a:srgbClr>
            </a:solidFill>
            <a:ln>
              <a:solidFill>
                <a:srgbClr val="86ACDA">
                  <a:alpha val="30000"/>
                </a:srgbClr>
              </a:solidFill>
            </a:ln>
          </c:spPr>
          <c:cat>
            <c:numRef>
              <c:f>Data!$Q$31:$Q$107</c:f>
              <c:numCache>
                <c:formatCode>0.00</c:formatCode>
                <c:ptCount val="77"/>
              </c:numCache>
            </c:numRef>
          </c:cat>
          <c:val>
            <c:numRef>
              <c:f>Data!$J$31:$J$107</c:f>
              <c:numCache>
                <c:formatCode>0.00</c:formatCode>
                <c:ptCount val="77"/>
              </c:numCache>
            </c:numRef>
          </c:val>
        </c:ser>
        <c:axId val="488413128"/>
        <c:axId val="487383832"/>
      </c:areaChart>
      <c:barChart>
        <c:barDir val="col"/>
        <c:grouping val="clustered"/>
        <c:ser>
          <c:idx val="5"/>
          <c:order val="1"/>
          <c:tx>
            <c:strRef>
              <c:f>Data!$H$16</c:f>
              <c:strCache>
                <c:ptCount val="1"/>
                <c:pt idx="0">
                  <c:v>Korr.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60000"/>
              </a:schemeClr>
            </a:solidFill>
          </c:spPr>
          <c:cat>
            <c:numRef>
              <c:f>Data!$B$31:$B$107</c:f>
              <c:numCache>
                <c:formatCode>yyyy\-mm\-dd</c:formatCode>
                <c:ptCount val="77"/>
                <c:pt idx="0">
                  <c:v>41773.0</c:v>
                </c:pt>
                <c:pt idx="1">
                  <c:v>41774.0</c:v>
                </c:pt>
                <c:pt idx="2">
                  <c:v>41775.0</c:v>
                </c:pt>
                <c:pt idx="3">
                  <c:v>41776.0</c:v>
                </c:pt>
                <c:pt idx="4">
                  <c:v>41777.0</c:v>
                </c:pt>
                <c:pt idx="5">
                  <c:v>41778.0</c:v>
                </c:pt>
                <c:pt idx="6">
                  <c:v>41779.0</c:v>
                </c:pt>
                <c:pt idx="7">
                  <c:v>41780.0</c:v>
                </c:pt>
                <c:pt idx="8">
                  <c:v>41781.0</c:v>
                </c:pt>
                <c:pt idx="9">
                  <c:v>41782.0</c:v>
                </c:pt>
                <c:pt idx="10">
                  <c:v>41783.0</c:v>
                </c:pt>
                <c:pt idx="11">
                  <c:v>41784.0</c:v>
                </c:pt>
                <c:pt idx="12">
                  <c:v>41785.0</c:v>
                </c:pt>
                <c:pt idx="13">
                  <c:v>41786.0</c:v>
                </c:pt>
                <c:pt idx="14">
                  <c:v>41787.0</c:v>
                </c:pt>
                <c:pt idx="15">
                  <c:v>41788.0</c:v>
                </c:pt>
                <c:pt idx="16">
                  <c:v>41789.0</c:v>
                </c:pt>
                <c:pt idx="17">
                  <c:v>41790.0</c:v>
                </c:pt>
                <c:pt idx="18">
                  <c:v>41791.0</c:v>
                </c:pt>
                <c:pt idx="19">
                  <c:v>41792.0</c:v>
                </c:pt>
                <c:pt idx="20">
                  <c:v>41793.0</c:v>
                </c:pt>
                <c:pt idx="21">
                  <c:v>41794.0</c:v>
                </c:pt>
                <c:pt idx="22">
                  <c:v>41795.0</c:v>
                </c:pt>
                <c:pt idx="23">
                  <c:v>41796.0</c:v>
                </c:pt>
                <c:pt idx="24">
                  <c:v>41797.0</c:v>
                </c:pt>
                <c:pt idx="25">
                  <c:v>41798.0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41804.0</c:v>
                </c:pt>
                <c:pt idx="32">
                  <c:v>41805.0</c:v>
                </c:pt>
                <c:pt idx="33">
                  <c:v>41806.0</c:v>
                </c:pt>
                <c:pt idx="34">
                  <c:v>41807.0</c:v>
                </c:pt>
                <c:pt idx="35">
                  <c:v>41808.0</c:v>
                </c:pt>
                <c:pt idx="36">
                  <c:v>41809.0</c:v>
                </c:pt>
                <c:pt idx="37">
                  <c:v>41810.0</c:v>
                </c:pt>
                <c:pt idx="38">
                  <c:v>41811.0</c:v>
                </c:pt>
                <c:pt idx="39">
                  <c:v>41812.0</c:v>
                </c:pt>
                <c:pt idx="40">
                  <c:v>41813.0</c:v>
                </c:pt>
                <c:pt idx="41">
                  <c:v>41814.0</c:v>
                </c:pt>
                <c:pt idx="42">
                  <c:v>41815.0</c:v>
                </c:pt>
                <c:pt idx="43">
                  <c:v>41816.0</c:v>
                </c:pt>
                <c:pt idx="44">
                  <c:v>41817.0</c:v>
                </c:pt>
                <c:pt idx="45">
                  <c:v>41818.0</c:v>
                </c:pt>
                <c:pt idx="46">
                  <c:v>41819.0</c:v>
                </c:pt>
                <c:pt idx="47">
                  <c:v>41820.0</c:v>
                </c:pt>
                <c:pt idx="48">
                  <c:v>41821.0</c:v>
                </c:pt>
                <c:pt idx="49">
                  <c:v>41822.0</c:v>
                </c:pt>
                <c:pt idx="50">
                  <c:v>41823.0</c:v>
                </c:pt>
                <c:pt idx="51">
                  <c:v>41824.0</c:v>
                </c:pt>
                <c:pt idx="52">
                  <c:v>41825.0</c:v>
                </c:pt>
                <c:pt idx="53">
                  <c:v>41826.0</c:v>
                </c:pt>
                <c:pt idx="54">
                  <c:v>41827.0</c:v>
                </c:pt>
                <c:pt idx="55">
                  <c:v>41828.0</c:v>
                </c:pt>
                <c:pt idx="56">
                  <c:v>41829.0</c:v>
                </c:pt>
                <c:pt idx="57">
                  <c:v>41830.0</c:v>
                </c:pt>
                <c:pt idx="58">
                  <c:v>41831.0</c:v>
                </c:pt>
                <c:pt idx="59">
                  <c:v>41832.0</c:v>
                </c:pt>
                <c:pt idx="60">
                  <c:v>41833.0</c:v>
                </c:pt>
                <c:pt idx="61">
                  <c:v>41834.0</c:v>
                </c:pt>
                <c:pt idx="62">
                  <c:v>41835.0</c:v>
                </c:pt>
                <c:pt idx="63">
                  <c:v>41836.0</c:v>
                </c:pt>
                <c:pt idx="64">
                  <c:v>41837.0</c:v>
                </c:pt>
                <c:pt idx="65">
                  <c:v>41838.0</c:v>
                </c:pt>
                <c:pt idx="66">
                  <c:v>41839.0</c:v>
                </c:pt>
                <c:pt idx="67">
                  <c:v>41840.0</c:v>
                </c:pt>
                <c:pt idx="68">
                  <c:v>41841.0</c:v>
                </c:pt>
                <c:pt idx="69">
                  <c:v>41842.0</c:v>
                </c:pt>
                <c:pt idx="70">
                  <c:v>41843.0</c:v>
                </c:pt>
                <c:pt idx="71">
                  <c:v>41844.0</c:v>
                </c:pt>
                <c:pt idx="72">
                  <c:v>41845.0</c:v>
                </c:pt>
                <c:pt idx="73">
                  <c:v>41846.0</c:v>
                </c:pt>
                <c:pt idx="74">
                  <c:v>41847.0</c:v>
                </c:pt>
                <c:pt idx="75">
                  <c:v>41848.0</c:v>
                </c:pt>
                <c:pt idx="76">
                  <c:v>41849.0</c:v>
                </c:pt>
              </c:numCache>
            </c:numRef>
          </c:cat>
          <c:val>
            <c:numRef>
              <c:f>Data!$H$31:$H$107</c:f>
              <c:numCache>
                <c:formatCode>0.00</c:formatCode>
                <c:ptCount val="77"/>
              </c:numCache>
            </c:numRef>
          </c:val>
        </c:ser>
        <c:axId val="488413128"/>
        <c:axId val="487383832"/>
      </c:barChart>
      <c:lineChart>
        <c:grouping val="standard"/>
        <c:ser>
          <c:idx val="2"/>
          <c:order val="0"/>
          <c:tx>
            <c:v>frei</c:v>
          </c:tx>
          <c:spPr>
            <a:ln w="4064000" cap="flat" cmpd="sng">
              <a:solidFill>
                <a:srgbClr val="55992B">
                  <a:lumMod val="20000"/>
                  <a:lumOff val="80000"/>
                  <a:alpha val="4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Data!$B$31:$B$107</c:f>
              <c:numCache>
                <c:formatCode>yyyy\-mm\-dd</c:formatCode>
                <c:ptCount val="77"/>
                <c:pt idx="0">
                  <c:v>41773.0</c:v>
                </c:pt>
                <c:pt idx="1">
                  <c:v>41774.0</c:v>
                </c:pt>
                <c:pt idx="2">
                  <c:v>41775.0</c:v>
                </c:pt>
                <c:pt idx="3">
                  <c:v>41776.0</c:v>
                </c:pt>
                <c:pt idx="4">
                  <c:v>41777.0</c:v>
                </c:pt>
                <c:pt idx="5">
                  <c:v>41778.0</c:v>
                </c:pt>
                <c:pt idx="6">
                  <c:v>41779.0</c:v>
                </c:pt>
                <c:pt idx="7">
                  <c:v>41780.0</c:v>
                </c:pt>
                <c:pt idx="8">
                  <c:v>41781.0</c:v>
                </c:pt>
                <c:pt idx="9">
                  <c:v>41782.0</c:v>
                </c:pt>
                <c:pt idx="10">
                  <c:v>41783.0</c:v>
                </c:pt>
                <c:pt idx="11">
                  <c:v>41784.0</c:v>
                </c:pt>
                <c:pt idx="12">
                  <c:v>41785.0</c:v>
                </c:pt>
                <c:pt idx="13">
                  <c:v>41786.0</c:v>
                </c:pt>
                <c:pt idx="14">
                  <c:v>41787.0</c:v>
                </c:pt>
                <c:pt idx="15">
                  <c:v>41788.0</c:v>
                </c:pt>
                <c:pt idx="16">
                  <c:v>41789.0</c:v>
                </c:pt>
                <c:pt idx="17">
                  <c:v>41790.0</c:v>
                </c:pt>
                <c:pt idx="18">
                  <c:v>41791.0</c:v>
                </c:pt>
                <c:pt idx="19">
                  <c:v>41792.0</c:v>
                </c:pt>
                <c:pt idx="20">
                  <c:v>41793.0</c:v>
                </c:pt>
                <c:pt idx="21">
                  <c:v>41794.0</c:v>
                </c:pt>
                <c:pt idx="22">
                  <c:v>41795.0</c:v>
                </c:pt>
                <c:pt idx="23">
                  <c:v>41796.0</c:v>
                </c:pt>
                <c:pt idx="24">
                  <c:v>41797.0</c:v>
                </c:pt>
                <c:pt idx="25">
                  <c:v>41798.0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41804.0</c:v>
                </c:pt>
                <c:pt idx="32">
                  <c:v>41805.0</c:v>
                </c:pt>
                <c:pt idx="33">
                  <c:v>41806.0</c:v>
                </c:pt>
                <c:pt idx="34">
                  <c:v>41807.0</c:v>
                </c:pt>
                <c:pt idx="35">
                  <c:v>41808.0</c:v>
                </c:pt>
                <c:pt idx="36">
                  <c:v>41809.0</c:v>
                </c:pt>
                <c:pt idx="37">
                  <c:v>41810.0</c:v>
                </c:pt>
                <c:pt idx="38">
                  <c:v>41811.0</c:v>
                </c:pt>
                <c:pt idx="39">
                  <c:v>41812.0</c:v>
                </c:pt>
                <c:pt idx="40">
                  <c:v>41813.0</c:v>
                </c:pt>
                <c:pt idx="41">
                  <c:v>41814.0</c:v>
                </c:pt>
                <c:pt idx="42">
                  <c:v>41815.0</c:v>
                </c:pt>
                <c:pt idx="43">
                  <c:v>41816.0</c:v>
                </c:pt>
                <c:pt idx="44">
                  <c:v>41817.0</c:v>
                </c:pt>
                <c:pt idx="45">
                  <c:v>41818.0</c:v>
                </c:pt>
                <c:pt idx="46">
                  <c:v>41819.0</c:v>
                </c:pt>
                <c:pt idx="47">
                  <c:v>41820.0</c:v>
                </c:pt>
                <c:pt idx="48">
                  <c:v>41821.0</c:v>
                </c:pt>
                <c:pt idx="49">
                  <c:v>41822.0</c:v>
                </c:pt>
                <c:pt idx="50">
                  <c:v>41823.0</c:v>
                </c:pt>
                <c:pt idx="51">
                  <c:v>41824.0</c:v>
                </c:pt>
                <c:pt idx="52">
                  <c:v>41825.0</c:v>
                </c:pt>
                <c:pt idx="53">
                  <c:v>41826.0</c:v>
                </c:pt>
                <c:pt idx="54">
                  <c:v>41827.0</c:v>
                </c:pt>
                <c:pt idx="55">
                  <c:v>41828.0</c:v>
                </c:pt>
                <c:pt idx="56">
                  <c:v>41829.0</c:v>
                </c:pt>
                <c:pt idx="57">
                  <c:v>41830.0</c:v>
                </c:pt>
                <c:pt idx="58">
                  <c:v>41831.0</c:v>
                </c:pt>
                <c:pt idx="59">
                  <c:v>41832.0</c:v>
                </c:pt>
                <c:pt idx="60">
                  <c:v>41833.0</c:v>
                </c:pt>
                <c:pt idx="61">
                  <c:v>41834.0</c:v>
                </c:pt>
                <c:pt idx="62">
                  <c:v>41835.0</c:v>
                </c:pt>
                <c:pt idx="63">
                  <c:v>41836.0</c:v>
                </c:pt>
                <c:pt idx="64">
                  <c:v>41837.0</c:v>
                </c:pt>
                <c:pt idx="65">
                  <c:v>41838.0</c:v>
                </c:pt>
                <c:pt idx="66">
                  <c:v>41839.0</c:v>
                </c:pt>
                <c:pt idx="67">
                  <c:v>41840.0</c:v>
                </c:pt>
                <c:pt idx="68">
                  <c:v>41841.0</c:v>
                </c:pt>
                <c:pt idx="69">
                  <c:v>41842.0</c:v>
                </c:pt>
                <c:pt idx="70">
                  <c:v>41843.0</c:v>
                </c:pt>
                <c:pt idx="71">
                  <c:v>41844.0</c:v>
                </c:pt>
                <c:pt idx="72">
                  <c:v>41845.0</c:v>
                </c:pt>
                <c:pt idx="73">
                  <c:v>41846.0</c:v>
                </c:pt>
                <c:pt idx="74">
                  <c:v>41847.0</c:v>
                </c:pt>
                <c:pt idx="75">
                  <c:v>41848.0</c:v>
                </c:pt>
                <c:pt idx="76">
                  <c:v>41849.0</c:v>
                </c:pt>
              </c:numCache>
            </c:numRef>
          </c:cat>
          <c:val>
            <c:numRef>
              <c:f>Data!$A$31:$A$107</c:f>
              <c:numCache>
                <c:formatCode>@</c:formatCode>
                <c:ptCount val="77"/>
              </c:numCache>
            </c:numRef>
          </c:val>
        </c:ser>
        <c:ser>
          <c:idx val="8"/>
          <c:order val="2"/>
          <c:tx>
            <c:strRef>
              <c:f>Data!$K$16</c:f>
              <c:strCache>
                <c:ptCount val="1"/>
                <c:pt idx="0">
                  <c:v>A (3)</c:v>
                </c:pt>
              </c:strCache>
            </c:strRef>
          </c:tx>
          <c:spPr>
            <a:ln w="15875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Data!$B$31:$B$107</c:f>
              <c:numCache>
                <c:formatCode>yyyy\-mm\-dd</c:formatCode>
                <c:ptCount val="77"/>
                <c:pt idx="0">
                  <c:v>41773.0</c:v>
                </c:pt>
                <c:pt idx="1">
                  <c:v>41774.0</c:v>
                </c:pt>
                <c:pt idx="2">
                  <c:v>41775.0</c:v>
                </c:pt>
                <c:pt idx="3">
                  <c:v>41776.0</c:v>
                </c:pt>
                <c:pt idx="4">
                  <c:v>41777.0</c:v>
                </c:pt>
                <c:pt idx="5">
                  <c:v>41778.0</c:v>
                </c:pt>
                <c:pt idx="6">
                  <c:v>41779.0</c:v>
                </c:pt>
                <c:pt idx="7">
                  <c:v>41780.0</c:v>
                </c:pt>
                <c:pt idx="8">
                  <c:v>41781.0</c:v>
                </c:pt>
                <c:pt idx="9">
                  <c:v>41782.0</c:v>
                </c:pt>
                <c:pt idx="10">
                  <c:v>41783.0</c:v>
                </c:pt>
                <c:pt idx="11">
                  <c:v>41784.0</c:v>
                </c:pt>
                <c:pt idx="12">
                  <c:v>41785.0</c:v>
                </c:pt>
                <c:pt idx="13">
                  <c:v>41786.0</c:v>
                </c:pt>
                <c:pt idx="14">
                  <c:v>41787.0</c:v>
                </c:pt>
                <c:pt idx="15">
                  <c:v>41788.0</c:v>
                </c:pt>
                <c:pt idx="16">
                  <c:v>41789.0</c:v>
                </c:pt>
                <c:pt idx="17">
                  <c:v>41790.0</c:v>
                </c:pt>
                <c:pt idx="18">
                  <c:v>41791.0</c:v>
                </c:pt>
                <c:pt idx="19">
                  <c:v>41792.0</c:v>
                </c:pt>
                <c:pt idx="20">
                  <c:v>41793.0</c:v>
                </c:pt>
                <c:pt idx="21">
                  <c:v>41794.0</c:v>
                </c:pt>
                <c:pt idx="22">
                  <c:v>41795.0</c:v>
                </c:pt>
                <c:pt idx="23">
                  <c:v>41796.0</c:v>
                </c:pt>
                <c:pt idx="24">
                  <c:v>41797.0</c:v>
                </c:pt>
                <c:pt idx="25">
                  <c:v>41798.0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41804.0</c:v>
                </c:pt>
                <c:pt idx="32">
                  <c:v>41805.0</c:v>
                </c:pt>
                <c:pt idx="33">
                  <c:v>41806.0</c:v>
                </c:pt>
                <c:pt idx="34">
                  <c:v>41807.0</c:v>
                </c:pt>
                <c:pt idx="35">
                  <c:v>41808.0</c:v>
                </c:pt>
                <c:pt idx="36">
                  <c:v>41809.0</c:v>
                </c:pt>
                <c:pt idx="37">
                  <c:v>41810.0</c:v>
                </c:pt>
                <c:pt idx="38">
                  <c:v>41811.0</c:v>
                </c:pt>
                <c:pt idx="39">
                  <c:v>41812.0</c:v>
                </c:pt>
                <c:pt idx="40">
                  <c:v>41813.0</c:v>
                </c:pt>
                <c:pt idx="41">
                  <c:v>41814.0</c:v>
                </c:pt>
                <c:pt idx="42">
                  <c:v>41815.0</c:v>
                </c:pt>
                <c:pt idx="43">
                  <c:v>41816.0</c:v>
                </c:pt>
                <c:pt idx="44">
                  <c:v>41817.0</c:v>
                </c:pt>
                <c:pt idx="45">
                  <c:v>41818.0</c:v>
                </c:pt>
                <c:pt idx="46">
                  <c:v>41819.0</c:v>
                </c:pt>
                <c:pt idx="47">
                  <c:v>41820.0</c:v>
                </c:pt>
                <c:pt idx="48">
                  <c:v>41821.0</c:v>
                </c:pt>
                <c:pt idx="49">
                  <c:v>41822.0</c:v>
                </c:pt>
                <c:pt idx="50">
                  <c:v>41823.0</c:v>
                </c:pt>
                <c:pt idx="51">
                  <c:v>41824.0</c:v>
                </c:pt>
                <c:pt idx="52">
                  <c:v>41825.0</c:v>
                </c:pt>
                <c:pt idx="53">
                  <c:v>41826.0</c:v>
                </c:pt>
                <c:pt idx="54">
                  <c:v>41827.0</c:v>
                </c:pt>
                <c:pt idx="55">
                  <c:v>41828.0</c:v>
                </c:pt>
                <c:pt idx="56">
                  <c:v>41829.0</c:v>
                </c:pt>
                <c:pt idx="57">
                  <c:v>41830.0</c:v>
                </c:pt>
                <c:pt idx="58">
                  <c:v>41831.0</c:v>
                </c:pt>
                <c:pt idx="59">
                  <c:v>41832.0</c:v>
                </c:pt>
                <c:pt idx="60">
                  <c:v>41833.0</c:v>
                </c:pt>
                <c:pt idx="61">
                  <c:v>41834.0</c:v>
                </c:pt>
                <c:pt idx="62">
                  <c:v>41835.0</c:v>
                </c:pt>
                <c:pt idx="63">
                  <c:v>41836.0</c:v>
                </c:pt>
                <c:pt idx="64">
                  <c:v>41837.0</c:v>
                </c:pt>
                <c:pt idx="65">
                  <c:v>41838.0</c:v>
                </c:pt>
                <c:pt idx="66">
                  <c:v>41839.0</c:v>
                </c:pt>
                <c:pt idx="67">
                  <c:v>41840.0</c:v>
                </c:pt>
                <c:pt idx="68">
                  <c:v>41841.0</c:v>
                </c:pt>
                <c:pt idx="69">
                  <c:v>41842.0</c:v>
                </c:pt>
                <c:pt idx="70">
                  <c:v>41843.0</c:v>
                </c:pt>
                <c:pt idx="71">
                  <c:v>41844.0</c:v>
                </c:pt>
                <c:pt idx="72">
                  <c:v>41845.0</c:v>
                </c:pt>
                <c:pt idx="73">
                  <c:v>41846.0</c:v>
                </c:pt>
                <c:pt idx="74">
                  <c:v>41847.0</c:v>
                </c:pt>
                <c:pt idx="75">
                  <c:v>41848.0</c:v>
                </c:pt>
                <c:pt idx="76">
                  <c:v>41849.0</c:v>
                </c:pt>
              </c:numCache>
            </c:numRef>
          </c:cat>
          <c:val>
            <c:numRef>
              <c:f>Data!$K$31:$K$107</c:f>
              <c:numCache>
                <c:formatCode>0.00</c:formatCode>
                <c:ptCount val="7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</c:numCache>
            </c:numRef>
          </c:val>
        </c:ser>
        <c:ser>
          <c:idx val="9"/>
          <c:order val="3"/>
          <c:tx>
            <c:strRef>
              <c:f>Data!$L$16</c:f>
              <c:strCache>
                <c:ptCount val="1"/>
                <c:pt idx="0">
                  <c:v>B (7)</c:v>
                </c:pt>
              </c:strCache>
            </c:strRef>
          </c:tx>
          <c:spPr>
            <a:ln w="15875">
              <a:solidFill>
                <a:srgbClr val="FFC000"/>
              </a:solidFill>
              <a:prstDash val="sysDash"/>
            </a:ln>
          </c:spPr>
          <c:marker>
            <c:symbol val="none"/>
          </c:marker>
          <c:cat>
            <c:numRef>
              <c:f>Data!$B$31:$B$107</c:f>
              <c:numCache>
                <c:formatCode>yyyy\-mm\-dd</c:formatCode>
                <c:ptCount val="77"/>
                <c:pt idx="0">
                  <c:v>41773.0</c:v>
                </c:pt>
                <c:pt idx="1">
                  <c:v>41774.0</c:v>
                </c:pt>
                <c:pt idx="2">
                  <c:v>41775.0</c:v>
                </c:pt>
                <c:pt idx="3">
                  <c:v>41776.0</c:v>
                </c:pt>
                <c:pt idx="4">
                  <c:v>41777.0</c:v>
                </c:pt>
                <c:pt idx="5">
                  <c:v>41778.0</c:v>
                </c:pt>
                <c:pt idx="6">
                  <c:v>41779.0</c:v>
                </c:pt>
                <c:pt idx="7">
                  <c:v>41780.0</c:v>
                </c:pt>
                <c:pt idx="8">
                  <c:v>41781.0</c:v>
                </c:pt>
                <c:pt idx="9">
                  <c:v>41782.0</c:v>
                </c:pt>
                <c:pt idx="10">
                  <c:v>41783.0</c:v>
                </c:pt>
                <c:pt idx="11">
                  <c:v>41784.0</c:v>
                </c:pt>
                <c:pt idx="12">
                  <c:v>41785.0</c:v>
                </c:pt>
                <c:pt idx="13">
                  <c:v>41786.0</c:v>
                </c:pt>
                <c:pt idx="14">
                  <c:v>41787.0</c:v>
                </c:pt>
                <c:pt idx="15">
                  <c:v>41788.0</c:v>
                </c:pt>
                <c:pt idx="16">
                  <c:v>41789.0</c:v>
                </c:pt>
                <c:pt idx="17">
                  <c:v>41790.0</c:v>
                </c:pt>
                <c:pt idx="18">
                  <c:v>41791.0</c:v>
                </c:pt>
                <c:pt idx="19">
                  <c:v>41792.0</c:v>
                </c:pt>
                <c:pt idx="20">
                  <c:v>41793.0</c:v>
                </c:pt>
                <c:pt idx="21">
                  <c:v>41794.0</c:v>
                </c:pt>
                <c:pt idx="22">
                  <c:v>41795.0</c:v>
                </c:pt>
                <c:pt idx="23">
                  <c:v>41796.0</c:v>
                </c:pt>
                <c:pt idx="24">
                  <c:v>41797.0</c:v>
                </c:pt>
                <c:pt idx="25">
                  <c:v>41798.0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41804.0</c:v>
                </c:pt>
                <c:pt idx="32">
                  <c:v>41805.0</c:v>
                </c:pt>
                <c:pt idx="33">
                  <c:v>41806.0</c:v>
                </c:pt>
                <c:pt idx="34">
                  <c:v>41807.0</c:v>
                </c:pt>
                <c:pt idx="35">
                  <c:v>41808.0</c:v>
                </c:pt>
                <c:pt idx="36">
                  <c:v>41809.0</c:v>
                </c:pt>
                <c:pt idx="37">
                  <c:v>41810.0</c:v>
                </c:pt>
                <c:pt idx="38">
                  <c:v>41811.0</c:v>
                </c:pt>
                <c:pt idx="39">
                  <c:v>41812.0</c:v>
                </c:pt>
                <c:pt idx="40">
                  <c:v>41813.0</c:v>
                </c:pt>
                <c:pt idx="41">
                  <c:v>41814.0</c:v>
                </c:pt>
                <c:pt idx="42">
                  <c:v>41815.0</c:v>
                </c:pt>
                <c:pt idx="43">
                  <c:v>41816.0</c:v>
                </c:pt>
                <c:pt idx="44">
                  <c:v>41817.0</c:v>
                </c:pt>
                <c:pt idx="45">
                  <c:v>41818.0</c:v>
                </c:pt>
                <c:pt idx="46">
                  <c:v>41819.0</c:v>
                </c:pt>
                <c:pt idx="47">
                  <c:v>41820.0</c:v>
                </c:pt>
                <c:pt idx="48">
                  <c:v>41821.0</c:v>
                </c:pt>
                <c:pt idx="49">
                  <c:v>41822.0</c:v>
                </c:pt>
                <c:pt idx="50">
                  <c:v>41823.0</c:v>
                </c:pt>
                <c:pt idx="51">
                  <c:v>41824.0</c:v>
                </c:pt>
                <c:pt idx="52">
                  <c:v>41825.0</c:v>
                </c:pt>
                <c:pt idx="53">
                  <c:v>41826.0</c:v>
                </c:pt>
                <c:pt idx="54">
                  <c:v>41827.0</c:v>
                </c:pt>
                <c:pt idx="55">
                  <c:v>41828.0</c:v>
                </c:pt>
                <c:pt idx="56">
                  <c:v>41829.0</c:v>
                </c:pt>
                <c:pt idx="57">
                  <c:v>41830.0</c:v>
                </c:pt>
                <c:pt idx="58">
                  <c:v>41831.0</c:v>
                </c:pt>
                <c:pt idx="59">
                  <c:v>41832.0</c:v>
                </c:pt>
                <c:pt idx="60">
                  <c:v>41833.0</c:v>
                </c:pt>
                <c:pt idx="61">
                  <c:v>41834.0</c:v>
                </c:pt>
                <c:pt idx="62">
                  <c:v>41835.0</c:v>
                </c:pt>
                <c:pt idx="63">
                  <c:v>41836.0</c:v>
                </c:pt>
                <c:pt idx="64">
                  <c:v>41837.0</c:v>
                </c:pt>
                <c:pt idx="65">
                  <c:v>41838.0</c:v>
                </c:pt>
                <c:pt idx="66">
                  <c:v>41839.0</c:v>
                </c:pt>
                <c:pt idx="67">
                  <c:v>41840.0</c:v>
                </c:pt>
                <c:pt idx="68">
                  <c:v>41841.0</c:v>
                </c:pt>
                <c:pt idx="69">
                  <c:v>41842.0</c:v>
                </c:pt>
                <c:pt idx="70">
                  <c:v>41843.0</c:v>
                </c:pt>
                <c:pt idx="71">
                  <c:v>41844.0</c:v>
                </c:pt>
                <c:pt idx="72">
                  <c:v>41845.0</c:v>
                </c:pt>
                <c:pt idx="73">
                  <c:v>41846.0</c:v>
                </c:pt>
                <c:pt idx="74">
                  <c:v>41847.0</c:v>
                </c:pt>
                <c:pt idx="75">
                  <c:v>41848.0</c:v>
                </c:pt>
                <c:pt idx="76">
                  <c:v>41849.0</c:v>
                </c:pt>
              </c:numCache>
            </c:numRef>
          </c:cat>
          <c:val>
            <c:numRef>
              <c:f>Data!$L$31:$L$107</c:f>
              <c:numCache>
                <c:formatCode>0.00</c:formatCode>
                <c:ptCount val="7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</c:numCache>
            </c:numRef>
          </c:val>
        </c:ser>
        <c:ser>
          <c:idx val="10"/>
          <c:order val="4"/>
          <c:tx>
            <c:strRef>
              <c:f>Data!$M$16</c:f>
              <c:strCache>
                <c:ptCount val="1"/>
                <c:pt idx="0">
                  <c:v>C (14)</c:v>
                </c:pt>
              </c:strCache>
            </c:strRef>
          </c:tx>
          <c:spPr>
            <a:ln w="15875">
              <a:solidFill>
                <a:schemeClr val="accent5">
                  <a:lumMod val="7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Data!$B$31:$B$107</c:f>
              <c:numCache>
                <c:formatCode>yyyy\-mm\-dd</c:formatCode>
                <c:ptCount val="77"/>
                <c:pt idx="0">
                  <c:v>41773.0</c:v>
                </c:pt>
                <c:pt idx="1">
                  <c:v>41774.0</c:v>
                </c:pt>
                <c:pt idx="2">
                  <c:v>41775.0</c:v>
                </c:pt>
                <c:pt idx="3">
                  <c:v>41776.0</c:v>
                </c:pt>
                <c:pt idx="4">
                  <c:v>41777.0</c:v>
                </c:pt>
                <c:pt idx="5">
                  <c:v>41778.0</c:v>
                </c:pt>
                <c:pt idx="6">
                  <c:v>41779.0</c:v>
                </c:pt>
                <c:pt idx="7">
                  <c:v>41780.0</c:v>
                </c:pt>
                <c:pt idx="8">
                  <c:v>41781.0</c:v>
                </c:pt>
                <c:pt idx="9">
                  <c:v>41782.0</c:v>
                </c:pt>
                <c:pt idx="10">
                  <c:v>41783.0</c:v>
                </c:pt>
                <c:pt idx="11">
                  <c:v>41784.0</c:v>
                </c:pt>
                <c:pt idx="12">
                  <c:v>41785.0</c:v>
                </c:pt>
                <c:pt idx="13">
                  <c:v>41786.0</c:v>
                </c:pt>
                <c:pt idx="14">
                  <c:v>41787.0</c:v>
                </c:pt>
                <c:pt idx="15">
                  <c:v>41788.0</c:v>
                </c:pt>
                <c:pt idx="16">
                  <c:v>41789.0</c:v>
                </c:pt>
                <c:pt idx="17">
                  <c:v>41790.0</c:v>
                </c:pt>
                <c:pt idx="18">
                  <c:v>41791.0</c:v>
                </c:pt>
                <c:pt idx="19">
                  <c:v>41792.0</c:v>
                </c:pt>
                <c:pt idx="20">
                  <c:v>41793.0</c:v>
                </c:pt>
                <c:pt idx="21">
                  <c:v>41794.0</c:v>
                </c:pt>
                <c:pt idx="22">
                  <c:v>41795.0</c:v>
                </c:pt>
                <c:pt idx="23">
                  <c:v>41796.0</c:v>
                </c:pt>
                <c:pt idx="24">
                  <c:v>41797.0</c:v>
                </c:pt>
                <c:pt idx="25">
                  <c:v>41798.0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41804.0</c:v>
                </c:pt>
                <c:pt idx="32">
                  <c:v>41805.0</c:v>
                </c:pt>
                <c:pt idx="33">
                  <c:v>41806.0</c:v>
                </c:pt>
                <c:pt idx="34">
                  <c:v>41807.0</c:v>
                </c:pt>
                <c:pt idx="35">
                  <c:v>41808.0</c:v>
                </c:pt>
                <c:pt idx="36">
                  <c:v>41809.0</c:v>
                </c:pt>
                <c:pt idx="37">
                  <c:v>41810.0</c:v>
                </c:pt>
                <c:pt idx="38">
                  <c:v>41811.0</c:v>
                </c:pt>
                <c:pt idx="39">
                  <c:v>41812.0</c:v>
                </c:pt>
                <c:pt idx="40">
                  <c:v>41813.0</c:v>
                </c:pt>
                <c:pt idx="41">
                  <c:v>41814.0</c:v>
                </c:pt>
                <c:pt idx="42">
                  <c:v>41815.0</c:v>
                </c:pt>
                <c:pt idx="43">
                  <c:v>41816.0</c:v>
                </c:pt>
                <c:pt idx="44">
                  <c:v>41817.0</c:v>
                </c:pt>
                <c:pt idx="45">
                  <c:v>41818.0</c:v>
                </c:pt>
                <c:pt idx="46">
                  <c:v>41819.0</c:v>
                </c:pt>
                <c:pt idx="47">
                  <c:v>41820.0</c:v>
                </c:pt>
                <c:pt idx="48">
                  <c:v>41821.0</c:v>
                </c:pt>
                <c:pt idx="49">
                  <c:v>41822.0</c:v>
                </c:pt>
                <c:pt idx="50">
                  <c:v>41823.0</c:v>
                </c:pt>
                <c:pt idx="51">
                  <c:v>41824.0</c:v>
                </c:pt>
                <c:pt idx="52">
                  <c:v>41825.0</c:v>
                </c:pt>
                <c:pt idx="53">
                  <c:v>41826.0</c:v>
                </c:pt>
                <c:pt idx="54">
                  <c:v>41827.0</c:v>
                </c:pt>
                <c:pt idx="55">
                  <c:v>41828.0</c:v>
                </c:pt>
                <c:pt idx="56">
                  <c:v>41829.0</c:v>
                </c:pt>
                <c:pt idx="57">
                  <c:v>41830.0</c:v>
                </c:pt>
                <c:pt idx="58">
                  <c:v>41831.0</c:v>
                </c:pt>
                <c:pt idx="59">
                  <c:v>41832.0</c:v>
                </c:pt>
                <c:pt idx="60">
                  <c:v>41833.0</c:v>
                </c:pt>
                <c:pt idx="61">
                  <c:v>41834.0</c:v>
                </c:pt>
                <c:pt idx="62">
                  <c:v>41835.0</c:v>
                </c:pt>
                <c:pt idx="63">
                  <c:v>41836.0</c:v>
                </c:pt>
                <c:pt idx="64">
                  <c:v>41837.0</c:v>
                </c:pt>
                <c:pt idx="65">
                  <c:v>41838.0</c:v>
                </c:pt>
                <c:pt idx="66">
                  <c:v>41839.0</c:v>
                </c:pt>
                <c:pt idx="67">
                  <c:v>41840.0</c:v>
                </c:pt>
                <c:pt idx="68">
                  <c:v>41841.0</c:v>
                </c:pt>
                <c:pt idx="69">
                  <c:v>41842.0</c:v>
                </c:pt>
                <c:pt idx="70">
                  <c:v>41843.0</c:v>
                </c:pt>
                <c:pt idx="71">
                  <c:v>41844.0</c:v>
                </c:pt>
                <c:pt idx="72">
                  <c:v>41845.0</c:v>
                </c:pt>
                <c:pt idx="73">
                  <c:v>41846.0</c:v>
                </c:pt>
                <c:pt idx="74">
                  <c:v>41847.0</c:v>
                </c:pt>
                <c:pt idx="75">
                  <c:v>41848.0</c:v>
                </c:pt>
                <c:pt idx="76">
                  <c:v>41849.0</c:v>
                </c:pt>
              </c:numCache>
            </c:numRef>
          </c:cat>
          <c:val>
            <c:numRef>
              <c:f>Data!$M$31:$M$107</c:f>
              <c:numCache>
                <c:formatCode>0.00</c:formatCode>
                <c:ptCount val="7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</c:numCache>
            </c:numRef>
          </c:val>
        </c:ser>
        <c:ser>
          <c:idx val="0"/>
          <c:order val="5"/>
          <c:tx>
            <c:strRef>
              <c:f>Data!$N$16</c:f>
              <c:strCache>
                <c:ptCount val="1"/>
                <c:pt idx="0">
                  <c:v>Bezugs-TDD</c:v>
                </c:pt>
              </c:strCache>
            </c:strRef>
          </c:tx>
          <c:spPr>
            <a:ln>
              <a:solidFill>
                <a:schemeClr val="accent1">
                  <a:shade val="76000"/>
                  <a:shade val="95000"/>
                  <a:satMod val="105000"/>
                  <a:alpha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Data!$B$31:$B$107</c:f>
              <c:numCache>
                <c:formatCode>yyyy\-mm\-dd</c:formatCode>
                <c:ptCount val="77"/>
                <c:pt idx="0">
                  <c:v>41773.0</c:v>
                </c:pt>
                <c:pt idx="1">
                  <c:v>41774.0</c:v>
                </c:pt>
                <c:pt idx="2">
                  <c:v>41775.0</c:v>
                </c:pt>
                <c:pt idx="3">
                  <c:v>41776.0</c:v>
                </c:pt>
                <c:pt idx="4">
                  <c:v>41777.0</c:v>
                </c:pt>
                <c:pt idx="5">
                  <c:v>41778.0</c:v>
                </c:pt>
                <c:pt idx="6">
                  <c:v>41779.0</c:v>
                </c:pt>
                <c:pt idx="7">
                  <c:v>41780.0</c:v>
                </c:pt>
                <c:pt idx="8">
                  <c:v>41781.0</c:v>
                </c:pt>
                <c:pt idx="9">
                  <c:v>41782.0</c:v>
                </c:pt>
                <c:pt idx="10">
                  <c:v>41783.0</c:v>
                </c:pt>
                <c:pt idx="11">
                  <c:v>41784.0</c:v>
                </c:pt>
                <c:pt idx="12">
                  <c:v>41785.0</c:v>
                </c:pt>
                <c:pt idx="13">
                  <c:v>41786.0</c:v>
                </c:pt>
                <c:pt idx="14">
                  <c:v>41787.0</c:v>
                </c:pt>
                <c:pt idx="15">
                  <c:v>41788.0</c:v>
                </c:pt>
                <c:pt idx="16">
                  <c:v>41789.0</c:v>
                </c:pt>
                <c:pt idx="17">
                  <c:v>41790.0</c:v>
                </c:pt>
                <c:pt idx="18">
                  <c:v>41791.0</c:v>
                </c:pt>
                <c:pt idx="19">
                  <c:v>41792.0</c:v>
                </c:pt>
                <c:pt idx="20">
                  <c:v>41793.0</c:v>
                </c:pt>
                <c:pt idx="21">
                  <c:v>41794.0</c:v>
                </c:pt>
                <c:pt idx="22">
                  <c:v>41795.0</c:v>
                </c:pt>
                <c:pt idx="23">
                  <c:v>41796.0</c:v>
                </c:pt>
                <c:pt idx="24">
                  <c:v>41797.0</c:v>
                </c:pt>
                <c:pt idx="25">
                  <c:v>41798.0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41804.0</c:v>
                </c:pt>
                <c:pt idx="32">
                  <c:v>41805.0</c:v>
                </c:pt>
                <c:pt idx="33">
                  <c:v>41806.0</c:v>
                </c:pt>
                <c:pt idx="34">
                  <c:v>41807.0</c:v>
                </c:pt>
                <c:pt idx="35">
                  <c:v>41808.0</c:v>
                </c:pt>
                <c:pt idx="36">
                  <c:v>41809.0</c:v>
                </c:pt>
                <c:pt idx="37">
                  <c:v>41810.0</c:v>
                </c:pt>
                <c:pt idx="38">
                  <c:v>41811.0</c:v>
                </c:pt>
                <c:pt idx="39">
                  <c:v>41812.0</c:v>
                </c:pt>
                <c:pt idx="40">
                  <c:v>41813.0</c:v>
                </c:pt>
                <c:pt idx="41">
                  <c:v>41814.0</c:v>
                </c:pt>
                <c:pt idx="42">
                  <c:v>41815.0</c:v>
                </c:pt>
                <c:pt idx="43">
                  <c:v>41816.0</c:v>
                </c:pt>
                <c:pt idx="44">
                  <c:v>41817.0</c:v>
                </c:pt>
                <c:pt idx="45">
                  <c:v>41818.0</c:v>
                </c:pt>
                <c:pt idx="46">
                  <c:v>41819.0</c:v>
                </c:pt>
                <c:pt idx="47">
                  <c:v>41820.0</c:v>
                </c:pt>
                <c:pt idx="48">
                  <c:v>41821.0</c:v>
                </c:pt>
                <c:pt idx="49">
                  <c:v>41822.0</c:v>
                </c:pt>
                <c:pt idx="50">
                  <c:v>41823.0</c:v>
                </c:pt>
                <c:pt idx="51">
                  <c:v>41824.0</c:v>
                </c:pt>
                <c:pt idx="52">
                  <c:v>41825.0</c:v>
                </c:pt>
                <c:pt idx="53">
                  <c:v>41826.0</c:v>
                </c:pt>
                <c:pt idx="54">
                  <c:v>41827.0</c:v>
                </c:pt>
                <c:pt idx="55">
                  <c:v>41828.0</c:v>
                </c:pt>
                <c:pt idx="56">
                  <c:v>41829.0</c:v>
                </c:pt>
                <c:pt idx="57">
                  <c:v>41830.0</c:v>
                </c:pt>
                <c:pt idx="58">
                  <c:v>41831.0</c:v>
                </c:pt>
                <c:pt idx="59">
                  <c:v>41832.0</c:v>
                </c:pt>
                <c:pt idx="60">
                  <c:v>41833.0</c:v>
                </c:pt>
                <c:pt idx="61">
                  <c:v>41834.0</c:v>
                </c:pt>
                <c:pt idx="62">
                  <c:v>41835.0</c:v>
                </c:pt>
                <c:pt idx="63">
                  <c:v>41836.0</c:v>
                </c:pt>
                <c:pt idx="64">
                  <c:v>41837.0</c:v>
                </c:pt>
                <c:pt idx="65">
                  <c:v>41838.0</c:v>
                </c:pt>
                <c:pt idx="66">
                  <c:v>41839.0</c:v>
                </c:pt>
                <c:pt idx="67">
                  <c:v>41840.0</c:v>
                </c:pt>
                <c:pt idx="68">
                  <c:v>41841.0</c:v>
                </c:pt>
                <c:pt idx="69">
                  <c:v>41842.0</c:v>
                </c:pt>
                <c:pt idx="70">
                  <c:v>41843.0</c:v>
                </c:pt>
                <c:pt idx="71">
                  <c:v>41844.0</c:v>
                </c:pt>
                <c:pt idx="72">
                  <c:v>41845.0</c:v>
                </c:pt>
                <c:pt idx="73">
                  <c:v>41846.0</c:v>
                </c:pt>
                <c:pt idx="74">
                  <c:v>41847.0</c:v>
                </c:pt>
                <c:pt idx="75">
                  <c:v>41848.0</c:v>
                </c:pt>
                <c:pt idx="76">
                  <c:v>41849.0</c:v>
                </c:pt>
              </c:numCache>
            </c:numRef>
          </c:cat>
          <c:val>
            <c:numRef>
              <c:f>Data!$N$31:$N$107</c:f>
              <c:numCache>
                <c:formatCode>0.00</c:formatCode>
                <c:ptCount val="7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</c:numCache>
            </c:numRef>
          </c:val>
        </c:ser>
        <c:ser>
          <c:idx val="1"/>
          <c:order val="6"/>
          <c:tx>
            <c:strRef>
              <c:f>Data!$P$16</c:f>
              <c:strCache>
                <c:ptCount val="1"/>
                <c:pt idx="0">
                  <c:v>Bezugs-BR</c:v>
                </c:pt>
              </c:strCache>
            </c:strRef>
          </c:tx>
          <c:spPr>
            <a:ln>
              <a:solidFill>
                <a:schemeClr val="accent1">
                  <a:shade val="76000"/>
                  <a:shade val="95000"/>
                  <a:satMod val="105000"/>
                </a:schemeClr>
              </a:solidFill>
            </a:ln>
            <a:effectLst/>
          </c:spPr>
          <c:marker>
            <c:symbol val="none"/>
          </c:marker>
          <c:cat>
            <c:numRef>
              <c:f>Data!$B$31:$B$107</c:f>
              <c:numCache>
                <c:formatCode>yyyy\-mm\-dd</c:formatCode>
                <c:ptCount val="77"/>
                <c:pt idx="0">
                  <c:v>41773.0</c:v>
                </c:pt>
                <c:pt idx="1">
                  <c:v>41774.0</c:v>
                </c:pt>
                <c:pt idx="2">
                  <c:v>41775.0</c:v>
                </c:pt>
                <c:pt idx="3">
                  <c:v>41776.0</c:v>
                </c:pt>
                <c:pt idx="4">
                  <c:v>41777.0</c:v>
                </c:pt>
                <c:pt idx="5">
                  <c:v>41778.0</c:v>
                </c:pt>
                <c:pt idx="6">
                  <c:v>41779.0</c:v>
                </c:pt>
                <c:pt idx="7">
                  <c:v>41780.0</c:v>
                </c:pt>
                <c:pt idx="8">
                  <c:v>41781.0</c:v>
                </c:pt>
                <c:pt idx="9">
                  <c:v>41782.0</c:v>
                </c:pt>
                <c:pt idx="10">
                  <c:v>41783.0</c:v>
                </c:pt>
                <c:pt idx="11">
                  <c:v>41784.0</c:v>
                </c:pt>
                <c:pt idx="12">
                  <c:v>41785.0</c:v>
                </c:pt>
                <c:pt idx="13">
                  <c:v>41786.0</c:v>
                </c:pt>
                <c:pt idx="14">
                  <c:v>41787.0</c:v>
                </c:pt>
                <c:pt idx="15">
                  <c:v>41788.0</c:v>
                </c:pt>
                <c:pt idx="16">
                  <c:v>41789.0</c:v>
                </c:pt>
                <c:pt idx="17">
                  <c:v>41790.0</c:v>
                </c:pt>
                <c:pt idx="18">
                  <c:v>41791.0</c:v>
                </c:pt>
                <c:pt idx="19">
                  <c:v>41792.0</c:v>
                </c:pt>
                <c:pt idx="20">
                  <c:v>41793.0</c:v>
                </c:pt>
                <c:pt idx="21">
                  <c:v>41794.0</c:v>
                </c:pt>
                <c:pt idx="22">
                  <c:v>41795.0</c:v>
                </c:pt>
                <c:pt idx="23">
                  <c:v>41796.0</c:v>
                </c:pt>
                <c:pt idx="24">
                  <c:v>41797.0</c:v>
                </c:pt>
                <c:pt idx="25">
                  <c:v>41798.0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41804.0</c:v>
                </c:pt>
                <c:pt idx="32">
                  <c:v>41805.0</c:v>
                </c:pt>
                <c:pt idx="33">
                  <c:v>41806.0</c:v>
                </c:pt>
                <c:pt idx="34">
                  <c:v>41807.0</c:v>
                </c:pt>
                <c:pt idx="35">
                  <c:v>41808.0</c:v>
                </c:pt>
                <c:pt idx="36">
                  <c:v>41809.0</c:v>
                </c:pt>
                <c:pt idx="37">
                  <c:v>41810.0</c:v>
                </c:pt>
                <c:pt idx="38">
                  <c:v>41811.0</c:v>
                </c:pt>
                <c:pt idx="39">
                  <c:v>41812.0</c:v>
                </c:pt>
                <c:pt idx="40">
                  <c:v>41813.0</c:v>
                </c:pt>
                <c:pt idx="41">
                  <c:v>41814.0</c:v>
                </c:pt>
                <c:pt idx="42">
                  <c:v>41815.0</c:v>
                </c:pt>
                <c:pt idx="43">
                  <c:v>41816.0</c:v>
                </c:pt>
                <c:pt idx="44">
                  <c:v>41817.0</c:v>
                </c:pt>
                <c:pt idx="45">
                  <c:v>41818.0</c:v>
                </c:pt>
                <c:pt idx="46">
                  <c:v>41819.0</c:v>
                </c:pt>
                <c:pt idx="47">
                  <c:v>41820.0</c:v>
                </c:pt>
                <c:pt idx="48">
                  <c:v>41821.0</c:v>
                </c:pt>
                <c:pt idx="49">
                  <c:v>41822.0</c:v>
                </c:pt>
                <c:pt idx="50">
                  <c:v>41823.0</c:v>
                </c:pt>
                <c:pt idx="51">
                  <c:v>41824.0</c:v>
                </c:pt>
                <c:pt idx="52">
                  <c:v>41825.0</c:v>
                </c:pt>
                <c:pt idx="53">
                  <c:v>41826.0</c:v>
                </c:pt>
                <c:pt idx="54">
                  <c:v>41827.0</c:v>
                </c:pt>
                <c:pt idx="55">
                  <c:v>41828.0</c:v>
                </c:pt>
                <c:pt idx="56">
                  <c:v>41829.0</c:v>
                </c:pt>
                <c:pt idx="57">
                  <c:v>41830.0</c:v>
                </c:pt>
                <c:pt idx="58">
                  <c:v>41831.0</c:v>
                </c:pt>
                <c:pt idx="59">
                  <c:v>41832.0</c:v>
                </c:pt>
                <c:pt idx="60">
                  <c:v>41833.0</c:v>
                </c:pt>
                <c:pt idx="61">
                  <c:v>41834.0</c:v>
                </c:pt>
                <c:pt idx="62">
                  <c:v>41835.0</c:v>
                </c:pt>
                <c:pt idx="63">
                  <c:v>41836.0</c:v>
                </c:pt>
                <c:pt idx="64">
                  <c:v>41837.0</c:v>
                </c:pt>
                <c:pt idx="65">
                  <c:v>41838.0</c:v>
                </c:pt>
                <c:pt idx="66">
                  <c:v>41839.0</c:v>
                </c:pt>
                <c:pt idx="67">
                  <c:v>41840.0</c:v>
                </c:pt>
                <c:pt idx="68">
                  <c:v>41841.0</c:v>
                </c:pt>
                <c:pt idx="69">
                  <c:v>41842.0</c:v>
                </c:pt>
                <c:pt idx="70">
                  <c:v>41843.0</c:v>
                </c:pt>
                <c:pt idx="71">
                  <c:v>41844.0</c:v>
                </c:pt>
                <c:pt idx="72">
                  <c:v>41845.0</c:v>
                </c:pt>
                <c:pt idx="73">
                  <c:v>41846.0</c:v>
                </c:pt>
                <c:pt idx="74">
                  <c:v>41847.0</c:v>
                </c:pt>
                <c:pt idx="75">
                  <c:v>41848.0</c:v>
                </c:pt>
                <c:pt idx="76">
                  <c:v>41849.0</c:v>
                </c:pt>
              </c:numCache>
            </c:numRef>
          </c:cat>
          <c:val>
            <c:numRef>
              <c:f>Data!$P$31:$P$107</c:f>
              <c:numCache>
                <c:formatCode>0.00</c:formatCode>
                <c:ptCount val="7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</c:numCache>
            </c:numRef>
          </c:val>
        </c:ser>
        <c:marker val="1"/>
        <c:axId val="488413128"/>
        <c:axId val="487383832"/>
      </c:lineChart>
      <c:lineChart>
        <c:grouping val="standard"/>
        <c:ser>
          <c:idx val="3"/>
          <c:order val="7"/>
          <c:tx>
            <c:v>Ereignisse</c:v>
          </c:tx>
          <c:spPr>
            <a:ln>
              <a:solidFill>
                <a:schemeClr val="accent3"/>
              </a:solidFill>
            </a:ln>
          </c:spPr>
          <c:marker>
            <c:symbol val="plus"/>
            <c:size val="5"/>
          </c:marker>
          <c:cat>
            <c:numRef>
              <c:f>Data!$Q$31:$Q$107</c:f>
              <c:numCache>
                <c:formatCode>0.00</c:formatCode>
                <c:ptCount val="77"/>
              </c:numCache>
            </c:numRef>
          </c:cat>
          <c:val>
            <c:numRef>
              <c:f>Data!$Q$31:$Q$107</c:f>
              <c:numCache>
                <c:formatCode>0.00</c:formatCode>
                <c:ptCount val="77"/>
              </c:numCache>
            </c:numRef>
          </c:val>
        </c:ser>
        <c:marker val="1"/>
        <c:axId val="488419736"/>
        <c:axId val="487392872"/>
      </c:lineChart>
      <c:dateAx>
        <c:axId val="488413128"/>
        <c:scaling>
          <c:orientation val="minMax"/>
        </c:scaling>
        <c:axPos val="b"/>
        <c:numFmt formatCode="d\/m;@" sourceLinked="0"/>
        <c:tickLblPos val="nextTo"/>
        <c:txPr>
          <a:bodyPr rot="-3000000"/>
          <a:lstStyle/>
          <a:p>
            <a:pPr>
              <a:defRPr sz="600"/>
            </a:pPr>
            <a:endParaRPr lang="de-DE"/>
          </a:p>
        </c:txPr>
        <c:crossAx val="487383832"/>
        <c:crossesAt val="0.0"/>
        <c:lblOffset val="100"/>
        <c:baseTimeUnit val="days"/>
        <c:majorUnit val="7.0"/>
      </c:dateAx>
      <c:valAx>
        <c:axId val="4873838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/>
                </a:pPr>
                <a:r>
                  <a:rPr lang="de-DE" sz="800"/>
                  <a:t>TDD [IE]</a:t>
                </a:r>
              </a:p>
            </c:rich>
          </c:tx>
          <c:layout/>
        </c:title>
        <c:numFmt formatCode="0.00" sourceLinked="1"/>
        <c:maj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488413128"/>
        <c:crosses val="autoZero"/>
        <c:crossBetween val="between"/>
      </c:valAx>
      <c:valAx>
        <c:axId val="487392872"/>
        <c:scaling>
          <c:orientation val="maxMin"/>
        </c:scaling>
        <c:axPos val="r"/>
        <c:numFmt formatCode="0" sourceLinked="0"/>
        <c:majorTickMark val="none"/>
        <c:tickLblPos val="none"/>
        <c:spPr>
          <a:solidFill>
            <a:schemeClr val="bg1"/>
          </a:solidFill>
          <a:ln>
            <a:solidFill>
              <a:schemeClr val="bg1"/>
            </a:solidFill>
          </a:ln>
        </c:spPr>
        <c:crossAx val="488419736"/>
        <c:crosses val="max"/>
        <c:crossBetween val="between"/>
      </c:valAx>
      <c:catAx>
        <c:axId val="488419736"/>
        <c:scaling>
          <c:orientation val="minMax"/>
        </c:scaling>
        <c:axPos val="t"/>
        <c:numFmt formatCode="@" sourceLinked="0"/>
        <c:majorTickMark val="none"/>
        <c:tickLblPos val="nextTo"/>
        <c:txPr>
          <a:bodyPr rot="0" vert="wordArtVert" anchor="ctr" anchorCtr="0"/>
          <a:lstStyle/>
          <a:p>
            <a:pPr>
              <a:defRPr sz="600"/>
            </a:pPr>
            <a:endParaRPr lang="de-DE"/>
          </a:p>
        </c:txPr>
        <c:crossAx val="487392872"/>
        <c:crosses val="autoZero"/>
        <c:lblAlgn val="ctr"/>
        <c:lblOffset val="1"/>
        <c:tickLblSkip val="1"/>
      </c:catAx>
    </c:plotArea>
    <c:legend>
      <c:legendPos val="b"/>
      <c:layout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</c:chart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2"/>
  <c:chart>
    <c:plotArea>
      <c:layout/>
      <c:areaChart>
        <c:grouping val="stacked"/>
        <c:ser>
          <c:idx val="4"/>
          <c:order val="4"/>
          <c:tx>
            <c:strRef>
              <c:f>BR!$A$15</c:f>
              <c:strCache>
                <c:ptCount val="1"/>
                <c:pt idx="0">
                  <c:v>pretty generic age 50</c:v>
                </c:pt>
              </c:strCache>
            </c:strRef>
          </c:tx>
          <c:spPr>
            <a:solidFill>
              <a:schemeClr val="accent1">
                <a:alpha val="16000"/>
              </a:schemeClr>
            </a:solidFill>
          </c:spPr>
          <c:val>
            <c:numRef>
              <c:f>BR!$G$15:$AD$15</c:f>
              <c:numCache>
                <c:formatCode>0.00</c:formatCode>
                <c:ptCount val="24"/>
                <c:pt idx="0">
                  <c:v>1.15</c:v>
                </c:pt>
                <c:pt idx="1">
                  <c:v>1.25</c:v>
                </c:pt>
                <c:pt idx="2">
                  <c:v>1.35</c:v>
                </c:pt>
                <c:pt idx="3">
                  <c:v>1.55</c:v>
                </c:pt>
                <c:pt idx="4">
                  <c:v>1.55</c:v>
                </c:pt>
                <c:pt idx="5">
                  <c:v>1.5</c:v>
                </c:pt>
                <c:pt idx="6">
                  <c:v>1.35</c:v>
                </c:pt>
                <c:pt idx="7">
                  <c:v>1.35</c:v>
                </c:pt>
                <c:pt idx="8">
                  <c:v>1.35</c:v>
                </c:pt>
                <c:pt idx="9">
                  <c:v>1.35</c:v>
                </c:pt>
                <c:pt idx="10">
                  <c:v>1.35</c:v>
                </c:pt>
                <c:pt idx="11">
                  <c:v>1.35</c:v>
                </c:pt>
                <c:pt idx="12">
                  <c:v>1.35</c:v>
                </c:pt>
                <c:pt idx="13">
                  <c:v>1.35</c:v>
                </c:pt>
                <c:pt idx="14">
                  <c:v>1.35</c:v>
                </c:pt>
                <c:pt idx="15">
                  <c:v>1.35</c:v>
                </c:pt>
                <c:pt idx="16">
                  <c:v>1.35</c:v>
                </c:pt>
                <c:pt idx="17">
                  <c:v>1.35</c:v>
                </c:pt>
                <c:pt idx="18">
                  <c:v>1.35</c:v>
                </c:pt>
                <c:pt idx="19">
                  <c:v>1.35</c:v>
                </c:pt>
                <c:pt idx="20">
                  <c:v>1.35</c:v>
                </c:pt>
                <c:pt idx="21">
                  <c:v>1.35</c:v>
                </c:pt>
                <c:pt idx="22">
                  <c:v>1.3</c:v>
                </c:pt>
                <c:pt idx="23">
                  <c:v>1.15</c:v>
                </c:pt>
              </c:numCache>
            </c:numRef>
          </c:val>
        </c:ser>
        <c:axId val="488443512"/>
        <c:axId val="487448328"/>
      </c:areaChart>
      <c:barChart>
        <c:barDir val="col"/>
        <c:grouping val="clustered"/>
        <c:ser>
          <c:idx val="0"/>
          <c:order val="0"/>
          <c:tx>
            <c:strRef>
              <c:f>BR!$A$8</c:f>
              <c:strCache>
                <c:ptCount val="1"/>
                <c:pt idx="0">
                  <c:v>7/1/17</c:v>
                </c:pt>
              </c:strCache>
            </c:strRef>
          </c:tx>
          <c:val>
            <c:numRef>
              <c:f>BR!$G$8:$AD$8</c:f>
              <c:numCache>
                <c:formatCode>0.00</c:formatCode>
                <c:ptCount val="24"/>
                <c:pt idx="0">
                  <c:v>0.78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0.88</c:v>
                </c:pt>
                <c:pt idx="16">
                  <c:v>0.88</c:v>
                </c:pt>
                <c:pt idx="17">
                  <c:v>0.92</c:v>
                </c:pt>
                <c:pt idx="18">
                  <c:v>0.92</c:v>
                </c:pt>
                <c:pt idx="19">
                  <c:v>0.92</c:v>
                </c:pt>
                <c:pt idx="20">
                  <c:v>0.78</c:v>
                </c:pt>
                <c:pt idx="21">
                  <c:v>0.78</c:v>
                </c:pt>
                <c:pt idx="22">
                  <c:v>0.78</c:v>
                </c:pt>
                <c:pt idx="23">
                  <c:v>0.78</c:v>
                </c:pt>
              </c:numCache>
            </c:numRef>
          </c:val>
        </c:ser>
        <c:ser>
          <c:idx val="1"/>
          <c:order val="1"/>
          <c:tx>
            <c:strRef>
              <c:f>BR!$A$10</c:f>
              <c:strCache>
                <c:ptCount val="1"/>
                <c:pt idx="0">
                  <c:v>2018-08-24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</c:spPr>
          <c:trendline>
            <c:spPr>
              <a:ln>
                <a:noFill/>
              </a:ln>
            </c:spPr>
            <c:trendlineType val="movingAvg"/>
            <c:period val="3"/>
          </c:trendline>
          <c:val>
            <c:numRef>
              <c:f>BR!$G$10:$AD$10</c:f>
              <c:numCache>
                <c:formatCode>0.00</c:formatCode>
                <c:ptCount val="24"/>
                <c:pt idx="0">
                  <c:v>0.78</c:v>
                </c:pt>
                <c:pt idx="1">
                  <c:v>0.85</c:v>
                </c:pt>
                <c:pt idx="2">
                  <c:v>0.95</c:v>
                </c:pt>
                <c:pt idx="3">
                  <c:v>1.05</c:v>
                </c:pt>
                <c:pt idx="4">
                  <c:v>1.05</c:v>
                </c:pt>
                <c:pt idx="5">
                  <c:v>1.02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0.98</c:v>
                </c:pt>
                <c:pt idx="16">
                  <c:v>0.98</c:v>
                </c:pt>
                <c:pt idx="17">
                  <c:v>0.98</c:v>
                </c:pt>
                <c:pt idx="18">
                  <c:v>0.95</c:v>
                </c:pt>
                <c:pt idx="19">
                  <c:v>0.92</c:v>
                </c:pt>
                <c:pt idx="20">
                  <c:v>0.88</c:v>
                </c:pt>
                <c:pt idx="21">
                  <c:v>0.88</c:v>
                </c:pt>
                <c:pt idx="22">
                  <c:v>0.88</c:v>
                </c:pt>
                <c:pt idx="23">
                  <c:v>0.88</c:v>
                </c:pt>
              </c:numCache>
            </c:numRef>
          </c:val>
        </c:ser>
        <c:ser>
          <c:idx val="2"/>
          <c:order val="2"/>
          <c:tx>
            <c:strRef>
              <c:f>BR!$A$7</c:f>
              <c:strCache>
                <c:ptCount val="1"/>
                <c:pt idx="0">
                  <c:v>BR-4</c:v>
                </c:pt>
              </c:strCache>
            </c:strRef>
          </c:tx>
          <c:spPr>
            <a:ln>
              <a:noFill/>
            </a:ln>
            <a:effectLst/>
            <a:scene3d>
              <a:camera prst="orthographicFront"/>
              <a:lightRig rig="threePt" dir="t"/>
            </a:scene3d>
          </c:spPr>
          <c:val>
            <c:numRef>
              <c:f>BR!$G$7:$AD$7</c:f>
              <c:numCache>
                <c:formatCode>0.00</c:formatCode>
                <c:ptCount val="24"/>
                <c:pt idx="0">
                  <c:v>0.2</c:v>
                </c:pt>
                <c:pt idx="1">
                  <c:v>0.18</c:v>
                </c:pt>
                <c:pt idx="2">
                  <c:v>0.16</c:v>
                </c:pt>
                <c:pt idx="3">
                  <c:v>0.18</c:v>
                </c:pt>
                <c:pt idx="4">
                  <c:v>0.18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0.18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0.18</c:v>
                </c:pt>
                <c:pt idx="14">
                  <c:v>0.2</c:v>
                </c:pt>
                <c:pt idx="15">
                  <c:v>0.22</c:v>
                </c:pt>
                <c:pt idx="16">
                  <c:v>0.24</c:v>
                </c:pt>
                <c:pt idx="17">
                  <c:v>0.26</c:v>
                </c:pt>
                <c:pt idx="18">
                  <c:v>0.28</c:v>
                </c:pt>
                <c:pt idx="19">
                  <c:v>0.3</c:v>
                </c:pt>
                <c:pt idx="20">
                  <c:v>0.32</c:v>
                </c:pt>
                <c:pt idx="21">
                  <c:v>0.3</c:v>
                </c:pt>
                <c:pt idx="22">
                  <c:v>0.28</c:v>
                </c:pt>
                <c:pt idx="23">
                  <c:v>0.24</c:v>
                </c:pt>
              </c:numCache>
            </c:numRef>
          </c:val>
        </c:ser>
        <c:gapWidth val="0"/>
        <c:overlap val="95"/>
        <c:axId val="488443512"/>
        <c:axId val="487448328"/>
      </c:barChart>
      <c:lineChart>
        <c:grouping val="standard"/>
        <c:ser>
          <c:idx val="3"/>
          <c:order val="3"/>
          <c:tx>
            <c:strRef>
              <c:f>BR!$C$11</c:f>
              <c:strCache>
                <c:ptCount val="1"/>
                <c:pt idx="0">
                  <c:v>21.86</c:v>
                </c:pt>
              </c:strCache>
            </c:strRef>
          </c:tx>
          <c:spPr>
            <a:ln>
              <a:solidFill>
                <a:schemeClr val="accent1">
                  <a:lumMod val="50000"/>
                  <a:alpha val="60000"/>
                </a:schemeClr>
              </a:solidFill>
            </a:ln>
            <a:effectLst>
              <a:outerShdw blurRad="50800" dist="38100" dir="8100000" algn="tr" rotWithShape="0">
                <a:schemeClr val="accent1">
                  <a:lumMod val="50000"/>
                  <a:alpha val="40000"/>
                </a:schemeClr>
              </a:outerShdw>
            </a:effectLst>
          </c:spPr>
          <c:marker>
            <c:symbol val="none"/>
          </c:marker>
          <c:trendline>
            <c:spPr>
              <a:ln>
                <a:noFill/>
              </a:ln>
            </c:spPr>
            <c:trendlineType val="movingAvg"/>
            <c:period val="2"/>
          </c:trendline>
          <c:val>
            <c:numRef>
              <c:f>BR!$G$11:$AD$11</c:f>
              <c:numCache>
                <c:formatCode>0.00</c:formatCode>
                <c:ptCount val="24"/>
                <c:pt idx="0">
                  <c:v>0.75</c:v>
                </c:pt>
                <c:pt idx="1">
                  <c:v>0.82</c:v>
                </c:pt>
                <c:pt idx="2">
                  <c:v>0.92</c:v>
                </c:pt>
                <c:pt idx="3">
                  <c:v>1.02</c:v>
                </c:pt>
                <c:pt idx="4">
                  <c:v>1.02</c:v>
                </c:pt>
                <c:pt idx="5">
                  <c:v>0.99</c:v>
                </c:pt>
                <c:pt idx="6">
                  <c:v>0.92</c:v>
                </c:pt>
                <c:pt idx="7">
                  <c:v>0.92</c:v>
                </c:pt>
                <c:pt idx="8">
                  <c:v>0.92</c:v>
                </c:pt>
                <c:pt idx="9">
                  <c:v>0.92</c:v>
                </c:pt>
                <c:pt idx="10">
                  <c:v>0.92</c:v>
                </c:pt>
                <c:pt idx="11">
                  <c:v>0.92</c:v>
                </c:pt>
                <c:pt idx="12">
                  <c:v>0.92</c:v>
                </c:pt>
                <c:pt idx="13">
                  <c:v>0.92</c:v>
                </c:pt>
                <c:pt idx="14">
                  <c:v>0.92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0.92</c:v>
                </c:pt>
                <c:pt idx="19">
                  <c:v>0.89</c:v>
                </c:pt>
                <c:pt idx="20">
                  <c:v>0.85</c:v>
                </c:pt>
                <c:pt idx="21">
                  <c:v>0.85</c:v>
                </c:pt>
                <c:pt idx="22">
                  <c:v>0.85</c:v>
                </c:pt>
                <c:pt idx="23">
                  <c:v>0.85</c:v>
                </c:pt>
              </c:numCache>
            </c:numRef>
          </c:val>
        </c:ser>
        <c:marker val="1"/>
        <c:axId val="488443512"/>
        <c:axId val="487448328"/>
      </c:lineChart>
      <c:catAx>
        <c:axId val="488443512"/>
        <c:scaling>
          <c:orientation val="minMax"/>
        </c:scaling>
        <c:axPos val="b"/>
        <c:numFmt formatCode="00" sourceLinked="0"/>
        <c:majorTickMark val="none"/>
        <c:tickLblPos val="nextTo"/>
        <c:crossAx val="487448328"/>
        <c:crosses val="autoZero"/>
        <c:auto val="1"/>
        <c:lblAlgn val="ctr"/>
        <c:lblOffset val="80"/>
      </c:catAx>
      <c:valAx>
        <c:axId val="487448328"/>
        <c:scaling>
          <c:orientation val="minMax"/>
        </c:scaling>
        <c:axPos val="l"/>
        <c:majorGridlines/>
        <c:numFmt formatCode="0.00" sourceLinked="1"/>
        <c:tickLblPos val="nextTo"/>
        <c:crossAx val="488443512"/>
        <c:crosses val="autoZero"/>
        <c:crossBetween val="between"/>
      </c:valAx>
    </c:plotArea>
    <c:legend>
      <c:legendPos val="b"/>
    </c:legend>
    <c:plotVisOnly val="1"/>
    <c:dispBlanksAs val="zero"/>
  </c:chart>
  <c:printSettings>
    <c:headerFooter/>
    <c:pageMargins b="0.787401575" l="0.7" r="0.7" t="0.7874015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228600</xdr:colOff>
      <xdr:row>15</xdr:row>
      <xdr:rowOff>9525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47626</xdr:colOff>
      <xdr:row>28</xdr:row>
      <xdr:rowOff>71436</xdr:rowOff>
    </xdr:from>
    <xdr:to>
      <xdr:col>30</xdr:col>
      <xdr:colOff>85725</xdr:colOff>
      <xdr:row>47</xdr:row>
      <xdr:rowOff>123824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art-may-1_1" connectionId="1" autoFormatId="0" applyNumberFormats="0" applyBorderFormats="0" applyFontFormats="1" applyPatternFormats="1" applyAlignmentFormats="0" applyWidthHeightFormats="0"/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theme/theme1.xml><?xml version="1.0" encoding="utf-8"?>
<a:theme xmlns:a="http://schemas.openxmlformats.org/drawingml/2006/main" name="StoryGreen">
  <a:themeElements>
    <a:clrScheme name="Story">
      <a:dk1>
        <a:sysClr val="windowText" lastClr="000000"/>
      </a:dk1>
      <a:lt1>
        <a:sysClr val="window" lastClr="FFFFFF"/>
      </a:lt1>
      <a:dk2>
        <a:srgbClr val="212121"/>
      </a:dk2>
      <a:lt2>
        <a:srgbClr val="CDD4D7"/>
      </a:lt2>
      <a:accent1>
        <a:srgbClr val="1D86CD"/>
      </a:accent1>
      <a:accent2>
        <a:srgbClr val="732E9A"/>
      </a:accent2>
      <a:accent3>
        <a:srgbClr val="B50B1B"/>
      </a:accent3>
      <a:accent4>
        <a:srgbClr val="E8950E"/>
      </a:accent4>
      <a:accent5>
        <a:srgbClr val="55992B"/>
      </a:accent5>
      <a:accent6>
        <a:srgbClr val="2C9C89"/>
      </a:accent6>
      <a:hlink>
        <a:srgbClr val="EC4D4D"/>
      </a:hlink>
      <a:folHlink>
        <a:srgbClr val="F8CE8A"/>
      </a:folHlink>
    </a:clrScheme>
    <a:fontScheme name="Story">
      <a:majorFont>
        <a:latin typeface="Calisto MT"/>
        <a:ea typeface=""/>
        <a:cs typeface=""/>
        <a:font script="Jpan" typeface="ＭＳ Ｐ明朝"/>
      </a:majorFont>
      <a:minorFont>
        <a:latin typeface="Calisto MT"/>
        <a:ea typeface=""/>
        <a:cs typeface=""/>
        <a:font script="Jpan" typeface="ＭＳ Ｐ明朝"/>
      </a:minorFont>
    </a:fontScheme>
    <a:fmtScheme name="Story">
      <a: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10000"/>
                <a:satMod val="150000"/>
                <a:lumMod val="120000"/>
              </a:schemeClr>
              <a:schemeClr val="phClr">
                <a:satMod val="350000"/>
                <a:lumMod val="150000"/>
              </a:schemeClr>
            </a:duotone>
          </a:blip>
          <a:tile tx="0" ty="0" sx="20000" sy="20000" flip="none" algn="ctr"/>
        </a:blipFill>
        <a:gradFill rotWithShape="1">
          <a:gsLst>
            <a:gs pos="0">
              <a:schemeClr val="phClr">
                <a:shade val="20000"/>
                <a:satMod val="130000"/>
              </a:schemeClr>
            </a:gs>
            <a:gs pos="50000">
              <a:schemeClr val="phClr">
                <a:shade val="90000"/>
                <a:satMod val="130000"/>
              </a:schemeClr>
            </a:gs>
            <a:gs pos="100000">
              <a:schemeClr val="phClr">
                <a:shade val="100000"/>
                <a:satMod val="200000"/>
                <a:lumMod val="120000"/>
              </a:schemeClr>
            </a:gs>
          </a:gsLst>
          <a:lin ang="16200000" scaled="0"/>
        </a:gradFill>
      </a:fillStyleLst>
      <a:lnStyleLst>
        <a:ln w="635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49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88900" dist="50800" dir="2100000" sx="104000" sy="104000" algn="br" rotWithShape="0">
              <a:srgbClr val="000000">
                <a:alpha val="55000"/>
              </a:srgbClr>
            </a:outerShdw>
          </a:effectLst>
        </a:effectStyle>
        <a:effectStyle>
          <a:effectLst>
            <a:outerShdw blurRad="127000" dist="63500" dir="5400000" sx="103000" sy="103000" rotWithShape="0">
              <a:srgbClr val="000000">
                <a:alpha val="75000"/>
              </a:srgbClr>
            </a:outerShdw>
          </a:effectLst>
          <a:scene3d>
            <a:camera prst="perspectiveFront" fov="3000000"/>
            <a:lightRig rig="balanced" dir="t">
              <a:rot lat="0" lon="0" rev="18000000"/>
            </a:lightRig>
          </a:scene3d>
          <a:sp3d prstMaterial="plastic">
            <a:bevelT w="25400" h="50800" prst="angle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blipFill rotWithShape="1">
          <a:blip xmlns:r="http://schemas.openxmlformats.org/officeDocument/2006/relationships" r:embed="rId2">
            <a:duotone>
              <a:schemeClr val="phClr">
                <a:shade val="10000"/>
                <a:satMod val="150000"/>
              </a:schemeClr>
              <a:schemeClr val="phClr">
                <a:tint val="60000"/>
                <a:satMod val="400000"/>
                <a:lumMod val="110000"/>
              </a:schemeClr>
            </a:duotone>
          </a:blip>
          <a:stretch/>
        </a:blipFill>
      </a:bgFillStyleLst>
    </a:fmtScheme>
  </a:themeElements>
  <a:objectDefaults>
    <a:spDef>
      <a:spPr/>
      <a:bodyPr rtlCol="0" anchor="ctr"/>
      <a:lstStyle>
        <a:defPPr algn="ctr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6:AB249"/>
  <sheetViews>
    <sheetView tabSelected="1" zoomScale="150" workbookViewId="0">
      <pane xSplit="2" ySplit="16" topLeftCell="C127" activePane="bottomRight" state="frozen"/>
      <selection pane="topRight" activeCell="B1" sqref="B1"/>
      <selection pane="bottomLeft" activeCell="A17" sqref="A17"/>
      <selection pane="bottomRight" activeCell="B122" sqref="B122"/>
    </sheetView>
  </sheetViews>
  <sheetFormatPr baseColWidth="10" defaultColWidth="10.7109375" defaultRowHeight="13"/>
  <cols>
    <col min="1" max="1" width="2.140625" style="1" bestFit="1" customWidth="1"/>
    <col min="2" max="2" width="9.140625" style="5" bestFit="1" customWidth="1"/>
    <col min="3" max="3" width="5" style="2" hidden="1" customWidth="1"/>
    <col min="4" max="4" width="4" style="2" hidden="1" customWidth="1"/>
    <col min="5" max="5" width="3.85546875" style="3" hidden="1" customWidth="1"/>
    <col min="6" max="6" width="4.7109375" style="4" hidden="1" customWidth="1"/>
    <col min="7" max="7" width="4.5703125" style="11" customWidth="1"/>
    <col min="8" max="8" width="4.5703125" style="9" customWidth="1"/>
    <col min="9" max="9" width="4.5703125" style="13" customWidth="1"/>
    <col min="10" max="10" width="4.5703125" style="2" customWidth="1"/>
    <col min="11" max="11" width="4.5703125" style="26" customWidth="1"/>
    <col min="12" max="13" width="4.5703125" style="2" customWidth="1"/>
    <col min="14" max="14" width="4.5703125" style="26" customWidth="1"/>
    <col min="15" max="15" width="4.42578125" style="21" bestFit="1" customWidth="1"/>
    <col min="16" max="16" width="4.85546875" style="27" bestFit="1" customWidth="1"/>
    <col min="17" max="17" width="3.28515625" style="27" customWidth="1"/>
    <col min="18" max="18" width="5.28515625" style="27" bestFit="1" customWidth="1"/>
    <col min="19" max="19" width="15.28515625" style="1" customWidth="1"/>
    <col min="20" max="20" width="10.7109375" style="1"/>
    <col min="22" max="22" width="5.42578125" style="2" customWidth="1"/>
    <col min="23" max="23" width="5.140625" style="15" bestFit="1" customWidth="1"/>
    <col min="24" max="24" width="5.42578125" style="15" bestFit="1" customWidth="1"/>
    <col min="25" max="25" width="5.28515625" style="15" customWidth="1"/>
    <col min="26" max="26" width="7.140625" style="15" customWidth="1"/>
    <col min="27" max="27" width="4.85546875" style="1" bestFit="1" customWidth="1"/>
    <col min="28" max="28" width="10.7109375" style="14"/>
    <col min="29" max="16384" width="10.7109375" style="1"/>
  </cols>
  <sheetData>
    <row r="16" spans="2:28" s="7" customFormat="1" ht="11">
      <c r="B16" s="6" t="s">
        <v>23</v>
      </c>
      <c r="C16" s="6" t="s">
        <v>31</v>
      </c>
      <c r="D16" s="6" t="s">
        <v>27</v>
      </c>
      <c r="E16" s="6" t="s">
        <v>24</v>
      </c>
      <c r="F16" s="6" t="s">
        <v>25</v>
      </c>
      <c r="G16" s="10" t="s">
        <v>26</v>
      </c>
      <c r="H16" s="8" t="s">
        <v>12</v>
      </c>
      <c r="I16" s="12" t="s">
        <v>13</v>
      </c>
      <c r="J16" s="6" t="s">
        <v>9</v>
      </c>
      <c r="K16" s="25" t="s">
        <v>30</v>
      </c>
      <c r="L16" s="6" t="s">
        <v>29</v>
      </c>
      <c r="M16" s="6" t="s">
        <v>28</v>
      </c>
      <c r="N16" s="25" t="s">
        <v>51</v>
      </c>
      <c r="O16" s="20"/>
      <c r="P16" s="25" t="s">
        <v>45</v>
      </c>
      <c r="Q16" s="27"/>
      <c r="R16" s="54"/>
      <c r="V16" s="28"/>
      <c r="W16" s="15"/>
      <c r="X16" s="15"/>
      <c r="Y16" s="15"/>
      <c r="Z16" s="15"/>
      <c r="AB16" s="14"/>
    </row>
    <row r="17" spans="2:28" s="7" customFormat="1" ht="11">
      <c r="B17" s="55">
        <v>41759</v>
      </c>
      <c r="C17" s="6"/>
      <c r="D17" s="6"/>
      <c r="E17" s="6"/>
      <c r="F17" s="6"/>
      <c r="G17" s="62"/>
      <c r="H17" s="60"/>
      <c r="I17" s="61"/>
      <c r="J17" s="2"/>
      <c r="K17" s="26">
        <f t="shared" ref="K17" si="0">SUM(J15:J17)/3</f>
        <v>0</v>
      </c>
      <c r="L17" s="2">
        <f t="shared" ref="L17" si="1">SUM(J11:J17)/7</f>
        <v>0</v>
      </c>
      <c r="M17" s="2">
        <f t="shared" ref="M17" si="2">SUM(J4:J17)/14</f>
        <v>0</v>
      </c>
      <c r="N17" s="58">
        <f t="shared" ref="N17" si="3">SUM(K17:M17)/3</f>
        <v>0</v>
      </c>
      <c r="O17" s="20"/>
      <c r="P17" s="57">
        <f>N17/BR!$B$3</f>
        <v>0</v>
      </c>
      <c r="Q17" s="59"/>
      <c r="R17" s="27"/>
      <c r="S17" s="6" t="s">
        <v>16</v>
      </c>
      <c r="V17" s="2"/>
      <c r="W17" s="15"/>
      <c r="X17" s="15"/>
      <c r="Y17" s="15"/>
      <c r="Z17" s="15"/>
      <c r="AB17" s="14"/>
    </row>
    <row r="18" spans="2:28" s="7" customFormat="1" ht="11">
      <c r="B18" s="55">
        <f t="shared" ref="B18:B31" si="4">B17+1</f>
        <v>41760</v>
      </c>
      <c r="C18" s="6"/>
      <c r="D18" s="6"/>
      <c r="E18" s="6"/>
      <c r="F18" s="6"/>
      <c r="G18" s="62"/>
      <c r="H18" s="60"/>
      <c r="I18" s="61"/>
      <c r="J18" s="2"/>
      <c r="K18" s="26">
        <f t="shared" ref="K18" si="5">SUM(J16:J18)/3</f>
        <v>0</v>
      </c>
      <c r="L18" s="2">
        <f t="shared" ref="L18" si="6">SUM(J12:J18)/7</f>
        <v>0</v>
      </c>
      <c r="M18" s="2">
        <f t="shared" ref="M18" si="7">SUM(J5:J18)/14</f>
        <v>0</v>
      </c>
      <c r="N18" s="58">
        <f t="shared" ref="N18" si="8">SUM(K18:M18)/3</f>
        <v>0</v>
      </c>
      <c r="O18" s="20"/>
      <c r="P18" s="57">
        <f>N18/BR!$B$3</f>
        <v>0</v>
      </c>
      <c r="Q18" s="59"/>
      <c r="R18" s="27"/>
      <c r="S18" s="7" t="s">
        <v>36</v>
      </c>
      <c r="V18" s="2"/>
      <c r="W18" s="15"/>
      <c r="X18" s="15"/>
      <c r="Y18" s="15"/>
      <c r="Z18" s="15"/>
      <c r="AB18" s="14"/>
    </row>
    <row r="19" spans="2:28" s="7" customFormat="1" ht="11">
      <c r="B19" s="55">
        <f t="shared" si="4"/>
        <v>41761</v>
      </c>
      <c r="C19" s="6"/>
      <c r="D19" s="6"/>
      <c r="E19" s="6"/>
      <c r="F19" s="6"/>
      <c r="G19" s="62"/>
      <c r="H19" s="60"/>
      <c r="I19" s="61"/>
      <c r="J19" s="2"/>
      <c r="K19" s="26">
        <f t="shared" ref="K19" si="9">SUM(J17:J19)/3</f>
        <v>0</v>
      </c>
      <c r="L19" s="2">
        <f t="shared" ref="L19" si="10">SUM(J13:J19)/7</f>
        <v>0</v>
      </c>
      <c r="M19" s="2">
        <f t="shared" ref="M19" si="11">SUM(J6:J19)/14</f>
        <v>0</v>
      </c>
      <c r="N19" s="58">
        <f t="shared" ref="N19" si="12">SUM(K19:M19)/3</f>
        <v>0</v>
      </c>
      <c r="O19" s="20"/>
      <c r="P19" s="57">
        <f>N19/BR!$B$3</f>
        <v>0</v>
      </c>
      <c r="Q19" s="59"/>
      <c r="R19" s="27"/>
      <c r="V19" s="2"/>
      <c r="W19" s="15"/>
      <c r="X19" s="15"/>
      <c r="Y19" s="15"/>
      <c r="Z19" s="15"/>
      <c r="AB19" s="14"/>
    </row>
    <row r="20" spans="2:28" s="7" customFormat="1" ht="11">
      <c r="B20" s="55">
        <f t="shared" si="4"/>
        <v>41762</v>
      </c>
      <c r="C20" s="6"/>
      <c r="D20" s="6"/>
      <c r="E20" s="6"/>
      <c r="F20" s="6"/>
      <c r="G20" s="62"/>
      <c r="H20" s="60"/>
      <c r="I20" s="61"/>
      <c r="J20" s="2"/>
      <c r="K20" s="26">
        <f t="shared" ref="K20" si="13">SUM(J18:J20)/3</f>
        <v>0</v>
      </c>
      <c r="L20" s="2">
        <f t="shared" ref="L20" si="14">SUM(J14:J20)/7</f>
        <v>0</v>
      </c>
      <c r="M20" s="2">
        <f t="shared" ref="M20" si="15">SUM(J7:J20)/14</f>
        <v>0</v>
      </c>
      <c r="N20" s="58">
        <f t="shared" ref="N20" si="16">SUM(K20:M20)/3</f>
        <v>0</v>
      </c>
      <c r="O20" s="20"/>
      <c r="P20" s="57">
        <f>N20/BR!$B$3</f>
        <v>0</v>
      </c>
      <c r="Q20" s="59"/>
      <c r="R20" s="27"/>
      <c r="S20" s="7" t="s">
        <v>5</v>
      </c>
      <c r="V20" s="2"/>
      <c r="W20" s="15"/>
      <c r="X20" s="15"/>
      <c r="Y20" s="15"/>
      <c r="Z20" s="15"/>
      <c r="AB20" s="14"/>
    </row>
    <row r="21" spans="2:28" s="7" customFormat="1" ht="11">
      <c r="B21" s="55">
        <f t="shared" si="4"/>
        <v>41763</v>
      </c>
      <c r="C21" s="6"/>
      <c r="D21" s="6"/>
      <c r="E21" s="6"/>
      <c r="F21" s="6"/>
      <c r="G21" s="62"/>
      <c r="H21" s="60"/>
      <c r="I21" s="61"/>
      <c r="J21" s="2"/>
      <c r="K21" s="26">
        <f t="shared" ref="K21:K22" si="17">SUM(J19:J21)/3</f>
        <v>0</v>
      </c>
      <c r="L21" s="2">
        <f t="shared" ref="L21:L22" si="18">SUM(J15:J21)/7</f>
        <v>0</v>
      </c>
      <c r="M21" s="2">
        <f t="shared" ref="M21:M22" si="19">SUM(J8:J21)/14</f>
        <v>0</v>
      </c>
      <c r="N21" s="58">
        <f t="shared" ref="N21:N22" si="20">SUM(K21:M21)/3</f>
        <v>0</v>
      </c>
      <c r="O21" s="20"/>
      <c r="P21" s="57">
        <f>N21/BR!$B$3</f>
        <v>0</v>
      </c>
      <c r="Q21" s="59"/>
      <c r="R21" s="27"/>
      <c r="S21" s="7" t="s">
        <v>4</v>
      </c>
      <c r="V21" s="2"/>
      <c r="W21" s="15"/>
      <c r="X21" s="15"/>
      <c r="Y21" s="15"/>
      <c r="Z21" s="15"/>
      <c r="AB21" s="14"/>
    </row>
    <row r="22" spans="2:28" s="7" customFormat="1" ht="11">
      <c r="B22" s="55">
        <f t="shared" si="4"/>
        <v>41764</v>
      </c>
      <c r="C22" s="6"/>
      <c r="D22" s="6"/>
      <c r="E22" s="6"/>
      <c r="F22" s="6"/>
      <c r="G22" s="62"/>
      <c r="H22" s="60"/>
      <c r="I22" s="61"/>
      <c r="J22" s="2"/>
      <c r="K22" s="26">
        <f t="shared" si="17"/>
        <v>0</v>
      </c>
      <c r="L22" s="2">
        <f t="shared" si="18"/>
        <v>0</v>
      </c>
      <c r="M22" s="2">
        <f t="shared" si="19"/>
        <v>0</v>
      </c>
      <c r="N22" s="58">
        <f t="shared" si="20"/>
        <v>0</v>
      </c>
      <c r="O22" s="20"/>
      <c r="P22" s="57">
        <f>N22/BR!$B$3</f>
        <v>0</v>
      </c>
      <c r="Q22" s="59"/>
      <c r="R22" s="27"/>
      <c r="V22" s="2"/>
      <c r="W22" s="15"/>
      <c r="X22" s="15"/>
      <c r="Y22" s="15"/>
      <c r="Z22" s="15"/>
      <c r="AB22" s="14"/>
    </row>
    <row r="23" spans="2:28" s="7" customFormat="1" ht="11">
      <c r="B23" s="55">
        <f t="shared" si="4"/>
        <v>41765</v>
      </c>
      <c r="C23" s="6"/>
      <c r="D23" s="6"/>
      <c r="E23" s="6"/>
      <c r="F23" s="6"/>
      <c r="G23" s="62"/>
      <c r="H23" s="60"/>
      <c r="I23" s="61"/>
      <c r="J23" s="2"/>
      <c r="K23" s="26">
        <f t="shared" ref="K23" si="21">SUM(J21:J23)/3</f>
        <v>0</v>
      </c>
      <c r="L23" s="2">
        <f t="shared" ref="L23" si="22">SUM(J17:J23)/7</f>
        <v>0</v>
      </c>
      <c r="M23" s="2">
        <f t="shared" ref="M23" si="23">SUM(J10:J23)/14</f>
        <v>0</v>
      </c>
      <c r="N23" s="58">
        <f t="shared" ref="N23" si="24">SUM(K23:M23)/3</f>
        <v>0</v>
      </c>
      <c r="O23" s="20"/>
      <c r="P23" s="57">
        <f>N23/BR!$B$3</f>
        <v>0</v>
      </c>
      <c r="Q23" s="59"/>
      <c r="R23" s="27"/>
      <c r="V23" s="2"/>
      <c r="W23" s="15"/>
      <c r="X23" s="15"/>
      <c r="Y23" s="15"/>
      <c r="Z23" s="15"/>
      <c r="AB23" s="14"/>
    </row>
    <row r="24" spans="2:28" s="7" customFormat="1" ht="11">
      <c r="B24" s="55">
        <f t="shared" si="4"/>
        <v>41766</v>
      </c>
      <c r="C24" s="6"/>
      <c r="D24" s="6"/>
      <c r="E24" s="6"/>
      <c r="F24" s="6"/>
      <c r="G24" s="62"/>
      <c r="H24" s="60"/>
      <c r="I24" s="61"/>
      <c r="J24" s="2"/>
      <c r="K24" s="26">
        <f t="shared" ref="K24" si="25">SUM(J22:J24)/3</f>
        <v>0</v>
      </c>
      <c r="L24" s="2">
        <f t="shared" ref="L24" si="26">SUM(J18:J24)/7</f>
        <v>0</v>
      </c>
      <c r="M24" s="2">
        <f t="shared" ref="M24" si="27">SUM(J11:J24)/14</f>
        <v>0</v>
      </c>
      <c r="N24" s="58">
        <f t="shared" ref="N24" si="28">SUM(K24:M24)/3</f>
        <v>0</v>
      </c>
      <c r="O24" s="20"/>
      <c r="P24" s="57">
        <f>N24/BR!$B$3</f>
        <v>0</v>
      </c>
      <c r="Q24" s="59"/>
      <c r="R24" s="27"/>
      <c r="V24" s="2"/>
      <c r="W24" s="15"/>
      <c r="X24" s="15"/>
      <c r="Y24" s="15"/>
      <c r="Z24" s="15"/>
      <c r="AB24" s="14"/>
    </row>
    <row r="25" spans="2:28" s="7" customFormat="1" ht="11">
      <c r="B25" s="55">
        <f t="shared" si="4"/>
        <v>41767</v>
      </c>
      <c r="C25" s="6"/>
      <c r="D25" s="6"/>
      <c r="E25" s="6"/>
      <c r="F25" s="6"/>
      <c r="G25" s="62"/>
      <c r="H25" s="60"/>
      <c r="I25" s="61"/>
      <c r="J25" s="2"/>
      <c r="K25" s="26">
        <f t="shared" ref="K25" si="29">SUM(J23:J25)/3</f>
        <v>0</v>
      </c>
      <c r="L25" s="2">
        <f t="shared" ref="L25" si="30">SUM(J19:J25)/7</f>
        <v>0</v>
      </c>
      <c r="M25" s="2">
        <f t="shared" ref="M25" si="31">SUM(J12:J25)/14</f>
        <v>0</v>
      </c>
      <c r="N25" s="58">
        <f t="shared" ref="N25" si="32">SUM(K25:M25)/3</f>
        <v>0</v>
      </c>
      <c r="O25" s="20"/>
      <c r="P25" s="57">
        <f>N25/BR!$B$3</f>
        <v>0</v>
      </c>
      <c r="Q25" s="59"/>
      <c r="R25" s="27"/>
      <c r="V25" s="2"/>
      <c r="W25" s="15"/>
      <c r="X25" s="15"/>
      <c r="Y25" s="15"/>
      <c r="Z25" s="15"/>
      <c r="AB25" s="14"/>
    </row>
    <row r="26" spans="2:28" s="7" customFormat="1" ht="11">
      <c r="B26" s="55">
        <f t="shared" si="4"/>
        <v>41768</v>
      </c>
      <c r="C26" s="6"/>
      <c r="D26" s="6"/>
      <c r="E26" s="6"/>
      <c r="F26" s="6"/>
      <c r="G26" s="62"/>
      <c r="H26" s="60"/>
      <c r="I26" s="61"/>
      <c r="J26" s="2"/>
      <c r="K26" s="26">
        <f t="shared" ref="K26" si="33">SUM(J24:J26)/3</f>
        <v>0</v>
      </c>
      <c r="L26" s="2">
        <f t="shared" ref="L26" si="34">SUM(J20:J26)/7</f>
        <v>0</v>
      </c>
      <c r="M26" s="2">
        <f t="shared" ref="M26" si="35">SUM(J13:J26)/14</f>
        <v>0</v>
      </c>
      <c r="N26" s="58">
        <f t="shared" ref="N26" si="36">SUM(K26:M26)/3</f>
        <v>0</v>
      </c>
      <c r="O26" s="20"/>
      <c r="P26" s="57">
        <f>N26/BR!$B$3</f>
        <v>0</v>
      </c>
      <c r="Q26" s="59"/>
      <c r="R26" s="27"/>
      <c r="V26" s="2"/>
      <c r="W26" s="15"/>
      <c r="X26" s="15"/>
      <c r="Y26" s="15"/>
      <c r="Z26" s="15"/>
      <c r="AB26" s="14"/>
    </row>
    <row r="27" spans="2:28" s="7" customFormat="1" ht="11">
      <c r="B27" s="55">
        <f t="shared" si="4"/>
        <v>41769</v>
      </c>
      <c r="C27" s="6"/>
      <c r="D27" s="6"/>
      <c r="E27" s="6"/>
      <c r="F27" s="6"/>
      <c r="G27" s="62"/>
      <c r="H27" s="60"/>
      <c r="I27" s="61"/>
      <c r="J27" s="2"/>
      <c r="K27" s="26">
        <f t="shared" ref="K27" si="37">SUM(J25:J27)/3</f>
        <v>0</v>
      </c>
      <c r="L27" s="2">
        <f t="shared" ref="L27" si="38">SUM(J21:J27)/7</f>
        <v>0</v>
      </c>
      <c r="M27" s="2">
        <f t="shared" ref="M27" si="39">SUM(J14:J27)/14</f>
        <v>0</v>
      </c>
      <c r="N27" s="58">
        <f t="shared" ref="N27" si="40">SUM(K27:M27)/3</f>
        <v>0</v>
      </c>
      <c r="O27" s="20"/>
      <c r="P27" s="57">
        <f>N27/BR!$B$3</f>
        <v>0</v>
      </c>
      <c r="Q27" s="59"/>
      <c r="R27" s="27"/>
      <c r="V27" s="2"/>
      <c r="W27" s="15"/>
      <c r="X27" s="15"/>
      <c r="Y27" s="15"/>
      <c r="Z27" s="15"/>
      <c r="AB27" s="14"/>
    </row>
    <row r="28" spans="2:28" s="7" customFormat="1" ht="11">
      <c r="B28" s="55">
        <f t="shared" si="4"/>
        <v>41770</v>
      </c>
      <c r="C28" s="6"/>
      <c r="D28" s="6"/>
      <c r="E28" s="6"/>
      <c r="F28" s="6"/>
      <c r="G28" s="62"/>
      <c r="H28" s="60"/>
      <c r="I28" s="61"/>
      <c r="J28" s="2"/>
      <c r="K28" s="26">
        <f t="shared" ref="K28" si="41">SUM(J26:J28)/3</f>
        <v>0</v>
      </c>
      <c r="L28" s="2">
        <f t="shared" ref="L28" si="42">SUM(J22:J28)/7</f>
        <v>0</v>
      </c>
      <c r="M28" s="2">
        <f t="shared" ref="M28" si="43">SUM(J15:J28)/14</f>
        <v>0</v>
      </c>
      <c r="N28" s="58">
        <f t="shared" ref="N28" si="44">SUM(K28:M28)/3</f>
        <v>0</v>
      </c>
      <c r="O28" s="20"/>
      <c r="P28" s="57">
        <f>N28/BR!$B$3</f>
        <v>0</v>
      </c>
      <c r="Q28" s="59"/>
      <c r="R28" s="27"/>
      <c r="V28" s="2"/>
      <c r="W28" s="15"/>
      <c r="X28" s="15"/>
      <c r="Y28" s="15"/>
      <c r="Z28" s="15"/>
      <c r="AB28" s="14"/>
    </row>
    <row r="29" spans="2:28" s="7" customFormat="1" ht="11">
      <c r="B29" s="55">
        <f t="shared" si="4"/>
        <v>41771</v>
      </c>
      <c r="C29" s="6"/>
      <c r="D29" s="6"/>
      <c r="E29" s="6"/>
      <c r="F29" s="6"/>
      <c r="G29" s="62"/>
      <c r="H29" s="60"/>
      <c r="I29" s="61"/>
      <c r="J29" s="2"/>
      <c r="K29" s="26">
        <f t="shared" ref="K29" si="45">SUM(J27:J29)/3</f>
        <v>0</v>
      </c>
      <c r="L29" s="2">
        <f t="shared" ref="L29" si="46">SUM(J23:J29)/7</f>
        <v>0</v>
      </c>
      <c r="M29" s="2">
        <f t="shared" ref="M29" si="47">SUM(J16:J29)/14</f>
        <v>0</v>
      </c>
      <c r="N29" s="58">
        <f t="shared" ref="N29" si="48">SUM(K29:M29)/3</f>
        <v>0</v>
      </c>
      <c r="O29" s="20"/>
      <c r="P29" s="57">
        <f>N29/BR!$B$3</f>
        <v>0</v>
      </c>
      <c r="Q29" s="59"/>
      <c r="R29" s="27"/>
      <c r="V29" s="2"/>
      <c r="W29" s="15"/>
      <c r="X29" s="15"/>
      <c r="Y29" s="15"/>
      <c r="Z29" s="15"/>
      <c r="AB29" s="14"/>
    </row>
    <row r="30" spans="2:28" s="7" customFormat="1" ht="11">
      <c r="B30" s="55">
        <f t="shared" si="4"/>
        <v>41772</v>
      </c>
      <c r="C30" s="6"/>
      <c r="D30" s="6"/>
      <c r="E30" s="6"/>
      <c r="F30" s="6"/>
      <c r="G30" s="62"/>
      <c r="H30" s="60"/>
      <c r="I30" s="61"/>
      <c r="J30" s="2"/>
      <c r="K30" s="26">
        <f t="shared" ref="K30" si="49">SUM(J28:J30)/3</f>
        <v>0</v>
      </c>
      <c r="L30" s="2">
        <f t="shared" ref="L30" si="50">SUM(J24:J30)/7</f>
        <v>0</v>
      </c>
      <c r="M30" s="2">
        <f t="shared" ref="M30" si="51">SUM(J17:J30)/14</f>
        <v>0</v>
      </c>
      <c r="N30" s="58">
        <f t="shared" ref="N30" si="52">SUM(K30:M30)/3</f>
        <v>0</v>
      </c>
      <c r="O30" s="20"/>
      <c r="P30" s="57">
        <f>N30/BR!$B$3</f>
        <v>0</v>
      </c>
      <c r="Q30" s="59"/>
      <c r="R30" s="27"/>
      <c r="V30" s="2"/>
      <c r="W30" s="15"/>
      <c r="X30" s="15"/>
      <c r="Y30" s="15"/>
      <c r="Z30" s="15"/>
      <c r="AB30" s="14"/>
    </row>
    <row r="31" spans="2:28" s="7" customFormat="1" ht="11">
      <c r="B31" s="55">
        <f t="shared" si="4"/>
        <v>41773</v>
      </c>
      <c r="C31" s="6"/>
      <c r="D31" s="6"/>
      <c r="E31" s="6"/>
      <c r="F31" s="6"/>
      <c r="G31" s="11"/>
      <c r="H31" s="9"/>
      <c r="I31" s="13"/>
      <c r="J31" s="2"/>
      <c r="K31" s="26">
        <f t="shared" ref="K31" si="53">SUM(J29:J31)/3</f>
        <v>0</v>
      </c>
      <c r="L31" s="2">
        <f t="shared" ref="L31" si="54">SUM(J25:J31)/7</f>
        <v>0</v>
      </c>
      <c r="M31" s="2">
        <f t="shared" ref="M31" si="55">SUM(J18:J31)/14</f>
        <v>0</v>
      </c>
      <c r="N31" s="26">
        <f t="shared" ref="N31" si="56">SUM(K31:M31)/3</f>
        <v>0</v>
      </c>
      <c r="O31" s="20"/>
      <c r="P31" s="13">
        <f>N31/BR!$B$3</f>
        <v>0</v>
      </c>
      <c r="Q31" s="27"/>
      <c r="R31" s="27"/>
      <c r="S31" s="6" t="s">
        <v>6</v>
      </c>
      <c r="V31" s="2"/>
      <c r="W31" s="15"/>
      <c r="X31" s="15"/>
      <c r="Y31" s="15"/>
      <c r="Z31" s="15"/>
      <c r="AB31" s="14"/>
    </row>
    <row r="32" spans="2:28" s="7" customFormat="1" ht="11">
      <c r="B32" s="55">
        <f t="shared" ref="B32:B119" si="57">B31+1</f>
        <v>41774</v>
      </c>
      <c r="C32" s="6"/>
      <c r="D32" s="6"/>
      <c r="E32" s="6"/>
      <c r="F32" s="6"/>
      <c r="G32" s="11"/>
      <c r="H32" s="9"/>
      <c r="I32" s="13"/>
      <c r="J32" s="2"/>
      <c r="K32" s="26">
        <f t="shared" ref="K32" si="58">SUM(J30:J32)/3</f>
        <v>0</v>
      </c>
      <c r="L32" s="2">
        <f t="shared" ref="L32" si="59">SUM(J26:J32)/7</f>
        <v>0</v>
      </c>
      <c r="M32" s="2">
        <f t="shared" ref="M32" si="60">SUM(J19:J32)/14</f>
        <v>0</v>
      </c>
      <c r="N32" s="26">
        <f t="shared" ref="N32" si="61">SUM(K32:M32)/3</f>
        <v>0</v>
      </c>
      <c r="O32" s="20"/>
      <c r="P32" s="13">
        <f>N32/BR!$B$3</f>
        <v>0</v>
      </c>
      <c r="Q32" s="27"/>
      <c r="R32" s="27"/>
      <c r="S32" s="6" t="s">
        <v>7</v>
      </c>
      <c r="V32" s="2"/>
      <c r="W32" s="15"/>
      <c r="X32" s="15"/>
      <c r="Y32" s="15"/>
      <c r="Z32" s="15"/>
      <c r="AB32" s="14"/>
    </row>
    <row r="33" spans="1:28" s="7" customFormat="1" ht="11">
      <c r="B33" s="55">
        <f t="shared" si="57"/>
        <v>41775</v>
      </c>
      <c r="C33" s="6"/>
      <c r="D33" s="6"/>
      <c r="E33" s="6"/>
      <c r="F33" s="6"/>
      <c r="G33" s="11"/>
      <c r="H33" s="9"/>
      <c r="I33" s="13"/>
      <c r="J33" s="2"/>
      <c r="K33" s="26">
        <f t="shared" ref="K33" si="62">SUM(J31:J33)/3</f>
        <v>0</v>
      </c>
      <c r="L33" s="2">
        <f t="shared" ref="L33" si="63">SUM(J27:J33)/7</f>
        <v>0</v>
      </c>
      <c r="M33" s="2">
        <f t="shared" ref="M33" si="64">SUM(J20:J33)/14</f>
        <v>0</v>
      </c>
      <c r="N33" s="26">
        <f t="shared" ref="N33" si="65">SUM(K33:M33)/3</f>
        <v>0</v>
      </c>
      <c r="O33" s="20"/>
      <c r="P33" s="13">
        <f>N33/BR!$B$3</f>
        <v>0</v>
      </c>
      <c r="Q33" s="27"/>
      <c r="R33" s="27"/>
      <c r="S33" s="6" t="s">
        <v>32</v>
      </c>
      <c r="V33" s="2"/>
      <c r="W33" s="15"/>
      <c r="X33" s="15"/>
      <c r="Y33" s="15"/>
      <c r="Z33" s="15"/>
      <c r="AB33" s="14"/>
    </row>
    <row r="34" spans="1:28" s="7" customFormat="1" ht="11">
      <c r="B34" s="55">
        <f t="shared" si="57"/>
        <v>41776</v>
      </c>
      <c r="C34" s="6"/>
      <c r="D34" s="6"/>
      <c r="E34" s="6"/>
      <c r="F34" s="6"/>
      <c r="G34" s="11"/>
      <c r="H34" s="9"/>
      <c r="I34" s="13"/>
      <c r="J34" s="2"/>
      <c r="K34" s="26">
        <f t="shared" ref="K34" si="66">SUM(J32:J34)/3</f>
        <v>0</v>
      </c>
      <c r="L34" s="2">
        <f t="shared" ref="L34" si="67">SUM(J28:J34)/7</f>
        <v>0</v>
      </c>
      <c r="M34" s="2">
        <f t="shared" ref="M34" si="68">SUM(J21:J34)/14</f>
        <v>0</v>
      </c>
      <c r="N34" s="26">
        <f t="shared" ref="N34" si="69">SUM(K34:M34)/3</f>
        <v>0</v>
      </c>
      <c r="O34" s="20"/>
      <c r="P34" s="13">
        <f>N34/BR!$B$3</f>
        <v>0</v>
      </c>
      <c r="Q34" s="27"/>
      <c r="R34" s="27"/>
      <c r="S34" s="6" t="s">
        <v>14</v>
      </c>
      <c r="V34" s="2"/>
      <c r="W34" s="15"/>
      <c r="X34" s="15"/>
      <c r="Y34" s="15"/>
      <c r="Z34" s="15"/>
      <c r="AB34" s="14"/>
    </row>
    <row r="35" spans="1:28" s="7" customFormat="1">
      <c r="A35" s="18"/>
      <c r="B35" s="55">
        <f t="shared" si="57"/>
        <v>41777</v>
      </c>
      <c r="C35" s="6"/>
      <c r="D35" s="6"/>
      <c r="E35" s="6"/>
      <c r="F35" s="6"/>
      <c r="G35" s="11"/>
      <c r="H35" s="9"/>
      <c r="I35" s="13"/>
      <c r="J35" s="2"/>
      <c r="K35" s="26">
        <f t="shared" ref="K35" si="70">SUM(J33:J35)/3</f>
        <v>0</v>
      </c>
      <c r="L35" s="2">
        <f t="shared" ref="L35" si="71">SUM(J29:J35)/7</f>
        <v>0</v>
      </c>
      <c r="M35" s="2">
        <f t="shared" ref="M35" si="72">SUM(J22:J35)/14</f>
        <v>0</v>
      </c>
      <c r="N35" s="26">
        <f t="shared" ref="N35" si="73">SUM(K35:M35)/3</f>
        <v>0</v>
      </c>
      <c r="O35" s="20"/>
      <c r="P35" s="13">
        <f>N35/BR!$B$3</f>
        <v>0</v>
      </c>
      <c r="Q35" s="27"/>
      <c r="R35" s="27"/>
      <c r="S35" s="6" t="s">
        <v>15</v>
      </c>
      <c r="V35" s="2"/>
      <c r="W35" s="15"/>
      <c r="X35" s="15"/>
      <c r="Y35" s="15"/>
      <c r="Z35" s="15"/>
      <c r="AB35" s="14"/>
    </row>
    <row r="36" spans="1:28">
      <c r="A36" s="18"/>
      <c r="B36" s="55">
        <f t="shared" si="57"/>
        <v>41778</v>
      </c>
      <c r="C36" s="2">
        <v>27</v>
      </c>
      <c r="D36" s="2">
        <f>C36/24</f>
        <v>1.125</v>
      </c>
      <c r="K36" s="26">
        <f t="shared" ref="K36:K67" si="74">SUM(J34:J36)/3</f>
        <v>0</v>
      </c>
      <c r="L36" s="2">
        <f t="shared" ref="L36:L67" si="75">SUM(J30:J36)/7</f>
        <v>0</v>
      </c>
      <c r="M36" s="2">
        <f t="shared" ref="M36:M67" si="76">SUM(J23:J36)/14</f>
        <v>0</v>
      </c>
      <c r="N36" s="26">
        <f t="shared" ref="N36" si="77">SUM(K36:M36)/3</f>
        <v>0</v>
      </c>
      <c r="P36" s="13">
        <f>N36/BR!$B$3</f>
        <v>0</v>
      </c>
      <c r="Q36" s="13"/>
      <c r="R36" s="13"/>
      <c r="S36" s="7" t="s">
        <v>37</v>
      </c>
    </row>
    <row r="37" spans="1:28">
      <c r="A37" s="18"/>
      <c r="B37" s="55">
        <f t="shared" si="57"/>
        <v>41779</v>
      </c>
      <c r="K37" s="26">
        <f t="shared" si="74"/>
        <v>0</v>
      </c>
      <c r="L37" s="2">
        <f t="shared" si="75"/>
        <v>0</v>
      </c>
      <c r="M37" s="2">
        <f t="shared" si="76"/>
        <v>0</v>
      </c>
      <c r="N37" s="26">
        <f t="shared" ref="N37" si="78">SUM(K37:M37)/3</f>
        <v>0</v>
      </c>
      <c r="P37" s="13">
        <f>N37/BR!$B$3</f>
        <v>0</v>
      </c>
      <c r="Q37" s="13"/>
      <c r="R37" s="13"/>
      <c r="S37" s="6" t="s">
        <v>33</v>
      </c>
    </row>
    <row r="38" spans="1:28">
      <c r="A38" s="18"/>
      <c r="B38" s="55">
        <f t="shared" si="57"/>
        <v>41780</v>
      </c>
      <c r="C38" s="2">
        <v>29.75</v>
      </c>
      <c r="D38" s="2">
        <f t="shared" ref="D38:D53" si="79">C38/24</f>
        <v>1.2395833333333333</v>
      </c>
      <c r="E38" s="3">
        <v>156</v>
      </c>
      <c r="F38" s="4">
        <v>180</v>
      </c>
      <c r="K38" s="26">
        <f t="shared" si="74"/>
        <v>0</v>
      </c>
      <c r="L38" s="2">
        <f t="shared" si="75"/>
        <v>0</v>
      </c>
      <c r="M38" s="2">
        <f t="shared" si="76"/>
        <v>0</v>
      </c>
      <c r="N38" s="26">
        <f t="shared" ref="N38" si="80">SUM(K38:M38)/3</f>
        <v>0</v>
      </c>
      <c r="P38" s="13">
        <f>N38/BR!$B$3</f>
        <v>0</v>
      </c>
      <c r="Q38" s="13"/>
      <c r="R38" s="13"/>
      <c r="S38" s="7" t="s">
        <v>10</v>
      </c>
    </row>
    <row r="39" spans="1:28">
      <c r="A39" s="18"/>
      <c r="B39" s="55">
        <f t="shared" si="57"/>
        <v>41781</v>
      </c>
      <c r="C39" s="2">
        <v>28.95</v>
      </c>
      <c r="D39" s="2">
        <f t="shared" si="79"/>
        <v>1.20625</v>
      </c>
      <c r="E39" s="3">
        <v>73</v>
      </c>
      <c r="F39" s="4">
        <v>50</v>
      </c>
      <c r="K39" s="26">
        <f t="shared" si="74"/>
        <v>0</v>
      </c>
      <c r="L39" s="2">
        <f t="shared" si="75"/>
        <v>0</v>
      </c>
      <c r="M39" s="2">
        <f t="shared" si="76"/>
        <v>0</v>
      </c>
      <c r="N39" s="26">
        <f t="shared" ref="N39" si="81">SUM(K39:M39)/3</f>
        <v>0</v>
      </c>
      <c r="P39" s="13">
        <f>N39/BR!$B$3</f>
        <v>0</v>
      </c>
      <c r="Q39" s="13"/>
      <c r="R39" s="13"/>
      <c r="S39" s="7" t="s">
        <v>8</v>
      </c>
    </row>
    <row r="40" spans="1:28">
      <c r="A40" s="18"/>
      <c r="B40" s="55">
        <f t="shared" si="57"/>
        <v>41782</v>
      </c>
      <c r="C40" s="2">
        <v>28.65</v>
      </c>
      <c r="D40" s="2">
        <f t="shared" si="79"/>
        <v>1.1937499999999999</v>
      </c>
      <c r="E40" s="3">
        <v>124</v>
      </c>
      <c r="F40" s="4">
        <v>50</v>
      </c>
      <c r="H40" s="56"/>
      <c r="K40" s="26">
        <f t="shared" si="74"/>
        <v>0</v>
      </c>
      <c r="L40" s="2">
        <f t="shared" si="75"/>
        <v>0</v>
      </c>
      <c r="M40" s="2">
        <f t="shared" si="76"/>
        <v>0</v>
      </c>
      <c r="N40" s="26">
        <f t="shared" ref="N40" si="82">SUM(K40:M40)/3</f>
        <v>0</v>
      </c>
      <c r="P40" s="13">
        <f>N40/BR!$B$3</f>
        <v>0</v>
      </c>
      <c r="Q40" s="13"/>
      <c r="R40" s="13"/>
      <c r="S40" s="7" t="s">
        <v>0</v>
      </c>
    </row>
    <row r="41" spans="1:28">
      <c r="A41" s="18"/>
      <c r="B41" s="55">
        <f t="shared" si="57"/>
        <v>41783</v>
      </c>
      <c r="C41" s="2">
        <v>28.65</v>
      </c>
      <c r="D41" s="2">
        <f t="shared" si="79"/>
        <v>1.1937499999999999</v>
      </c>
      <c r="E41" s="3">
        <v>222</v>
      </c>
      <c r="F41" s="4">
        <v>55</v>
      </c>
      <c r="H41" s="56"/>
      <c r="K41" s="26">
        <f t="shared" si="74"/>
        <v>0</v>
      </c>
      <c r="L41" s="2">
        <f t="shared" si="75"/>
        <v>0</v>
      </c>
      <c r="M41" s="2">
        <f t="shared" si="76"/>
        <v>0</v>
      </c>
      <c r="N41" s="26">
        <f t="shared" ref="N41" si="83">SUM(K41:M41)/3</f>
        <v>0</v>
      </c>
      <c r="P41" s="13">
        <f>N41/BR!$B$3</f>
        <v>0</v>
      </c>
      <c r="Q41" s="13"/>
      <c r="R41" s="13"/>
      <c r="S41" s="7" t="s">
        <v>11</v>
      </c>
    </row>
    <row r="42" spans="1:28">
      <c r="A42" s="18"/>
      <c r="B42" s="5">
        <f t="shared" si="57"/>
        <v>41784</v>
      </c>
      <c r="C42" s="2">
        <v>29.65</v>
      </c>
      <c r="D42" s="2">
        <f t="shared" si="79"/>
        <v>1.2354166666666666</v>
      </c>
      <c r="E42" s="3">
        <v>298</v>
      </c>
      <c r="F42" s="4">
        <v>70</v>
      </c>
      <c r="K42" s="26">
        <f t="shared" si="74"/>
        <v>0</v>
      </c>
      <c r="L42" s="2">
        <f t="shared" si="75"/>
        <v>0</v>
      </c>
      <c r="M42" s="2">
        <f t="shared" si="76"/>
        <v>0</v>
      </c>
      <c r="N42" s="26">
        <f t="shared" ref="N42" si="84">SUM(K42:M42)/3</f>
        <v>0</v>
      </c>
      <c r="P42" s="13">
        <f>N42/BR!$B$3</f>
        <v>0</v>
      </c>
      <c r="Q42" s="13"/>
      <c r="R42" s="13"/>
      <c r="S42" s="7"/>
    </row>
    <row r="43" spans="1:28">
      <c r="A43" s="18"/>
      <c r="B43" s="5">
        <f t="shared" si="57"/>
        <v>41785</v>
      </c>
      <c r="C43" s="2">
        <v>29.65</v>
      </c>
      <c r="D43" s="2">
        <f t="shared" si="79"/>
        <v>1.2354166666666666</v>
      </c>
      <c r="E43" s="3">
        <v>53</v>
      </c>
      <c r="F43" s="4">
        <v>253</v>
      </c>
      <c r="K43" s="26">
        <f t="shared" si="74"/>
        <v>0</v>
      </c>
      <c r="L43" s="2">
        <f t="shared" si="75"/>
        <v>0</v>
      </c>
      <c r="M43" s="2">
        <f t="shared" si="76"/>
        <v>0</v>
      </c>
      <c r="N43" s="26">
        <f t="shared" ref="N43" si="85">SUM(K43:M43)/3</f>
        <v>0</v>
      </c>
      <c r="P43" s="13">
        <f>N43/BR!$B$3</f>
        <v>0</v>
      </c>
      <c r="Q43" s="13"/>
      <c r="R43" s="13"/>
      <c r="S43" s="7" t="s">
        <v>48</v>
      </c>
    </row>
    <row r="44" spans="1:28">
      <c r="A44" s="18"/>
      <c r="B44" s="5">
        <f t="shared" si="57"/>
        <v>41786</v>
      </c>
      <c r="C44" s="2">
        <v>33</v>
      </c>
      <c r="D44" s="2">
        <f t="shared" si="79"/>
        <v>1.375</v>
      </c>
      <c r="E44" s="3">
        <v>110</v>
      </c>
      <c r="F44" s="4">
        <v>215</v>
      </c>
      <c r="K44" s="26">
        <f t="shared" si="74"/>
        <v>0</v>
      </c>
      <c r="L44" s="2">
        <f t="shared" si="75"/>
        <v>0</v>
      </c>
      <c r="M44" s="2">
        <f t="shared" si="76"/>
        <v>0</v>
      </c>
      <c r="N44" s="26">
        <f t="shared" ref="N44" si="86">SUM(K44:M44)/3</f>
        <v>0</v>
      </c>
      <c r="P44" s="13">
        <f>N44/BR!$B$3</f>
        <v>0</v>
      </c>
      <c r="Q44" s="13"/>
      <c r="R44" s="13"/>
      <c r="S44" s="7" t="s">
        <v>34</v>
      </c>
    </row>
    <row r="45" spans="1:28">
      <c r="A45" s="18"/>
      <c r="B45" s="5">
        <f t="shared" si="57"/>
        <v>41787</v>
      </c>
      <c r="C45" s="2">
        <v>29.65</v>
      </c>
      <c r="D45" s="2">
        <f t="shared" si="79"/>
        <v>1.2354166666666666</v>
      </c>
      <c r="E45" s="3">
        <v>138</v>
      </c>
      <c r="F45" s="4">
        <v>135</v>
      </c>
      <c r="K45" s="26">
        <f t="shared" si="74"/>
        <v>0</v>
      </c>
      <c r="L45" s="2">
        <f t="shared" si="75"/>
        <v>0</v>
      </c>
      <c r="M45" s="2">
        <f t="shared" si="76"/>
        <v>0</v>
      </c>
      <c r="N45" s="26">
        <f t="shared" ref="N45" si="87">SUM(K45:M45)/3</f>
        <v>0</v>
      </c>
      <c r="P45" s="13">
        <f>N45/BR!$B$3</f>
        <v>0</v>
      </c>
      <c r="Q45" s="13"/>
      <c r="R45" s="13"/>
      <c r="S45" s="1" t="s">
        <v>35</v>
      </c>
    </row>
    <row r="46" spans="1:28">
      <c r="A46" s="18"/>
      <c r="B46" s="55">
        <f t="shared" si="57"/>
        <v>41788</v>
      </c>
      <c r="C46" s="2">
        <v>29.65</v>
      </c>
      <c r="D46" s="2">
        <f t="shared" si="79"/>
        <v>1.2354166666666666</v>
      </c>
      <c r="E46" s="3">
        <v>249</v>
      </c>
      <c r="F46" s="4">
        <v>191</v>
      </c>
      <c r="K46" s="26">
        <f t="shared" si="74"/>
        <v>0</v>
      </c>
      <c r="L46" s="2">
        <f t="shared" si="75"/>
        <v>0</v>
      </c>
      <c r="M46" s="2">
        <f t="shared" si="76"/>
        <v>0</v>
      </c>
      <c r="N46" s="26">
        <f t="shared" ref="N46" si="88">SUM(K46:M46)/3</f>
        <v>0</v>
      </c>
      <c r="P46" s="13">
        <f>N46/BR!$B$3</f>
        <v>0</v>
      </c>
      <c r="Q46" s="13"/>
      <c r="R46" s="13"/>
    </row>
    <row r="47" spans="1:28">
      <c r="A47" s="18"/>
      <c r="B47" s="55">
        <f t="shared" si="57"/>
        <v>41789</v>
      </c>
      <c r="C47" s="2">
        <v>28.65</v>
      </c>
      <c r="D47" s="2">
        <f t="shared" si="79"/>
        <v>1.1937499999999999</v>
      </c>
      <c r="E47" s="3">
        <v>102</v>
      </c>
      <c r="F47" s="4">
        <v>150</v>
      </c>
      <c r="K47" s="26">
        <f t="shared" si="74"/>
        <v>0</v>
      </c>
      <c r="L47" s="2">
        <f t="shared" si="75"/>
        <v>0</v>
      </c>
      <c r="M47" s="2">
        <f t="shared" si="76"/>
        <v>0</v>
      </c>
      <c r="N47" s="26">
        <f t="shared" ref="N47" si="89">SUM(K47:M47)/3</f>
        <v>0</v>
      </c>
      <c r="P47" s="13">
        <f>N47/BR!$B$3</f>
        <v>0</v>
      </c>
      <c r="Q47" s="13"/>
      <c r="R47" s="13"/>
      <c r="S47" s="63" t="s">
        <v>1</v>
      </c>
    </row>
    <row r="48" spans="1:28">
      <c r="A48" s="18"/>
      <c r="B48" s="55">
        <f t="shared" si="57"/>
        <v>41790</v>
      </c>
      <c r="C48" s="2">
        <v>28.65</v>
      </c>
      <c r="D48" s="2">
        <f t="shared" si="79"/>
        <v>1.1937499999999999</v>
      </c>
      <c r="E48" s="3">
        <v>97</v>
      </c>
      <c r="F48" s="4">
        <v>140</v>
      </c>
      <c r="K48" s="26">
        <f t="shared" si="74"/>
        <v>0</v>
      </c>
      <c r="L48" s="2">
        <f t="shared" si="75"/>
        <v>0</v>
      </c>
      <c r="M48" s="2">
        <f t="shared" si="76"/>
        <v>0</v>
      </c>
      <c r="N48" s="26">
        <f t="shared" ref="N48" si="90">SUM(K48:M48)/3</f>
        <v>0</v>
      </c>
      <c r="P48" s="13">
        <f>N48/BR!$B$3</f>
        <v>0</v>
      </c>
      <c r="Q48" s="13"/>
      <c r="R48" s="13"/>
      <c r="S48" s="1" t="s">
        <v>49</v>
      </c>
    </row>
    <row r="49" spans="1:19">
      <c r="A49" s="18"/>
      <c r="B49" s="5">
        <f t="shared" si="57"/>
        <v>41791</v>
      </c>
      <c r="C49" s="2">
        <v>29.65</v>
      </c>
      <c r="D49" s="2">
        <f t="shared" si="79"/>
        <v>1.2354166666666666</v>
      </c>
      <c r="E49" s="3">
        <v>30</v>
      </c>
      <c r="F49" s="4">
        <v>130</v>
      </c>
      <c r="K49" s="26">
        <f t="shared" si="74"/>
        <v>0</v>
      </c>
      <c r="L49" s="2">
        <f t="shared" si="75"/>
        <v>0</v>
      </c>
      <c r="M49" s="2">
        <f t="shared" si="76"/>
        <v>0</v>
      </c>
      <c r="N49" s="26">
        <f t="shared" ref="N49" si="91">SUM(K49:M49)/3</f>
        <v>0</v>
      </c>
      <c r="P49" s="13">
        <f>N49/BR!$B$3</f>
        <v>0</v>
      </c>
      <c r="Q49" s="13"/>
      <c r="R49" s="13"/>
      <c r="S49" s="1" t="s">
        <v>50</v>
      </c>
    </row>
    <row r="50" spans="1:19">
      <c r="A50" s="18"/>
      <c r="B50" s="5">
        <f t="shared" si="57"/>
        <v>41792</v>
      </c>
      <c r="C50" s="2">
        <v>32</v>
      </c>
      <c r="D50" s="2">
        <f t="shared" si="79"/>
        <v>1.3333333333333333</v>
      </c>
      <c r="E50" s="3">
        <v>43</v>
      </c>
      <c r="F50" s="4">
        <v>137</v>
      </c>
      <c r="K50" s="26">
        <f t="shared" si="74"/>
        <v>0</v>
      </c>
      <c r="L50" s="2">
        <f t="shared" si="75"/>
        <v>0</v>
      </c>
      <c r="M50" s="2">
        <f t="shared" si="76"/>
        <v>0</v>
      </c>
      <c r="N50" s="26">
        <f t="shared" ref="N50" si="92">SUM(K50:M50)/3</f>
        <v>0</v>
      </c>
      <c r="P50" s="13">
        <f>N50/BR!$B$3</f>
        <v>0</v>
      </c>
      <c r="Q50" s="13"/>
      <c r="R50" s="13"/>
      <c r="S50" s="1" t="s">
        <v>2</v>
      </c>
    </row>
    <row r="51" spans="1:19">
      <c r="A51" s="18"/>
      <c r="B51" s="5">
        <f t="shared" si="57"/>
        <v>41793</v>
      </c>
      <c r="C51" s="2">
        <v>29.75</v>
      </c>
      <c r="D51" s="2">
        <f t="shared" si="79"/>
        <v>1.2395833333333333</v>
      </c>
      <c r="E51" s="3">
        <v>34</v>
      </c>
      <c r="F51" s="4">
        <v>150</v>
      </c>
      <c r="K51" s="26">
        <f t="shared" si="74"/>
        <v>0</v>
      </c>
      <c r="L51" s="2">
        <f t="shared" si="75"/>
        <v>0</v>
      </c>
      <c r="M51" s="2">
        <f t="shared" si="76"/>
        <v>0</v>
      </c>
      <c r="N51" s="26">
        <f t="shared" ref="N51" si="93">SUM(K51:M51)/3</f>
        <v>0</v>
      </c>
      <c r="P51" s="13">
        <f>N51/BR!$B$3</f>
        <v>0</v>
      </c>
      <c r="Q51" s="13"/>
      <c r="R51" s="13"/>
      <c r="S51" s="63" t="s">
        <v>52</v>
      </c>
    </row>
    <row r="52" spans="1:19">
      <c r="A52" s="18"/>
      <c r="B52" s="5">
        <f t="shared" si="57"/>
        <v>41794</v>
      </c>
      <c r="C52" s="2">
        <v>29.75</v>
      </c>
      <c r="D52" s="2">
        <f t="shared" si="79"/>
        <v>1.2395833333333333</v>
      </c>
      <c r="E52" s="3">
        <v>99</v>
      </c>
      <c r="F52" s="4">
        <v>169</v>
      </c>
      <c r="J52" s="71"/>
      <c r="K52" s="26">
        <f t="shared" si="74"/>
        <v>0</v>
      </c>
      <c r="L52" s="2">
        <f t="shared" si="75"/>
        <v>0</v>
      </c>
      <c r="M52" s="2">
        <f t="shared" si="76"/>
        <v>0</v>
      </c>
      <c r="N52" s="26">
        <f t="shared" ref="N52" si="94">SUM(K52:M52)/3</f>
        <v>0</v>
      </c>
      <c r="P52" s="13">
        <f>N52/BR!$B$3</f>
        <v>0</v>
      </c>
      <c r="Q52" s="13"/>
      <c r="R52" s="13"/>
      <c r="S52" s="1" t="s">
        <v>53</v>
      </c>
    </row>
    <row r="53" spans="1:19">
      <c r="A53" s="18"/>
      <c r="B53" s="55">
        <f t="shared" si="57"/>
        <v>41795</v>
      </c>
      <c r="C53" s="2">
        <v>29.65</v>
      </c>
      <c r="D53" s="2">
        <f t="shared" si="79"/>
        <v>1.2354166666666666</v>
      </c>
      <c r="E53" s="3">
        <v>63</v>
      </c>
      <c r="F53" s="4">
        <v>105</v>
      </c>
      <c r="K53" s="26">
        <f t="shared" si="74"/>
        <v>0</v>
      </c>
      <c r="L53" s="2">
        <f t="shared" si="75"/>
        <v>0</v>
      </c>
      <c r="M53" s="2">
        <f t="shared" si="76"/>
        <v>0</v>
      </c>
      <c r="N53" s="26">
        <f t="shared" ref="N53" si="95">SUM(K53:M53)/3</f>
        <v>0</v>
      </c>
      <c r="P53" s="13">
        <f>N53/BR!$B$3</f>
        <v>0</v>
      </c>
      <c r="Q53" s="13"/>
      <c r="R53" s="13"/>
      <c r="S53" s="1" t="s">
        <v>54</v>
      </c>
    </row>
    <row r="54" spans="1:19">
      <c r="A54" s="18"/>
      <c r="B54" s="55">
        <f t="shared" si="57"/>
        <v>41796</v>
      </c>
      <c r="K54" s="26">
        <f t="shared" si="74"/>
        <v>0</v>
      </c>
      <c r="L54" s="2">
        <f t="shared" si="75"/>
        <v>0</v>
      </c>
      <c r="M54" s="2">
        <f t="shared" si="76"/>
        <v>0</v>
      </c>
      <c r="N54" s="26">
        <f t="shared" ref="N54" si="96">SUM(K54:M54)/3</f>
        <v>0</v>
      </c>
      <c r="P54" s="13">
        <f>N54/BR!$B$3</f>
        <v>0</v>
      </c>
      <c r="Q54" s="13"/>
      <c r="R54" s="13"/>
      <c r="S54" s="1" t="s">
        <v>56</v>
      </c>
    </row>
    <row r="55" spans="1:19">
      <c r="A55" s="18"/>
      <c r="B55" s="55">
        <f t="shared" si="57"/>
        <v>41797</v>
      </c>
      <c r="K55" s="26">
        <f t="shared" si="74"/>
        <v>0</v>
      </c>
      <c r="L55" s="2">
        <f t="shared" si="75"/>
        <v>0</v>
      </c>
      <c r="M55" s="2">
        <f t="shared" si="76"/>
        <v>0</v>
      </c>
      <c r="N55" s="26">
        <f t="shared" ref="N55" si="97">SUM(K55:M55)/3</f>
        <v>0</v>
      </c>
      <c r="O55" s="22"/>
      <c r="P55" s="13">
        <f>N55/BR!$B$3</f>
        <v>0</v>
      </c>
      <c r="Q55" s="13"/>
      <c r="R55" s="13"/>
      <c r="S55" s="1" t="s">
        <v>55</v>
      </c>
    </row>
    <row r="56" spans="1:19">
      <c r="A56" s="18"/>
      <c r="B56" s="5">
        <f t="shared" si="57"/>
        <v>41798</v>
      </c>
      <c r="K56" s="26">
        <f t="shared" si="74"/>
        <v>0</v>
      </c>
      <c r="L56" s="2">
        <f t="shared" si="75"/>
        <v>0</v>
      </c>
      <c r="M56" s="2">
        <f t="shared" si="76"/>
        <v>0</v>
      </c>
      <c r="N56" s="26">
        <f t="shared" ref="N56" si="98">SUM(K56:M56)/3</f>
        <v>0</v>
      </c>
      <c r="O56" s="22"/>
      <c r="P56" s="13">
        <f>N56/BR!$B$3</f>
        <v>0</v>
      </c>
      <c r="Q56" s="13"/>
      <c r="R56" s="13"/>
      <c r="S56" s="63" t="s">
        <v>3</v>
      </c>
    </row>
    <row r="57" spans="1:19">
      <c r="A57" s="18"/>
      <c r="B57" s="5">
        <f t="shared" si="57"/>
        <v>41799</v>
      </c>
      <c r="K57" s="26">
        <f t="shared" si="74"/>
        <v>0</v>
      </c>
      <c r="L57" s="2">
        <f t="shared" si="75"/>
        <v>0</v>
      </c>
      <c r="M57" s="2">
        <f t="shared" si="76"/>
        <v>0</v>
      </c>
      <c r="N57" s="26">
        <f t="shared" ref="N57" si="99">SUM(K57:M57)/3</f>
        <v>0</v>
      </c>
      <c r="O57" s="22"/>
      <c r="P57" s="13">
        <f>N57/BR!$B$3</f>
        <v>0</v>
      </c>
      <c r="Q57" s="13"/>
      <c r="R57" s="13"/>
    </row>
    <row r="58" spans="1:19">
      <c r="A58" s="18"/>
      <c r="B58" s="5">
        <f t="shared" si="57"/>
        <v>41800</v>
      </c>
      <c r="K58" s="26">
        <f t="shared" si="74"/>
        <v>0</v>
      </c>
      <c r="L58" s="2">
        <f t="shared" si="75"/>
        <v>0</v>
      </c>
      <c r="M58" s="2">
        <f t="shared" si="76"/>
        <v>0</v>
      </c>
      <c r="N58" s="26">
        <f t="shared" ref="N58" si="100">SUM(K58:M58)/3</f>
        <v>0</v>
      </c>
      <c r="O58" s="22"/>
      <c r="P58" s="13">
        <f>N58/BR!$B$3</f>
        <v>0</v>
      </c>
      <c r="Q58" s="13"/>
      <c r="R58" s="13"/>
    </row>
    <row r="59" spans="1:19">
      <c r="A59" s="18"/>
      <c r="B59" s="5">
        <f t="shared" si="57"/>
        <v>41801</v>
      </c>
      <c r="K59" s="26">
        <f t="shared" si="74"/>
        <v>0</v>
      </c>
      <c r="L59" s="2">
        <f t="shared" si="75"/>
        <v>0</v>
      </c>
      <c r="M59" s="2">
        <f t="shared" si="76"/>
        <v>0</v>
      </c>
      <c r="N59" s="26">
        <f t="shared" ref="N59" si="101">SUM(K59:M59)/3</f>
        <v>0</v>
      </c>
      <c r="O59" s="22"/>
      <c r="P59" s="13">
        <f>N59/BR!$B$3</f>
        <v>0</v>
      </c>
      <c r="Q59" s="13"/>
      <c r="R59" s="13"/>
    </row>
    <row r="60" spans="1:19">
      <c r="A60" s="18"/>
      <c r="B60" s="55">
        <f t="shared" si="57"/>
        <v>41802</v>
      </c>
      <c r="K60" s="26">
        <f t="shared" si="74"/>
        <v>0</v>
      </c>
      <c r="L60" s="2">
        <f t="shared" si="75"/>
        <v>0</v>
      </c>
      <c r="M60" s="2">
        <f t="shared" si="76"/>
        <v>0</v>
      </c>
      <c r="N60" s="26">
        <f t="shared" ref="N60" si="102">SUM(K60:M60)/3</f>
        <v>0</v>
      </c>
      <c r="O60" s="22"/>
      <c r="P60" s="13">
        <f>N60/BR!$B$3</f>
        <v>0</v>
      </c>
      <c r="Q60" s="13"/>
      <c r="R60" s="13"/>
    </row>
    <row r="61" spans="1:19">
      <c r="A61" s="18"/>
      <c r="B61" s="55">
        <f t="shared" si="57"/>
        <v>41803</v>
      </c>
      <c r="K61" s="26">
        <f t="shared" si="74"/>
        <v>0</v>
      </c>
      <c r="L61" s="2">
        <f t="shared" si="75"/>
        <v>0</v>
      </c>
      <c r="M61" s="2">
        <f t="shared" si="76"/>
        <v>0</v>
      </c>
      <c r="N61" s="26">
        <f t="shared" ref="N61" si="103">SUM(K61:M61)/3</f>
        <v>0</v>
      </c>
      <c r="O61" s="22"/>
      <c r="P61" s="13">
        <f>N61/BR!$B$3</f>
        <v>0</v>
      </c>
      <c r="Q61" s="13"/>
      <c r="R61" s="13"/>
    </row>
    <row r="62" spans="1:19">
      <c r="A62" s="18"/>
      <c r="B62" s="55">
        <f t="shared" si="57"/>
        <v>41804</v>
      </c>
      <c r="K62" s="26">
        <f t="shared" si="74"/>
        <v>0</v>
      </c>
      <c r="L62" s="2">
        <f t="shared" si="75"/>
        <v>0</v>
      </c>
      <c r="M62" s="2">
        <f t="shared" si="76"/>
        <v>0</v>
      </c>
      <c r="N62" s="26">
        <f t="shared" ref="N62" si="104">SUM(K62:M62)/3</f>
        <v>0</v>
      </c>
      <c r="O62" s="22"/>
      <c r="P62" s="13">
        <f>N62/BR!$B$3</f>
        <v>0</v>
      </c>
      <c r="Q62" s="13"/>
      <c r="R62" s="13"/>
    </row>
    <row r="63" spans="1:19">
      <c r="A63" s="18"/>
      <c r="B63" s="5">
        <f t="shared" si="57"/>
        <v>41805</v>
      </c>
      <c r="K63" s="26">
        <f t="shared" si="74"/>
        <v>0</v>
      </c>
      <c r="L63" s="2">
        <f t="shared" si="75"/>
        <v>0</v>
      </c>
      <c r="M63" s="2">
        <f t="shared" si="76"/>
        <v>0</v>
      </c>
      <c r="N63" s="26">
        <f t="shared" ref="N63" si="105">SUM(K63:M63)/3</f>
        <v>0</v>
      </c>
      <c r="O63" s="22"/>
      <c r="P63" s="13">
        <f>N63/BR!$B$3</f>
        <v>0</v>
      </c>
      <c r="Q63" s="13"/>
      <c r="R63" s="13"/>
    </row>
    <row r="64" spans="1:19">
      <c r="A64" s="18"/>
      <c r="B64" s="5">
        <f t="shared" si="57"/>
        <v>41806</v>
      </c>
      <c r="K64" s="26">
        <f t="shared" si="74"/>
        <v>0</v>
      </c>
      <c r="L64" s="2">
        <f t="shared" si="75"/>
        <v>0</v>
      </c>
      <c r="M64" s="2">
        <f t="shared" si="76"/>
        <v>0</v>
      </c>
      <c r="N64" s="26">
        <f t="shared" ref="N64" si="106">SUM(K64:M64)/3</f>
        <v>0</v>
      </c>
      <c r="O64" s="22"/>
      <c r="P64" s="13">
        <f>N64/BR!$B$3</f>
        <v>0</v>
      </c>
      <c r="Q64" s="13"/>
      <c r="R64" s="13"/>
    </row>
    <row r="65" spans="1:18">
      <c r="A65" s="18"/>
      <c r="B65" s="5">
        <f t="shared" si="57"/>
        <v>41807</v>
      </c>
      <c r="K65" s="26">
        <f t="shared" si="74"/>
        <v>0</v>
      </c>
      <c r="L65" s="2">
        <f t="shared" si="75"/>
        <v>0</v>
      </c>
      <c r="M65" s="2">
        <f t="shared" si="76"/>
        <v>0</v>
      </c>
      <c r="N65" s="26">
        <f t="shared" ref="N65" si="107">SUM(K65:M65)/3</f>
        <v>0</v>
      </c>
      <c r="O65" s="22"/>
      <c r="P65" s="13">
        <f>N65/BR!$B$3</f>
        <v>0</v>
      </c>
      <c r="Q65" s="13"/>
      <c r="R65" s="13"/>
    </row>
    <row r="66" spans="1:18">
      <c r="A66" s="18"/>
      <c r="B66" s="5">
        <f t="shared" si="57"/>
        <v>41808</v>
      </c>
      <c r="K66" s="26">
        <f t="shared" si="74"/>
        <v>0</v>
      </c>
      <c r="L66" s="2">
        <f t="shared" si="75"/>
        <v>0</v>
      </c>
      <c r="M66" s="2">
        <f t="shared" si="76"/>
        <v>0</v>
      </c>
      <c r="N66" s="26">
        <f t="shared" ref="N66" si="108">SUM(K66:M66)/3</f>
        <v>0</v>
      </c>
      <c r="O66" s="22"/>
      <c r="P66" s="13">
        <f>N66/BR!$B$3</f>
        <v>0</v>
      </c>
      <c r="Q66" s="13"/>
      <c r="R66" s="13"/>
    </row>
    <row r="67" spans="1:18">
      <c r="A67" s="18"/>
      <c r="B67" s="55">
        <f t="shared" si="57"/>
        <v>41809</v>
      </c>
      <c r="K67" s="26">
        <f t="shared" si="74"/>
        <v>0</v>
      </c>
      <c r="L67" s="2">
        <f t="shared" si="75"/>
        <v>0</v>
      </c>
      <c r="M67" s="2">
        <f t="shared" si="76"/>
        <v>0</v>
      </c>
      <c r="N67" s="26">
        <f t="shared" ref="N67" si="109">SUM(K67:M67)/3</f>
        <v>0</v>
      </c>
      <c r="O67" s="22"/>
      <c r="P67" s="13">
        <f>N67/BR!$B$3</f>
        <v>0</v>
      </c>
      <c r="Q67" s="13"/>
      <c r="R67" s="13"/>
    </row>
    <row r="68" spans="1:18">
      <c r="A68" s="18"/>
      <c r="B68" s="55">
        <f t="shared" si="57"/>
        <v>41810</v>
      </c>
      <c r="K68" s="26">
        <f t="shared" ref="K68:K99" si="110">SUM(J66:J68)/3</f>
        <v>0</v>
      </c>
      <c r="L68" s="2">
        <f t="shared" ref="L68:L99" si="111">SUM(J62:J68)/7</f>
        <v>0</v>
      </c>
      <c r="M68" s="2">
        <f t="shared" ref="M68:M99" si="112">SUM(J55:J68)/14</f>
        <v>0</v>
      </c>
      <c r="N68" s="26">
        <f t="shared" ref="N68" si="113">SUM(K68:M68)/3</f>
        <v>0</v>
      </c>
      <c r="P68" s="13">
        <f>N68/BR!$B$3</f>
        <v>0</v>
      </c>
      <c r="Q68" s="13"/>
      <c r="R68" s="13"/>
    </row>
    <row r="69" spans="1:18">
      <c r="A69" s="18"/>
      <c r="B69" s="55">
        <f t="shared" si="57"/>
        <v>41811</v>
      </c>
      <c r="K69" s="26">
        <f t="shared" si="110"/>
        <v>0</v>
      </c>
      <c r="L69" s="2">
        <f t="shared" si="111"/>
        <v>0</v>
      </c>
      <c r="M69" s="2">
        <f t="shared" si="112"/>
        <v>0</v>
      </c>
      <c r="N69" s="26">
        <f t="shared" ref="N69" si="114">SUM(K69:M69)/3</f>
        <v>0</v>
      </c>
      <c r="P69" s="13">
        <f>N69/BR!$B$3</f>
        <v>0</v>
      </c>
      <c r="Q69" s="13"/>
      <c r="R69" s="13"/>
    </row>
    <row r="70" spans="1:18">
      <c r="A70" s="18"/>
      <c r="B70" s="5">
        <f t="shared" si="57"/>
        <v>41812</v>
      </c>
      <c r="K70" s="26">
        <f t="shared" si="110"/>
        <v>0</v>
      </c>
      <c r="L70" s="2">
        <f t="shared" si="111"/>
        <v>0</v>
      </c>
      <c r="M70" s="2">
        <f t="shared" si="112"/>
        <v>0</v>
      </c>
      <c r="N70" s="26">
        <f t="shared" ref="N70" si="115">SUM(K70:M70)/3</f>
        <v>0</v>
      </c>
      <c r="P70" s="13">
        <f>N70/BR!$B$3</f>
        <v>0</v>
      </c>
      <c r="Q70" s="13"/>
      <c r="R70" s="13"/>
    </row>
    <row r="71" spans="1:18">
      <c r="A71" s="18"/>
      <c r="B71" s="5">
        <f t="shared" si="57"/>
        <v>41813</v>
      </c>
      <c r="K71" s="26">
        <f t="shared" si="110"/>
        <v>0</v>
      </c>
      <c r="L71" s="2">
        <f t="shared" si="111"/>
        <v>0</v>
      </c>
      <c r="M71" s="2">
        <f t="shared" si="112"/>
        <v>0</v>
      </c>
      <c r="N71" s="26">
        <f t="shared" ref="N71" si="116">SUM(K71:M71)/3</f>
        <v>0</v>
      </c>
      <c r="P71" s="13">
        <f>N71/BR!$B$3</f>
        <v>0</v>
      </c>
      <c r="Q71" s="13"/>
      <c r="R71" s="13"/>
    </row>
    <row r="72" spans="1:18">
      <c r="A72" s="18"/>
      <c r="B72" s="5">
        <f t="shared" si="57"/>
        <v>41814</v>
      </c>
      <c r="K72" s="26">
        <f t="shared" si="110"/>
        <v>0</v>
      </c>
      <c r="L72" s="2">
        <f t="shared" si="111"/>
        <v>0</v>
      </c>
      <c r="M72" s="2">
        <f t="shared" si="112"/>
        <v>0</v>
      </c>
      <c r="N72" s="26">
        <f t="shared" ref="N72" si="117">SUM(K72:M72)/3</f>
        <v>0</v>
      </c>
      <c r="P72" s="13">
        <f>N72/BR!$B$3</f>
        <v>0</v>
      </c>
      <c r="Q72" s="13"/>
      <c r="R72" s="13"/>
    </row>
    <row r="73" spans="1:18">
      <c r="A73" s="18"/>
      <c r="B73" s="5">
        <f t="shared" si="57"/>
        <v>41815</v>
      </c>
      <c r="K73" s="26">
        <f t="shared" si="110"/>
        <v>0</v>
      </c>
      <c r="L73" s="2">
        <f t="shared" si="111"/>
        <v>0</v>
      </c>
      <c r="M73" s="2">
        <f t="shared" si="112"/>
        <v>0</v>
      </c>
      <c r="N73" s="26">
        <f t="shared" ref="N73" si="118">SUM(K73:M73)/3</f>
        <v>0</v>
      </c>
      <c r="P73" s="13">
        <f>N73/BR!$B$3</f>
        <v>0</v>
      </c>
      <c r="Q73" s="13"/>
      <c r="R73" s="13"/>
    </row>
    <row r="74" spans="1:18">
      <c r="A74" s="18"/>
      <c r="B74" s="55">
        <f t="shared" si="57"/>
        <v>41816</v>
      </c>
      <c r="K74" s="26">
        <f t="shared" si="110"/>
        <v>0</v>
      </c>
      <c r="L74" s="2">
        <f t="shared" si="111"/>
        <v>0</v>
      </c>
      <c r="M74" s="2">
        <f t="shared" si="112"/>
        <v>0</v>
      </c>
      <c r="N74" s="26">
        <f t="shared" ref="N74" si="119">SUM(K74:M74)/3</f>
        <v>0</v>
      </c>
      <c r="P74" s="13">
        <f>N74/BR!$B$3</f>
        <v>0</v>
      </c>
      <c r="Q74" s="13"/>
      <c r="R74" s="13"/>
    </row>
    <row r="75" spans="1:18">
      <c r="A75" s="18"/>
      <c r="B75" s="55">
        <f t="shared" si="57"/>
        <v>41817</v>
      </c>
      <c r="K75" s="26">
        <f t="shared" si="110"/>
        <v>0</v>
      </c>
      <c r="L75" s="2">
        <f t="shared" si="111"/>
        <v>0</v>
      </c>
      <c r="M75" s="2">
        <f t="shared" si="112"/>
        <v>0</v>
      </c>
      <c r="N75" s="26">
        <f t="shared" ref="N75" si="120">SUM(K75:M75)/3</f>
        <v>0</v>
      </c>
      <c r="P75" s="13">
        <f>N75/BR!$B$3</f>
        <v>0</v>
      </c>
      <c r="Q75" s="13"/>
      <c r="R75" s="13"/>
    </row>
    <row r="76" spans="1:18">
      <c r="A76" s="18"/>
      <c r="B76" s="55">
        <f t="shared" si="57"/>
        <v>41818</v>
      </c>
      <c r="K76" s="26">
        <f t="shared" si="110"/>
        <v>0</v>
      </c>
      <c r="L76" s="2">
        <f t="shared" si="111"/>
        <v>0</v>
      </c>
      <c r="M76" s="2">
        <f t="shared" si="112"/>
        <v>0</v>
      </c>
      <c r="N76" s="26">
        <f t="shared" ref="N76" si="121">SUM(K76:M76)/3</f>
        <v>0</v>
      </c>
      <c r="P76" s="13">
        <f>N76/BR!$B$3</f>
        <v>0</v>
      </c>
      <c r="Q76" s="13"/>
      <c r="R76" s="13"/>
    </row>
    <row r="77" spans="1:18">
      <c r="A77" s="18"/>
      <c r="B77" s="16">
        <f t="shared" si="57"/>
        <v>41819</v>
      </c>
      <c r="K77" s="26">
        <f t="shared" si="110"/>
        <v>0</v>
      </c>
      <c r="L77" s="2">
        <f t="shared" si="111"/>
        <v>0</v>
      </c>
      <c r="M77" s="2">
        <f t="shared" si="112"/>
        <v>0</v>
      </c>
      <c r="N77" s="26">
        <f t="shared" ref="N77" si="122">SUM(K77:M77)/3</f>
        <v>0</v>
      </c>
      <c r="P77" s="13">
        <f>N77/BR!$B$3</f>
        <v>0</v>
      </c>
      <c r="Q77" s="13"/>
      <c r="R77" s="13"/>
    </row>
    <row r="78" spans="1:18">
      <c r="A78" s="18"/>
      <c r="B78" s="16">
        <f t="shared" si="57"/>
        <v>41820</v>
      </c>
      <c r="K78" s="26">
        <f t="shared" si="110"/>
        <v>0</v>
      </c>
      <c r="L78" s="2">
        <f t="shared" si="111"/>
        <v>0</v>
      </c>
      <c r="M78" s="2">
        <f t="shared" si="112"/>
        <v>0</v>
      </c>
      <c r="N78" s="26">
        <f t="shared" ref="N78" si="123">SUM(K78:M78)/3</f>
        <v>0</v>
      </c>
      <c r="P78" s="13">
        <f>N78/BR!$B$3</f>
        <v>0</v>
      </c>
      <c r="Q78" s="13"/>
      <c r="R78" s="13"/>
    </row>
    <row r="79" spans="1:18">
      <c r="A79" s="18"/>
      <c r="B79" s="55">
        <f t="shared" si="57"/>
        <v>41821</v>
      </c>
      <c r="K79" s="26">
        <f t="shared" si="110"/>
        <v>0</v>
      </c>
      <c r="L79" s="2">
        <f t="shared" si="111"/>
        <v>0</v>
      </c>
      <c r="M79" s="2">
        <f t="shared" si="112"/>
        <v>0</v>
      </c>
      <c r="N79" s="26">
        <f t="shared" ref="N79" si="124">SUM(K79:M79)/3</f>
        <v>0</v>
      </c>
      <c r="P79" s="13">
        <f>N79/BR!$B$3</f>
        <v>0</v>
      </c>
      <c r="Q79" s="13"/>
      <c r="R79" s="13"/>
    </row>
    <row r="80" spans="1:18">
      <c r="A80" s="18"/>
      <c r="B80" s="55">
        <f t="shared" si="57"/>
        <v>41822</v>
      </c>
      <c r="K80" s="26">
        <f t="shared" si="110"/>
        <v>0</v>
      </c>
      <c r="L80" s="2">
        <f t="shared" si="111"/>
        <v>0</v>
      </c>
      <c r="M80" s="2">
        <f t="shared" si="112"/>
        <v>0</v>
      </c>
      <c r="N80" s="26">
        <f t="shared" ref="N80" si="125">SUM(K80:M80)/3</f>
        <v>0</v>
      </c>
      <c r="P80" s="13">
        <f>N80/BR!$B$3</f>
        <v>0</v>
      </c>
      <c r="Q80" s="13"/>
      <c r="R80" s="13"/>
    </row>
    <row r="81" spans="1:18">
      <c r="A81" s="18"/>
      <c r="B81" s="55">
        <f t="shared" si="57"/>
        <v>41823</v>
      </c>
      <c r="K81" s="26">
        <f t="shared" si="110"/>
        <v>0</v>
      </c>
      <c r="L81" s="2">
        <f t="shared" si="111"/>
        <v>0</v>
      </c>
      <c r="M81" s="2">
        <f t="shared" si="112"/>
        <v>0</v>
      </c>
      <c r="N81" s="26">
        <f t="shared" ref="N81:N82" si="126">SUM(K81:M81)/3</f>
        <v>0</v>
      </c>
      <c r="P81" s="13">
        <f>N81/BR!$B$3</f>
        <v>0</v>
      </c>
      <c r="Q81" s="13"/>
      <c r="R81" s="13"/>
    </row>
    <row r="82" spans="1:18">
      <c r="A82" s="18"/>
      <c r="B82" s="55">
        <f t="shared" si="57"/>
        <v>41824</v>
      </c>
      <c r="K82" s="26">
        <f t="shared" si="110"/>
        <v>0</v>
      </c>
      <c r="L82" s="2">
        <f t="shared" si="111"/>
        <v>0</v>
      </c>
      <c r="M82" s="2">
        <f t="shared" si="112"/>
        <v>0</v>
      </c>
      <c r="N82" s="26">
        <f t="shared" si="126"/>
        <v>0</v>
      </c>
      <c r="O82" s="24"/>
      <c r="P82" s="13">
        <f>N82/BR!$B$3</f>
        <v>0</v>
      </c>
      <c r="Q82" s="13"/>
      <c r="R82" s="13"/>
    </row>
    <row r="83" spans="1:18">
      <c r="A83" s="18"/>
      <c r="B83" s="55">
        <f t="shared" si="57"/>
        <v>41825</v>
      </c>
      <c r="K83" s="26">
        <f t="shared" si="110"/>
        <v>0</v>
      </c>
      <c r="L83" s="2">
        <f t="shared" si="111"/>
        <v>0</v>
      </c>
      <c r="M83" s="2">
        <f t="shared" si="112"/>
        <v>0</v>
      </c>
      <c r="N83" s="26">
        <f t="shared" ref="N83" si="127">SUM(K83:M83)/3</f>
        <v>0</v>
      </c>
      <c r="P83" s="13">
        <f>N83/BR!$B$3</f>
        <v>0</v>
      </c>
      <c r="Q83" s="13"/>
      <c r="R83" s="13"/>
    </row>
    <row r="84" spans="1:18">
      <c r="A84" s="18"/>
      <c r="B84" s="16">
        <f t="shared" si="57"/>
        <v>41826</v>
      </c>
      <c r="K84" s="26">
        <f t="shared" si="110"/>
        <v>0</v>
      </c>
      <c r="L84" s="2">
        <f t="shared" si="111"/>
        <v>0</v>
      </c>
      <c r="M84" s="2">
        <f t="shared" si="112"/>
        <v>0</v>
      </c>
      <c r="N84" s="26">
        <f t="shared" ref="N84" si="128">SUM(K84:M84)/3</f>
        <v>0</v>
      </c>
      <c r="P84" s="13">
        <f>N84/BR!$B$3</f>
        <v>0</v>
      </c>
      <c r="Q84" s="13"/>
      <c r="R84" s="13"/>
    </row>
    <row r="85" spans="1:18">
      <c r="A85" s="18"/>
      <c r="B85" s="16">
        <f t="shared" si="57"/>
        <v>41827</v>
      </c>
      <c r="K85" s="26">
        <f t="shared" si="110"/>
        <v>0</v>
      </c>
      <c r="L85" s="2">
        <f t="shared" si="111"/>
        <v>0</v>
      </c>
      <c r="M85" s="2">
        <f t="shared" si="112"/>
        <v>0</v>
      </c>
      <c r="N85" s="26">
        <f t="shared" ref="N85" si="129">SUM(K85:M85)/3</f>
        <v>0</v>
      </c>
      <c r="P85" s="13">
        <f>N85/BR!$B$3</f>
        <v>0</v>
      </c>
      <c r="Q85" s="13"/>
      <c r="R85" s="13"/>
    </row>
    <row r="86" spans="1:18">
      <c r="A86" s="18"/>
      <c r="B86" s="55">
        <f t="shared" si="57"/>
        <v>41828</v>
      </c>
      <c r="K86" s="26">
        <f t="shared" si="110"/>
        <v>0</v>
      </c>
      <c r="L86" s="2">
        <f t="shared" si="111"/>
        <v>0</v>
      </c>
      <c r="M86" s="2">
        <f t="shared" si="112"/>
        <v>0</v>
      </c>
      <c r="N86" s="26">
        <f t="shared" ref="N86" si="130">SUM(K86:M86)/3</f>
        <v>0</v>
      </c>
      <c r="P86" s="13">
        <f>N86/BR!$B$3</f>
        <v>0</v>
      </c>
      <c r="Q86" s="13"/>
      <c r="R86" s="13"/>
    </row>
    <row r="87" spans="1:18">
      <c r="A87" s="18"/>
      <c r="B87" s="55">
        <f t="shared" si="57"/>
        <v>41829</v>
      </c>
      <c r="K87" s="26">
        <f t="shared" si="110"/>
        <v>0</v>
      </c>
      <c r="L87" s="2">
        <f t="shared" si="111"/>
        <v>0</v>
      </c>
      <c r="M87" s="2">
        <f t="shared" si="112"/>
        <v>0</v>
      </c>
      <c r="N87" s="26">
        <f t="shared" ref="N87" si="131">SUM(K87:M87)/3</f>
        <v>0</v>
      </c>
      <c r="P87" s="13">
        <f>N87/BR!$B$3</f>
        <v>0</v>
      </c>
      <c r="Q87" s="13"/>
      <c r="R87" s="13"/>
    </row>
    <row r="88" spans="1:18">
      <c r="A88" s="18"/>
      <c r="B88" s="55">
        <f t="shared" si="57"/>
        <v>41830</v>
      </c>
      <c r="K88" s="26">
        <f t="shared" si="110"/>
        <v>0</v>
      </c>
      <c r="L88" s="2">
        <f t="shared" si="111"/>
        <v>0</v>
      </c>
      <c r="M88" s="2">
        <f t="shared" si="112"/>
        <v>0</v>
      </c>
      <c r="N88" s="26">
        <f t="shared" ref="N88" si="132">SUM(K88:M88)/3</f>
        <v>0</v>
      </c>
      <c r="P88" s="13">
        <f>N88/BR!$B$3</f>
        <v>0</v>
      </c>
      <c r="Q88" s="13"/>
      <c r="R88" s="13"/>
    </row>
    <row r="89" spans="1:18">
      <c r="A89" s="18"/>
      <c r="B89" s="55">
        <f t="shared" si="57"/>
        <v>41831</v>
      </c>
      <c r="K89" s="26">
        <f t="shared" si="110"/>
        <v>0</v>
      </c>
      <c r="L89" s="2">
        <f t="shared" si="111"/>
        <v>0</v>
      </c>
      <c r="M89" s="2">
        <f t="shared" si="112"/>
        <v>0</v>
      </c>
      <c r="N89" s="26">
        <f t="shared" ref="N89" si="133">SUM(K89:M89)/3</f>
        <v>0</v>
      </c>
      <c r="P89" s="13">
        <f>N89/BR!$B$3</f>
        <v>0</v>
      </c>
      <c r="Q89" s="13"/>
      <c r="R89" s="13"/>
    </row>
    <row r="90" spans="1:18">
      <c r="A90" s="18"/>
      <c r="B90" s="55">
        <f t="shared" si="57"/>
        <v>41832</v>
      </c>
      <c r="K90" s="26">
        <f t="shared" si="110"/>
        <v>0</v>
      </c>
      <c r="L90" s="2">
        <f t="shared" si="111"/>
        <v>0</v>
      </c>
      <c r="M90" s="2">
        <f t="shared" si="112"/>
        <v>0</v>
      </c>
      <c r="N90" s="26">
        <f t="shared" ref="N90" si="134">SUM(K90:M90)/3</f>
        <v>0</v>
      </c>
      <c r="P90" s="13">
        <f>N90/BR!$B$3</f>
        <v>0</v>
      </c>
      <c r="Q90" s="13"/>
      <c r="R90" s="13"/>
    </row>
    <row r="91" spans="1:18">
      <c r="A91" s="18"/>
      <c r="B91" s="16">
        <f t="shared" si="57"/>
        <v>41833</v>
      </c>
      <c r="K91" s="26">
        <f t="shared" si="110"/>
        <v>0</v>
      </c>
      <c r="L91" s="2">
        <f t="shared" si="111"/>
        <v>0</v>
      </c>
      <c r="M91" s="2">
        <f t="shared" si="112"/>
        <v>0</v>
      </c>
      <c r="N91" s="26">
        <f t="shared" ref="N91" si="135">SUM(K91:M91)/3</f>
        <v>0</v>
      </c>
      <c r="P91" s="13">
        <f>N91/BR!$B$3</f>
        <v>0</v>
      </c>
      <c r="Q91" s="13"/>
      <c r="R91" s="13"/>
    </row>
    <row r="92" spans="1:18">
      <c r="A92" s="18"/>
      <c r="B92" s="5">
        <f t="shared" si="57"/>
        <v>41834</v>
      </c>
      <c r="E92" s="4"/>
      <c r="K92" s="26">
        <f t="shared" si="110"/>
        <v>0</v>
      </c>
      <c r="L92" s="2">
        <f t="shared" si="111"/>
        <v>0</v>
      </c>
      <c r="M92" s="2">
        <f t="shared" si="112"/>
        <v>0</v>
      </c>
      <c r="N92" s="26">
        <f t="shared" ref="N92" si="136">SUM(K92:M92)/3</f>
        <v>0</v>
      </c>
      <c r="P92" s="13">
        <f>N92/BR!$B$3</f>
        <v>0</v>
      </c>
      <c r="Q92" s="13"/>
      <c r="R92" s="13"/>
    </row>
    <row r="93" spans="1:18">
      <c r="A93" s="18"/>
      <c r="B93" s="5">
        <f t="shared" si="57"/>
        <v>41835</v>
      </c>
      <c r="E93" s="4"/>
      <c r="K93" s="26">
        <f t="shared" si="110"/>
        <v>0</v>
      </c>
      <c r="L93" s="2">
        <f t="shared" si="111"/>
        <v>0</v>
      </c>
      <c r="M93" s="2">
        <f t="shared" si="112"/>
        <v>0</v>
      </c>
      <c r="N93" s="26">
        <f t="shared" ref="N93" si="137">SUM(K93:M93)/3</f>
        <v>0</v>
      </c>
      <c r="P93" s="13">
        <f>N93/BR!$B$3</f>
        <v>0</v>
      </c>
      <c r="Q93" s="13"/>
      <c r="R93" s="13"/>
    </row>
    <row r="94" spans="1:18">
      <c r="A94" s="18"/>
      <c r="B94" s="5">
        <f t="shared" si="57"/>
        <v>41836</v>
      </c>
      <c r="E94" s="4"/>
      <c r="K94" s="26">
        <f t="shared" si="110"/>
        <v>0</v>
      </c>
      <c r="L94" s="2">
        <f t="shared" si="111"/>
        <v>0</v>
      </c>
      <c r="M94" s="2">
        <f t="shared" si="112"/>
        <v>0</v>
      </c>
      <c r="N94" s="26">
        <f t="shared" ref="N94" si="138">SUM(K94:M94)/3</f>
        <v>0</v>
      </c>
      <c r="P94" s="13">
        <f>N94/BR!$B$3</f>
        <v>0</v>
      </c>
      <c r="Q94" s="13"/>
      <c r="R94" s="13"/>
    </row>
    <row r="95" spans="1:18">
      <c r="A95" s="18"/>
      <c r="B95" s="5">
        <f t="shared" si="57"/>
        <v>41837</v>
      </c>
      <c r="E95" s="4"/>
      <c r="K95" s="26">
        <f t="shared" si="110"/>
        <v>0</v>
      </c>
      <c r="L95" s="2">
        <f t="shared" si="111"/>
        <v>0</v>
      </c>
      <c r="M95" s="2">
        <f t="shared" si="112"/>
        <v>0</v>
      </c>
      <c r="N95" s="26">
        <f t="shared" ref="N95" si="139">SUM(K95:M95)/3</f>
        <v>0</v>
      </c>
      <c r="P95" s="13">
        <f>N95/BR!$B$3</f>
        <v>0</v>
      </c>
      <c r="Q95" s="13"/>
      <c r="R95" s="13"/>
    </row>
    <row r="96" spans="1:18">
      <c r="A96" s="18"/>
      <c r="B96" s="17">
        <f t="shared" si="57"/>
        <v>41838</v>
      </c>
      <c r="E96" s="4"/>
      <c r="K96" s="26">
        <f t="shared" si="110"/>
        <v>0</v>
      </c>
      <c r="L96" s="2">
        <f t="shared" si="111"/>
        <v>0</v>
      </c>
      <c r="M96" s="2">
        <f t="shared" si="112"/>
        <v>0</v>
      </c>
      <c r="N96" s="26">
        <f>SUM(K96:M96)/3</f>
        <v>0</v>
      </c>
      <c r="O96" s="23"/>
      <c r="P96" s="13">
        <f>N96/BR!$B$3</f>
        <v>0</v>
      </c>
      <c r="Q96" s="13"/>
      <c r="R96" s="13"/>
    </row>
    <row r="97" spans="1:18">
      <c r="A97" s="18"/>
      <c r="B97" s="5">
        <f t="shared" si="57"/>
        <v>41839</v>
      </c>
      <c r="E97" s="4"/>
      <c r="K97" s="26">
        <f t="shared" si="110"/>
        <v>0</v>
      </c>
      <c r="L97" s="2">
        <f t="shared" si="111"/>
        <v>0</v>
      </c>
      <c r="M97" s="2">
        <f t="shared" si="112"/>
        <v>0</v>
      </c>
      <c r="N97" s="26">
        <f>SUM(K97:M97)/3</f>
        <v>0</v>
      </c>
      <c r="O97" s="23"/>
      <c r="P97" s="13">
        <f>N97/BR!$B$3</f>
        <v>0</v>
      </c>
      <c r="Q97" s="13"/>
      <c r="R97" s="13"/>
    </row>
    <row r="98" spans="1:18">
      <c r="A98" s="18"/>
      <c r="B98" s="5">
        <f t="shared" si="57"/>
        <v>41840</v>
      </c>
      <c r="E98" s="4"/>
      <c r="K98" s="26">
        <f t="shared" si="110"/>
        <v>0</v>
      </c>
      <c r="L98" s="2">
        <f t="shared" si="111"/>
        <v>0</v>
      </c>
      <c r="M98" s="2">
        <f t="shared" si="112"/>
        <v>0</v>
      </c>
      <c r="N98" s="26">
        <f>SUM(K98:M98)/3</f>
        <v>0</v>
      </c>
      <c r="O98" s="23"/>
      <c r="P98" s="13">
        <f>N98/BR!$B$3</f>
        <v>0</v>
      </c>
      <c r="Q98" s="13"/>
      <c r="R98" s="13"/>
    </row>
    <row r="99" spans="1:18">
      <c r="A99" s="18"/>
      <c r="B99" s="5">
        <f t="shared" si="57"/>
        <v>41841</v>
      </c>
      <c r="E99" s="4"/>
      <c r="K99" s="26">
        <f t="shared" si="110"/>
        <v>0</v>
      </c>
      <c r="L99" s="2">
        <f t="shared" si="111"/>
        <v>0</v>
      </c>
      <c r="M99" s="2">
        <f t="shared" si="112"/>
        <v>0</v>
      </c>
      <c r="N99" s="26">
        <f t="shared" ref="N99" si="140">SUM(K99:M99)/3</f>
        <v>0</v>
      </c>
      <c r="P99" s="13">
        <f>N99/BR!$B$3</f>
        <v>0</v>
      </c>
      <c r="Q99" s="13"/>
      <c r="R99" s="13"/>
    </row>
    <row r="100" spans="1:18">
      <c r="A100" s="18"/>
      <c r="B100" s="5">
        <f t="shared" si="57"/>
        <v>41842</v>
      </c>
      <c r="K100" s="26">
        <f t="shared" ref="K100:K112" si="141">SUM(J98:J100)/3</f>
        <v>0</v>
      </c>
      <c r="L100" s="2">
        <f t="shared" ref="L100:L112" si="142">SUM(J94:J100)/7</f>
        <v>0</v>
      </c>
      <c r="M100" s="2">
        <f t="shared" ref="M100:M112" si="143">SUM(J87:J100)/14</f>
        <v>0</v>
      </c>
      <c r="N100" s="26">
        <f t="shared" ref="N100" si="144">SUM(K100:M100)/3</f>
        <v>0</v>
      </c>
      <c r="P100" s="13">
        <f>N100/BR!$B$3</f>
        <v>0</v>
      </c>
      <c r="Q100" s="13"/>
      <c r="R100" s="13"/>
    </row>
    <row r="101" spans="1:18">
      <c r="A101" s="18"/>
      <c r="B101" s="5">
        <f t="shared" si="57"/>
        <v>41843</v>
      </c>
      <c r="K101" s="26">
        <f t="shared" si="141"/>
        <v>0</v>
      </c>
      <c r="L101" s="2">
        <f t="shared" si="142"/>
        <v>0</v>
      </c>
      <c r="M101" s="2">
        <f t="shared" si="143"/>
        <v>0</v>
      </c>
      <c r="N101" s="26">
        <f>SUM(K101:M101)/3</f>
        <v>0</v>
      </c>
      <c r="O101" s="23"/>
      <c r="P101" s="13">
        <f>N101/BR!$B$3</f>
        <v>0</v>
      </c>
      <c r="Q101" s="13"/>
      <c r="R101" s="13"/>
    </row>
    <row r="102" spans="1:18">
      <c r="A102" s="18"/>
      <c r="B102" s="5">
        <f t="shared" si="57"/>
        <v>41844</v>
      </c>
      <c r="K102" s="26">
        <f t="shared" si="141"/>
        <v>0</v>
      </c>
      <c r="L102" s="2">
        <f t="shared" si="142"/>
        <v>0</v>
      </c>
      <c r="M102" s="2">
        <f t="shared" si="143"/>
        <v>0</v>
      </c>
      <c r="N102" s="26">
        <f>SUM(K102:M102)/3</f>
        <v>0</v>
      </c>
      <c r="O102" s="23"/>
      <c r="P102" s="13">
        <f>N102/BR!$B$3</f>
        <v>0</v>
      </c>
      <c r="Q102" s="13"/>
      <c r="R102" s="13"/>
    </row>
    <row r="103" spans="1:18">
      <c r="A103" s="18"/>
      <c r="B103" s="17">
        <f t="shared" si="57"/>
        <v>41845</v>
      </c>
      <c r="K103" s="26">
        <f t="shared" si="141"/>
        <v>0</v>
      </c>
      <c r="L103" s="2">
        <f t="shared" si="142"/>
        <v>0</v>
      </c>
      <c r="M103" s="2">
        <f t="shared" si="143"/>
        <v>0</v>
      </c>
      <c r="N103" s="26">
        <f>SUM(K103:M103)/3</f>
        <v>0</v>
      </c>
      <c r="O103" s="23"/>
      <c r="P103" s="13">
        <f>N103/BR!$B$3</f>
        <v>0</v>
      </c>
      <c r="Q103" s="13"/>
      <c r="R103" s="13"/>
    </row>
    <row r="104" spans="1:18">
      <c r="A104" s="18"/>
      <c r="B104" s="5">
        <f t="shared" si="57"/>
        <v>41846</v>
      </c>
      <c r="K104" s="26">
        <f t="shared" si="141"/>
        <v>0</v>
      </c>
      <c r="L104" s="2">
        <f t="shared" si="142"/>
        <v>0</v>
      </c>
      <c r="M104" s="2">
        <f t="shared" si="143"/>
        <v>0</v>
      </c>
      <c r="N104" s="26">
        <f>SUM(K104:M104)/3</f>
        <v>0</v>
      </c>
      <c r="O104" s="23"/>
      <c r="P104" s="13">
        <f>N104/BR!$B$3</f>
        <v>0</v>
      </c>
      <c r="Q104" s="13"/>
      <c r="R104" s="13"/>
    </row>
    <row r="105" spans="1:18">
      <c r="A105" s="18"/>
      <c r="B105" s="5">
        <f t="shared" si="57"/>
        <v>41847</v>
      </c>
      <c r="K105" s="26">
        <f t="shared" si="141"/>
        <v>0</v>
      </c>
      <c r="L105" s="2">
        <f t="shared" si="142"/>
        <v>0</v>
      </c>
      <c r="M105" s="2">
        <f t="shared" si="143"/>
        <v>0</v>
      </c>
      <c r="N105" s="26">
        <f>SUM(K105:M105)/3</f>
        <v>0</v>
      </c>
      <c r="O105" s="23"/>
      <c r="P105" s="13">
        <f>N105/BR!$B$3</f>
        <v>0</v>
      </c>
      <c r="Q105" s="13"/>
      <c r="R105" s="13"/>
    </row>
    <row r="106" spans="1:18">
      <c r="A106" s="18"/>
      <c r="B106" s="5">
        <f t="shared" si="57"/>
        <v>41848</v>
      </c>
      <c r="K106" s="26">
        <f t="shared" si="141"/>
        <v>0</v>
      </c>
      <c r="L106" s="2">
        <f t="shared" si="142"/>
        <v>0</v>
      </c>
      <c r="M106" s="2">
        <f t="shared" si="143"/>
        <v>0</v>
      </c>
      <c r="N106" s="26">
        <f t="shared" ref="N106" si="145">SUM(K106:M106)/3</f>
        <v>0</v>
      </c>
      <c r="P106" s="13">
        <f>N106/BR!$B$3</f>
        <v>0</v>
      </c>
      <c r="Q106" s="13"/>
      <c r="R106" s="13"/>
    </row>
    <row r="107" spans="1:18">
      <c r="A107" s="18"/>
      <c r="B107" s="5">
        <f t="shared" si="57"/>
        <v>41849</v>
      </c>
      <c r="K107" s="26">
        <f t="shared" si="141"/>
        <v>0</v>
      </c>
      <c r="L107" s="2">
        <f t="shared" si="142"/>
        <v>0</v>
      </c>
      <c r="M107" s="2">
        <f t="shared" si="143"/>
        <v>0</v>
      </c>
      <c r="N107" s="26">
        <f>(K107+L107)/2</f>
        <v>0</v>
      </c>
      <c r="O107" s="30"/>
      <c r="P107" s="13">
        <f>N107/BR!$B$3</f>
        <v>0</v>
      </c>
      <c r="Q107" s="13"/>
      <c r="R107" s="13"/>
    </row>
    <row r="108" spans="1:18">
      <c r="A108" s="18"/>
      <c r="B108" s="5">
        <f t="shared" si="57"/>
        <v>41850</v>
      </c>
      <c r="K108" s="26">
        <f t="shared" si="141"/>
        <v>0</v>
      </c>
      <c r="L108" s="2">
        <f t="shared" si="142"/>
        <v>0</v>
      </c>
      <c r="M108" s="2">
        <f t="shared" si="143"/>
        <v>0</v>
      </c>
      <c r="N108" s="26">
        <f t="shared" ref="N108:N113" si="146">SUM(K108:M108)/3</f>
        <v>0</v>
      </c>
      <c r="O108" s="23"/>
      <c r="P108" s="13">
        <f>N108/BR!$B$3</f>
        <v>0</v>
      </c>
      <c r="Q108" s="13"/>
      <c r="R108" s="13"/>
    </row>
    <row r="109" spans="1:18">
      <c r="A109" s="18"/>
      <c r="B109" s="5">
        <f t="shared" si="57"/>
        <v>41851</v>
      </c>
      <c r="K109" s="26">
        <f t="shared" si="141"/>
        <v>0</v>
      </c>
      <c r="L109" s="2">
        <f t="shared" si="142"/>
        <v>0</v>
      </c>
      <c r="M109" s="2">
        <f t="shared" si="143"/>
        <v>0</v>
      </c>
      <c r="N109" s="26">
        <f t="shared" si="146"/>
        <v>0</v>
      </c>
      <c r="O109" s="23"/>
      <c r="P109" s="13">
        <f>N109/BR!$B$3</f>
        <v>0</v>
      </c>
      <c r="Q109" s="13"/>
      <c r="R109" s="13"/>
    </row>
    <row r="110" spans="1:18">
      <c r="A110" s="18"/>
      <c r="B110" s="5">
        <f t="shared" si="57"/>
        <v>41852</v>
      </c>
      <c r="K110" s="26">
        <f t="shared" si="141"/>
        <v>0</v>
      </c>
      <c r="L110" s="2">
        <f t="shared" si="142"/>
        <v>0</v>
      </c>
      <c r="M110" s="2">
        <f t="shared" si="143"/>
        <v>0</v>
      </c>
      <c r="N110" s="26">
        <f t="shared" si="146"/>
        <v>0</v>
      </c>
      <c r="O110" s="23"/>
      <c r="P110" s="13">
        <f>N110/BR!$B$3</f>
        <v>0</v>
      </c>
      <c r="Q110" s="13"/>
      <c r="R110" s="13"/>
    </row>
    <row r="111" spans="1:18">
      <c r="A111" s="18"/>
      <c r="B111" s="5">
        <f t="shared" si="57"/>
        <v>41853</v>
      </c>
      <c r="K111" s="26">
        <f t="shared" si="141"/>
        <v>0</v>
      </c>
      <c r="L111" s="2">
        <f t="shared" si="142"/>
        <v>0</v>
      </c>
      <c r="M111" s="2">
        <f t="shared" si="143"/>
        <v>0</v>
      </c>
      <c r="N111" s="26">
        <f t="shared" si="146"/>
        <v>0</v>
      </c>
      <c r="O111" s="23"/>
      <c r="P111" s="13">
        <f>N111/BR!$B$3</f>
        <v>0</v>
      </c>
      <c r="Q111" s="13"/>
      <c r="R111" s="13"/>
    </row>
    <row r="112" spans="1:18">
      <c r="A112" s="18"/>
      <c r="B112" s="5">
        <f t="shared" si="57"/>
        <v>41854</v>
      </c>
      <c r="K112" s="26">
        <f t="shared" si="141"/>
        <v>0</v>
      </c>
      <c r="L112" s="2">
        <f t="shared" si="142"/>
        <v>0</v>
      </c>
      <c r="M112" s="2">
        <f t="shared" si="143"/>
        <v>0</v>
      </c>
      <c r="N112" s="26">
        <f t="shared" si="146"/>
        <v>0</v>
      </c>
      <c r="O112" s="23"/>
      <c r="P112" s="13">
        <f>N112/BR!$B$3</f>
        <v>0</v>
      </c>
      <c r="Q112" s="13"/>
      <c r="R112" s="13"/>
    </row>
    <row r="113" spans="1:18">
      <c r="A113" s="18"/>
      <c r="B113" s="5">
        <f t="shared" si="57"/>
        <v>41855</v>
      </c>
      <c r="K113" s="26">
        <f t="shared" ref="K113" si="147">SUM(J111:J113)/3</f>
        <v>0</v>
      </c>
      <c r="L113" s="2">
        <f t="shared" ref="L113" si="148">SUM(J107:J113)/7</f>
        <v>0</v>
      </c>
      <c r="M113" s="2">
        <f t="shared" ref="M113" si="149">SUM(J100:J113)/14</f>
        <v>0</v>
      </c>
      <c r="N113" s="26">
        <f t="shared" si="146"/>
        <v>0</v>
      </c>
      <c r="O113" s="23"/>
      <c r="P113" s="13">
        <f>N113/BR!$B$3</f>
        <v>0</v>
      </c>
      <c r="Q113" s="13"/>
      <c r="R113" s="13"/>
    </row>
    <row r="114" spans="1:18">
      <c r="A114" s="18"/>
      <c r="B114" s="5">
        <f t="shared" si="57"/>
        <v>41856</v>
      </c>
      <c r="E114" s="4"/>
      <c r="K114" s="26">
        <f t="shared" ref="K114:K115" si="150">SUM(J112:J114)/3</f>
        <v>0</v>
      </c>
      <c r="L114" s="2">
        <f t="shared" ref="L114:L115" si="151">SUM(J108:J114)/7</f>
        <v>0</v>
      </c>
      <c r="M114" s="2">
        <f t="shared" ref="M114:M115" si="152">SUM(J101:J114)/14</f>
        <v>0</v>
      </c>
      <c r="N114" s="26">
        <f t="shared" ref="N114" si="153">SUM(K114:M114)/3</f>
        <v>0</v>
      </c>
      <c r="O114" s="23"/>
      <c r="P114" s="13">
        <f>N114/BR!$B$3</f>
        <v>0</v>
      </c>
      <c r="Q114" s="13"/>
      <c r="R114" s="13"/>
    </row>
    <row r="115" spans="1:18">
      <c r="A115" s="18"/>
      <c r="B115" s="5">
        <f t="shared" si="57"/>
        <v>41857</v>
      </c>
      <c r="E115" s="4"/>
      <c r="K115" s="26">
        <f t="shared" si="150"/>
        <v>0</v>
      </c>
      <c r="L115" s="2">
        <f t="shared" si="151"/>
        <v>0</v>
      </c>
      <c r="M115" s="2">
        <f t="shared" si="152"/>
        <v>0</v>
      </c>
      <c r="N115" s="26">
        <f t="shared" ref="N115" si="154">SUM(K115:M115)/3</f>
        <v>0</v>
      </c>
      <c r="O115" s="23"/>
      <c r="P115" s="13">
        <f>N115/BR!$B$3</f>
        <v>0</v>
      </c>
      <c r="Q115" s="13"/>
      <c r="R115" s="13"/>
    </row>
    <row r="116" spans="1:18">
      <c r="A116" s="18"/>
      <c r="B116" s="5">
        <f t="shared" si="57"/>
        <v>41858</v>
      </c>
      <c r="E116" s="4"/>
      <c r="K116" s="26">
        <f t="shared" ref="K116:K119" si="155">SUM(J114:J116)/3</f>
        <v>0</v>
      </c>
      <c r="L116" s="2">
        <f t="shared" ref="L116:L122" si="156">SUM(J110:J116)/7</f>
        <v>0</v>
      </c>
      <c r="M116" s="2">
        <f t="shared" ref="M116:M122" si="157">SUM(J103:J116)/14</f>
        <v>0</v>
      </c>
      <c r="N116" s="26">
        <f t="shared" ref="N116:N118" si="158">SUM(K116:M116)/3</f>
        <v>0</v>
      </c>
      <c r="O116" s="23"/>
      <c r="P116" s="13">
        <f>N116/BR!$B$3</f>
        <v>0</v>
      </c>
      <c r="Q116" s="13"/>
      <c r="R116" s="13"/>
    </row>
    <row r="117" spans="1:18">
      <c r="A117" s="18"/>
      <c r="B117" s="5">
        <f t="shared" si="57"/>
        <v>41859</v>
      </c>
      <c r="E117" s="4"/>
      <c r="K117" s="26">
        <f t="shared" si="155"/>
        <v>0</v>
      </c>
      <c r="L117" s="2">
        <f t="shared" si="156"/>
        <v>0</v>
      </c>
      <c r="M117" s="2">
        <f t="shared" si="157"/>
        <v>0</v>
      </c>
      <c r="N117" s="26">
        <f t="shared" si="158"/>
        <v>0</v>
      </c>
      <c r="O117" s="23"/>
      <c r="P117" s="13">
        <f>N117/BR!$B$3</f>
        <v>0</v>
      </c>
      <c r="Q117" s="13"/>
      <c r="R117" s="13"/>
    </row>
    <row r="118" spans="1:18">
      <c r="A118" s="18"/>
      <c r="B118" s="5">
        <f t="shared" si="57"/>
        <v>41860</v>
      </c>
      <c r="E118" s="4"/>
      <c r="K118" s="26">
        <f t="shared" si="155"/>
        <v>0</v>
      </c>
      <c r="L118" s="2">
        <f t="shared" si="156"/>
        <v>0</v>
      </c>
      <c r="M118" s="2">
        <f t="shared" si="157"/>
        <v>0</v>
      </c>
      <c r="N118" s="26">
        <f t="shared" si="158"/>
        <v>0</v>
      </c>
      <c r="O118" s="23"/>
      <c r="P118" s="13">
        <f>N118/BR!$B$3</f>
        <v>0</v>
      </c>
      <c r="Q118" s="13"/>
      <c r="R118" s="13"/>
    </row>
    <row r="119" spans="1:18">
      <c r="A119" s="18"/>
      <c r="B119" s="5">
        <f t="shared" si="57"/>
        <v>41861</v>
      </c>
      <c r="E119" s="4"/>
      <c r="K119" s="26">
        <f t="shared" si="155"/>
        <v>0</v>
      </c>
      <c r="L119" s="2">
        <f t="shared" si="156"/>
        <v>0</v>
      </c>
      <c r="M119" s="2">
        <f t="shared" si="157"/>
        <v>0</v>
      </c>
      <c r="N119" s="26">
        <f t="shared" ref="N119:N120" si="159">SUM(K119:M119)/3</f>
        <v>0</v>
      </c>
      <c r="O119" s="23"/>
      <c r="P119" s="13">
        <f>N119/BR!$B$3</f>
        <v>0</v>
      </c>
      <c r="Q119" s="13"/>
      <c r="R119" s="13"/>
    </row>
    <row r="120" spans="1:18">
      <c r="A120" s="18"/>
      <c r="B120" s="5">
        <f t="shared" ref="B120:B215" si="160">B119+1</f>
        <v>41862</v>
      </c>
      <c r="E120" s="4"/>
      <c r="K120" s="26">
        <f t="shared" ref="K120" si="161">SUM(J118:J120)/3</f>
        <v>0</v>
      </c>
      <c r="L120" s="2">
        <f t="shared" si="156"/>
        <v>0</v>
      </c>
      <c r="M120" s="2">
        <f t="shared" si="157"/>
        <v>0</v>
      </c>
      <c r="N120" s="26">
        <f t="shared" si="159"/>
        <v>0</v>
      </c>
      <c r="O120" s="23"/>
      <c r="P120" s="13">
        <f>N120/BR!$B$3</f>
        <v>0</v>
      </c>
      <c r="Q120" s="13"/>
      <c r="R120" s="13"/>
    </row>
    <row r="121" spans="1:18">
      <c r="A121" s="18"/>
      <c r="B121" s="5">
        <f t="shared" si="160"/>
        <v>41863</v>
      </c>
      <c r="E121" s="4"/>
      <c r="K121" s="26">
        <f t="shared" ref="K121:K125" si="162">SUM(J119:J121)/3</f>
        <v>0</v>
      </c>
      <c r="L121" s="2">
        <f t="shared" si="156"/>
        <v>0</v>
      </c>
      <c r="M121" s="2">
        <f t="shared" si="157"/>
        <v>0</v>
      </c>
      <c r="N121" s="26">
        <f t="shared" ref="N121:N124" si="163">SUM(K121:M121)/3</f>
        <v>0</v>
      </c>
      <c r="O121" s="23"/>
      <c r="P121" s="13">
        <f>N121/BR!$B$3</f>
        <v>0</v>
      </c>
      <c r="Q121" s="13"/>
      <c r="R121" s="13"/>
    </row>
    <row r="122" spans="1:18">
      <c r="A122" s="18"/>
      <c r="B122" s="55">
        <f t="shared" si="160"/>
        <v>41864</v>
      </c>
      <c r="E122" s="4"/>
      <c r="K122" s="26">
        <f t="shared" si="162"/>
        <v>0</v>
      </c>
      <c r="L122" s="2">
        <f t="shared" si="156"/>
        <v>0</v>
      </c>
      <c r="M122" s="2">
        <f t="shared" si="157"/>
        <v>0</v>
      </c>
      <c r="N122" s="26">
        <f t="shared" si="163"/>
        <v>0</v>
      </c>
      <c r="O122" s="23"/>
      <c r="P122" s="13">
        <f>N122/BR!$B$3</f>
        <v>0</v>
      </c>
      <c r="Q122" s="13"/>
      <c r="R122" s="13"/>
    </row>
    <row r="123" spans="1:18">
      <c r="A123" s="18"/>
      <c r="B123" s="5">
        <f t="shared" si="160"/>
        <v>41865</v>
      </c>
      <c r="E123" s="4"/>
      <c r="K123" s="26">
        <f t="shared" si="162"/>
        <v>0</v>
      </c>
      <c r="L123" s="2">
        <f t="shared" ref="L123:L125" si="164">SUM(J117:J123)/7</f>
        <v>0</v>
      </c>
      <c r="M123" s="2">
        <f t="shared" ref="M123:M125" si="165">SUM(J110:J123)/14</f>
        <v>0</v>
      </c>
      <c r="N123" s="26">
        <f t="shared" si="163"/>
        <v>0</v>
      </c>
      <c r="O123" s="23"/>
      <c r="P123" s="13">
        <f>N123/BR!$B$3</f>
        <v>0</v>
      </c>
      <c r="Q123" s="13"/>
      <c r="R123" s="13"/>
    </row>
    <row r="124" spans="1:18">
      <c r="A124" s="18"/>
      <c r="B124" s="5">
        <f t="shared" si="160"/>
        <v>41866</v>
      </c>
      <c r="E124" s="4"/>
      <c r="K124" s="26">
        <f t="shared" si="162"/>
        <v>0</v>
      </c>
      <c r="L124" s="2">
        <f t="shared" si="164"/>
        <v>0</v>
      </c>
      <c r="M124" s="2">
        <f t="shared" si="165"/>
        <v>0</v>
      </c>
      <c r="N124" s="26">
        <f t="shared" si="163"/>
        <v>0</v>
      </c>
      <c r="O124" s="23"/>
      <c r="P124" s="13">
        <f>N124/BR!$B$3</f>
        <v>0</v>
      </c>
      <c r="Q124" s="13"/>
      <c r="R124" s="13"/>
    </row>
    <row r="125" spans="1:18">
      <c r="A125" s="18"/>
      <c r="B125" s="5">
        <f t="shared" si="160"/>
        <v>41867</v>
      </c>
      <c r="E125" s="4"/>
      <c r="K125" s="26">
        <f t="shared" si="162"/>
        <v>0</v>
      </c>
      <c r="L125" s="2">
        <f t="shared" si="164"/>
        <v>0</v>
      </c>
      <c r="M125" s="2">
        <f t="shared" si="165"/>
        <v>0</v>
      </c>
      <c r="N125" s="26">
        <f>(K125+L125)/2</f>
        <v>0</v>
      </c>
      <c r="O125" s="24"/>
      <c r="P125" s="13">
        <f>N125/BR!$B$3</f>
        <v>0</v>
      </c>
      <c r="Q125" s="13"/>
      <c r="R125" s="13"/>
    </row>
    <row r="126" spans="1:18">
      <c r="A126" s="18"/>
      <c r="B126" s="5">
        <f t="shared" si="160"/>
        <v>41868</v>
      </c>
      <c r="K126" s="26">
        <f t="shared" ref="K126" si="166">SUM(J124:J126)/3</f>
        <v>0</v>
      </c>
      <c r="L126" s="2">
        <f t="shared" ref="L126" si="167">SUM(J120:J126)/7</f>
        <v>0</v>
      </c>
      <c r="M126" s="2">
        <f t="shared" ref="M126" si="168">SUM(J113:J126)/14</f>
        <v>0</v>
      </c>
      <c r="N126" s="26">
        <f>(K126+L126)/2</f>
        <v>0</v>
      </c>
      <c r="O126" s="24"/>
      <c r="P126" s="13">
        <f>N126/BR!$B$3</f>
        <v>0</v>
      </c>
      <c r="Q126" s="13"/>
      <c r="R126" s="13"/>
    </row>
    <row r="127" spans="1:18">
      <c r="A127" s="18"/>
      <c r="B127" s="5">
        <f t="shared" si="160"/>
        <v>41869</v>
      </c>
      <c r="K127" s="26">
        <f t="shared" ref="K127:K128" si="169">SUM(J125:J127)/3</f>
        <v>0</v>
      </c>
      <c r="L127" s="2">
        <f t="shared" ref="L127:L128" si="170">SUM(J121:J127)/7</f>
        <v>0</v>
      </c>
      <c r="M127" s="2">
        <f t="shared" ref="M127:M128" si="171">SUM(J114:J127)/14</f>
        <v>0</v>
      </c>
      <c r="N127" s="26">
        <f t="shared" ref="N127:N132" si="172">SUM(K127:M127)/3</f>
        <v>0</v>
      </c>
      <c r="O127" s="24"/>
      <c r="P127" s="13">
        <f>N127/BR!$B$3</f>
        <v>0</v>
      </c>
      <c r="Q127" s="13"/>
      <c r="R127" s="13"/>
    </row>
    <row r="128" spans="1:18">
      <c r="A128" s="18"/>
      <c r="B128" s="5">
        <f t="shared" si="160"/>
        <v>41870</v>
      </c>
      <c r="K128" s="26">
        <f t="shared" si="169"/>
        <v>0</v>
      </c>
      <c r="L128" s="2">
        <f t="shared" si="170"/>
        <v>0</v>
      </c>
      <c r="M128" s="2">
        <f t="shared" si="171"/>
        <v>0</v>
      </c>
      <c r="N128" s="26">
        <f t="shared" si="172"/>
        <v>0</v>
      </c>
      <c r="O128" s="24"/>
      <c r="P128" s="13">
        <f>N128/BR!$B$3</f>
        <v>0</v>
      </c>
      <c r="Q128" s="13"/>
      <c r="R128" s="13"/>
    </row>
    <row r="129" spans="1:18">
      <c r="A129" s="18"/>
      <c r="B129" s="5">
        <f t="shared" si="160"/>
        <v>41871</v>
      </c>
      <c r="K129" s="26">
        <f t="shared" ref="K129:K132" si="173">SUM(J127:J129)/3</f>
        <v>0</v>
      </c>
      <c r="L129" s="2">
        <f t="shared" ref="L129:L132" si="174">SUM(J123:J129)/7</f>
        <v>0</v>
      </c>
      <c r="M129" s="2">
        <f t="shared" ref="M129:M132" si="175">SUM(J116:J129)/14</f>
        <v>0</v>
      </c>
      <c r="N129" s="26">
        <f t="shared" si="172"/>
        <v>0</v>
      </c>
      <c r="O129" s="24"/>
      <c r="P129" s="13">
        <f>N129/BR!$B$3</f>
        <v>0</v>
      </c>
      <c r="Q129" s="13"/>
      <c r="R129" s="13"/>
    </row>
    <row r="130" spans="1:18">
      <c r="A130" s="18"/>
      <c r="B130" s="5">
        <f t="shared" si="160"/>
        <v>41872</v>
      </c>
      <c r="K130" s="26">
        <f t="shared" si="173"/>
        <v>0</v>
      </c>
      <c r="L130" s="2">
        <f t="shared" si="174"/>
        <v>0</v>
      </c>
      <c r="M130" s="2">
        <f t="shared" si="175"/>
        <v>0</v>
      </c>
      <c r="N130" s="26">
        <f t="shared" si="172"/>
        <v>0</v>
      </c>
      <c r="O130" s="24"/>
      <c r="P130" s="13">
        <f>N130/BR!$B$3</f>
        <v>0</v>
      </c>
      <c r="Q130" s="13"/>
      <c r="R130" s="13"/>
    </row>
    <row r="131" spans="1:18">
      <c r="A131" s="18"/>
      <c r="B131" s="5">
        <f t="shared" si="160"/>
        <v>41873</v>
      </c>
      <c r="K131" s="26">
        <f t="shared" si="173"/>
        <v>0</v>
      </c>
      <c r="L131" s="2">
        <f t="shared" si="174"/>
        <v>0</v>
      </c>
      <c r="M131" s="2">
        <f t="shared" si="175"/>
        <v>0</v>
      </c>
      <c r="N131" s="26">
        <f t="shared" si="172"/>
        <v>0</v>
      </c>
      <c r="O131" s="24"/>
      <c r="P131" s="13">
        <f>N131/BR!$B$3</f>
        <v>0</v>
      </c>
      <c r="Q131" s="13"/>
      <c r="R131" s="13"/>
    </row>
    <row r="132" spans="1:18">
      <c r="A132" s="18"/>
      <c r="B132" s="5">
        <f t="shared" si="160"/>
        <v>41874</v>
      </c>
      <c r="K132" s="26">
        <f t="shared" si="173"/>
        <v>0</v>
      </c>
      <c r="L132" s="2">
        <f t="shared" si="174"/>
        <v>0</v>
      </c>
      <c r="M132" s="2">
        <f t="shared" si="175"/>
        <v>0</v>
      </c>
      <c r="N132" s="26">
        <f t="shared" si="172"/>
        <v>0</v>
      </c>
      <c r="O132" s="24"/>
      <c r="P132" s="13">
        <f>N132/BR!$B$3</f>
        <v>0</v>
      </c>
      <c r="Q132" s="13"/>
      <c r="R132" s="13"/>
    </row>
    <row r="133" spans="1:18">
      <c r="A133" s="18"/>
      <c r="B133" s="5">
        <f t="shared" si="160"/>
        <v>41875</v>
      </c>
      <c r="J133" s="13"/>
      <c r="K133" s="26">
        <f t="shared" ref="K133:K143" si="176">SUM(J131:J133)/3</f>
        <v>0</v>
      </c>
      <c r="L133" s="2">
        <f t="shared" ref="L133:L143" si="177">SUM(J127:J133)/7</f>
        <v>0</v>
      </c>
      <c r="M133" s="2">
        <f t="shared" ref="M133:M143" si="178">SUM(J120:J133)/14</f>
        <v>0</v>
      </c>
      <c r="N133" s="26">
        <f t="shared" ref="N133:N143" si="179">SUM(K133:M133)/3</f>
        <v>0</v>
      </c>
      <c r="P133" s="13">
        <f>N133/BR!$B$3</f>
        <v>0</v>
      </c>
      <c r="Q133" s="13"/>
      <c r="R133" s="13"/>
    </row>
    <row r="134" spans="1:18">
      <c r="A134" s="18"/>
      <c r="B134" s="5">
        <f t="shared" si="160"/>
        <v>41876</v>
      </c>
      <c r="J134" s="13"/>
      <c r="K134" s="26">
        <f t="shared" si="176"/>
        <v>0</v>
      </c>
      <c r="L134" s="2">
        <f t="shared" si="177"/>
        <v>0</v>
      </c>
      <c r="M134" s="2">
        <f t="shared" si="178"/>
        <v>0</v>
      </c>
      <c r="N134" s="26">
        <f t="shared" si="179"/>
        <v>0</v>
      </c>
      <c r="P134" s="13">
        <f>N134/BR!$B$3</f>
        <v>0</v>
      </c>
      <c r="Q134" s="13"/>
      <c r="R134" s="13"/>
    </row>
    <row r="135" spans="1:18">
      <c r="A135" s="18"/>
      <c r="B135" s="5">
        <f t="shared" si="160"/>
        <v>41877</v>
      </c>
      <c r="J135" s="13"/>
      <c r="K135" s="26">
        <f t="shared" si="176"/>
        <v>0</v>
      </c>
      <c r="L135" s="2">
        <f t="shared" si="177"/>
        <v>0</v>
      </c>
      <c r="M135" s="2">
        <f t="shared" si="178"/>
        <v>0</v>
      </c>
      <c r="N135" s="26">
        <f t="shared" si="179"/>
        <v>0</v>
      </c>
      <c r="P135" s="13">
        <f>N135/BR!$B$3</f>
        <v>0</v>
      </c>
      <c r="Q135" s="13"/>
      <c r="R135" s="13"/>
    </row>
    <row r="136" spans="1:18">
      <c r="A136" s="18"/>
      <c r="B136" s="5">
        <f t="shared" si="160"/>
        <v>41878</v>
      </c>
      <c r="J136" s="13"/>
      <c r="K136" s="26">
        <f t="shared" si="176"/>
        <v>0</v>
      </c>
      <c r="L136" s="2">
        <f t="shared" si="177"/>
        <v>0</v>
      </c>
      <c r="M136" s="2">
        <f t="shared" si="178"/>
        <v>0</v>
      </c>
      <c r="N136" s="26">
        <f t="shared" si="179"/>
        <v>0</v>
      </c>
      <c r="P136" s="13">
        <f>N136/BR!$B$3</f>
        <v>0</v>
      </c>
      <c r="Q136" s="13"/>
      <c r="R136" s="13"/>
    </row>
    <row r="137" spans="1:18">
      <c r="A137" s="18"/>
      <c r="B137" s="5">
        <f t="shared" si="160"/>
        <v>41879</v>
      </c>
      <c r="J137" s="13"/>
      <c r="K137" s="26">
        <f t="shared" si="176"/>
        <v>0</v>
      </c>
      <c r="L137" s="2">
        <f t="shared" si="177"/>
        <v>0</v>
      </c>
      <c r="M137" s="2">
        <f t="shared" si="178"/>
        <v>0</v>
      </c>
      <c r="N137" s="26">
        <f t="shared" si="179"/>
        <v>0</v>
      </c>
      <c r="P137" s="13">
        <f>N137/BR!$B$3</f>
        <v>0</v>
      </c>
      <c r="Q137" s="13"/>
      <c r="R137" s="13"/>
    </row>
    <row r="138" spans="1:18">
      <c r="A138" s="18"/>
      <c r="B138" s="5">
        <f t="shared" si="160"/>
        <v>41880</v>
      </c>
      <c r="J138" s="13"/>
      <c r="K138" s="26">
        <f t="shared" si="176"/>
        <v>0</v>
      </c>
      <c r="L138" s="2">
        <f t="shared" si="177"/>
        <v>0</v>
      </c>
      <c r="M138" s="2">
        <f t="shared" si="178"/>
        <v>0</v>
      </c>
      <c r="N138" s="26">
        <f t="shared" si="179"/>
        <v>0</v>
      </c>
      <c r="P138" s="13">
        <f>N138/BR!$B$3</f>
        <v>0</v>
      </c>
      <c r="Q138" s="13"/>
      <c r="R138" s="13"/>
    </row>
    <row r="139" spans="1:18">
      <c r="A139" s="18"/>
      <c r="B139" s="5">
        <f t="shared" si="160"/>
        <v>41881</v>
      </c>
      <c r="J139" s="13"/>
      <c r="K139" s="26">
        <f t="shared" si="176"/>
        <v>0</v>
      </c>
      <c r="L139" s="2">
        <f t="shared" si="177"/>
        <v>0</v>
      </c>
      <c r="M139" s="2">
        <f t="shared" si="178"/>
        <v>0</v>
      </c>
      <c r="N139" s="26">
        <f t="shared" si="179"/>
        <v>0</v>
      </c>
      <c r="P139" s="13">
        <f>N139/BR!$B$3</f>
        <v>0</v>
      </c>
      <c r="Q139" s="13"/>
      <c r="R139" s="13"/>
    </row>
    <row r="140" spans="1:18">
      <c r="A140"/>
      <c r="B140" s="5">
        <f t="shared" si="160"/>
        <v>41882</v>
      </c>
      <c r="J140" s="13"/>
      <c r="K140" s="26">
        <f t="shared" si="176"/>
        <v>0</v>
      </c>
      <c r="L140" s="2">
        <f t="shared" si="177"/>
        <v>0</v>
      </c>
      <c r="M140" s="2">
        <f t="shared" si="178"/>
        <v>0</v>
      </c>
      <c r="N140" s="26">
        <f t="shared" si="179"/>
        <v>0</v>
      </c>
      <c r="P140" s="13"/>
      <c r="Q140" s="13"/>
      <c r="R140" s="13"/>
    </row>
    <row r="141" spans="1:18">
      <c r="A141"/>
      <c r="B141" s="5">
        <f t="shared" si="160"/>
        <v>41883</v>
      </c>
      <c r="J141" s="13"/>
      <c r="K141" s="26">
        <f t="shared" si="176"/>
        <v>0</v>
      </c>
      <c r="L141" s="2">
        <f t="shared" si="177"/>
        <v>0</v>
      </c>
      <c r="M141" s="2">
        <f t="shared" si="178"/>
        <v>0</v>
      </c>
      <c r="N141" s="26">
        <f t="shared" si="179"/>
        <v>0</v>
      </c>
      <c r="P141" s="13"/>
      <c r="Q141" s="13"/>
      <c r="R141" s="13"/>
    </row>
    <row r="142" spans="1:18">
      <c r="A142"/>
      <c r="B142" s="5">
        <f t="shared" si="160"/>
        <v>41884</v>
      </c>
      <c r="J142" s="13"/>
      <c r="K142" s="26">
        <f t="shared" si="176"/>
        <v>0</v>
      </c>
      <c r="L142" s="2">
        <f t="shared" si="177"/>
        <v>0</v>
      </c>
      <c r="M142" s="2">
        <f t="shared" si="178"/>
        <v>0</v>
      </c>
      <c r="N142" s="26">
        <f t="shared" si="179"/>
        <v>0</v>
      </c>
      <c r="P142" s="13"/>
      <c r="Q142" s="13"/>
      <c r="R142" s="13"/>
    </row>
    <row r="143" spans="1:18">
      <c r="A143"/>
      <c r="B143" s="5">
        <f t="shared" si="160"/>
        <v>41885</v>
      </c>
      <c r="J143" s="13"/>
      <c r="K143" s="26">
        <f t="shared" si="176"/>
        <v>0</v>
      </c>
      <c r="L143" s="2">
        <f t="shared" si="177"/>
        <v>0</v>
      </c>
      <c r="M143" s="2">
        <f t="shared" si="178"/>
        <v>0</v>
      </c>
      <c r="N143" s="26">
        <f t="shared" si="179"/>
        <v>0</v>
      </c>
      <c r="P143" s="13"/>
      <c r="Q143" s="13"/>
      <c r="R143" s="13"/>
    </row>
    <row r="144" spans="1:18">
      <c r="A144"/>
      <c r="B144" s="5">
        <f t="shared" si="160"/>
        <v>41886</v>
      </c>
      <c r="K144" s="26">
        <f t="shared" ref="K144:K147" si="180">SUM(J142:J144)/3</f>
        <v>0</v>
      </c>
      <c r="L144" s="2">
        <f t="shared" ref="L144:L147" si="181">SUM(J138:J144)/7</f>
        <v>0</v>
      </c>
      <c r="M144" s="2">
        <f t="shared" ref="M144:M147" si="182">SUM(J131:J144)/14</f>
        <v>0</v>
      </c>
      <c r="N144" s="26">
        <f t="shared" ref="N144:N147" si="183">SUM(K144:M144)/3</f>
        <v>0</v>
      </c>
      <c r="P144" s="13"/>
      <c r="Q144" s="13"/>
      <c r="R144" s="13"/>
    </row>
    <row r="145" spans="2:18">
      <c r="B145" s="5">
        <f t="shared" si="160"/>
        <v>41887</v>
      </c>
      <c r="K145" s="26">
        <f t="shared" si="180"/>
        <v>0</v>
      </c>
      <c r="L145" s="2">
        <f t="shared" si="181"/>
        <v>0</v>
      </c>
      <c r="M145" s="2">
        <f t="shared" si="182"/>
        <v>0</v>
      </c>
      <c r="N145" s="26">
        <f t="shared" si="183"/>
        <v>0</v>
      </c>
      <c r="P145" s="13"/>
      <c r="Q145" s="13"/>
      <c r="R145" s="13"/>
    </row>
    <row r="146" spans="2:18">
      <c r="B146" s="5">
        <f t="shared" si="160"/>
        <v>41888</v>
      </c>
      <c r="K146" s="26">
        <f t="shared" si="180"/>
        <v>0</v>
      </c>
      <c r="L146" s="2">
        <f t="shared" si="181"/>
        <v>0</v>
      </c>
      <c r="M146" s="2">
        <f t="shared" si="182"/>
        <v>0</v>
      </c>
      <c r="N146" s="26">
        <f t="shared" si="183"/>
        <v>0</v>
      </c>
      <c r="P146" s="13"/>
      <c r="Q146" s="13"/>
      <c r="R146" s="13"/>
    </row>
    <row r="147" spans="2:18">
      <c r="B147" s="5">
        <f t="shared" si="160"/>
        <v>41889</v>
      </c>
      <c r="K147" s="26">
        <f t="shared" si="180"/>
        <v>0</v>
      </c>
      <c r="L147" s="2">
        <f t="shared" si="181"/>
        <v>0</v>
      </c>
      <c r="M147" s="2">
        <f t="shared" si="182"/>
        <v>0</v>
      </c>
      <c r="N147" s="26">
        <f t="shared" si="183"/>
        <v>0</v>
      </c>
      <c r="P147" s="13"/>
      <c r="Q147" s="13"/>
      <c r="R147" s="13"/>
    </row>
    <row r="148" spans="2:18">
      <c r="B148" s="5">
        <f t="shared" si="160"/>
        <v>41890</v>
      </c>
      <c r="K148" s="26">
        <f t="shared" ref="K148" si="184">SUM(J146:J148)/3</f>
        <v>0</v>
      </c>
      <c r="L148" s="2">
        <f t="shared" ref="L148" si="185">SUM(J142:J148)/7</f>
        <v>0</v>
      </c>
      <c r="M148" s="2">
        <f t="shared" ref="M148" si="186">SUM(J135:J148)/14</f>
        <v>0</v>
      </c>
      <c r="N148" s="26">
        <f t="shared" ref="N148" si="187">SUM(K148:M148)/3</f>
        <v>0</v>
      </c>
      <c r="P148" s="13"/>
      <c r="Q148" s="13"/>
      <c r="R148" s="13"/>
    </row>
    <row r="149" spans="2:18">
      <c r="B149" s="5">
        <f t="shared" si="160"/>
        <v>41891</v>
      </c>
      <c r="K149" s="26">
        <f t="shared" ref="K149" si="188">SUM(J147:J149)/3</f>
        <v>0</v>
      </c>
      <c r="L149" s="2">
        <f t="shared" ref="L149:L150" si="189">SUM(J143:J149)/7</f>
        <v>0</v>
      </c>
      <c r="M149" s="2">
        <f t="shared" ref="M149" si="190">SUM(J136:J149)/14</f>
        <v>0</v>
      </c>
      <c r="N149" s="26">
        <f t="shared" ref="N149" si="191">SUM(K149:M149)/3</f>
        <v>0</v>
      </c>
      <c r="P149" s="13"/>
      <c r="Q149" s="13"/>
      <c r="R149" s="13"/>
    </row>
    <row r="150" spans="2:18">
      <c r="B150" s="5">
        <f t="shared" si="160"/>
        <v>41892</v>
      </c>
      <c r="K150" s="26">
        <f t="shared" ref="K150:K154" si="192">SUM(J148:J150)/3</f>
        <v>0</v>
      </c>
      <c r="L150" s="2">
        <f t="shared" si="189"/>
        <v>0</v>
      </c>
      <c r="M150" s="2">
        <f t="shared" ref="M150:M154" si="193">SUM(J137:J150)/14</f>
        <v>0</v>
      </c>
      <c r="N150" s="26">
        <f t="shared" ref="N150:N154" si="194">SUM(K150:M150)/3</f>
        <v>0</v>
      </c>
      <c r="P150" s="13"/>
      <c r="Q150" s="13"/>
      <c r="R150" s="13"/>
    </row>
    <row r="151" spans="2:18">
      <c r="B151" s="5">
        <f t="shared" si="160"/>
        <v>41893</v>
      </c>
      <c r="K151" s="26">
        <f t="shared" si="192"/>
        <v>0</v>
      </c>
      <c r="L151" s="2">
        <f t="shared" ref="L151:L154" si="195">SUM(J145:J151)/7</f>
        <v>0</v>
      </c>
      <c r="M151" s="2">
        <f t="shared" si="193"/>
        <v>0</v>
      </c>
      <c r="N151" s="26">
        <f t="shared" si="194"/>
        <v>0</v>
      </c>
      <c r="P151" s="13"/>
      <c r="Q151" s="13"/>
      <c r="R151" s="13"/>
    </row>
    <row r="152" spans="2:18">
      <c r="B152" s="5">
        <f t="shared" si="160"/>
        <v>41894</v>
      </c>
      <c r="K152" s="26">
        <f t="shared" si="192"/>
        <v>0</v>
      </c>
      <c r="L152" s="2">
        <f t="shared" si="195"/>
        <v>0</v>
      </c>
      <c r="M152" s="2">
        <f t="shared" si="193"/>
        <v>0</v>
      </c>
      <c r="N152" s="26">
        <f t="shared" si="194"/>
        <v>0</v>
      </c>
      <c r="P152" s="13"/>
      <c r="Q152" s="13"/>
      <c r="R152" s="13"/>
    </row>
    <row r="153" spans="2:18">
      <c r="B153" s="5">
        <f t="shared" si="160"/>
        <v>41895</v>
      </c>
      <c r="K153" s="26">
        <f t="shared" si="192"/>
        <v>0</v>
      </c>
      <c r="L153" s="2">
        <f t="shared" si="195"/>
        <v>0</v>
      </c>
      <c r="M153" s="2">
        <f t="shared" si="193"/>
        <v>0</v>
      </c>
      <c r="N153" s="26">
        <f t="shared" si="194"/>
        <v>0</v>
      </c>
      <c r="P153" s="13"/>
      <c r="Q153" s="13"/>
      <c r="R153" s="13"/>
    </row>
    <row r="154" spans="2:18">
      <c r="B154" s="5">
        <f t="shared" si="160"/>
        <v>41896</v>
      </c>
      <c r="K154" s="26">
        <f t="shared" si="192"/>
        <v>0</v>
      </c>
      <c r="L154" s="2">
        <f t="shared" si="195"/>
        <v>0</v>
      </c>
      <c r="M154" s="2">
        <f t="shared" si="193"/>
        <v>0</v>
      </c>
      <c r="N154" s="26">
        <f t="shared" si="194"/>
        <v>0</v>
      </c>
      <c r="P154" s="13"/>
      <c r="Q154" s="13"/>
      <c r="R154" s="13"/>
    </row>
    <row r="155" spans="2:18">
      <c r="B155" s="16">
        <f t="shared" si="160"/>
        <v>41897</v>
      </c>
      <c r="K155" s="26">
        <f t="shared" ref="K155:K160" si="196">SUM(J153:J155)/3</f>
        <v>0</v>
      </c>
      <c r="L155" s="2">
        <f t="shared" ref="L155:L160" si="197">SUM(J149:J155)/7</f>
        <v>0</v>
      </c>
      <c r="M155" s="2">
        <f t="shared" ref="M155:M160" si="198">SUM(J142:J155)/14</f>
        <v>0</v>
      </c>
      <c r="N155" s="26">
        <f t="shared" ref="N155:N160" si="199">SUM(K155:M155)/3</f>
        <v>0</v>
      </c>
      <c r="P155" s="13"/>
      <c r="Q155" s="13"/>
      <c r="R155" s="13"/>
    </row>
    <row r="156" spans="2:18">
      <c r="B156" s="5">
        <f t="shared" si="160"/>
        <v>41898</v>
      </c>
      <c r="K156" s="26">
        <f t="shared" si="196"/>
        <v>0</v>
      </c>
      <c r="L156" s="2">
        <f t="shared" si="197"/>
        <v>0</v>
      </c>
      <c r="M156" s="2">
        <f t="shared" si="198"/>
        <v>0</v>
      </c>
      <c r="N156" s="26">
        <f t="shared" si="199"/>
        <v>0</v>
      </c>
      <c r="P156" s="13"/>
      <c r="Q156" s="13"/>
      <c r="R156" s="13"/>
    </row>
    <row r="157" spans="2:18">
      <c r="B157" s="5">
        <f t="shared" si="160"/>
        <v>41899</v>
      </c>
      <c r="K157" s="26">
        <f t="shared" si="196"/>
        <v>0</v>
      </c>
      <c r="L157" s="2">
        <f t="shared" si="197"/>
        <v>0</v>
      </c>
      <c r="M157" s="2">
        <f t="shared" si="198"/>
        <v>0</v>
      </c>
      <c r="N157" s="26">
        <f t="shared" si="199"/>
        <v>0</v>
      </c>
      <c r="P157" s="13"/>
      <c r="Q157" s="13"/>
      <c r="R157" s="13"/>
    </row>
    <row r="158" spans="2:18">
      <c r="B158" s="5">
        <f t="shared" si="160"/>
        <v>41900</v>
      </c>
      <c r="K158" s="26">
        <f t="shared" si="196"/>
        <v>0</v>
      </c>
      <c r="L158" s="2">
        <f t="shared" si="197"/>
        <v>0</v>
      </c>
      <c r="M158" s="2">
        <f t="shared" si="198"/>
        <v>0</v>
      </c>
      <c r="N158" s="26">
        <f t="shared" si="199"/>
        <v>0</v>
      </c>
      <c r="P158" s="13"/>
      <c r="Q158" s="13"/>
      <c r="R158" s="13"/>
    </row>
    <row r="159" spans="2:18">
      <c r="B159" s="5">
        <f t="shared" si="160"/>
        <v>41901</v>
      </c>
      <c r="K159" s="26">
        <f t="shared" si="196"/>
        <v>0</v>
      </c>
      <c r="L159" s="2">
        <f t="shared" si="197"/>
        <v>0</v>
      </c>
      <c r="M159" s="2">
        <f t="shared" si="198"/>
        <v>0</v>
      </c>
      <c r="N159" s="26">
        <f t="shared" si="199"/>
        <v>0</v>
      </c>
      <c r="P159" s="13"/>
      <c r="Q159" s="13"/>
      <c r="R159" s="13"/>
    </row>
    <row r="160" spans="2:18">
      <c r="B160" s="5">
        <f t="shared" si="160"/>
        <v>41902</v>
      </c>
      <c r="K160" s="26">
        <f t="shared" si="196"/>
        <v>0</v>
      </c>
      <c r="L160" s="2">
        <f t="shared" si="197"/>
        <v>0</v>
      </c>
      <c r="M160" s="2">
        <f t="shared" si="198"/>
        <v>0</v>
      </c>
      <c r="N160" s="26">
        <f t="shared" si="199"/>
        <v>0</v>
      </c>
      <c r="P160" s="13"/>
      <c r="Q160" s="13"/>
      <c r="R160" s="13"/>
    </row>
    <row r="161" spans="2:18">
      <c r="B161" s="5">
        <f t="shared" si="160"/>
        <v>41903</v>
      </c>
      <c r="K161" s="26">
        <f t="shared" ref="K161" si="200">SUM(J159:J161)/3</f>
        <v>0</v>
      </c>
      <c r="L161" s="2">
        <f t="shared" ref="L161" si="201">SUM(J155:J161)/7</f>
        <v>0</v>
      </c>
      <c r="M161" s="2">
        <f t="shared" ref="M161:M163" si="202">SUM(J148:J161)/14</f>
        <v>0</v>
      </c>
      <c r="N161" s="26">
        <f t="shared" ref="N161:N163" si="203">SUM(K161:M161)/3</f>
        <v>0</v>
      </c>
      <c r="P161" s="13"/>
      <c r="Q161" s="13"/>
      <c r="R161" s="13"/>
    </row>
    <row r="162" spans="2:18">
      <c r="B162" s="5">
        <f t="shared" si="160"/>
        <v>41904</v>
      </c>
      <c r="K162" s="26">
        <f t="shared" ref="K162:K163" si="204">SUM(J160:J162)/3</f>
        <v>0</v>
      </c>
      <c r="L162" s="2">
        <f t="shared" ref="L162:L163" si="205">SUM(J156:J162)/7</f>
        <v>0</v>
      </c>
      <c r="M162" s="2">
        <f t="shared" si="202"/>
        <v>0</v>
      </c>
      <c r="N162" s="26">
        <f t="shared" si="203"/>
        <v>0</v>
      </c>
      <c r="P162" s="13"/>
      <c r="Q162" s="13"/>
      <c r="R162" s="13"/>
    </row>
    <row r="163" spans="2:18">
      <c r="B163" s="5">
        <f t="shared" si="160"/>
        <v>41905</v>
      </c>
      <c r="K163" s="26">
        <f t="shared" si="204"/>
        <v>0</v>
      </c>
      <c r="L163" s="2">
        <f t="shared" si="205"/>
        <v>0</v>
      </c>
      <c r="M163" s="2">
        <f t="shared" si="202"/>
        <v>0</v>
      </c>
      <c r="N163" s="26">
        <f t="shared" si="203"/>
        <v>0</v>
      </c>
      <c r="P163" s="13"/>
      <c r="Q163" s="13"/>
      <c r="R163" s="13"/>
    </row>
    <row r="164" spans="2:18">
      <c r="B164" s="5">
        <f t="shared" si="160"/>
        <v>41906</v>
      </c>
      <c r="K164" s="26">
        <f t="shared" ref="K164" si="206">SUM(J162:J164)/3</f>
        <v>0</v>
      </c>
      <c r="L164" s="2">
        <f t="shared" ref="L164" si="207">SUM(J158:J164)/7</f>
        <v>0</v>
      </c>
      <c r="M164" s="2">
        <f t="shared" ref="M164" si="208">SUM(J151:J164)/14</f>
        <v>0</v>
      </c>
      <c r="N164" s="26">
        <f t="shared" ref="N164" si="209">SUM(K164:M164)/3</f>
        <v>0</v>
      </c>
      <c r="P164" s="13"/>
      <c r="Q164" s="13"/>
      <c r="R164" s="13"/>
    </row>
    <row r="165" spans="2:18">
      <c r="B165" s="5">
        <f t="shared" si="160"/>
        <v>41907</v>
      </c>
      <c r="K165" s="26">
        <f t="shared" ref="K165:K166" si="210">SUM(J163:J165)/3</f>
        <v>0</v>
      </c>
      <c r="L165" s="2">
        <f t="shared" ref="L165:L166" si="211">SUM(J159:J165)/7</f>
        <v>0</v>
      </c>
      <c r="M165" s="2">
        <f t="shared" ref="M165:M166" si="212">SUM(J152:J165)/14</f>
        <v>0</v>
      </c>
      <c r="N165" s="26">
        <f t="shared" ref="N165:N166" si="213">SUM(K165:M165)/3</f>
        <v>0</v>
      </c>
      <c r="P165" s="13"/>
      <c r="Q165" s="13"/>
      <c r="R165" s="13"/>
    </row>
    <row r="166" spans="2:18">
      <c r="B166" s="5">
        <f t="shared" si="160"/>
        <v>41908</v>
      </c>
      <c r="K166" s="26">
        <f t="shared" si="210"/>
        <v>0</v>
      </c>
      <c r="L166" s="2">
        <f t="shared" si="211"/>
        <v>0</v>
      </c>
      <c r="M166" s="2">
        <f t="shared" si="212"/>
        <v>0</v>
      </c>
      <c r="N166" s="26">
        <f t="shared" si="213"/>
        <v>0</v>
      </c>
      <c r="P166" s="13"/>
      <c r="Q166" s="13"/>
      <c r="R166" s="13"/>
    </row>
    <row r="167" spans="2:18">
      <c r="B167" s="5">
        <f t="shared" si="160"/>
        <v>41909</v>
      </c>
      <c r="K167" s="26">
        <f t="shared" ref="K167" si="214">SUM(J165:J167)/3</f>
        <v>0</v>
      </c>
      <c r="L167" s="2">
        <f t="shared" ref="L167" si="215">SUM(J161:J167)/7</f>
        <v>0</v>
      </c>
      <c r="M167" s="2">
        <f t="shared" ref="M167" si="216">SUM(J154:J167)/14</f>
        <v>0</v>
      </c>
      <c r="N167" s="26">
        <f t="shared" ref="N167" si="217">SUM(K167:M167)/3</f>
        <v>0</v>
      </c>
      <c r="P167" s="13"/>
      <c r="Q167" s="13"/>
      <c r="R167" s="13"/>
    </row>
    <row r="168" spans="2:18">
      <c r="B168" s="5">
        <f t="shared" si="160"/>
        <v>41910</v>
      </c>
      <c r="K168" s="26">
        <f t="shared" ref="K168" si="218">SUM(J166:J168)/3</f>
        <v>0</v>
      </c>
      <c r="L168" s="2">
        <f t="shared" ref="L168" si="219">SUM(J162:J168)/7</f>
        <v>0</v>
      </c>
      <c r="M168" s="2">
        <f t="shared" ref="M168" si="220">SUM(J155:J168)/14</f>
        <v>0</v>
      </c>
      <c r="N168" s="26">
        <f t="shared" ref="N168" si="221">SUM(K168:M168)/3</f>
        <v>0</v>
      </c>
      <c r="P168" s="13"/>
      <c r="Q168" s="13"/>
      <c r="R168" s="13"/>
    </row>
    <row r="169" spans="2:18">
      <c r="B169" s="5">
        <f t="shared" si="160"/>
        <v>41911</v>
      </c>
      <c r="K169" s="26">
        <f t="shared" ref="K169" si="222">SUM(J167:J169)/3</f>
        <v>0</v>
      </c>
      <c r="L169" s="2">
        <f t="shared" ref="L169" si="223">SUM(J163:J169)/7</f>
        <v>0</v>
      </c>
      <c r="M169" s="2">
        <f t="shared" ref="M169" si="224">SUM(J156:J169)/14</f>
        <v>0</v>
      </c>
      <c r="N169" s="26">
        <f t="shared" ref="N169" si="225">SUM(K169:M169)/3</f>
        <v>0</v>
      </c>
      <c r="P169" s="13"/>
      <c r="Q169" s="54"/>
      <c r="R169" s="54"/>
    </row>
    <row r="170" spans="2:18">
      <c r="B170" s="5">
        <f t="shared" si="160"/>
        <v>41912</v>
      </c>
      <c r="K170" s="26">
        <f t="shared" ref="K170" si="226">SUM(J168:J170)/3</f>
        <v>0</v>
      </c>
      <c r="L170" s="2">
        <f t="shared" ref="L170" si="227">SUM(J164:J170)/7</f>
        <v>0</v>
      </c>
      <c r="M170" s="2">
        <f t="shared" ref="M170" si="228">SUM(J157:J170)/14</f>
        <v>0</v>
      </c>
      <c r="N170" s="26">
        <f t="shared" ref="N170" si="229">SUM(K170:M170)/3</f>
        <v>0</v>
      </c>
      <c r="P170" s="13"/>
      <c r="Q170" s="54"/>
      <c r="R170" s="54"/>
    </row>
    <row r="171" spans="2:18">
      <c r="B171" s="5">
        <f t="shared" si="160"/>
        <v>41913</v>
      </c>
      <c r="K171" s="26">
        <f t="shared" ref="K171:K172" si="230">SUM(J169:J171)/3</f>
        <v>0</v>
      </c>
      <c r="L171" s="2">
        <f t="shared" ref="L171:L172" si="231">SUM(J165:J171)/7</f>
        <v>0</v>
      </c>
      <c r="M171" s="2">
        <f t="shared" ref="M171:M172" si="232">SUM(J158:J171)/14</f>
        <v>0</v>
      </c>
      <c r="N171" s="26">
        <f t="shared" ref="N171:N172" si="233">SUM(K171:M171)/3</f>
        <v>0</v>
      </c>
      <c r="P171" s="13"/>
      <c r="Q171" s="54"/>
      <c r="R171" s="54"/>
    </row>
    <row r="172" spans="2:18">
      <c r="B172" s="5">
        <f t="shared" si="160"/>
        <v>41914</v>
      </c>
      <c r="K172" s="26">
        <f t="shared" si="230"/>
        <v>0</v>
      </c>
      <c r="L172" s="2">
        <f t="shared" si="231"/>
        <v>0</v>
      </c>
      <c r="M172" s="2">
        <f t="shared" si="232"/>
        <v>0</v>
      </c>
      <c r="N172" s="26">
        <f t="shared" si="233"/>
        <v>0</v>
      </c>
      <c r="P172" s="13"/>
    </row>
    <row r="173" spans="2:18">
      <c r="B173" s="5">
        <f t="shared" si="160"/>
        <v>41915</v>
      </c>
      <c r="K173" s="26">
        <f t="shared" ref="K173" si="234">SUM(J171:J173)/3</f>
        <v>0</v>
      </c>
      <c r="L173" s="2">
        <f t="shared" ref="L173" si="235">SUM(J167:J173)/7</f>
        <v>0</v>
      </c>
      <c r="M173" s="2">
        <f t="shared" ref="M173" si="236">SUM(J160:J173)/14</f>
        <v>0</v>
      </c>
      <c r="N173" s="26">
        <f t="shared" ref="N173" si="237">SUM(K173:M173)/3</f>
        <v>0</v>
      </c>
      <c r="P173" s="13"/>
    </row>
    <row r="174" spans="2:18">
      <c r="B174" s="5">
        <f t="shared" si="160"/>
        <v>41916</v>
      </c>
      <c r="K174" s="26">
        <f t="shared" ref="K174" si="238">SUM(J172:J174)/3</f>
        <v>0</v>
      </c>
      <c r="L174" s="2">
        <f t="shared" ref="L174" si="239">SUM(J168:J174)/7</f>
        <v>0</v>
      </c>
      <c r="M174" s="2">
        <f t="shared" ref="M174" si="240">SUM(J161:J174)/14</f>
        <v>0</v>
      </c>
      <c r="N174" s="26">
        <f t="shared" ref="N174" si="241">SUM(K174:M174)/3</f>
        <v>0</v>
      </c>
      <c r="P174" s="13"/>
      <c r="Q174" s="54"/>
      <c r="R174" s="54"/>
    </row>
    <row r="175" spans="2:18">
      <c r="B175" s="5">
        <f t="shared" si="160"/>
        <v>41917</v>
      </c>
      <c r="K175" s="26">
        <f t="shared" ref="K175" si="242">SUM(J173:J175)/3</f>
        <v>0</v>
      </c>
      <c r="L175" s="2">
        <f t="shared" ref="L175" si="243">SUM(J169:J175)/7</f>
        <v>0</v>
      </c>
      <c r="M175" s="2">
        <f t="shared" ref="M175" si="244">SUM(J162:J175)/14</f>
        <v>0</v>
      </c>
      <c r="N175" s="26">
        <f t="shared" ref="N175" si="245">SUM(K175:M175)/3</f>
        <v>0</v>
      </c>
      <c r="P175" s="13"/>
    </row>
    <row r="176" spans="2:18">
      <c r="B176" s="5">
        <f t="shared" si="160"/>
        <v>41918</v>
      </c>
      <c r="K176" s="26">
        <f t="shared" ref="K176" si="246">SUM(J174:J176)/3</f>
        <v>0</v>
      </c>
      <c r="L176" s="2">
        <f t="shared" ref="L176" si="247">SUM(J170:J176)/7</f>
        <v>0</v>
      </c>
      <c r="M176" s="2">
        <f t="shared" ref="M176" si="248">SUM(J163:J176)/14</f>
        <v>0</v>
      </c>
      <c r="N176" s="26">
        <f t="shared" ref="N176" si="249">SUM(K176:M176)/3</f>
        <v>0</v>
      </c>
      <c r="P176" s="13"/>
    </row>
    <row r="177" spans="2:18">
      <c r="B177" s="5">
        <f t="shared" si="160"/>
        <v>41919</v>
      </c>
      <c r="K177" s="26">
        <f t="shared" ref="K177" si="250">SUM(J175:J177)/3</f>
        <v>0</v>
      </c>
      <c r="L177" s="2">
        <f t="shared" ref="L177" si="251">SUM(J171:J177)/7</f>
        <v>0</v>
      </c>
      <c r="M177" s="2">
        <f t="shared" ref="M177" si="252">SUM(J164:J177)/14</f>
        <v>0</v>
      </c>
      <c r="N177" s="26">
        <f t="shared" ref="N177" si="253">SUM(K177:M177)/3</f>
        <v>0</v>
      </c>
      <c r="P177" s="13"/>
    </row>
    <row r="178" spans="2:18">
      <c r="B178" s="5">
        <f t="shared" si="160"/>
        <v>41920</v>
      </c>
      <c r="K178" s="26">
        <f t="shared" ref="K178" si="254">SUM(J176:J178)/3</f>
        <v>0</v>
      </c>
      <c r="L178" s="2">
        <f t="shared" ref="L178" si="255">SUM(J172:J178)/7</f>
        <v>0</v>
      </c>
      <c r="M178" s="2">
        <f t="shared" ref="M178" si="256">SUM(J165:J178)/14</f>
        <v>0</v>
      </c>
      <c r="N178" s="26">
        <f t="shared" ref="N178" si="257">SUM(K178:M178)/3</f>
        <v>0</v>
      </c>
      <c r="P178" s="13"/>
    </row>
    <row r="179" spans="2:18">
      <c r="B179" s="5">
        <f t="shared" si="160"/>
        <v>41921</v>
      </c>
      <c r="K179" s="26">
        <f t="shared" ref="K179" si="258">SUM(J177:J179)/3</f>
        <v>0</v>
      </c>
      <c r="L179" s="2">
        <f t="shared" ref="L179" si="259">SUM(J173:J179)/7</f>
        <v>0</v>
      </c>
      <c r="M179" s="2">
        <f t="shared" ref="M179" si="260">SUM(J166:J179)/14</f>
        <v>0</v>
      </c>
      <c r="N179" s="26">
        <f t="shared" ref="N179" si="261">SUM(K179:M179)/3</f>
        <v>0</v>
      </c>
      <c r="P179" s="13"/>
    </row>
    <row r="180" spans="2:18">
      <c r="B180" s="5">
        <f t="shared" si="160"/>
        <v>41922</v>
      </c>
      <c r="K180" s="26">
        <f t="shared" ref="K180:K181" si="262">SUM(J178:J180)/3</f>
        <v>0</v>
      </c>
      <c r="L180" s="2">
        <f t="shared" ref="L180:L181" si="263">SUM(J174:J180)/7</f>
        <v>0</v>
      </c>
      <c r="M180" s="2">
        <f t="shared" ref="M180:M181" si="264">SUM(J167:J180)/14</f>
        <v>0</v>
      </c>
      <c r="N180" s="26">
        <f t="shared" ref="N180:N181" si="265">SUM(K180:M180)/3</f>
        <v>0</v>
      </c>
      <c r="P180" s="13"/>
    </row>
    <row r="181" spans="2:18">
      <c r="B181" s="5">
        <f t="shared" si="160"/>
        <v>41923</v>
      </c>
      <c r="K181" s="26">
        <f t="shared" si="262"/>
        <v>0</v>
      </c>
      <c r="L181" s="2">
        <f t="shared" si="263"/>
        <v>0</v>
      </c>
      <c r="M181" s="2">
        <f t="shared" si="264"/>
        <v>0</v>
      </c>
      <c r="N181" s="26">
        <f t="shared" si="265"/>
        <v>0</v>
      </c>
      <c r="P181" s="13"/>
      <c r="Q181" s="54"/>
      <c r="R181" s="54"/>
    </row>
    <row r="182" spans="2:18">
      <c r="B182" s="5">
        <f t="shared" si="160"/>
        <v>41924</v>
      </c>
      <c r="K182" s="26">
        <f t="shared" ref="K182:K188" si="266">SUM(J180:J182)/3</f>
        <v>0</v>
      </c>
      <c r="L182" s="2">
        <f t="shared" ref="L182:L188" si="267">SUM(J176:J182)/7</f>
        <v>0</v>
      </c>
      <c r="M182" s="2">
        <f t="shared" ref="M182:M188" si="268">SUM(J169:J182)/14</f>
        <v>0</v>
      </c>
      <c r="N182" s="26">
        <f t="shared" ref="N182:N188" si="269">SUM(K182:M182)/3</f>
        <v>0</v>
      </c>
      <c r="P182" s="13"/>
      <c r="Q182" s="54"/>
      <c r="R182" s="54"/>
    </row>
    <row r="183" spans="2:18">
      <c r="B183" s="5">
        <f t="shared" si="160"/>
        <v>41925</v>
      </c>
      <c r="K183" s="26">
        <f t="shared" si="266"/>
        <v>0</v>
      </c>
      <c r="L183" s="2">
        <f t="shared" si="267"/>
        <v>0</v>
      </c>
      <c r="M183" s="2">
        <f t="shared" si="268"/>
        <v>0</v>
      </c>
      <c r="N183" s="26">
        <f t="shared" si="269"/>
        <v>0</v>
      </c>
      <c r="P183" s="13"/>
    </row>
    <row r="184" spans="2:18">
      <c r="B184" s="5">
        <f t="shared" si="160"/>
        <v>41926</v>
      </c>
      <c r="K184" s="26">
        <f t="shared" si="266"/>
        <v>0</v>
      </c>
      <c r="L184" s="2">
        <f t="shared" si="267"/>
        <v>0</v>
      </c>
      <c r="M184" s="2">
        <f t="shared" si="268"/>
        <v>0</v>
      </c>
      <c r="N184" s="26">
        <f t="shared" si="269"/>
        <v>0</v>
      </c>
      <c r="P184" s="13"/>
      <c r="Q184" s="54"/>
      <c r="R184" s="54"/>
    </row>
    <row r="185" spans="2:18">
      <c r="B185" s="5">
        <f t="shared" si="160"/>
        <v>41927</v>
      </c>
      <c r="K185" s="26">
        <f t="shared" si="266"/>
        <v>0</v>
      </c>
      <c r="L185" s="2">
        <f t="shared" si="267"/>
        <v>0</v>
      </c>
      <c r="M185" s="2">
        <f t="shared" si="268"/>
        <v>0</v>
      </c>
      <c r="N185" s="26">
        <f t="shared" si="269"/>
        <v>0</v>
      </c>
      <c r="P185" s="13"/>
    </row>
    <row r="186" spans="2:18">
      <c r="B186" s="5">
        <f t="shared" si="160"/>
        <v>41928</v>
      </c>
      <c r="K186" s="26">
        <f t="shared" si="266"/>
        <v>0</v>
      </c>
      <c r="L186" s="2">
        <f t="shared" si="267"/>
        <v>0</v>
      </c>
      <c r="M186" s="2">
        <f t="shared" si="268"/>
        <v>0</v>
      </c>
      <c r="N186" s="26">
        <f t="shared" si="269"/>
        <v>0</v>
      </c>
      <c r="P186" s="13"/>
    </row>
    <row r="187" spans="2:18">
      <c r="B187" s="5">
        <f t="shared" si="160"/>
        <v>41929</v>
      </c>
      <c r="K187" s="26">
        <f t="shared" si="266"/>
        <v>0</v>
      </c>
      <c r="L187" s="2">
        <f t="shared" si="267"/>
        <v>0</v>
      </c>
      <c r="M187" s="2">
        <f t="shared" si="268"/>
        <v>0</v>
      </c>
      <c r="N187" s="26">
        <f t="shared" si="269"/>
        <v>0</v>
      </c>
      <c r="P187" s="13"/>
    </row>
    <row r="188" spans="2:18">
      <c r="B188" s="5">
        <f t="shared" si="160"/>
        <v>41930</v>
      </c>
      <c r="K188" s="26">
        <f t="shared" si="266"/>
        <v>0</v>
      </c>
      <c r="L188" s="2">
        <f t="shared" si="267"/>
        <v>0</v>
      </c>
      <c r="M188" s="2">
        <f t="shared" si="268"/>
        <v>0</v>
      </c>
      <c r="N188" s="26">
        <f t="shared" si="269"/>
        <v>0</v>
      </c>
      <c r="P188" s="13"/>
      <c r="Q188" s="54"/>
      <c r="R188" s="54"/>
    </row>
    <row r="189" spans="2:18">
      <c r="B189" s="5">
        <f t="shared" si="160"/>
        <v>41931</v>
      </c>
      <c r="K189" s="26">
        <f t="shared" ref="K189:K194" si="270">SUM(J187:J189)/3</f>
        <v>0</v>
      </c>
      <c r="L189" s="2">
        <f t="shared" ref="L189:L194" si="271">SUM(J183:J189)/7</f>
        <v>0</v>
      </c>
      <c r="M189" s="2">
        <f t="shared" ref="M189:M194" si="272">SUM(J176:J189)/14</f>
        <v>0</v>
      </c>
      <c r="N189" s="26">
        <f t="shared" ref="N189:N194" si="273">SUM(K189:M189)/3</f>
        <v>0</v>
      </c>
      <c r="P189" s="13"/>
    </row>
    <row r="190" spans="2:18">
      <c r="B190" s="5">
        <f t="shared" si="160"/>
        <v>41932</v>
      </c>
      <c r="K190" s="26">
        <f t="shared" si="270"/>
        <v>0</v>
      </c>
      <c r="L190" s="2">
        <f t="shared" si="271"/>
        <v>0</v>
      </c>
      <c r="M190" s="2">
        <f t="shared" si="272"/>
        <v>0</v>
      </c>
      <c r="N190" s="26">
        <f t="shared" si="273"/>
        <v>0</v>
      </c>
      <c r="P190" s="13"/>
    </row>
    <row r="191" spans="2:18">
      <c r="B191" s="5">
        <f t="shared" si="160"/>
        <v>41933</v>
      </c>
      <c r="K191" s="26">
        <f t="shared" si="270"/>
        <v>0</v>
      </c>
      <c r="L191" s="2">
        <f t="shared" si="271"/>
        <v>0</v>
      </c>
      <c r="M191" s="2">
        <f t="shared" si="272"/>
        <v>0</v>
      </c>
      <c r="N191" s="26">
        <f t="shared" si="273"/>
        <v>0</v>
      </c>
      <c r="P191" s="13"/>
    </row>
    <row r="192" spans="2:18">
      <c r="B192" s="5">
        <f t="shared" si="160"/>
        <v>41934</v>
      </c>
      <c r="K192" s="26">
        <f t="shared" si="270"/>
        <v>0</v>
      </c>
      <c r="L192" s="2">
        <f t="shared" si="271"/>
        <v>0</v>
      </c>
      <c r="M192" s="2">
        <f t="shared" si="272"/>
        <v>0</v>
      </c>
      <c r="N192" s="26">
        <f t="shared" si="273"/>
        <v>0</v>
      </c>
      <c r="P192" s="13"/>
    </row>
    <row r="193" spans="2:16">
      <c r="B193" s="5">
        <f t="shared" si="160"/>
        <v>41935</v>
      </c>
      <c r="K193" s="26">
        <f t="shared" si="270"/>
        <v>0</v>
      </c>
      <c r="L193" s="2">
        <f t="shared" si="271"/>
        <v>0</v>
      </c>
      <c r="M193" s="2">
        <f t="shared" si="272"/>
        <v>0</v>
      </c>
      <c r="N193" s="26">
        <f t="shared" si="273"/>
        <v>0</v>
      </c>
      <c r="P193" s="13"/>
    </row>
    <row r="194" spans="2:16">
      <c r="B194" s="5">
        <f t="shared" si="160"/>
        <v>41936</v>
      </c>
      <c r="K194" s="26">
        <f t="shared" si="270"/>
        <v>0</v>
      </c>
      <c r="L194" s="2">
        <f t="shared" si="271"/>
        <v>0</v>
      </c>
      <c r="M194" s="2">
        <f t="shared" si="272"/>
        <v>0</v>
      </c>
      <c r="N194" s="26">
        <f t="shared" si="273"/>
        <v>0</v>
      </c>
      <c r="P194" s="13"/>
    </row>
    <row r="195" spans="2:16">
      <c r="B195" s="5">
        <f t="shared" si="160"/>
        <v>41937</v>
      </c>
      <c r="K195" s="26">
        <f t="shared" ref="K195:K207" si="274">SUM(J193:J195)/3</f>
        <v>0</v>
      </c>
      <c r="L195" s="2">
        <f t="shared" ref="L195:L207" si="275">SUM(J189:J195)/7</f>
        <v>0</v>
      </c>
      <c r="M195" s="2">
        <f t="shared" ref="M195:M207" si="276">SUM(J182:J195)/14</f>
        <v>0</v>
      </c>
      <c r="N195" s="26">
        <f t="shared" ref="N195:N207" si="277">SUM(K195:M195)/3</f>
        <v>0</v>
      </c>
      <c r="P195" s="13"/>
    </row>
    <row r="196" spans="2:16">
      <c r="B196" s="5">
        <f t="shared" si="160"/>
        <v>41938</v>
      </c>
      <c r="K196" s="26">
        <f t="shared" si="274"/>
        <v>0</v>
      </c>
      <c r="L196" s="2">
        <f t="shared" si="275"/>
        <v>0</v>
      </c>
      <c r="M196" s="2">
        <f t="shared" si="276"/>
        <v>0</v>
      </c>
      <c r="N196" s="26">
        <f t="shared" si="277"/>
        <v>0</v>
      </c>
      <c r="P196" s="13"/>
    </row>
    <row r="197" spans="2:16">
      <c r="B197" s="5">
        <f t="shared" si="160"/>
        <v>41939</v>
      </c>
      <c r="K197" s="26">
        <f t="shared" si="274"/>
        <v>0</v>
      </c>
      <c r="L197" s="2">
        <f t="shared" si="275"/>
        <v>0</v>
      </c>
      <c r="M197" s="2">
        <f t="shared" si="276"/>
        <v>0</v>
      </c>
      <c r="N197" s="26">
        <f t="shared" si="277"/>
        <v>0</v>
      </c>
      <c r="P197" s="13"/>
    </row>
    <row r="198" spans="2:16">
      <c r="B198" s="5">
        <f t="shared" si="160"/>
        <v>41940</v>
      </c>
      <c r="K198" s="26">
        <f t="shared" si="274"/>
        <v>0</v>
      </c>
      <c r="L198" s="2">
        <f t="shared" si="275"/>
        <v>0</v>
      </c>
      <c r="M198" s="2">
        <f t="shared" si="276"/>
        <v>0</v>
      </c>
      <c r="N198" s="26">
        <f t="shared" si="277"/>
        <v>0</v>
      </c>
      <c r="P198" s="13"/>
    </row>
    <row r="199" spans="2:16">
      <c r="B199" s="5">
        <f t="shared" si="160"/>
        <v>41941</v>
      </c>
      <c r="K199" s="26">
        <f t="shared" si="274"/>
        <v>0</v>
      </c>
      <c r="L199" s="2">
        <f t="shared" si="275"/>
        <v>0</v>
      </c>
      <c r="M199" s="2">
        <f t="shared" si="276"/>
        <v>0</v>
      </c>
      <c r="N199" s="26">
        <f t="shared" si="277"/>
        <v>0</v>
      </c>
      <c r="P199" s="13"/>
    </row>
    <row r="200" spans="2:16">
      <c r="B200" s="5">
        <f t="shared" si="160"/>
        <v>41942</v>
      </c>
      <c r="K200" s="26">
        <f t="shared" si="274"/>
        <v>0</v>
      </c>
      <c r="L200" s="2">
        <f t="shared" si="275"/>
        <v>0</v>
      </c>
      <c r="M200" s="2">
        <f t="shared" si="276"/>
        <v>0</v>
      </c>
      <c r="N200" s="26">
        <f t="shared" si="277"/>
        <v>0</v>
      </c>
      <c r="P200" s="13"/>
    </row>
    <row r="201" spans="2:16">
      <c r="B201" s="5">
        <f t="shared" si="160"/>
        <v>41943</v>
      </c>
      <c r="K201" s="26">
        <f t="shared" si="274"/>
        <v>0</v>
      </c>
      <c r="L201" s="2">
        <f t="shared" si="275"/>
        <v>0</v>
      </c>
      <c r="M201" s="2">
        <f t="shared" si="276"/>
        <v>0</v>
      </c>
      <c r="N201" s="26">
        <f t="shared" si="277"/>
        <v>0</v>
      </c>
      <c r="P201" s="13"/>
    </row>
    <row r="202" spans="2:16">
      <c r="B202" s="5">
        <f t="shared" si="160"/>
        <v>41944</v>
      </c>
      <c r="K202" s="26">
        <f t="shared" si="274"/>
        <v>0</v>
      </c>
      <c r="L202" s="2">
        <f t="shared" si="275"/>
        <v>0</v>
      </c>
      <c r="M202" s="2">
        <f t="shared" si="276"/>
        <v>0</v>
      </c>
      <c r="N202" s="26">
        <f t="shared" si="277"/>
        <v>0</v>
      </c>
      <c r="P202" s="13"/>
    </row>
    <row r="203" spans="2:16">
      <c r="B203" s="5">
        <f t="shared" si="160"/>
        <v>41945</v>
      </c>
      <c r="K203" s="26">
        <f t="shared" si="274"/>
        <v>0</v>
      </c>
      <c r="L203" s="2">
        <f t="shared" si="275"/>
        <v>0</v>
      </c>
      <c r="M203" s="2">
        <f t="shared" si="276"/>
        <v>0</v>
      </c>
      <c r="N203" s="26">
        <f t="shared" si="277"/>
        <v>0</v>
      </c>
      <c r="P203" s="13"/>
    </row>
    <row r="204" spans="2:16">
      <c r="B204" s="5">
        <f t="shared" si="160"/>
        <v>41946</v>
      </c>
      <c r="K204" s="26">
        <f t="shared" si="274"/>
        <v>0</v>
      </c>
      <c r="L204" s="2">
        <f t="shared" si="275"/>
        <v>0</v>
      </c>
      <c r="M204" s="2">
        <f t="shared" si="276"/>
        <v>0</v>
      </c>
      <c r="N204" s="26">
        <f t="shared" si="277"/>
        <v>0</v>
      </c>
      <c r="P204" s="13"/>
    </row>
    <row r="205" spans="2:16">
      <c r="B205" s="5">
        <f t="shared" si="160"/>
        <v>41947</v>
      </c>
      <c r="K205" s="26">
        <f t="shared" si="274"/>
        <v>0</v>
      </c>
      <c r="L205" s="2">
        <f t="shared" si="275"/>
        <v>0</v>
      </c>
      <c r="M205" s="2">
        <f t="shared" si="276"/>
        <v>0</v>
      </c>
      <c r="N205" s="26">
        <f t="shared" si="277"/>
        <v>0</v>
      </c>
      <c r="P205" s="13"/>
    </row>
    <row r="206" spans="2:16">
      <c r="B206" s="5">
        <f t="shared" si="160"/>
        <v>41948</v>
      </c>
      <c r="K206" s="26">
        <f t="shared" si="274"/>
        <v>0</v>
      </c>
      <c r="L206" s="2">
        <f t="shared" si="275"/>
        <v>0</v>
      </c>
      <c r="M206" s="2">
        <f t="shared" si="276"/>
        <v>0</v>
      </c>
      <c r="N206" s="26">
        <f t="shared" si="277"/>
        <v>0</v>
      </c>
      <c r="P206" s="13"/>
    </row>
    <row r="207" spans="2:16">
      <c r="B207" s="5">
        <f t="shared" si="160"/>
        <v>41949</v>
      </c>
      <c r="K207" s="26">
        <f t="shared" si="274"/>
        <v>0</v>
      </c>
      <c r="L207" s="2">
        <f t="shared" si="275"/>
        <v>0</v>
      </c>
      <c r="M207" s="2">
        <f t="shared" si="276"/>
        <v>0</v>
      </c>
      <c r="N207" s="26">
        <f t="shared" si="277"/>
        <v>0</v>
      </c>
      <c r="P207" s="13"/>
    </row>
    <row r="208" spans="2:16">
      <c r="B208" s="5">
        <f t="shared" si="160"/>
        <v>41950</v>
      </c>
      <c r="K208" s="26">
        <f t="shared" ref="K208:K233" si="278">SUM(J206:J208)/3</f>
        <v>0</v>
      </c>
      <c r="L208" s="2">
        <f t="shared" ref="L208:L233" si="279">SUM(J202:J208)/7</f>
        <v>0</v>
      </c>
      <c r="M208" s="2">
        <f t="shared" ref="M208:M233" si="280">SUM(J195:J208)/14</f>
        <v>0</v>
      </c>
      <c r="N208" s="26">
        <f t="shared" ref="N208:N233" si="281">SUM(K208:M208)/3</f>
        <v>0</v>
      </c>
      <c r="P208" s="13"/>
    </row>
    <row r="209" spans="2:18">
      <c r="B209" s="5">
        <f t="shared" si="160"/>
        <v>41951</v>
      </c>
      <c r="K209" s="26">
        <f t="shared" si="278"/>
        <v>0</v>
      </c>
      <c r="L209" s="2">
        <f t="shared" si="279"/>
        <v>0</v>
      </c>
      <c r="M209" s="2">
        <f t="shared" si="280"/>
        <v>0</v>
      </c>
      <c r="N209" s="26">
        <f t="shared" si="281"/>
        <v>0</v>
      </c>
      <c r="P209" s="13"/>
    </row>
    <row r="210" spans="2:18">
      <c r="B210" s="5">
        <f t="shared" si="160"/>
        <v>41952</v>
      </c>
      <c r="K210" s="26">
        <f t="shared" si="278"/>
        <v>0</v>
      </c>
      <c r="L210" s="2">
        <f t="shared" si="279"/>
        <v>0</v>
      </c>
      <c r="M210" s="2">
        <f t="shared" si="280"/>
        <v>0</v>
      </c>
      <c r="N210" s="26">
        <f t="shared" si="281"/>
        <v>0</v>
      </c>
      <c r="P210" s="13"/>
    </row>
    <row r="211" spans="2:18">
      <c r="B211" s="5">
        <f t="shared" si="160"/>
        <v>41953</v>
      </c>
      <c r="K211" s="26">
        <f t="shared" si="278"/>
        <v>0</v>
      </c>
      <c r="L211" s="2">
        <f t="shared" si="279"/>
        <v>0</v>
      </c>
      <c r="M211" s="2">
        <f t="shared" si="280"/>
        <v>0</v>
      </c>
      <c r="N211" s="26">
        <f t="shared" si="281"/>
        <v>0</v>
      </c>
      <c r="P211" s="13"/>
    </row>
    <row r="212" spans="2:18">
      <c r="B212" s="5">
        <f t="shared" si="160"/>
        <v>41954</v>
      </c>
      <c r="K212" s="26">
        <f t="shared" si="278"/>
        <v>0</v>
      </c>
      <c r="L212" s="2">
        <f t="shared" si="279"/>
        <v>0</v>
      </c>
      <c r="M212" s="2">
        <f t="shared" si="280"/>
        <v>0</v>
      </c>
      <c r="N212" s="26">
        <f t="shared" si="281"/>
        <v>0</v>
      </c>
      <c r="P212" s="13"/>
    </row>
    <row r="213" spans="2:18">
      <c r="B213" s="5">
        <f t="shared" si="160"/>
        <v>41955</v>
      </c>
      <c r="K213" s="26">
        <f t="shared" si="278"/>
        <v>0</v>
      </c>
      <c r="L213" s="2">
        <f t="shared" si="279"/>
        <v>0</v>
      </c>
      <c r="M213" s="2">
        <f t="shared" si="280"/>
        <v>0</v>
      </c>
      <c r="N213" s="26">
        <f t="shared" si="281"/>
        <v>0</v>
      </c>
      <c r="P213" s="13"/>
    </row>
    <row r="214" spans="2:18">
      <c r="B214" s="5">
        <f t="shared" si="160"/>
        <v>41956</v>
      </c>
      <c r="K214" s="26">
        <f t="shared" si="278"/>
        <v>0</v>
      </c>
      <c r="L214" s="2">
        <f t="shared" si="279"/>
        <v>0</v>
      </c>
      <c r="M214" s="2">
        <f t="shared" si="280"/>
        <v>0</v>
      </c>
      <c r="N214" s="26">
        <f t="shared" si="281"/>
        <v>0</v>
      </c>
      <c r="P214" s="13"/>
    </row>
    <row r="215" spans="2:18">
      <c r="B215" s="5">
        <f t="shared" si="160"/>
        <v>41957</v>
      </c>
      <c r="K215" s="26">
        <f t="shared" si="278"/>
        <v>0</v>
      </c>
      <c r="L215" s="2">
        <f t="shared" si="279"/>
        <v>0</v>
      </c>
      <c r="M215" s="2">
        <f t="shared" si="280"/>
        <v>0</v>
      </c>
      <c r="N215" s="26">
        <f t="shared" si="281"/>
        <v>0</v>
      </c>
      <c r="P215" s="13"/>
    </row>
    <row r="216" spans="2:18">
      <c r="B216" s="5">
        <f t="shared" ref="B216:B249" si="282">B215+1</f>
        <v>41958</v>
      </c>
      <c r="K216" s="26">
        <f t="shared" si="278"/>
        <v>0</v>
      </c>
      <c r="L216" s="2">
        <f t="shared" si="279"/>
        <v>0</v>
      </c>
      <c r="M216" s="2">
        <f t="shared" si="280"/>
        <v>0</v>
      </c>
      <c r="N216" s="26">
        <f t="shared" si="281"/>
        <v>0</v>
      </c>
      <c r="P216" s="13"/>
    </row>
    <row r="217" spans="2:18">
      <c r="B217" s="5">
        <f t="shared" si="282"/>
        <v>41959</v>
      </c>
      <c r="K217" s="26">
        <f t="shared" si="278"/>
        <v>0</v>
      </c>
      <c r="L217" s="2">
        <f t="shared" si="279"/>
        <v>0</v>
      </c>
      <c r="M217" s="2">
        <f t="shared" si="280"/>
        <v>0</v>
      </c>
      <c r="N217" s="26">
        <f t="shared" si="281"/>
        <v>0</v>
      </c>
      <c r="P217" s="13"/>
    </row>
    <row r="218" spans="2:18">
      <c r="B218" s="5">
        <f t="shared" si="282"/>
        <v>41960</v>
      </c>
      <c r="K218" s="26">
        <f t="shared" si="278"/>
        <v>0</v>
      </c>
      <c r="L218" s="2">
        <f t="shared" si="279"/>
        <v>0</v>
      </c>
      <c r="M218" s="2">
        <f t="shared" si="280"/>
        <v>0</v>
      </c>
      <c r="N218" s="26">
        <f t="shared" si="281"/>
        <v>0</v>
      </c>
      <c r="P218" s="13"/>
    </row>
    <row r="219" spans="2:18">
      <c r="B219" s="5">
        <f t="shared" si="282"/>
        <v>41961</v>
      </c>
      <c r="K219" s="26">
        <f t="shared" si="278"/>
        <v>0</v>
      </c>
      <c r="L219" s="2">
        <f t="shared" si="279"/>
        <v>0</v>
      </c>
      <c r="M219" s="2">
        <f t="shared" si="280"/>
        <v>0</v>
      </c>
      <c r="N219" s="26">
        <f t="shared" si="281"/>
        <v>0</v>
      </c>
      <c r="P219" s="13"/>
    </row>
    <row r="220" spans="2:18">
      <c r="B220" s="5">
        <f t="shared" si="282"/>
        <v>41962</v>
      </c>
      <c r="K220" s="26">
        <f t="shared" si="278"/>
        <v>0</v>
      </c>
      <c r="L220" s="2">
        <f t="shared" si="279"/>
        <v>0</v>
      </c>
      <c r="M220" s="2">
        <f t="shared" si="280"/>
        <v>0</v>
      </c>
      <c r="N220" s="26">
        <f t="shared" si="281"/>
        <v>0</v>
      </c>
      <c r="P220" s="13"/>
    </row>
    <row r="221" spans="2:18">
      <c r="B221" s="5">
        <f t="shared" si="282"/>
        <v>41963</v>
      </c>
      <c r="K221" s="26">
        <f t="shared" si="278"/>
        <v>0</v>
      </c>
      <c r="L221" s="2">
        <f t="shared" si="279"/>
        <v>0</v>
      </c>
      <c r="M221" s="2">
        <f t="shared" si="280"/>
        <v>0</v>
      </c>
      <c r="N221" s="26">
        <f t="shared" si="281"/>
        <v>0</v>
      </c>
      <c r="P221" s="13"/>
    </row>
    <row r="222" spans="2:18">
      <c r="B222" s="5">
        <f t="shared" si="282"/>
        <v>41964</v>
      </c>
      <c r="K222" s="26">
        <f t="shared" si="278"/>
        <v>0</v>
      </c>
      <c r="L222" s="2">
        <f t="shared" si="279"/>
        <v>0</v>
      </c>
      <c r="M222" s="2">
        <f t="shared" si="280"/>
        <v>0</v>
      </c>
      <c r="N222" s="26">
        <f t="shared" si="281"/>
        <v>0</v>
      </c>
      <c r="P222" s="13"/>
    </row>
    <row r="223" spans="2:18">
      <c r="B223" s="5">
        <f t="shared" si="282"/>
        <v>41965</v>
      </c>
      <c r="K223" s="26">
        <f t="shared" si="278"/>
        <v>0</v>
      </c>
      <c r="L223" s="2">
        <f t="shared" si="279"/>
        <v>0</v>
      </c>
      <c r="M223" s="2">
        <f t="shared" si="280"/>
        <v>0</v>
      </c>
      <c r="N223" s="26">
        <f t="shared" si="281"/>
        <v>0</v>
      </c>
      <c r="P223" s="13"/>
      <c r="Q223" s="54"/>
      <c r="R223" s="54"/>
    </row>
    <row r="224" spans="2:18">
      <c r="B224" s="5">
        <f t="shared" si="282"/>
        <v>41966</v>
      </c>
      <c r="K224" s="26">
        <f t="shared" si="278"/>
        <v>0</v>
      </c>
      <c r="L224" s="2">
        <f t="shared" si="279"/>
        <v>0</v>
      </c>
      <c r="M224" s="2">
        <f t="shared" si="280"/>
        <v>0</v>
      </c>
      <c r="N224" s="26">
        <f t="shared" si="281"/>
        <v>0</v>
      </c>
      <c r="P224" s="13"/>
    </row>
    <row r="225" spans="2:18">
      <c r="B225" s="5">
        <f t="shared" si="282"/>
        <v>41967</v>
      </c>
      <c r="K225" s="26">
        <f t="shared" si="278"/>
        <v>0</v>
      </c>
      <c r="L225" s="2">
        <f t="shared" si="279"/>
        <v>0</v>
      </c>
      <c r="M225" s="2">
        <f t="shared" si="280"/>
        <v>0</v>
      </c>
      <c r="N225" s="26">
        <f t="shared" si="281"/>
        <v>0</v>
      </c>
      <c r="P225" s="13"/>
    </row>
    <row r="226" spans="2:18">
      <c r="B226" s="5">
        <f t="shared" si="282"/>
        <v>41968</v>
      </c>
      <c r="K226" s="26">
        <f t="shared" si="278"/>
        <v>0</v>
      </c>
      <c r="L226" s="2">
        <f t="shared" si="279"/>
        <v>0</v>
      </c>
      <c r="M226" s="2">
        <f t="shared" si="280"/>
        <v>0</v>
      </c>
      <c r="N226" s="26">
        <f t="shared" si="281"/>
        <v>0</v>
      </c>
      <c r="P226" s="13"/>
      <c r="Q226" s="54"/>
      <c r="R226" s="54"/>
    </row>
    <row r="227" spans="2:18">
      <c r="B227" s="5">
        <f t="shared" si="282"/>
        <v>41969</v>
      </c>
      <c r="K227" s="26">
        <f t="shared" si="278"/>
        <v>0</v>
      </c>
      <c r="L227" s="2">
        <f t="shared" si="279"/>
        <v>0</v>
      </c>
      <c r="M227" s="2">
        <f t="shared" si="280"/>
        <v>0</v>
      </c>
      <c r="N227" s="26">
        <f t="shared" si="281"/>
        <v>0</v>
      </c>
      <c r="P227" s="13"/>
    </row>
    <row r="228" spans="2:18">
      <c r="B228" s="5">
        <f t="shared" si="282"/>
        <v>41970</v>
      </c>
      <c r="K228" s="26">
        <f t="shared" si="278"/>
        <v>0</v>
      </c>
      <c r="L228" s="2">
        <f t="shared" si="279"/>
        <v>0</v>
      </c>
      <c r="M228" s="2">
        <f t="shared" si="280"/>
        <v>0</v>
      </c>
      <c r="N228" s="26">
        <f t="shared" si="281"/>
        <v>0</v>
      </c>
      <c r="P228" s="13"/>
    </row>
    <row r="229" spans="2:18">
      <c r="B229" s="5">
        <f t="shared" si="282"/>
        <v>41971</v>
      </c>
      <c r="K229" s="26">
        <f t="shared" si="278"/>
        <v>0</v>
      </c>
      <c r="L229" s="2">
        <f t="shared" si="279"/>
        <v>0</v>
      </c>
      <c r="M229" s="2">
        <f t="shared" si="280"/>
        <v>0</v>
      </c>
      <c r="N229" s="26">
        <f t="shared" si="281"/>
        <v>0</v>
      </c>
      <c r="P229" s="13"/>
      <c r="Q229" s="54"/>
      <c r="R229" s="54"/>
    </row>
    <row r="230" spans="2:18">
      <c r="B230" s="5">
        <f t="shared" si="282"/>
        <v>41972</v>
      </c>
      <c r="K230" s="26">
        <f t="shared" si="278"/>
        <v>0</v>
      </c>
      <c r="L230" s="2">
        <f t="shared" si="279"/>
        <v>0</v>
      </c>
      <c r="M230" s="2">
        <f t="shared" si="280"/>
        <v>0</v>
      </c>
      <c r="N230" s="26">
        <f t="shared" si="281"/>
        <v>0</v>
      </c>
      <c r="P230" s="13"/>
      <c r="Q230" s="54"/>
      <c r="R230" s="54"/>
    </row>
    <row r="231" spans="2:18">
      <c r="B231" s="5">
        <f t="shared" si="282"/>
        <v>41973</v>
      </c>
      <c r="K231" s="26">
        <f t="shared" si="278"/>
        <v>0</v>
      </c>
      <c r="L231" s="2">
        <f t="shared" si="279"/>
        <v>0</v>
      </c>
      <c r="M231" s="2">
        <f t="shared" si="280"/>
        <v>0</v>
      </c>
      <c r="N231" s="26">
        <f t="shared" si="281"/>
        <v>0</v>
      </c>
      <c r="P231" s="13"/>
      <c r="Q231" s="54"/>
      <c r="R231" s="54"/>
    </row>
    <row r="232" spans="2:18">
      <c r="B232" s="5">
        <f t="shared" si="282"/>
        <v>41974</v>
      </c>
      <c r="K232" s="26">
        <f t="shared" si="278"/>
        <v>0</v>
      </c>
      <c r="L232" s="2">
        <f t="shared" si="279"/>
        <v>0</v>
      </c>
      <c r="M232" s="2">
        <f t="shared" si="280"/>
        <v>0</v>
      </c>
      <c r="N232" s="26">
        <f t="shared" si="281"/>
        <v>0</v>
      </c>
      <c r="P232" s="13"/>
    </row>
    <row r="233" spans="2:18">
      <c r="B233" s="5">
        <f t="shared" si="282"/>
        <v>41975</v>
      </c>
      <c r="K233" s="26">
        <f t="shared" si="278"/>
        <v>0</v>
      </c>
      <c r="L233" s="2">
        <f t="shared" si="279"/>
        <v>0</v>
      </c>
      <c r="M233" s="2">
        <f t="shared" si="280"/>
        <v>0</v>
      </c>
      <c r="N233" s="26">
        <f t="shared" si="281"/>
        <v>0</v>
      </c>
      <c r="P233" s="13"/>
      <c r="Q233" s="54"/>
      <c r="R233" s="54"/>
    </row>
    <row r="234" spans="2:18">
      <c r="B234" s="5">
        <f t="shared" si="282"/>
        <v>41976</v>
      </c>
      <c r="K234" s="26">
        <f t="shared" ref="K234" si="283">SUM(J232:J234)/3</f>
        <v>0</v>
      </c>
      <c r="L234" s="2">
        <f t="shared" ref="L234" si="284">SUM(J228:J234)/7</f>
        <v>0</v>
      </c>
      <c r="M234" s="2">
        <f t="shared" ref="M234" si="285">SUM(J221:J234)/14</f>
        <v>0</v>
      </c>
      <c r="N234" s="26">
        <f t="shared" ref="N234" si="286">SUM(K234:M234)/3</f>
        <v>0</v>
      </c>
      <c r="P234" s="13"/>
    </row>
    <row r="235" spans="2:18">
      <c r="B235" s="5">
        <f t="shared" si="282"/>
        <v>41977</v>
      </c>
      <c r="K235" s="26">
        <f t="shared" ref="K235" si="287">SUM(J233:J235)/3</f>
        <v>0</v>
      </c>
      <c r="L235" s="2">
        <f t="shared" ref="L235" si="288">SUM(J229:J235)/7</f>
        <v>0</v>
      </c>
      <c r="M235" s="2">
        <f t="shared" ref="M235" si="289">SUM(J222:J235)/14</f>
        <v>0</v>
      </c>
      <c r="N235" s="26">
        <f t="shared" ref="N235" si="290">SUM(K235:M235)/3</f>
        <v>0</v>
      </c>
      <c r="P235" s="13"/>
      <c r="Q235" s="54"/>
      <c r="R235" s="54"/>
    </row>
    <row r="236" spans="2:18">
      <c r="B236" s="5">
        <f t="shared" si="282"/>
        <v>41978</v>
      </c>
      <c r="K236" s="26">
        <f t="shared" ref="K236:K244" si="291">SUM(J234:J236)/3</f>
        <v>0</v>
      </c>
      <c r="L236" s="2">
        <f t="shared" ref="L236:L244" si="292">SUM(J230:J236)/7</f>
        <v>0</v>
      </c>
      <c r="M236" s="2">
        <f t="shared" ref="M236:M244" si="293">SUM(J223:J236)/14</f>
        <v>0</v>
      </c>
      <c r="N236" s="26">
        <f t="shared" ref="N236:N244" si="294">SUM(K236:M236)/3</f>
        <v>0</v>
      </c>
      <c r="P236" s="13"/>
    </row>
    <row r="237" spans="2:18">
      <c r="B237" s="5">
        <f t="shared" si="282"/>
        <v>41979</v>
      </c>
      <c r="K237" s="26">
        <f t="shared" si="291"/>
        <v>0</v>
      </c>
      <c r="L237" s="2">
        <f t="shared" si="292"/>
        <v>0</v>
      </c>
      <c r="M237" s="2">
        <f t="shared" si="293"/>
        <v>0</v>
      </c>
      <c r="N237" s="26">
        <f t="shared" si="294"/>
        <v>0</v>
      </c>
      <c r="P237" s="13"/>
    </row>
    <row r="238" spans="2:18">
      <c r="B238" s="5">
        <f t="shared" si="282"/>
        <v>41980</v>
      </c>
      <c r="K238" s="26">
        <f t="shared" si="291"/>
        <v>0</v>
      </c>
      <c r="L238" s="2">
        <f t="shared" si="292"/>
        <v>0</v>
      </c>
      <c r="M238" s="2">
        <f t="shared" si="293"/>
        <v>0</v>
      </c>
      <c r="N238" s="26">
        <f t="shared" si="294"/>
        <v>0</v>
      </c>
      <c r="P238" s="13"/>
    </row>
    <row r="239" spans="2:18">
      <c r="B239" s="5">
        <f t="shared" si="282"/>
        <v>41981</v>
      </c>
      <c r="K239" s="26">
        <f t="shared" si="291"/>
        <v>0</v>
      </c>
      <c r="L239" s="2">
        <f t="shared" si="292"/>
        <v>0</v>
      </c>
      <c r="M239" s="2">
        <f t="shared" si="293"/>
        <v>0</v>
      </c>
      <c r="N239" s="26">
        <f t="shared" si="294"/>
        <v>0</v>
      </c>
      <c r="P239" s="13"/>
    </row>
    <row r="240" spans="2:18">
      <c r="B240" s="5">
        <f t="shared" si="282"/>
        <v>41982</v>
      </c>
      <c r="K240" s="26">
        <f t="shared" si="291"/>
        <v>0</v>
      </c>
      <c r="L240" s="2">
        <f t="shared" si="292"/>
        <v>0</v>
      </c>
      <c r="M240" s="2">
        <f t="shared" si="293"/>
        <v>0</v>
      </c>
      <c r="N240" s="26">
        <f t="shared" si="294"/>
        <v>0</v>
      </c>
      <c r="P240" s="13"/>
    </row>
    <row r="241" spans="2:16">
      <c r="B241" s="5">
        <f t="shared" si="282"/>
        <v>41983</v>
      </c>
      <c r="K241" s="26">
        <f t="shared" si="291"/>
        <v>0</v>
      </c>
      <c r="L241" s="2">
        <f t="shared" si="292"/>
        <v>0</v>
      </c>
      <c r="M241" s="2">
        <f t="shared" si="293"/>
        <v>0</v>
      </c>
      <c r="N241" s="26">
        <f t="shared" si="294"/>
        <v>0</v>
      </c>
      <c r="P241" s="13"/>
    </row>
    <row r="242" spans="2:16">
      <c r="B242" s="5">
        <f t="shared" si="282"/>
        <v>41984</v>
      </c>
      <c r="K242" s="26">
        <f t="shared" si="291"/>
        <v>0</v>
      </c>
      <c r="L242" s="2">
        <f t="shared" si="292"/>
        <v>0</v>
      </c>
      <c r="M242" s="2">
        <f t="shared" si="293"/>
        <v>0</v>
      </c>
      <c r="N242" s="26">
        <f t="shared" si="294"/>
        <v>0</v>
      </c>
      <c r="P242" s="13"/>
    </row>
    <row r="243" spans="2:16">
      <c r="B243" s="5">
        <f t="shared" si="282"/>
        <v>41985</v>
      </c>
      <c r="K243" s="26">
        <f t="shared" si="291"/>
        <v>0</v>
      </c>
      <c r="L243" s="2">
        <f t="shared" si="292"/>
        <v>0</v>
      </c>
      <c r="M243" s="2">
        <f t="shared" si="293"/>
        <v>0</v>
      </c>
      <c r="N243" s="26">
        <f t="shared" si="294"/>
        <v>0</v>
      </c>
      <c r="P243" s="13"/>
    </row>
    <row r="244" spans="2:16">
      <c r="B244" s="5">
        <f t="shared" si="282"/>
        <v>41986</v>
      </c>
      <c r="K244" s="26">
        <f t="shared" si="291"/>
        <v>0</v>
      </c>
      <c r="L244" s="2">
        <f t="shared" si="292"/>
        <v>0</v>
      </c>
      <c r="M244" s="2">
        <f t="shared" si="293"/>
        <v>0</v>
      </c>
      <c r="N244" s="26">
        <f t="shared" si="294"/>
        <v>0</v>
      </c>
      <c r="P244" s="13"/>
    </row>
    <row r="245" spans="2:16">
      <c r="B245" s="5">
        <f t="shared" si="282"/>
        <v>41987</v>
      </c>
      <c r="K245" s="26">
        <f t="shared" ref="K245" si="295">SUM(J243:J245)/3</f>
        <v>0</v>
      </c>
      <c r="L245" s="2">
        <f t="shared" ref="L245" si="296">SUM(J239:J245)/7</f>
        <v>0</v>
      </c>
      <c r="M245" s="2">
        <f t="shared" ref="M245" si="297">SUM(J232:J245)/14</f>
        <v>0</v>
      </c>
      <c r="N245" s="26">
        <f t="shared" ref="N245" si="298">SUM(K245:M245)/3</f>
        <v>0</v>
      </c>
      <c r="P245" s="13"/>
    </row>
    <row r="246" spans="2:16">
      <c r="B246" s="5">
        <f t="shared" si="282"/>
        <v>41988</v>
      </c>
    </row>
    <row r="247" spans="2:16">
      <c r="B247" s="5">
        <f t="shared" si="282"/>
        <v>41989</v>
      </c>
    </row>
    <row r="248" spans="2:16">
      <c r="B248" s="5">
        <f t="shared" si="282"/>
        <v>41990</v>
      </c>
    </row>
    <row r="249" spans="2:16">
      <c r="B249" s="5">
        <f t="shared" si="282"/>
        <v>41991</v>
      </c>
    </row>
  </sheetData>
  <phoneticPr fontId="4" type="noConversion"/>
  <conditionalFormatting sqref="B1:B1048576">
    <cfRule type="expression" dxfId="1" priority="36">
      <formula>WEEKDAY($B1,2)&gt;5</formula>
    </cfRule>
    <cfRule type="expression" dxfId="0" priority="38">
      <formula>$A1&gt;0</formula>
    </cfRule>
  </conditionalFormatting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E54"/>
  <sheetViews>
    <sheetView workbookViewId="0">
      <selection activeCell="B20" sqref="B20"/>
    </sheetView>
  </sheetViews>
  <sheetFormatPr baseColWidth="10" defaultRowHeight="13"/>
  <cols>
    <col min="1" max="1" width="13.140625" customWidth="1"/>
    <col min="2" max="2" width="10.5703125" style="32" bestFit="1" customWidth="1"/>
    <col min="3" max="3" width="10.7109375" style="32"/>
    <col min="4" max="6" width="5.5703125" style="45" bestFit="1" customWidth="1"/>
    <col min="7" max="9" width="5.140625" style="40" bestFit="1" customWidth="1"/>
    <col min="10" max="12" width="5.140625" bestFit="1" customWidth="1"/>
    <col min="13" max="15" width="5.140625" style="43" bestFit="1" customWidth="1"/>
    <col min="16" max="16" width="5.140625" bestFit="1" customWidth="1"/>
    <col min="17" max="18" width="6.28515625" bestFit="1" customWidth="1"/>
    <col min="19" max="21" width="6.28515625" style="43" bestFit="1" customWidth="1"/>
    <col min="22" max="24" width="6.28515625" bestFit="1" customWidth="1"/>
    <col min="25" max="27" width="6.28515625" style="40" bestFit="1" customWidth="1"/>
    <col min="28" max="28" width="6.28515625" bestFit="1" customWidth="1"/>
    <col min="29" max="29" width="6.28515625" customWidth="1"/>
    <col min="30" max="30" width="6.28515625" bestFit="1" customWidth="1"/>
  </cols>
  <sheetData>
    <row r="1" spans="1:31">
      <c r="G1" s="43"/>
      <c r="H1" s="43"/>
      <c r="I1" s="43"/>
      <c r="Y1" s="43"/>
      <c r="Z1" s="43"/>
      <c r="AA1" s="43"/>
    </row>
    <row r="2" spans="1:31" ht="14" thickBot="1">
      <c r="D2" s="65" t="s">
        <v>41</v>
      </c>
      <c r="G2" s="43"/>
      <c r="H2" s="43"/>
      <c r="I2" s="43"/>
      <c r="Y2" s="43"/>
      <c r="Z2" s="43"/>
      <c r="AA2" s="43"/>
    </row>
    <row r="3" spans="1:31" ht="14" thickBot="1">
      <c r="A3" s="67" t="s">
        <v>39</v>
      </c>
      <c r="B3" s="70">
        <v>2</v>
      </c>
      <c r="C3" s="66" t="s">
        <v>38</v>
      </c>
      <c r="D3" s="65" t="s">
        <v>47</v>
      </c>
      <c r="G3" s="43"/>
      <c r="H3" s="43"/>
      <c r="I3" s="43"/>
      <c r="Y3" s="43"/>
      <c r="Z3" s="43"/>
      <c r="AA3" s="43"/>
    </row>
    <row r="4" spans="1:31">
      <c r="A4" s="67"/>
      <c r="B4" s="69"/>
      <c r="C4" s="66"/>
      <c r="D4" s="65"/>
      <c r="G4" s="43"/>
      <c r="H4" s="43"/>
      <c r="I4" s="43"/>
      <c r="Y4" s="43"/>
      <c r="Z4" s="43"/>
      <c r="AA4" s="43"/>
    </row>
    <row r="5" spans="1:31">
      <c r="A5" s="65" t="s">
        <v>42</v>
      </c>
      <c r="G5" s="43"/>
      <c r="H5" s="43"/>
      <c r="I5" s="43"/>
      <c r="Y5" s="43"/>
      <c r="Z5" s="43"/>
      <c r="AA5" s="43"/>
    </row>
    <row r="6" spans="1:31" s="19" customFormat="1">
      <c r="B6" s="33" t="s">
        <v>17</v>
      </c>
      <c r="C6" s="33" t="s">
        <v>18</v>
      </c>
      <c r="D6" s="46">
        <f t="shared" ref="D6:F10" si="0">AB6</f>
        <v>0.87499999999999967</v>
      </c>
      <c r="E6" s="47">
        <f t="shared" si="0"/>
        <v>0.9166666666666663</v>
      </c>
      <c r="F6" s="47">
        <f t="shared" si="0"/>
        <v>0.95833333333333293</v>
      </c>
      <c r="G6" s="36">
        <v>0</v>
      </c>
      <c r="H6" s="35">
        <v>4.1666666666666664E-2</v>
      </c>
      <c r="I6" s="35">
        <f t="shared" ref="I6:AD6" si="1">H6+$H$6</f>
        <v>8.3333333333333329E-2</v>
      </c>
      <c r="J6" s="35">
        <f t="shared" si="1"/>
        <v>0.125</v>
      </c>
      <c r="K6" s="35">
        <f t="shared" si="1"/>
        <v>0.16666666666666666</v>
      </c>
      <c r="L6" s="35">
        <f t="shared" si="1"/>
        <v>0.20833333333333331</v>
      </c>
      <c r="M6" s="35">
        <f t="shared" si="1"/>
        <v>0.24999999999999997</v>
      </c>
      <c r="N6" s="41">
        <f t="shared" si="1"/>
        <v>0.29166666666666663</v>
      </c>
      <c r="O6" s="41">
        <f t="shared" si="1"/>
        <v>0.33333333333333331</v>
      </c>
      <c r="P6" s="19">
        <f t="shared" si="1"/>
        <v>0.375</v>
      </c>
      <c r="Q6" s="44">
        <f t="shared" si="1"/>
        <v>0.41666666666666669</v>
      </c>
      <c r="R6" s="44">
        <f t="shared" si="1"/>
        <v>0.45833333333333337</v>
      </c>
      <c r="S6" s="44">
        <f t="shared" si="1"/>
        <v>0.5</v>
      </c>
      <c r="T6" s="44">
        <f t="shared" si="1"/>
        <v>0.54166666666666663</v>
      </c>
      <c r="U6" s="44">
        <f t="shared" si="1"/>
        <v>0.58333333333333326</v>
      </c>
      <c r="V6" s="44">
        <f t="shared" si="1"/>
        <v>0.62499999999999989</v>
      </c>
      <c r="W6" s="19">
        <f t="shared" si="1"/>
        <v>0.66666666666666652</v>
      </c>
      <c r="X6" s="19">
        <f t="shared" si="1"/>
        <v>0.70833333333333315</v>
      </c>
      <c r="Y6" s="37">
        <f t="shared" si="1"/>
        <v>0.74999999999999978</v>
      </c>
      <c r="Z6" s="37">
        <f t="shared" si="1"/>
        <v>0.79166666666666641</v>
      </c>
      <c r="AA6" s="37">
        <f t="shared" si="1"/>
        <v>0.83333333333333304</v>
      </c>
      <c r="AB6" s="19">
        <f t="shared" si="1"/>
        <v>0.87499999999999967</v>
      </c>
      <c r="AC6" s="19">
        <f t="shared" si="1"/>
        <v>0.9166666666666663</v>
      </c>
      <c r="AD6" s="19">
        <f t="shared" si="1"/>
        <v>0.95833333333333293</v>
      </c>
    </row>
    <row r="7" spans="1:31">
      <c r="A7" s="48" t="s">
        <v>21</v>
      </c>
      <c r="B7" s="34">
        <f>Data!P60</f>
        <v>0</v>
      </c>
      <c r="C7" s="32">
        <f>SUM(G7:AD7)</f>
        <v>5.1800000000000006</v>
      </c>
      <c r="D7" s="45">
        <f t="shared" si="0"/>
        <v>0.3</v>
      </c>
      <c r="E7" s="45">
        <f t="shared" si="0"/>
        <v>0.28000000000000003</v>
      </c>
      <c r="F7" s="45">
        <f t="shared" si="0"/>
        <v>0.24</v>
      </c>
      <c r="G7" s="38">
        <v>0.2</v>
      </c>
      <c r="H7" s="38">
        <v>0.18</v>
      </c>
      <c r="I7" s="38">
        <v>0.16</v>
      </c>
      <c r="J7" s="38">
        <v>0.18</v>
      </c>
      <c r="K7" s="38">
        <v>0.18</v>
      </c>
      <c r="L7" s="38">
        <v>0.2</v>
      </c>
      <c r="M7" s="38">
        <v>0.2</v>
      </c>
      <c r="N7" s="38">
        <v>0.2</v>
      </c>
      <c r="O7" s="38">
        <v>0.2</v>
      </c>
      <c r="P7" s="38">
        <v>0.18</v>
      </c>
      <c r="Q7" s="38">
        <v>0.16</v>
      </c>
      <c r="R7" s="38">
        <v>0.16</v>
      </c>
      <c r="S7" s="38">
        <v>0.16</v>
      </c>
      <c r="T7" s="38">
        <v>0.18</v>
      </c>
      <c r="U7" s="38">
        <v>0.2</v>
      </c>
      <c r="V7" s="38">
        <v>0.22</v>
      </c>
      <c r="W7" s="38">
        <v>0.24</v>
      </c>
      <c r="X7" s="38">
        <v>0.26</v>
      </c>
      <c r="Y7" s="38">
        <v>0.28000000000000003</v>
      </c>
      <c r="Z7" s="38">
        <v>0.3</v>
      </c>
      <c r="AA7" s="38">
        <v>0.32</v>
      </c>
      <c r="AB7" s="38">
        <v>0.3</v>
      </c>
      <c r="AC7" s="38">
        <v>0.28000000000000003</v>
      </c>
      <c r="AD7" s="38">
        <v>0.24</v>
      </c>
    </row>
    <row r="8" spans="1:31">
      <c r="A8" s="31">
        <v>41455</v>
      </c>
      <c r="B8" s="34">
        <f>Data!P61</f>
        <v>0</v>
      </c>
      <c r="C8" s="32">
        <f>SUM(G8:AD8)</f>
        <v>20.120000000000008</v>
      </c>
      <c r="D8" s="45">
        <f t="shared" si="0"/>
        <v>0.78</v>
      </c>
      <c r="E8" s="45">
        <f t="shared" si="0"/>
        <v>0.78</v>
      </c>
      <c r="F8" s="45">
        <f t="shared" si="0"/>
        <v>0.78</v>
      </c>
      <c r="G8" s="38">
        <v>0.78</v>
      </c>
      <c r="H8" s="39">
        <v>0.85</v>
      </c>
      <c r="I8" s="39">
        <v>0.85</v>
      </c>
      <c r="J8" s="32">
        <v>0.85</v>
      </c>
      <c r="K8" s="32">
        <v>0.85</v>
      </c>
      <c r="L8" s="32">
        <v>0.85</v>
      </c>
      <c r="M8" s="42">
        <v>0.85</v>
      </c>
      <c r="N8" s="42">
        <v>0.8</v>
      </c>
      <c r="O8" s="42">
        <v>0.8</v>
      </c>
      <c r="P8" s="32">
        <v>0.8</v>
      </c>
      <c r="Q8" s="32">
        <v>0.8</v>
      </c>
      <c r="R8" s="32">
        <v>0.85</v>
      </c>
      <c r="S8" s="42">
        <v>0.85</v>
      </c>
      <c r="T8" s="42">
        <v>0.85</v>
      </c>
      <c r="U8" s="42">
        <v>0.85</v>
      </c>
      <c r="V8" s="32">
        <v>0.88</v>
      </c>
      <c r="W8" s="32">
        <v>0.88</v>
      </c>
      <c r="X8" s="32">
        <v>0.92</v>
      </c>
      <c r="Y8" s="39">
        <v>0.92</v>
      </c>
      <c r="Z8" s="39">
        <v>0.92</v>
      </c>
      <c r="AA8" s="39">
        <v>0.78</v>
      </c>
      <c r="AB8" s="32">
        <v>0.78</v>
      </c>
      <c r="AC8" s="32">
        <v>0.78</v>
      </c>
      <c r="AD8" s="32">
        <v>0.78</v>
      </c>
    </row>
    <row r="9" spans="1:31">
      <c r="A9" s="31">
        <v>41512</v>
      </c>
      <c r="B9" s="34">
        <f>Data!P117</f>
        <v>0</v>
      </c>
      <c r="C9" s="32">
        <f>SUM(G9:AD9)</f>
        <v>22.339999999999993</v>
      </c>
      <c r="D9" s="45">
        <f t="shared" ref="D9" si="2">AB9</f>
        <v>0.88</v>
      </c>
      <c r="E9" s="45">
        <f t="shared" ref="E9" si="3">AC9</f>
        <v>0.88</v>
      </c>
      <c r="F9" s="45">
        <f t="shared" ref="F9" si="4">AD9</f>
        <v>0.88</v>
      </c>
      <c r="G9" s="38">
        <v>0.88</v>
      </c>
      <c r="H9" s="39">
        <v>0.95</v>
      </c>
      <c r="I9" s="39">
        <v>0.95</v>
      </c>
      <c r="J9" s="32">
        <v>0.95</v>
      </c>
      <c r="K9" s="32">
        <v>0.95</v>
      </c>
      <c r="L9" s="32">
        <v>0.95</v>
      </c>
      <c r="M9" s="42">
        <v>0.95</v>
      </c>
      <c r="N9" s="42">
        <v>0.9</v>
      </c>
      <c r="O9" s="42">
        <v>0.9</v>
      </c>
      <c r="P9" s="32">
        <v>0.9</v>
      </c>
      <c r="Q9" s="32">
        <v>0.9</v>
      </c>
      <c r="R9" s="32">
        <v>0.95</v>
      </c>
      <c r="S9" s="42">
        <v>0.95</v>
      </c>
      <c r="T9" s="42">
        <v>0.95</v>
      </c>
      <c r="U9" s="42">
        <v>0.95</v>
      </c>
      <c r="V9" s="32">
        <v>0.98</v>
      </c>
      <c r="W9" s="32">
        <v>0.98</v>
      </c>
      <c r="X9" s="32">
        <v>0.98</v>
      </c>
      <c r="Y9" s="39">
        <v>0.95</v>
      </c>
      <c r="Z9" s="39">
        <v>0.95</v>
      </c>
      <c r="AA9" s="39">
        <v>0.88</v>
      </c>
      <c r="AB9" s="32">
        <v>0.88</v>
      </c>
      <c r="AC9" s="32">
        <v>0.88</v>
      </c>
      <c r="AD9" s="32">
        <v>0.88</v>
      </c>
      <c r="AE9" s="18" t="s">
        <v>19</v>
      </c>
    </row>
    <row r="10" spans="1:31">
      <c r="A10" s="51">
        <f>Data!B132</f>
        <v>41874</v>
      </c>
      <c r="B10" s="34">
        <f>Data!P131</f>
        <v>0</v>
      </c>
      <c r="C10" s="32">
        <f>SUM(G10:AD10)</f>
        <v>22.579999999999991</v>
      </c>
      <c r="D10" s="45">
        <f t="shared" si="0"/>
        <v>0.88</v>
      </c>
      <c r="E10" s="45">
        <f t="shared" si="0"/>
        <v>0.88</v>
      </c>
      <c r="F10" s="45">
        <f t="shared" si="0"/>
        <v>0.88</v>
      </c>
      <c r="G10" s="38">
        <v>0.78</v>
      </c>
      <c r="H10" s="39">
        <v>0.85</v>
      </c>
      <c r="I10" s="39">
        <v>0.95</v>
      </c>
      <c r="J10" s="32">
        <v>1.05</v>
      </c>
      <c r="K10" s="32">
        <v>1.05</v>
      </c>
      <c r="L10" s="32">
        <v>1.02</v>
      </c>
      <c r="M10" s="42">
        <v>0.95</v>
      </c>
      <c r="N10" s="42">
        <v>0.95</v>
      </c>
      <c r="O10" s="42">
        <v>0.95</v>
      </c>
      <c r="P10" s="52">
        <v>0.95</v>
      </c>
      <c r="Q10" s="52">
        <v>0.95</v>
      </c>
      <c r="R10" s="32">
        <v>0.95</v>
      </c>
      <c r="S10" s="42">
        <v>0.95</v>
      </c>
      <c r="T10" s="42">
        <v>0.95</v>
      </c>
      <c r="U10" s="42">
        <v>0.95</v>
      </c>
      <c r="V10" s="32">
        <v>0.98</v>
      </c>
      <c r="W10" s="32">
        <v>0.98</v>
      </c>
      <c r="X10" s="32">
        <v>0.98</v>
      </c>
      <c r="Y10" s="39">
        <v>0.95</v>
      </c>
      <c r="Z10" s="39">
        <v>0.92</v>
      </c>
      <c r="AA10" s="39">
        <v>0.88</v>
      </c>
      <c r="AB10" s="32">
        <v>0.88</v>
      </c>
      <c r="AC10" s="32">
        <v>0.88</v>
      </c>
      <c r="AD10" s="32">
        <v>0.88</v>
      </c>
      <c r="AE10" s="18" t="s">
        <v>19</v>
      </c>
    </row>
    <row r="11" spans="1:31">
      <c r="A11" s="18"/>
      <c r="B11" s="34"/>
      <c r="C11" s="32">
        <f>SUM(G11:AD11)</f>
        <v>21.860000000000007</v>
      </c>
      <c r="D11" s="45">
        <f t="shared" ref="D11" si="5">AB11</f>
        <v>0.85</v>
      </c>
      <c r="E11" s="45">
        <f t="shared" ref="E11" si="6">AC11</f>
        <v>0.85</v>
      </c>
      <c r="F11" s="45">
        <f t="shared" ref="F11" si="7">AD11</f>
        <v>0.85</v>
      </c>
      <c r="G11" s="39">
        <f t="shared" ref="G11:AD11" si="8">G10-0.03</f>
        <v>0.75</v>
      </c>
      <c r="H11" s="39">
        <f t="shared" si="8"/>
        <v>0.82</v>
      </c>
      <c r="I11" s="39">
        <f t="shared" si="8"/>
        <v>0.91999999999999993</v>
      </c>
      <c r="J11" s="39">
        <f t="shared" si="8"/>
        <v>1.02</v>
      </c>
      <c r="K11" s="39">
        <f t="shared" si="8"/>
        <v>1.02</v>
      </c>
      <c r="L11" s="39">
        <f t="shared" si="8"/>
        <v>0.99</v>
      </c>
      <c r="M11" s="39">
        <f t="shared" si="8"/>
        <v>0.91999999999999993</v>
      </c>
      <c r="N11" s="39">
        <f t="shared" si="8"/>
        <v>0.91999999999999993</v>
      </c>
      <c r="O11" s="39">
        <f t="shared" si="8"/>
        <v>0.91999999999999993</v>
      </c>
      <c r="P11" s="39">
        <f t="shared" si="8"/>
        <v>0.91999999999999993</v>
      </c>
      <c r="Q11" s="39">
        <f t="shared" si="8"/>
        <v>0.91999999999999993</v>
      </c>
      <c r="R11" s="39">
        <f t="shared" si="8"/>
        <v>0.91999999999999993</v>
      </c>
      <c r="S11" s="39">
        <f t="shared" si="8"/>
        <v>0.91999999999999993</v>
      </c>
      <c r="T11" s="39">
        <f t="shared" si="8"/>
        <v>0.91999999999999993</v>
      </c>
      <c r="U11" s="39">
        <f t="shared" si="8"/>
        <v>0.91999999999999993</v>
      </c>
      <c r="V11" s="39">
        <f t="shared" si="8"/>
        <v>0.95</v>
      </c>
      <c r="W11" s="39">
        <f t="shared" si="8"/>
        <v>0.95</v>
      </c>
      <c r="X11" s="39">
        <f t="shared" si="8"/>
        <v>0.95</v>
      </c>
      <c r="Y11" s="39">
        <f t="shared" si="8"/>
        <v>0.91999999999999993</v>
      </c>
      <c r="Z11" s="39">
        <f t="shared" si="8"/>
        <v>0.89</v>
      </c>
      <c r="AA11" s="39">
        <f t="shared" si="8"/>
        <v>0.85</v>
      </c>
      <c r="AB11" s="39">
        <f t="shared" si="8"/>
        <v>0.85</v>
      </c>
      <c r="AC11" s="39">
        <f t="shared" si="8"/>
        <v>0.85</v>
      </c>
      <c r="AD11" s="39">
        <f t="shared" si="8"/>
        <v>0.85</v>
      </c>
      <c r="AE11" s="18" t="s">
        <v>20</v>
      </c>
    </row>
    <row r="12" spans="1:31">
      <c r="B12" s="34"/>
      <c r="G12" s="39"/>
      <c r="H12" s="39"/>
      <c r="I12" s="39"/>
      <c r="J12" s="32"/>
      <c r="K12" s="32"/>
      <c r="L12" s="32"/>
      <c r="M12" s="42"/>
      <c r="N12" s="42"/>
      <c r="O12" s="42"/>
      <c r="P12" s="32"/>
      <c r="Q12" s="32"/>
      <c r="R12" s="32"/>
      <c r="S12" s="42"/>
      <c r="T12" s="42"/>
      <c r="U12" s="42"/>
      <c r="V12" s="32"/>
      <c r="W12" s="32"/>
      <c r="X12" s="32"/>
      <c r="Y12" s="39"/>
      <c r="Z12" s="39"/>
      <c r="AA12" s="39"/>
      <c r="AB12" s="32"/>
      <c r="AC12" s="32"/>
      <c r="AD12" s="32"/>
    </row>
    <row r="13" spans="1:31">
      <c r="B13" s="34"/>
      <c r="G13" s="39"/>
      <c r="H13" s="39"/>
      <c r="I13" s="39"/>
      <c r="J13" s="32"/>
      <c r="K13" s="32"/>
      <c r="L13" s="32"/>
      <c r="M13" s="42"/>
      <c r="N13" s="42"/>
      <c r="O13" s="42"/>
      <c r="P13" s="32"/>
      <c r="Q13" s="32"/>
      <c r="R13" s="32"/>
      <c r="S13" s="42"/>
      <c r="T13" s="42"/>
      <c r="U13" s="42"/>
      <c r="V13" s="32"/>
      <c r="W13" s="32"/>
      <c r="X13" s="32"/>
      <c r="Y13" s="39"/>
      <c r="Z13" s="39"/>
      <c r="AA13" s="39"/>
      <c r="AB13" s="32"/>
      <c r="AC13" s="32"/>
      <c r="AD13" s="32"/>
    </row>
    <row r="14" spans="1:31">
      <c r="A14" s="48" t="s">
        <v>21</v>
      </c>
      <c r="B14" s="34"/>
      <c r="C14" s="32">
        <f>SUM(G14:AD14)</f>
        <v>5.1800000000000006</v>
      </c>
      <c r="D14" s="45">
        <f>AB14</f>
        <v>0.3</v>
      </c>
      <c r="E14" s="45">
        <f>AC14</f>
        <v>0.28000000000000003</v>
      </c>
      <c r="F14" s="45">
        <f>AD14</f>
        <v>0.24</v>
      </c>
      <c r="G14" s="38">
        <v>0.2</v>
      </c>
      <c r="H14" s="38">
        <v>0.18</v>
      </c>
      <c r="I14" s="38">
        <v>0.16</v>
      </c>
      <c r="J14" s="38">
        <v>0.18</v>
      </c>
      <c r="K14" s="38">
        <v>0.18</v>
      </c>
      <c r="L14" s="38">
        <v>0.2</v>
      </c>
      <c r="M14" s="38">
        <v>0.2</v>
      </c>
      <c r="N14" s="38">
        <v>0.2</v>
      </c>
      <c r="O14" s="38">
        <v>0.2</v>
      </c>
      <c r="P14" s="38">
        <v>0.18</v>
      </c>
      <c r="Q14" s="38">
        <v>0.16</v>
      </c>
      <c r="R14" s="38">
        <v>0.16</v>
      </c>
      <c r="S14" s="38">
        <v>0.16</v>
      </c>
      <c r="T14" s="38">
        <v>0.18</v>
      </c>
      <c r="U14" s="38">
        <v>0.2</v>
      </c>
      <c r="V14" s="38">
        <v>0.22</v>
      </c>
      <c r="W14" s="38">
        <v>0.24</v>
      </c>
      <c r="X14" s="38">
        <v>0.26</v>
      </c>
      <c r="Y14" s="38">
        <v>0.28000000000000003</v>
      </c>
      <c r="Z14" s="38">
        <v>0.3</v>
      </c>
      <c r="AA14" s="38">
        <v>0.32</v>
      </c>
      <c r="AB14" s="38">
        <v>0.3</v>
      </c>
      <c r="AC14" s="38">
        <v>0.28000000000000003</v>
      </c>
      <c r="AD14" s="38">
        <v>0.24</v>
      </c>
    </row>
    <row r="15" spans="1:31">
      <c r="A15" t="s">
        <v>43</v>
      </c>
      <c r="B15" s="68"/>
      <c r="C15" s="32">
        <f>SUM(G15:AD15)</f>
        <v>32.400000000000013</v>
      </c>
      <c r="D15" s="45">
        <f t="shared" ref="D15:F16" si="9">AB15</f>
        <v>1.35</v>
      </c>
      <c r="E15" s="45">
        <f t="shared" si="9"/>
        <v>1.3</v>
      </c>
      <c r="F15" s="45">
        <f t="shared" si="9"/>
        <v>1.1499999999999999</v>
      </c>
      <c r="G15" s="38">
        <v>1.1499999999999999</v>
      </c>
      <c r="H15" s="38">
        <v>1.25</v>
      </c>
      <c r="I15" s="38">
        <v>1.35</v>
      </c>
      <c r="J15" s="32">
        <v>1.55</v>
      </c>
      <c r="K15" s="32">
        <v>1.55</v>
      </c>
      <c r="L15" s="32">
        <v>1.5</v>
      </c>
      <c r="M15" s="42">
        <v>1.35</v>
      </c>
      <c r="N15" s="42">
        <v>1.35</v>
      </c>
      <c r="O15" s="42">
        <v>1.35</v>
      </c>
      <c r="P15" s="52">
        <v>1.35</v>
      </c>
      <c r="Q15" s="52">
        <v>1.35</v>
      </c>
      <c r="R15" s="52">
        <v>1.35</v>
      </c>
      <c r="S15" s="42">
        <v>1.35</v>
      </c>
      <c r="T15" s="42">
        <v>1.35</v>
      </c>
      <c r="U15" s="42">
        <v>1.35</v>
      </c>
      <c r="V15" s="52">
        <v>1.35</v>
      </c>
      <c r="W15" s="52">
        <v>1.35</v>
      </c>
      <c r="X15" s="52">
        <v>1.35</v>
      </c>
      <c r="Y15" s="42">
        <v>1.35</v>
      </c>
      <c r="Z15" s="42">
        <v>1.35</v>
      </c>
      <c r="AA15" s="42">
        <v>1.35</v>
      </c>
      <c r="AB15" s="52">
        <v>1.35</v>
      </c>
      <c r="AC15" s="52">
        <v>1.3</v>
      </c>
      <c r="AD15" s="49">
        <v>1.1499999999999999</v>
      </c>
    </row>
    <row r="16" spans="1:31">
      <c r="A16" t="s">
        <v>40</v>
      </c>
      <c r="B16" s="53">
        <v>-0.32</v>
      </c>
      <c r="C16" s="33">
        <f>SUM(G16:AD16)</f>
        <v>22.031999999999993</v>
      </c>
      <c r="D16" s="45">
        <f t="shared" si="9"/>
        <v>0.91800000000000004</v>
      </c>
      <c r="E16" s="45">
        <f t="shared" si="9"/>
        <v>0.88400000000000001</v>
      </c>
      <c r="F16" s="45">
        <f t="shared" si="9"/>
        <v>0.78199999999999992</v>
      </c>
      <c r="G16" s="49">
        <f t="shared" ref="G16:AD16" si="10">G15+$B16*G15</f>
        <v>0.78199999999999992</v>
      </c>
      <c r="H16" s="49">
        <f t="shared" si="10"/>
        <v>0.85</v>
      </c>
      <c r="I16" s="49">
        <f t="shared" si="10"/>
        <v>0.91800000000000004</v>
      </c>
      <c r="J16" s="49">
        <f t="shared" si="10"/>
        <v>1.054</v>
      </c>
      <c r="K16" s="49">
        <f t="shared" si="10"/>
        <v>1.054</v>
      </c>
      <c r="L16" s="49">
        <f t="shared" si="10"/>
        <v>1.02</v>
      </c>
      <c r="M16" s="49">
        <f t="shared" si="10"/>
        <v>0.91800000000000004</v>
      </c>
      <c r="N16" s="49">
        <f t="shared" si="10"/>
        <v>0.91800000000000004</v>
      </c>
      <c r="O16" s="49">
        <f t="shared" si="10"/>
        <v>0.91800000000000004</v>
      </c>
      <c r="P16" s="49">
        <f t="shared" si="10"/>
        <v>0.91800000000000004</v>
      </c>
      <c r="Q16" s="49">
        <f t="shared" si="10"/>
        <v>0.91800000000000004</v>
      </c>
      <c r="R16" s="49">
        <f t="shared" si="10"/>
        <v>0.91800000000000004</v>
      </c>
      <c r="S16" s="49">
        <f t="shared" si="10"/>
        <v>0.91800000000000004</v>
      </c>
      <c r="T16" s="49">
        <f t="shared" si="10"/>
        <v>0.91800000000000004</v>
      </c>
      <c r="U16" s="49">
        <f t="shared" si="10"/>
        <v>0.91800000000000004</v>
      </c>
      <c r="V16" s="49">
        <f t="shared" si="10"/>
        <v>0.91800000000000004</v>
      </c>
      <c r="W16" s="49">
        <f t="shared" si="10"/>
        <v>0.91800000000000004</v>
      </c>
      <c r="X16" s="49">
        <f t="shared" si="10"/>
        <v>0.91800000000000004</v>
      </c>
      <c r="Y16" s="49">
        <f t="shared" si="10"/>
        <v>0.91800000000000004</v>
      </c>
      <c r="Z16" s="49">
        <f t="shared" si="10"/>
        <v>0.91800000000000004</v>
      </c>
      <c r="AA16" s="49">
        <f t="shared" si="10"/>
        <v>0.91800000000000004</v>
      </c>
      <c r="AB16" s="49">
        <f t="shared" si="10"/>
        <v>0.91800000000000004</v>
      </c>
      <c r="AC16" s="49">
        <f t="shared" si="10"/>
        <v>0.88400000000000001</v>
      </c>
      <c r="AD16" s="49">
        <f t="shared" si="10"/>
        <v>0.78199999999999992</v>
      </c>
    </row>
    <row r="17" spans="1:30">
      <c r="A17" s="48"/>
      <c r="B17" s="34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</row>
    <row r="18" spans="1:30">
      <c r="B18" s="34"/>
      <c r="G18" s="39"/>
      <c r="H18" s="39"/>
      <c r="I18" s="39"/>
      <c r="J18" s="32"/>
      <c r="K18" s="32"/>
      <c r="L18" s="32"/>
      <c r="M18" s="42"/>
      <c r="N18" s="42"/>
      <c r="O18" s="42"/>
      <c r="P18" s="32"/>
      <c r="Q18" s="32"/>
      <c r="R18" s="32"/>
      <c r="S18" s="42"/>
      <c r="T18" s="42"/>
      <c r="U18" s="42"/>
      <c r="V18" s="32"/>
      <c r="W18" s="32"/>
      <c r="X18" s="32"/>
      <c r="Y18" s="39"/>
      <c r="Z18" s="39"/>
      <c r="AA18" s="39"/>
      <c r="AB18" s="32"/>
      <c r="AC18" s="32"/>
      <c r="AD18" s="32"/>
    </row>
    <row r="19" spans="1:30">
      <c r="B19" s="34"/>
      <c r="G19" s="39"/>
      <c r="H19" s="39"/>
      <c r="I19" s="39"/>
      <c r="J19" s="32"/>
      <c r="K19" s="32"/>
      <c r="L19" s="32"/>
      <c r="M19" s="42"/>
      <c r="N19" s="42"/>
      <c r="O19" s="42"/>
      <c r="P19" s="32"/>
      <c r="Q19" s="32"/>
      <c r="R19" s="32"/>
      <c r="S19" s="42"/>
      <c r="T19" s="42"/>
      <c r="U19" s="42"/>
      <c r="V19" s="32"/>
      <c r="W19" s="32"/>
      <c r="X19" s="32"/>
      <c r="Y19" s="39"/>
      <c r="Z19" s="39"/>
      <c r="AA19" s="39"/>
      <c r="AB19" s="32"/>
      <c r="AC19" s="32"/>
      <c r="AD19" s="32"/>
    </row>
    <row r="20" spans="1:30">
      <c r="A20" t="s">
        <v>22</v>
      </c>
      <c r="B20" s="50">
        <f>B10</f>
        <v>0</v>
      </c>
      <c r="C20" s="32">
        <f>SUM(G20:AD20)</f>
        <v>22.579999999999991</v>
      </c>
      <c r="D20" s="45">
        <f t="shared" ref="D20:F21" si="11">AB20</f>
        <v>0.88</v>
      </c>
      <c r="E20" s="45">
        <f t="shared" si="11"/>
        <v>0.88</v>
      </c>
      <c r="F20" s="45">
        <f t="shared" si="11"/>
        <v>0.88</v>
      </c>
      <c r="G20" s="38">
        <f t="shared" ref="G20:AD20" si="12">G10</f>
        <v>0.78</v>
      </c>
      <c r="H20" s="38">
        <f t="shared" si="12"/>
        <v>0.85</v>
      </c>
      <c r="I20" s="38">
        <f t="shared" si="12"/>
        <v>0.95</v>
      </c>
      <c r="J20" s="32">
        <f t="shared" si="12"/>
        <v>1.05</v>
      </c>
      <c r="K20" s="32">
        <f t="shared" si="12"/>
        <v>1.05</v>
      </c>
      <c r="L20" s="32">
        <f t="shared" si="12"/>
        <v>1.02</v>
      </c>
      <c r="M20" s="42">
        <f t="shared" si="12"/>
        <v>0.95</v>
      </c>
      <c r="N20" s="42">
        <f t="shared" si="12"/>
        <v>0.95</v>
      </c>
      <c r="O20" s="42">
        <f t="shared" si="12"/>
        <v>0.95</v>
      </c>
      <c r="P20" s="32">
        <f t="shared" si="12"/>
        <v>0.95</v>
      </c>
      <c r="Q20" s="32">
        <f t="shared" si="12"/>
        <v>0.95</v>
      </c>
      <c r="R20" s="32">
        <f t="shared" si="12"/>
        <v>0.95</v>
      </c>
      <c r="S20" s="42">
        <f t="shared" si="12"/>
        <v>0.95</v>
      </c>
      <c r="T20" s="42">
        <f t="shared" si="12"/>
        <v>0.95</v>
      </c>
      <c r="U20" s="42">
        <f t="shared" si="12"/>
        <v>0.95</v>
      </c>
      <c r="V20" s="32">
        <f t="shared" si="12"/>
        <v>0.98</v>
      </c>
      <c r="W20" s="32">
        <f t="shared" si="12"/>
        <v>0.98</v>
      </c>
      <c r="X20" s="32">
        <f t="shared" si="12"/>
        <v>0.98</v>
      </c>
      <c r="Y20" s="38">
        <f t="shared" si="12"/>
        <v>0.95</v>
      </c>
      <c r="Z20" s="38">
        <f t="shared" si="12"/>
        <v>0.92</v>
      </c>
      <c r="AA20" s="38">
        <f t="shared" si="12"/>
        <v>0.88</v>
      </c>
      <c r="AB20" s="32">
        <f t="shared" si="12"/>
        <v>0.88</v>
      </c>
      <c r="AC20" s="32">
        <f t="shared" si="12"/>
        <v>0.88</v>
      </c>
      <c r="AD20" s="32">
        <f t="shared" si="12"/>
        <v>0.88</v>
      </c>
    </row>
    <row r="21" spans="1:30">
      <c r="A21" t="s">
        <v>40</v>
      </c>
      <c r="B21" s="29">
        <v>-0.3</v>
      </c>
      <c r="C21" s="33">
        <f>SUM(G21:AD21)</f>
        <v>20.320999999999998</v>
      </c>
      <c r="D21" s="45">
        <f t="shared" si="11"/>
        <v>0.88</v>
      </c>
      <c r="E21" s="45">
        <f t="shared" si="11"/>
        <v>0.88</v>
      </c>
      <c r="F21" s="45">
        <f t="shared" si="11"/>
        <v>0.61599999999999999</v>
      </c>
      <c r="G21" s="49">
        <f t="shared" ref="G21:M21" si="13">G20+$B21*G20</f>
        <v>0.54600000000000004</v>
      </c>
      <c r="H21" s="49">
        <f t="shared" si="13"/>
        <v>0.59499999999999997</v>
      </c>
      <c r="I21" s="49">
        <f t="shared" si="13"/>
        <v>0.66500000000000004</v>
      </c>
      <c r="J21" s="49">
        <f t="shared" si="13"/>
        <v>0.7350000000000001</v>
      </c>
      <c r="K21" s="49">
        <f t="shared" si="13"/>
        <v>0.7350000000000001</v>
      </c>
      <c r="L21" s="49">
        <f t="shared" si="13"/>
        <v>0.71399999999999997</v>
      </c>
      <c r="M21" s="49">
        <f t="shared" si="13"/>
        <v>0.66500000000000004</v>
      </c>
      <c r="N21" s="42">
        <f t="shared" ref="N21:AC21" si="14">N20</f>
        <v>0.95</v>
      </c>
      <c r="O21" s="42">
        <f t="shared" si="14"/>
        <v>0.95</v>
      </c>
      <c r="P21" s="32">
        <f t="shared" si="14"/>
        <v>0.95</v>
      </c>
      <c r="Q21" s="32">
        <f t="shared" si="14"/>
        <v>0.95</v>
      </c>
      <c r="R21" s="32">
        <f t="shared" si="14"/>
        <v>0.95</v>
      </c>
      <c r="S21" s="42">
        <f t="shared" si="14"/>
        <v>0.95</v>
      </c>
      <c r="T21" s="42">
        <f t="shared" si="14"/>
        <v>0.95</v>
      </c>
      <c r="U21" s="42">
        <f t="shared" si="14"/>
        <v>0.95</v>
      </c>
      <c r="V21" s="32">
        <f t="shared" si="14"/>
        <v>0.98</v>
      </c>
      <c r="W21" s="32">
        <f t="shared" si="14"/>
        <v>0.98</v>
      </c>
      <c r="X21" s="32">
        <f t="shared" si="14"/>
        <v>0.98</v>
      </c>
      <c r="Y21" s="39">
        <f t="shared" si="14"/>
        <v>0.95</v>
      </c>
      <c r="Z21" s="39">
        <f t="shared" si="14"/>
        <v>0.92</v>
      </c>
      <c r="AA21" s="39">
        <f t="shared" si="14"/>
        <v>0.88</v>
      </c>
      <c r="AB21" s="32">
        <f t="shared" si="14"/>
        <v>0.88</v>
      </c>
      <c r="AC21" s="32">
        <f t="shared" si="14"/>
        <v>0.88</v>
      </c>
      <c r="AD21" s="49">
        <f>AD20+$B21*AD20</f>
        <v>0.61599999999999999</v>
      </c>
    </row>
    <row r="22" spans="1:30">
      <c r="B22" s="34"/>
      <c r="G22" s="39"/>
      <c r="H22" s="39"/>
      <c r="I22" s="39"/>
      <c r="J22" s="32"/>
      <c r="K22" s="32"/>
      <c r="L22" s="32"/>
      <c r="M22" s="42"/>
      <c r="N22" s="42"/>
      <c r="O22" s="42"/>
      <c r="P22" s="32"/>
      <c r="Q22" s="32"/>
      <c r="R22" s="32"/>
      <c r="S22" s="42"/>
      <c r="T22" s="42"/>
      <c r="U22" s="42"/>
      <c r="V22" s="32"/>
      <c r="W22" s="32"/>
      <c r="X22" s="32"/>
      <c r="Y22" s="39"/>
      <c r="Z22" s="39"/>
      <c r="AA22" s="39"/>
      <c r="AB22" s="32"/>
      <c r="AC22" s="32"/>
      <c r="AD22" s="32"/>
    </row>
    <row r="23" spans="1:30">
      <c r="B23" s="34"/>
      <c r="G23" s="39"/>
      <c r="H23" s="39"/>
      <c r="I23" s="39"/>
      <c r="J23" s="32"/>
      <c r="K23" s="32"/>
      <c r="L23" s="32"/>
      <c r="M23" s="42"/>
      <c r="N23" s="42"/>
      <c r="O23" s="42"/>
      <c r="P23" s="32"/>
      <c r="Q23" s="32"/>
      <c r="R23" s="32"/>
      <c r="S23" s="42"/>
      <c r="T23" s="42"/>
      <c r="U23" s="42"/>
      <c r="V23" s="32"/>
      <c r="W23" s="32"/>
      <c r="X23" s="32"/>
      <c r="Y23" s="39"/>
      <c r="Z23" s="39"/>
      <c r="AA23" s="39"/>
      <c r="AB23" s="32"/>
      <c r="AC23" s="32"/>
      <c r="AD23" s="32"/>
    </row>
    <row r="24" spans="1:30">
      <c r="B24" s="34"/>
      <c r="G24" s="39"/>
      <c r="H24" s="39"/>
      <c r="I24" s="39"/>
      <c r="J24" s="32"/>
      <c r="K24" s="32"/>
      <c r="L24" s="32"/>
      <c r="M24" s="42"/>
      <c r="N24" s="42"/>
      <c r="O24" s="42"/>
      <c r="P24" s="32"/>
      <c r="Q24" s="32"/>
      <c r="R24" s="32"/>
      <c r="S24" s="42"/>
      <c r="T24" s="42"/>
      <c r="U24" s="42"/>
      <c r="V24" s="32"/>
      <c r="W24" s="32"/>
      <c r="X24" s="32"/>
      <c r="Y24" s="39"/>
      <c r="Z24" s="39"/>
      <c r="AA24" s="39"/>
      <c r="AB24" s="32"/>
      <c r="AC24" s="32"/>
      <c r="AD24" s="32"/>
    </row>
    <row r="25" spans="1:30">
      <c r="A25" s="64" t="s">
        <v>46</v>
      </c>
      <c r="B25" s="34"/>
      <c r="G25" s="39"/>
      <c r="H25" s="39"/>
      <c r="I25" s="39"/>
      <c r="J25" s="32"/>
      <c r="K25" s="32"/>
      <c r="L25" s="32"/>
      <c r="M25" s="42"/>
      <c r="N25" s="42"/>
      <c r="O25" s="42"/>
      <c r="P25" s="32"/>
      <c r="Q25" s="32"/>
      <c r="R25" s="32"/>
      <c r="S25" s="42"/>
      <c r="T25" s="42"/>
      <c r="U25" s="42"/>
      <c r="V25" s="32"/>
      <c r="W25" s="32"/>
      <c r="X25" s="32"/>
      <c r="Y25" s="39"/>
      <c r="Z25" s="39"/>
      <c r="AA25" s="39"/>
      <c r="AB25" s="32"/>
      <c r="AC25" s="32"/>
      <c r="AD25" s="32"/>
    </row>
    <row r="26" spans="1:30">
      <c r="B26" s="34"/>
      <c r="G26" s="39"/>
      <c r="H26" s="39"/>
      <c r="I26" s="39"/>
      <c r="J26" s="32"/>
      <c r="K26" s="32"/>
      <c r="L26" s="32"/>
      <c r="M26" s="42"/>
      <c r="N26" s="42"/>
      <c r="O26" s="42"/>
      <c r="P26" s="32"/>
      <c r="Q26" s="32"/>
      <c r="R26" s="32"/>
      <c r="S26" s="42"/>
      <c r="T26" s="42"/>
      <c r="U26" s="42"/>
      <c r="V26" s="32"/>
      <c r="W26" s="32"/>
      <c r="X26" s="32"/>
      <c r="Y26" s="39"/>
      <c r="Z26" s="39"/>
      <c r="AA26" s="39"/>
      <c r="AB26" s="32"/>
      <c r="AC26" s="32"/>
      <c r="AD26" s="32"/>
    </row>
    <row r="27" spans="1:30">
      <c r="A27" t="s">
        <v>44</v>
      </c>
      <c r="B27" s="34"/>
      <c r="G27" s="39"/>
      <c r="H27" s="39"/>
      <c r="I27" s="39"/>
      <c r="J27" s="32"/>
      <c r="K27" s="32"/>
      <c r="L27" s="32"/>
      <c r="M27" s="42"/>
      <c r="N27" s="42"/>
      <c r="O27" s="42"/>
      <c r="P27" s="32"/>
      <c r="Q27" s="32"/>
      <c r="R27" s="32"/>
      <c r="S27" s="42"/>
      <c r="T27" s="42"/>
      <c r="U27" s="42"/>
      <c r="V27" s="32"/>
      <c r="W27" s="32"/>
      <c r="X27" s="32"/>
      <c r="Y27" s="39"/>
      <c r="Z27" s="39"/>
      <c r="AA27" s="39"/>
      <c r="AB27" s="32"/>
      <c r="AC27" s="32"/>
      <c r="AD27" s="32"/>
    </row>
    <row r="28" spans="1:30">
      <c r="B28" s="34"/>
      <c r="G28" s="39"/>
      <c r="H28" s="39"/>
      <c r="I28" s="39"/>
      <c r="J28" s="32"/>
      <c r="K28" s="32"/>
      <c r="L28" s="32"/>
      <c r="M28" s="42"/>
      <c r="N28" s="42"/>
      <c r="O28" s="42"/>
      <c r="P28" s="32"/>
      <c r="Q28" s="32"/>
      <c r="R28" s="32"/>
      <c r="S28" s="42"/>
      <c r="T28" s="42"/>
      <c r="U28" s="42"/>
      <c r="V28" s="32"/>
      <c r="W28" s="32"/>
      <c r="X28" s="32"/>
      <c r="Y28" s="39"/>
      <c r="Z28" s="39"/>
      <c r="AA28" s="39"/>
      <c r="AB28" s="32"/>
      <c r="AC28" s="32"/>
      <c r="AD28" s="32"/>
    </row>
    <row r="29" spans="1:30">
      <c r="B29" s="34"/>
      <c r="G29" s="39"/>
      <c r="H29" s="39"/>
      <c r="I29" s="39"/>
      <c r="J29" s="32"/>
      <c r="K29" s="32"/>
      <c r="L29" s="32"/>
      <c r="M29" s="42"/>
      <c r="N29" s="42"/>
      <c r="O29" s="42"/>
      <c r="P29" s="32"/>
      <c r="Q29" s="32"/>
      <c r="R29" s="32"/>
      <c r="S29" s="42"/>
      <c r="T29" s="42"/>
      <c r="U29" s="42"/>
      <c r="V29" s="32"/>
      <c r="W29" s="32"/>
      <c r="X29" s="32"/>
      <c r="Y29" s="39"/>
      <c r="Z29" s="39"/>
      <c r="AA29" s="39"/>
      <c r="AB29" s="32"/>
      <c r="AC29" s="32"/>
      <c r="AD29" s="32"/>
    </row>
    <row r="30" spans="1:30">
      <c r="B30" s="34"/>
      <c r="G30" s="39"/>
      <c r="H30" s="39"/>
      <c r="I30" s="39"/>
      <c r="J30" s="32"/>
      <c r="K30" s="32"/>
      <c r="L30" s="32"/>
      <c r="M30" s="42"/>
      <c r="N30" s="42"/>
      <c r="O30" s="42"/>
      <c r="P30" s="32"/>
      <c r="Q30" s="32"/>
      <c r="R30" s="32"/>
      <c r="S30" s="42"/>
      <c r="T30" s="42"/>
      <c r="U30" s="42"/>
      <c r="V30" s="32"/>
      <c r="W30" s="32"/>
      <c r="X30" s="32"/>
      <c r="Y30" s="39"/>
      <c r="Z30" s="39"/>
      <c r="AA30" s="39"/>
      <c r="AB30" s="32"/>
      <c r="AC30" s="32"/>
      <c r="AD30" s="32"/>
    </row>
    <row r="31" spans="1:30">
      <c r="B31" s="34"/>
      <c r="G31" s="39"/>
      <c r="H31" s="39"/>
      <c r="I31" s="39"/>
      <c r="J31" s="32"/>
      <c r="K31" s="32"/>
      <c r="L31" s="32"/>
      <c r="M31" s="42"/>
      <c r="N31" s="42"/>
      <c r="O31" s="42"/>
      <c r="P31" s="32"/>
      <c r="Q31" s="32"/>
      <c r="R31" s="32"/>
      <c r="S31" s="42"/>
      <c r="T31" s="42"/>
      <c r="U31" s="42"/>
      <c r="V31" s="32"/>
      <c r="W31" s="32"/>
      <c r="X31" s="32"/>
      <c r="Y31" s="39"/>
      <c r="Z31" s="39"/>
      <c r="AA31" s="39"/>
      <c r="AB31" s="32"/>
      <c r="AC31" s="32"/>
      <c r="AD31" s="32"/>
    </row>
    <row r="32" spans="1:30">
      <c r="B32" s="34"/>
      <c r="G32" s="39"/>
      <c r="H32" s="39"/>
      <c r="I32" s="39"/>
      <c r="J32" s="32"/>
      <c r="K32" s="32"/>
      <c r="L32" s="32"/>
      <c r="M32" s="42"/>
      <c r="N32" s="42"/>
      <c r="O32" s="42"/>
      <c r="P32" s="32"/>
      <c r="Q32" s="32"/>
      <c r="R32" s="32"/>
      <c r="S32" s="42"/>
      <c r="T32" s="42"/>
      <c r="U32" s="42"/>
      <c r="V32" s="32"/>
      <c r="W32" s="32"/>
      <c r="X32" s="32"/>
      <c r="Y32" s="39"/>
      <c r="Z32" s="39"/>
      <c r="AA32" s="39"/>
      <c r="AB32" s="32"/>
      <c r="AC32" s="32"/>
      <c r="AD32" s="32"/>
    </row>
    <row r="33" spans="2:30">
      <c r="B33" s="34"/>
      <c r="G33" s="39"/>
      <c r="H33" s="39"/>
      <c r="I33" s="39"/>
      <c r="J33" s="32"/>
      <c r="K33" s="32"/>
      <c r="L33" s="32"/>
      <c r="M33" s="42"/>
      <c r="N33" s="42"/>
      <c r="O33" s="42"/>
      <c r="P33" s="32"/>
      <c r="Q33" s="32"/>
      <c r="R33" s="32"/>
      <c r="S33" s="42"/>
      <c r="T33" s="42"/>
      <c r="U33" s="42"/>
      <c r="V33" s="32"/>
      <c r="W33" s="32"/>
      <c r="X33" s="32"/>
      <c r="Y33" s="39"/>
      <c r="Z33" s="39"/>
      <c r="AA33" s="39"/>
      <c r="AB33" s="32"/>
      <c r="AC33" s="32"/>
      <c r="AD33" s="32"/>
    </row>
    <row r="34" spans="2:30">
      <c r="B34" s="34"/>
      <c r="G34" s="39"/>
      <c r="H34" s="39"/>
      <c r="I34" s="39"/>
      <c r="J34" s="32"/>
      <c r="K34" s="32"/>
      <c r="L34" s="32"/>
      <c r="M34" s="42"/>
      <c r="N34" s="42"/>
      <c r="O34" s="42"/>
      <c r="P34" s="32"/>
      <c r="Q34" s="32"/>
      <c r="R34" s="32"/>
      <c r="S34" s="42"/>
      <c r="T34" s="42"/>
      <c r="U34" s="42"/>
      <c r="V34" s="32"/>
      <c r="W34" s="32"/>
      <c r="X34" s="32"/>
      <c r="Y34" s="39"/>
      <c r="Z34" s="39"/>
      <c r="AA34" s="39"/>
      <c r="AB34" s="32"/>
      <c r="AC34" s="32"/>
      <c r="AD34" s="32"/>
    </row>
    <row r="35" spans="2:30">
      <c r="B35" s="34"/>
      <c r="G35" s="39"/>
      <c r="H35" s="39"/>
      <c r="I35" s="39"/>
      <c r="J35" s="32"/>
      <c r="K35" s="32"/>
      <c r="L35" s="32"/>
      <c r="M35" s="42"/>
      <c r="N35" s="42"/>
      <c r="O35" s="42"/>
      <c r="P35" s="32"/>
      <c r="Q35" s="32"/>
      <c r="R35" s="32"/>
      <c r="S35" s="42"/>
      <c r="T35" s="42"/>
      <c r="U35" s="42"/>
      <c r="V35" s="32"/>
      <c r="W35" s="32"/>
      <c r="X35" s="32"/>
      <c r="Y35" s="39"/>
      <c r="Z35" s="39"/>
      <c r="AA35" s="39"/>
      <c r="AB35" s="32"/>
      <c r="AC35" s="32"/>
      <c r="AD35" s="32"/>
    </row>
    <row r="36" spans="2:30">
      <c r="B36" s="34"/>
      <c r="G36" s="39"/>
      <c r="H36" s="39"/>
      <c r="I36" s="39"/>
      <c r="J36" s="32"/>
      <c r="K36" s="32"/>
      <c r="L36" s="32"/>
      <c r="M36" s="42"/>
      <c r="N36" s="42"/>
      <c r="O36" s="42"/>
      <c r="P36" s="32"/>
      <c r="Q36" s="32"/>
      <c r="R36" s="32"/>
      <c r="S36" s="42"/>
      <c r="T36" s="42"/>
      <c r="U36" s="42"/>
      <c r="V36" s="32"/>
      <c r="W36" s="32"/>
      <c r="X36" s="32"/>
      <c r="Y36" s="39"/>
      <c r="Z36" s="39"/>
      <c r="AA36" s="39"/>
      <c r="AB36" s="32"/>
      <c r="AC36" s="32"/>
      <c r="AD36" s="32"/>
    </row>
    <row r="37" spans="2:30">
      <c r="B37" s="34"/>
      <c r="G37" s="39"/>
      <c r="H37" s="39"/>
      <c r="I37" s="39"/>
      <c r="J37" s="32"/>
      <c r="K37" s="32"/>
      <c r="L37" s="32"/>
      <c r="M37" s="42"/>
      <c r="N37" s="42"/>
      <c r="O37" s="42"/>
      <c r="P37" s="32"/>
      <c r="Q37" s="32"/>
      <c r="R37" s="32"/>
      <c r="S37" s="42"/>
      <c r="T37" s="42"/>
      <c r="U37" s="42"/>
      <c r="V37" s="32"/>
      <c r="W37" s="32"/>
      <c r="X37" s="32"/>
      <c r="Y37" s="39"/>
      <c r="Z37" s="39"/>
      <c r="AA37" s="39"/>
      <c r="AB37" s="32"/>
      <c r="AC37" s="32"/>
      <c r="AD37" s="32"/>
    </row>
    <row r="38" spans="2:30">
      <c r="G38" s="39"/>
      <c r="H38" s="39"/>
      <c r="I38" s="39"/>
      <c r="J38" s="32"/>
      <c r="K38" s="32"/>
      <c r="L38" s="32"/>
      <c r="M38" s="42"/>
      <c r="N38" s="42"/>
      <c r="O38" s="42"/>
      <c r="P38" s="32"/>
      <c r="Q38" s="32"/>
      <c r="R38" s="32"/>
      <c r="S38" s="42"/>
      <c r="T38" s="42"/>
      <c r="U38" s="42"/>
      <c r="V38" s="32"/>
      <c r="W38" s="32"/>
      <c r="X38" s="32"/>
      <c r="Y38" s="39"/>
      <c r="Z38" s="39"/>
      <c r="AA38" s="39"/>
      <c r="AB38" s="32"/>
      <c r="AC38" s="32"/>
      <c r="AD38" s="32"/>
    </row>
    <row r="39" spans="2:30">
      <c r="G39" s="39"/>
      <c r="H39" s="39"/>
      <c r="I39" s="39"/>
      <c r="J39" s="32"/>
      <c r="K39" s="32"/>
      <c r="L39" s="32"/>
      <c r="M39" s="42"/>
      <c r="N39" s="42"/>
      <c r="O39" s="42"/>
      <c r="P39" s="32"/>
      <c r="Q39" s="32"/>
      <c r="R39" s="32"/>
      <c r="S39" s="42"/>
      <c r="T39" s="42"/>
      <c r="U39" s="42"/>
      <c r="V39" s="32"/>
      <c r="W39" s="32"/>
      <c r="X39" s="32"/>
      <c r="Y39" s="39"/>
      <c r="Z39" s="39"/>
      <c r="AA39" s="39"/>
      <c r="AB39" s="32"/>
      <c r="AC39" s="32"/>
      <c r="AD39" s="32"/>
    </row>
    <row r="40" spans="2:30">
      <c r="G40" s="39"/>
      <c r="H40" s="39"/>
      <c r="I40" s="39"/>
      <c r="J40" s="32"/>
      <c r="K40" s="32"/>
      <c r="L40" s="32"/>
      <c r="M40" s="42"/>
      <c r="N40" s="42"/>
      <c r="O40" s="42"/>
      <c r="P40" s="32"/>
      <c r="Q40" s="32"/>
      <c r="R40" s="32"/>
      <c r="S40" s="42"/>
      <c r="T40" s="42"/>
      <c r="U40" s="42"/>
      <c r="V40" s="32"/>
      <c r="W40" s="32"/>
      <c r="X40" s="32"/>
      <c r="Y40" s="39"/>
      <c r="Z40" s="39"/>
      <c r="AA40" s="39"/>
      <c r="AB40" s="32"/>
      <c r="AC40" s="32"/>
      <c r="AD40" s="32"/>
    </row>
    <row r="41" spans="2:30">
      <c r="G41" s="39"/>
      <c r="H41" s="39"/>
      <c r="I41" s="39"/>
      <c r="J41" s="32"/>
      <c r="K41" s="32"/>
      <c r="L41" s="32"/>
      <c r="M41" s="42"/>
      <c r="N41" s="42"/>
      <c r="O41" s="42"/>
      <c r="P41" s="32"/>
      <c r="Q41" s="32"/>
      <c r="R41" s="32"/>
      <c r="S41" s="42"/>
      <c r="T41" s="42"/>
      <c r="U41" s="42"/>
      <c r="V41" s="32"/>
      <c r="W41" s="32"/>
      <c r="X41" s="32"/>
      <c r="Y41" s="39"/>
      <c r="Z41" s="39"/>
      <c r="AA41" s="39"/>
      <c r="AB41" s="32"/>
      <c r="AC41" s="32"/>
      <c r="AD41" s="32"/>
    </row>
    <row r="42" spans="2:30">
      <c r="G42" s="39"/>
      <c r="H42" s="39"/>
      <c r="I42" s="39"/>
      <c r="J42" s="32"/>
      <c r="K42" s="32"/>
      <c r="L42" s="32"/>
      <c r="M42" s="42"/>
      <c r="N42" s="42"/>
      <c r="O42" s="42"/>
      <c r="P42" s="32"/>
      <c r="Q42" s="32"/>
      <c r="R42" s="32"/>
      <c r="S42" s="42"/>
      <c r="T42" s="42"/>
      <c r="U42" s="42"/>
      <c r="V42" s="32"/>
      <c r="W42" s="32"/>
      <c r="X42" s="32"/>
      <c r="Y42" s="39"/>
      <c r="Z42" s="39"/>
      <c r="AA42" s="39"/>
      <c r="AB42" s="32"/>
      <c r="AC42" s="32"/>
      <c r="AD42" s="32"/>
    </row>
    <row r="43" spans="2:30">
      <c r="G43" s="39"/>
      <c r="H43" s="39"/>
      <c r="I43" s="39"/>
      <c r="J43" s="32"/>
      <c r="K43" s="32"/>
      <c r="L43" s="32"/>
      <c r="M43" s="42"/>
      <c r="N43" s="42"/>
      <c r="O43" s="42"/>
      <c r="P43" s="32"/>
      <c r="Q43" s="32"/>
      <c r="R43" s="32"/>
      <c r="S43" s="42"/>
      <c r="T43" s="42"/>
      <c r="U43" s="42"/>
      <c r="V43" s="32"/>
      <c r="W43" s="32"/>
      <c r="X43" s="32"/>
      <c r="Y43" s="39"/>
      <c r="Z43" s="39"/>
      <c r="AA43" s="39"/>
      <c r="AB43" s="32"/>
      <c r="AC43" s="32"/>
      <c r="AD43" s="32"/>
    </row>
    <row r="44" spans="2:30">
      <c r="G44" s="39"/>
      <c r="H44" s="39"/>
      <c r="I44" s="39"/>
      <c r="J44" s="32"/>
      <c r="K44" s="32"/>
      <c r="L44" s="32"/>
      <c r="M44" s="42"/>
      <c r="N44" s="42"/>
      <c r="O44" s="42"/>
      <c r="P44" s="32"/>
      <c r="Q44" s="32"/>
      <c r="R44" s="32"/>
      <c r="S44" s="42"/>
      <c r="T44" s="42"/>
      <c r="U44" s="42"/>
      <c r="V44" s="32"/>
      <c r="W44" s="32"/>
      <c r="X44" s="32"/>
      <c r="Y44" s="39"/>
      <c r="Z44" s="39"/>
      <c r="AA44" s="39"/>
      <c r="AB44" s="32"/>
      <c r="AC44" s="32"/>
      <c r="AD44" s="32"/>
    </row>
    <row r="45" spans="2:30">
      <c r="G45" s="39"/>
      <c r="H45" s="39"/>
      <c r="I45" s="39"/>
      <c r="J45" s="32"/>
      <c r="K45" s="32"/>
      <c r="L45" s="32"/>
      <c r="M45" s="42"/>
      <c r="N45" s="42"/>
      <c r="O45" s="42"/>
      <c r="P45" s="32"/>
      <c r="Q45" s="32"/>
      <c r="R45" s="32"/>
      <c r="S45" s="42"/>
      <c r="T45" s="42"/>
      <c r="U45" s="42"/>
      <c r="V45" s="32"/>
      <c r="W45" s="32"/>
      <c r="X45" s="32"/>
      <c r="Y45" s="39"/>
      <c r="Z45" s="39"/>
      <c r="AA45" s="39"/>
      <c r="AB45" s="32"/>
      <c r="AC45" s="32"/>
      <c r="AD45" s="32"/>
    </row>
    <row r="46" spans="2:30">
      <c r="G46" s="39"/>
      <c r="H46" s="39"/>
      <c r="I46" s="39"/>
      <c r="J46" s="32"/>
      <c r="K46" s="32"/>
      <c r="L46" s="32"/>
      <c r="M46" s="42"/>
      <c r="N46" s="42"/>
      <c r="O46" s="42"/>
      <c r="P46" s="32"/>
      <c r="Q46" s="32"/>
      <c r="R46" s="32"/>
      <c r="S46" s="42"/>
      <c r="T46" s="42"/>
      <c r="U46" s="42"/>
      <c r="V46" s="32"/>
      <c r="W46" s="32"/>
      <c r="X46" s="32"/>
      <c r="Y46" s="39"/>
      <c r="Z46" s="39"/>
      <c r="AA46" s="39"/>
      <c r="AB46" s="32"/>
      <c r="AC46" s="32"/>
      <c r="AD46" s="32"/>
    </row>
    <row r="47" spans="2:30">
      <c r="G47" s="39"/>
      <c r="H47" s="39"/>
      <c r="I47" s="39"/>
      <c r="J47" s="32"/>
      <c r="K47" s="32"/>
      <c r="L47" s="32"/>
      <c r="M47" s="42"/>
      <c r="N47" s="42"/>
      <c r="O47" s="42"/>
      <c r="P47" s="32"/>
      <c r="Q47" s="32"/>
      <c r="R47" s="32"/>
      <c r="S47" s="42"/>
      <c r="T47" s="42"/>
      <c r="U47" s="42"/>
      <c r="V47" s="32"/>
      <c r="W47" s="32"/>
      <c r="X47" s="32"/>
      <c r="Y47" s="39"/>
      <c r="Z47" s="39"/>
      <c r="AA47" s="39"/>
      <c r="AB47" s="32"/>
      <c r="AC47" s="32"/>
      <c r="AD47" s="32"/>
    </row>
    <row r="48" spans="2:30">
      <c r="G48" s="39"/>
      <c r="H48" s="39"/>
      <c r="I48" s="39"/>
      <c r="J48" s="32"/>
      <c r="K48" s="32"/>
      <c r="L48" s="32"/>
      <c r="M48" s="42"/>
      <c r="N48" s="42"/>
      <c r="O48" s="42"/>
      <c r="P48" s="32"/>
      <c r="Q48" s="32"/>
      <c r="R48" s="32"/>
      <c r="S48" s="42"/>
      <c r="T48" s="42"/>
      <c r="U48" s="42"/>
      <c r="V48" s="32"/>
      <c r="W48" s="32"/>
      <c r="X48" s="32"/>
      <c r="Y48" s="39"/>
      <c r="Z48" s="39"/>
      <c r="AA48" s="39"/>
      <c r="AB48" s="32"/>
      <c r="AC48" s="32"/>
      <c r="AD48" s="32"/>
    </row>
    <row r="49" spans="7:30">
      <c r="G49" s="39"/>
      <c r="H49" s="39"/>
      <c r="I49" s="39"/>
      <c r="J49" s="32"/>
      <c r="K49" s="32"/>
      <c r="L49" s="32"/>
      <c r="M49" s="42"/>
      <c r="N49" s="42"/>
      <c r="O49" s="42"/>
      <c r="P49" s="32"/>
      <c r="Q49" s="32"/>
      <c r="R49" s="32"/>
      <c r="S49" s="42"/>
      <c r="T49" s="42"/>
      <c r="U49" s="42"/>
      <c r="V49" s="32"/>
      <c r="W49" s="32"/>
      <c r="X49" s="32"/>
      <c r="Y49" s="39"/>
      <c r="Z49" s="39"/>
      <c r="AA49" s="39"/>
      <c r="AB49" s="32"/>
      <c r="AC49" s="32"/>
      <c r="AD49" s="32"/>
    </row>
    <row r="50" spans="7:30">
      <c r="G50" s="39"/>
      <c r="H50" s="39"/>
      <c r="I50" s="39"/>
      <c r="J50" s="32"/>
      <c r="K50" s="32"/>
      <c r="L50" s="32"/>
      <c r="M50" s="42"/>
      <c r="N50" s="42"/>
      <c r="O50" s="42"/>
      <c r="P50" s="32"/>
      <c r="Q50" s="32"/>
      <c r="R50" s="32"/>
      <c r="S50" s="42"/>
      <c r="T50" s="42"/>
      <c r="U50" s="42"/>
      <c r="V50" s="32"/>
      <c r="W50" s="32"/>
      <c r="X50" s="32"/>
      <c r="Y50" s="39"/>
      <c r="Z50" s="39"/>
      <c r="AA50" s="39"/>
      <c r="AB50" s="32"/>
      <c r="AC50" s="32"/>
      <c r="AD50" s="32"/>
    </row>
    <row r="51" spans="7:30">
      <c r="G51" s="39"/>
      <c r="H51" s="39"/>
      <c r="I51" s="39"/>
      <c r="J51" s="32"/>
      <c r="K51" s="32"/>
      <c r="L51" s="32"/>
      <c r="M51" s="42"/>
      <c r="N51" s="42"/>
      <c r="O51" s="42"/>
      <c r="P51" s="32"/>
      <c r="Q51" s="32"/>
      <c r="R51" s="32"/>
      <c r="S51" s="42"/>
      <c r="T51" s="42"/>
      <c r="U51" s="42"/>
      <c r="V51" s="32"/>
      <c r="W51" s="32"/>
      <c r="X51" s="32"/>
      <c r="Y51" s="39"/>
      <c r="Z51" s="39"/>
      <c r="AA51" s="39"/>
      <c r="AB51" s="32"/>
      <c r="AC51" s="32"/>
      <c r="AD51" s="32"/>
    </row>
    <row r="52" spans="7:30">
      <c r="G52" s="39"/>
      <c r="H52" s="39"/>
      <c r="I52" s="39"/>
      <c r="J52" s="32"/>
      <c r="K52" s="32"/>
      <c r="L52" s="32"/>
      <c r="M52" s="42"/>
      <c r="N52" s="42"/>
      <c r="O52" s="42"/>
      <c r="P52" s="32"/>
      <c r="Q52" s="32"/>
      <c r="R52" s="32"/>
      <c r="S52" s="42"/>
      <c r="T52" s="42"/>
      <c r="U52" s="42"/>
      <c r="V52" s="32"/>
      <c r="W52" s="32"/>
      <c r="X52" s="32"/>
      <c r="Y52" s="39"/>
      <c r="Z52" s="39"/>
      <c r="AA52" s="39"/>
      <c r="AB52" s="32"/>
      <c r="AC52" s="32"/>
      <c r="AD52" s="32"/>
    </row>
    <row r="53" spans="7:30">
      <c r="G53" s="39"/>
      <c r="H53" s="39"/>
      <c r="I53" s="39"/>
      <c r="J53" s="32"/>
      <c r="K53" s="32"/>
      <c r="L53" s="32"/>
      <c r="M53" s="42"/>
      <c r="N53" s="42"/>
      <c r="O53" s="42"/>
      <c r="P53" s="32"/>
      <c r="Q53" s="32"/>
      <c r="R53" s="32"/>
      <c r="S53" s="42"/>
      <c r="T53" s="42"/>
      <c r="U53" s="42"/>
      <c r="V53" s="32"/>
      <c r="W53" s="32"/>
      <c r="X53" s="32"/>
      <c r="Y53" s="39"/>
      <c r="Z53" s="39"/>
      <c r="AA53" s="39"/>
      <c r="AB53" s="32"/>
      <c r="AC53" s="32"/>
      <c r="AD53" s="32"/>
    </row>
    <row r="54" spans="7:30">
      <c r="G54" s="39"/>
      <c r="H54" s="39"/>
      <c r="I54" s="39"/>
      <c r="J54" s="32"/>
      <c r="K54" s="32"/>
      <c r="L54" s="32"/>
      <c r="M54" s="42"/>
      <c r="N54" s="42"/>
      <c r="O54" s="42"/>
      <c r="P54" s="32"/>
      <c r="Q54" s="32"/>
      <c r="R54" s="32"/>
      <c r="S54" s="42"/>
      <c r="T54" s="42"/>
      <c r="U54" s="42"/>
      <c r="V54" s="32"/>
      <c r="W54" s="32"/>
      <c r="X54" s="32"/>
      <c r="Y54" s="39"/>
      <c r="Z54" s="39"/>
      <c r="AA54" s="39"/>
      <c r="AB54" s="32"/>
      <c r="AC54" s="32"/>
      <c r="AD54" s="32"/>
    </row>
  </sheetData>
  <phoneticPr fontId="4" type="noConversion"/>
  <pageMargins left="0.7" right="0.7" top="0.78740157499999996" bottom="0.78740157499999996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BR</vt:lpstr>
    </vt:vector>
  </TitlesOfParts>
  <Manager/>
  <Company/>
  <LinksUpToDate>false</LinksUpToDate>
  <SharedDoc>false</SharedDoc>
  <HyperlinkBase/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Up/Down Regulation</dc:title>
  <dc:subject/>
  <dc:creator>t</dc:creator>
  <cp:keywords/>
  <dc:description>Tracking insulin receptor up/down regulation, based on: "Die Logik meines Diabetes : [Insulinpumpen-Therapiewissen; Behandlung diabetischer Fußleiden; 30Jahre Erfahrung als Handbuch] / Bernhard Teupe. "</dc:description>
  <cp:lastModifiedBy>t</cp:lastModifiedBy>
  <cp:lastPrinted>2017-10-26T17:03:19Z</cp:lastPrinted>
  <dcterms:created xsi:type="dcterms:W3CDTF">2017-07-03T00:27:58Z</dcterms:created>
  <dcterms:modified xsi:type="dcterms:W3CDTF">2019-03-09T11:29:36Z</dcterms:modified>
  <cp:category/>
</cp:coreProperties>
</file>