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H-CDR\EXCEL\"/>
    </mc:Choice>
  </mc:AlternateContent>
  <xr:revisionPtr revIDLastSave="0" documentId="13_ncr:1_{BAB5E2CF-503B-4EF7-ACBE-6F888CA14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C19" i="1"/>
  <c r="C20" i="1"/>
  <c r="C21" i="1"/>
  <c r="C18" i="1"/>
  <c r="B18" i="1"/>
  <c r="B19" i="1"/>
  <c r="B20" i="1"/>
  <c r="B21" i="1"/>
  <c r="I4" i="1"/>
  <c r="I5" i="1"/>
  <c r="I6" i="1"/>
  <c r="I7" i="1"/>
  <c r="I8" i="1"/>
  <c r="I9" i="1"/>
  <c r="I10" i="1"/>
  <c r="I3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<sst xmlns="http://schemas.openxmlformats.org/spreadsheetml/2006/main" count="53" uniqueCount="42">
  <si>
    <t>STT</t>
  </si>
  <si>
    <t>Mã VPP</t>
  </si>
  <si>
    <t>Ngày mua</t>
  </si>
  <si>
    <t>Tên ĐV
sử dụng</t>
  </si>
  <si>
    <t>Tên VPP</t>
  </si>
  <si>
    <t>Số lượng mua</t>
  </si>
  <si>
    <t>Đơn giá</t>
  </si>
  <si>
    <t>Thành tiền</t>
  </si>
  <si>
    <t>P4DT01</t>
  </si>
  <si>
    <t>P4DT02</t>
  </si>
  <si>
    <t>CPDT02</t>
  </si>
  <si>
    <t>P5KT02</t>
  </si>
  <si>
    <t>P4HC01</t>
  </si>
  <si>
    <t>CPHC02</t>
  </si>
  <si>
    <t>BCDT11</t>
  </si>
  <si>
    <t>BCHC11</t>
  </si>
  <si>
    <t>22/06/2019</t>
  </si>
  <si>
    <t>17/01/2019</t>
  </si>
  <si>
    <t>17/07/2019</t>
  </si>
  <si>
    <t>13/08/2019</t>
  </si>
  <si>
    <t>TÌNH HÌNH SỬ DỤNG VĂN PHÒNG PHẨM NĂM 2019</t>
  </si>
  <si>
    <t>BẢNG 1</t>
  </si>
  <si>
    <t>Mã số</t>
  </si>
  <si>
    <t>DT</t>
  </si>
  <si>
    <t>KT</t>
  </si>
  <si>
    <t>HC</t>
  </si>
  <si>
    <t>P.Đào Tạo</t>
  </si>
  <si>
    <t>P. Kế toán</t>
  </si>
  <si>
    <t>p.Hành chính</t>
  </si>
  <si>
    <t>BẢNG 2</t>
  </si>
  <si>
    <t>Loại 1</t>
  </si>
  <si>
    <t>Loại 2</t>
  </si>
  <si>
    <t>P4</t>
  </si>
  <si>
    <t>P5</t>
  </si>
  <si>
    <t>CP</t>
  </si>
  <si>
    <t>BC</t>
  </si>
  <si>
    <t>Giấy  in A4</t>
  </si>
  <si>
    <t>Giấy  in A5</t>
  </si>
  <si>
    <t>Hộp mực</t>
  </si>
  <si>
    <t>Kẹp bướm</t>
  </si>
  <si>
    <t>THỐNG KÊ SỐ LƯỢNG THEO ĐƠN VỊ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</si>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</sst>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0" fillId="0" borderId="1" xfId="0" applyNumberFormat="1" applyBorder="1"/>
    <xf numFmtId="0" fontId="1" fillId="0" borderId="0" xfId="0" applyFont="1"/>
    <xf numFmtId="14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O2" sqref="O2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1.77734375" customWidth="1"/>
    <col min="4" max="4" width="12.21875" bestFit="1" customWidth="1"/>
    <col min="5" max="5" width="10.109375" customWidth="1"/>
    <col min="6" max="6" width="12.88671875" bestFit="1" customWidth="1"/>
    <col min="7" max="7" width="9.44140625" bestFit="1" customWidth="1"/>
    <col min="8" max="9" width="15.109375" bestFit="1" customWidth="1"/>
  </cols>
  <sheetData>
    <row r="1" spans="1:9" ht="30" customHeight="1" x14ac:dyDescent="0.3">
      <c r="A1" s="9" t="s">
        <v>20</v>
      </c>
      <c r="B1" s="10"/>
      <c r="C1" s="10"/>
      <c r="D1" s="10"/>
      <c r="E1" s="10"/>
      <c r="F1" s="10"/>
      <c r="G1" s="10"/>
      <c r="H1" s="11"/>
    </row>
    <row r="2" spans="1:9" ht="28.8" x14ac:dyDescent="0.3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41</v>
      </c>
    </row>
    <row r="3" spans="1:9" x14ac:dyDescent="0.3">
      <c r="A3" s="1">
        <v>1</v>
      </c>
      <c r="B3" s="1" t="s">
        <v>8</v>
      </c>
      <c r="C3" s="8" t="s">
        <v>16</v>
      </c>
      <c r="D3" s="1" t="str">
        <f>HLOOKUP(MID(B3,3,2),$B$13:$D$14,2,FALSE)</f>
        <v>P.Đào Tạo</v>
      </c>
      <c r="E3" s="1" t="str">
        <f>VLOOKUP(MID(B3,1,2),$F$15:$G$18,2,FALSE)</f>
        <v>Giấy  in A4</v>
      </c>
      <c r="F3" s="1">
        <v>15</v>
      </c>
      <c r="G3" s="6">
        <f>IF(MID(B3,6,1)="1",VLOOKUP(LEFT(B3,2), $F$15:$I$18,3,FALSE),VLOOKUP(LEFT(B3,2), $F$15:$I$18,4,FALSE))</f>
        <v>85000</v>
      </c>
      <c r="H3" s="6">
        <f>IF(RIGHT(B3,1)="1",F3*G3*1.05, F3*G3)</f>
        <v>1338750</v>
      </c>
      <c r="I3" s="1" t="str">
        <f>IF(CONCATENATE(LEFT(B3,1),RIGHT(B3,1))="P1","PaperOne",IF(CONCATENATE(LEFT(B3,1),RIGHT(B3,1))="P2","Excel",""))</f>
        <v>PaperOne</v>
      </c>
    </row>
    <row r="4" spans="1:9" x14ac:dyDescent="0.3">
      <c r="A4" s="1">
        <v>2</v>
      </c>
      <c r="B4" s="1" t="s">
        <v>10</v>
      </c>
      <c r="C4" s="8">
        <v>43654</v>
      </c>
      <c r="D4" s="1" t="str">
        <f t="shared" ref="D4:D10" si="0">HLOOKUP(MID(B4,3,2),$B$13:$D$14,2,FALSE)</f>
        <v>P.Đào Tạo</v>
      </c>
      <c r="E4" s="1" t="str">
        <f t="shared" ref="E4:E10" si="1">VLOOKUP(MID(B4,1,2),$F$15:$G$18,2,FALSE)</f>
        <v>Hộp mực</v>
      </c>
      <c r="F4" s="1">
        <v>10</v>
      </c>
      <c r="G4" s="6">
        <f t="shared" ref="G4:G10" si="2">IF(MID(B4,6,1)="1",VLOOKUP(LEFT(B4,2), $F$15:$I$18,3,FALSE),VLOOKUP(LEFT(B4,2), $F$15:$I$18,4,FALSE))</f>
        <v>365000</v>
      </c>
      <c r="H4" s="6">
        <f t="shared" ref="H4:H10" si="3">IF(RIGHT(B4,1)="1",F4*G4*1.05, F4*G4)</f>
        <v>3650000</v>
      </c>
      <c r="I4" s="1" t="str">
        <f t="shared" ref="I4:I10" si="4">IF(CONCATENATE(LEFT(B4,1),RIGHT(B4,1))="P1","PaperOne",IF(CONCATENATE(LEFT(B4,1),RIGHT(B4,1))="P2","Excel",""))</f>
        <v/>
      </c>
    </row>
    <row r="5" spans="1:9" x14ac:dyDescent="0.3">
      <c r="A5" s="1">
        <v>3</v>
      </c>
      <c r="B5" s="1" t="s">
        <v>11</v>
      </c>
      <c r="C5" s="8">
        <v>43711</v>
      </c>
      <c r="D5" s="1" t="str">
        <f t="shared" si="0"/>
        <v>P. Kế toán</v>
      </c>
      <c r="E5" s="1" t="str">
        <f t="shared" si="1"/>
        <v>Giấy  in A5</v>
      </c>
      <c r="F5" s="1">
        <v>30</v>
      </c>
      <c r="G5" s="6">
        <f t="shared" si="2"/>
        <v>65000</v>
      </c>
      <c r="H5" s="6">
        <f t="shared" si="3"/>
        <v>1950000</v>
      </c>
      <c r="I5" s="1" t="str">
        <f t="shared" si="4"/>
        <v>Excel</v>
      </c>
    </row>
    <row r="6" spans="1:9" x14ac:dyDescent="0.3">
      <c r="A6" s="1">
        <v>4</v>
      </c>
      <c r="B6" s="1" t="s">
        <v>12</v>
      </c>
      <c r="C6" s="8" t="s">
        <v>17</v>
      </c>
      <c r="D6" s="1" t="str">
        <f t="shared" si="0"/>
        <v>p.Hành chính</v>
      </c>
      <c r="E6" s="1" t="str">
        <f t="shared" si="1"/>
        <v>Giấy  in A4</v>
      </c>
      <c r="F6" s="1">
        <v>50</v>
      </c>
      <c r="G6" s="6">
        <f t="shared" si="2"/>
        <v>85000</v>
      </c>
      <c r="H6" s="6">
        <f t="shared" si="3"/>
        <v>4462500</v>
      </c>
      <c r="I6" s="1" t="str">
        <f t="shared" si="4"/>
        <v>PaperOne</v>
      </c>
    </row>
    <row r="7" spans="1:9" x14ac:dyDescent="0.3">
      <c r="A7" s="1">
        <v>5</v>
      </c>
      <c r="B7" s="1" t="s">
        <v>13</v>
      </c>
      <c r="C7" s="8">
        <v>43650</v>
      </c>
      <c r="D7" s="1" t="str">
        <f t="shared" si="0"/>
        <v>p.Hành chính</v>
      </c>
      <c r="E7" s="1" t="str">
        <f t="shared" si="1"/>
        <v>Hộp mực</v>
      </c>
      <c r="F7" s="1">
        <v>5</v>
      </c>
      <c r="G7" s="6">
        <f t="shared" si="2"/>
        <v>365000</v>
      </c>
      <c r="H7" s="6">
        <f t="shared" si="3"/>
        <v>1825000</v>
      </c>
      <c r="I7" s="1" t="str">
        <f t="shared" si="4"/>
        <v/>
      </c>
    </row>
    <row r="8" spans="1:9" x14ac:dyDescent="0.3">
      <c r="A8" s="1">
        <v>6</v>
      </c>
      <c r="B8" s="1" t="s">
        <v>9</v>
      </c>
      <c r="C8" s="8" t="s">
        <v>18</v>
      </c>
      <c r="D8" s="1" t="str">
        <f t="shared" si="0"/>
        <v>P.Đào Tạo</v>
      </c>
      <c r="E8" s="1" t="str">
        <f t="shared" si="1"/>
        <v>Giấy  in A4</v>
      </c>
      <c r="F8" s="1">
        <v>85</v>
      </c>
      <c r="G8" s="6">
        <f t="shared" si="2"/>
        <v>95000</v>
      </c>
      <c r="H8" s="6">
        <f t="shared" si="3"/>
        <v>8075000</v>
      </c>
      <c r="I8" s="1" t="str">
        <f t="shared" si="4"/>
        <v>Excel</v>
      </c>
    </row>
    <row r="9" spans="1:9" x14ac:dyDescent="0.3">
      <c r="A9" s="1">
        <v>7</v>
      </c>
      <c r="B9" s="1" t="s">
        <v>14</v>
      </c>
      <c r="C9" s="8">
        <v>43771</v>
      </c>
      <c r="D9" s="1" t="str">
        <f t="shared" si="0"/>
        <v>P.Đào Tạo</v>
      </c>
      <c r="E9" s="1" t="str">
        <f t="shared" si="1"/>
        <v>Kẹp bướm</v>
      </c>
      <c r="F9" s="1">
        <v>100</v>
      </c>
      <c r="G9" s="6">
        <f t="shared" si="2"/>
        <v>7000</v>
      </c>
      <c r="H9" s="6">
        <f t="shared" si="3"/>
        <v>735000</v>
      </c>
      <c r="I9" s="1" t="str">
        <f t="shared" si="4"/>
        <v/>
      </c>
    </row>
    <row r="10" spans="1:9" x14ac:dyDescent="0.3">
      <c r="A10" s="1">
        <v>8</v>
      </c>
      <c r="B10" s="1" t="s">
        <v>15</v>
      </c>
      <c r="C10" s="8" t="s">
        <v>19</v>
      </c>
      <c r="D10" s="1" t="str">
        <f t="shared" si="0"/>
        <v>p.Hành chính</v>
      </c>
      <c r="E10" s="1" t="str">
        <f t="shared" si="1"/>
        <v>Kẹp bướm</v>
      </c>
      <c r="F10" s="1">
        <v>80</v>
      </c>
      <c r="G10" s="6">
        <f t="shared" si="2"/>
        <v>7000</v>
      </c>
      <c r="H10" s="6">
        <f t="shared" si="3"/>
        <v>588000</v>
      </c>
      <c r="I10" s="1" t="str">
        <f t="shared" si="4"/>
        <v/>
      </c>
    </row>
    <row r="12" spans="1:9" x14ac:dyDescent="0.3">
      <c r="A12" s="7" t="s">
        <v>21</v>
      </c>
      <c r="F12" s="7" t="s">
        <v>29</v>
      </c>
    </row>
    <row r="13" spans="1:9" x14ac:dyDescent="0.3">
      <c r="A13" s="2" t="s">
        <v>22</v>
      </c>
      <c r="B13" s="2" t="s">
        <v>23</v>
      </c>
      <c r="C13" s="2" t="s">
        <v>24</v>
      </c>
      <c r="D13" s="2" t="s">
        <v>25</v>
      </c>
      <c r="F13" s="13" t="s">
        <v>22</v>
      </c>
      <c r="G13" s="13" t="s">
        <v>4</v>
      </c>
      <c r="H13" s="12" t="s">
        <v>6</v>
      </c>
      <c r="I13" s="12"/>
    </row>
    <row r="14" spans="1:9" ht="28.8" x14ac:dyDescent="0.3">
      <c r="A14" s="4" t="s">
        <v>3</v>
      </c>
      <c r="B14" s="1" t="s">
        <v>26</v>
      </c>
      <c r="C14" s="1" t="s">
        <v>27</v>
      </c>
      <c r="D14" s="1" t="s">
        <v>28</v>
      </c>
      <c r="F14" s="13"/>
      <c r="G14" s="13"/>
      <c r="H14" s="2" t="s">
        <v>30</v>
      </c>
      <c r="I14" s="2" t="s">
        <v>31</v>
      </c>
    </row>
    <row r="15" spans="1:9" x14ac:dyDescent="0.3">
      <c r="F15" s="5" t="s">
        <v>32</v>
      </c>
      <c r="G15" s="1" t="s">
        <v>36</v>
      </c>
      <c r="H15" s="6">
        <v>85000</v>
      </c>
      <c r="I15" s="6">
        <v>95000</v>
      </c>
    </row>
    <row r="16" spans="1:9" ht="21" customHeight="1" x14ac:dyDescent="0.3">
      <c r="A16" s="14" t="s">
        <v>40</v>
      </c>
      <c r="B16" s="14"/>
      <c r="C16" s="14"/>
      <c r="D16" s="14"/>
      <c r="F16" s="5" t="s">
        <v>33</v>
      </c>
      <c r="G16" s="1" t="s">
        <v>37</v>
      </c>
      <c r="H16" s="6">
        <v>55000</v>
      </c>
      <c r="I16" s="6">
        <v>65000</v>
      </c>
    </row>
    <row r="17" spans="1:9" x14ac:dyDescent="0.3">
      <c r="A17" s="2"/>
      <c r="B17" s="2" t="s">
        <v>26</v>
      </c>
      <c r="C17" s="2" t="s">
        <v>27</v>
      </c>
      <c r="D17" s="2" t="s">
        <v>28</v>
      </c>
      <c r="F17" s="5" t="s">
        <v>34</v>
      </c>
      <c r="G17" s="1" t="s">
        <v>38</v>
      </c>
      <c r="H17" s="6">
        <v>325000</v>
      </c>
      <c r="I17" s="6">
        <v>365000</v>
      </c>
    </row>
    <row r="18" spans="1:9" x14ac:dyDescent="0.3">
      <c r="A18" s="5" t="s">
        <v>36</v>
      </c>
      <c r="B18" s="1">
        <f>SUMIFS($F$3:$F$10,$E$3:$E$10,A18,$D$3:$D$10,$B$17)</f>
        <v>100</v>
      </c>
      <c r="C18" s="1">
        <f>SUMIFS($F$3:$F$10,$E$3:$E$10,A18,$D$3:$D$10,$C$17)</f>
        <v>0</v>
      </c>
      <c r="D18" s="1">
        <f>SUMIFS($F$3:$F$10,$E$3:$E$10,A18,$D$3:$D$10,$D$17)</f>
        <v>50</v>
      </c>
      <c r="F18" s="5" t="s">
        <v>35</v>
      </c>
      <c r="G18" s="1" t="s">
        <v>39</v>
      </c>
      <c r="H18" s="6">
        <v>7000</v>
      </c>
      <c r="I18" s="6">
        <v>9000</v>
      </c>
    </row>
    <row r="19" spans="1:9" x14ac:dyDescent="0.3">
      <c r="A19" s="5" t="s">
        <v>37</v>
      </c>
      <c r="B19" s="1">
        <f t="shared" ref="B19:B21" si="5">SUMIFS($F$3:$F$10,$E$3:$E$10,A19,$D$3:$D$10,$B$17)</f>
        <v>0</v>
      </c>
      <c r="C19" s="1">
        <f t="shared" ref="C19:C21" si="6">SUMIFS($F$3:$F$10,$E$3:$E$10,A19,$D$3:$D$10,$C$17)</f>
        <v>30</v>
      </c>
      <c r="D19" s="1">
        <f t="shared" ref="D19:D21" si="7">SUMIFS($F$3:$F$10,$E$3:$E$10,A19,$D$3:$D$10,$D$17)</f>
        <v>0</v>
      </c>
    </row>
    <row r="20" spans="1:9" x14ac:dyDescent="0.3">
      <c r="A20" s="5" t="s">
        <v>38</v>
      </c>
      <c r="B20" s="1">
        <f t="shared" si="5"/>
        <v>10</v>
      </c>
      <c r="C20" s="1">
        <f t="shared" si="6"/>
        <v>0</v>
      </c>
      <c r="D20" s="1">
        <f t="shared" si="7"/>
        <v>5</v>
      </c>
    </row>
    <row r="21" spans="1:9" x14ac:dyDescent="0.3">
      <c r="A21" s="5" t="s">
        <v>39</v>
      </c>
      <c r="B21" s="1">
        <f t="shared" si="5"/>
        <v>100</v>
      </c>
      <c r="C21" s="1">
        <f t="shared" si="6"/>
        <v>0</v>
      </c>
      <c r="D21" s="1">
        <f t="shared" si="7"/>
        <v>80</v>
      </c>
    </row>
  </sheetData>
  <mergeCells count="5">
    <mergeCell ref="A1:H1"/>
    <mergeCell ref="H13:I13"/>
    <mergeCell ref="G13:G14"/>
    <mergeCell ref="F13:F14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BaoAn</dc:creator>
  <cp:lastModifiedBy>bao an</cp:lastModifiedBy>
  <dcterms:created xsi:type="dcterms:W3CDTF">2015-06-05T18:17:20Z</dcterms:created>
  <dcterms:modified xsi:type="dcterms:W3CDTF">2023-12-28T07:41:28Z</dcterms:modified>
</cp:coreProperties>
</file>