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8_{807DE415-F5FA-482C-9D73-5EFA1A8600A5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report_date" sheetId="10" r:id="rId1"/>
    <sheet name="Equity" sheetId="13" r:id="rId2"/>
    <sheet name="Sheet1" sheetId="16" r:id="rId3"/>
    <sheet name="Cash" sheetId="14" r:id="rId4"/>
    <sheet name="Bonds" sheetId="15" r:id="rId5"/>
    <sheet name="meta_data" sheetId="12" r:id="rId6"/>
  </sheets>
  <definedNames>
    <definedName name="report_date">report_date!$A$2</definedName>
    <definedName name="SpreadsheetBuilder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5" l="1" a="1"/>
  <c r="O7" i="15"/>
  <c r="M146" i="13"/>
  <c r="M145" i="13"/>
  <c r="M133" i="13"/>
  <c r="M132" i="13"/>
  <c r="B165" i="15"/>
  <c r="A2" i="10" l="1"/>
  <c r="H13" i="15" a="1"/>
  <c r="F13" i="15" a="1"/>
  <c r="F14" i="15" a="1"/>
  <c r="H14" i="15" a="1"/>
  <c r="G14" i="15" a="1"/>
  <c r="F36" i="15" a="1"/>
  <c r="F35" i="15" a="1"/>
  <c r="E128" i="13" a="1"/>
  <c r="G124" i="15" a="1"/>
  <c r="E151" i="13" a="1"/>
  <c r="G114" i="15" a="1"/>
  <c r="F78" i="15" a="1"/>
  <c r="E70" i="13" a="1"/>
  <c r="E102" i="13" a="1"/>
  <c r="K100" i="13" a="1"/>
  <c r="H39" i="13" a="1"/>
  <c r="H40" i="13" a="1"/>
  <c r="K73" i="13" a="1"/>
  <c r="I54" i="13" a="1"/>
  <c r="G119" i="15" a="1"/>
  <c r="F21" i="15" a="1"/>
  <c r="F17" i="15" a="1"/>
  <c r="E80" i="13" a="1"/>
  <c r="H96" i="13" a="1"/>
  <c r="L82" i="13" a="1"/>
  <c r="E8" i="13" a="1"/>
  <c r="E10" i="13" a="1"/>
  <c r="E61" i="13" a="1"/>
  <c r="E105" i="13" a="1"/>
  <c r="H107" i="13" a="1"/>
  <c r="H83" i="15" a="1"/>
  <c r="H27" i="13" a="1"/>
  <c r="I76" i="13" a="1"/>
  <c r="J41" i="13" a="1"/>
  <c r="G17" i="12" a="1"/>
  <c r="I60" i="13" a="1"/>
  <c r="F124" i="15" a="1"/>
  <c r="H135" i="15" a="1"/>
  <c r="K65" i="13" a="1"/>
  <c r="E67" i="13" a="1"/>
  <c r="J77" i="13" a="1"/>
  <c r="I109" i="13" a="1"/>
  <c r="E147" i="13" a="1"/>
  <c r="E130" i="13" a="1"/>
  <c r="H114" i="15" a="1"/>
  <c r="E3" i="13" a="1"/>
  <c r="H72" i="15" a="1"/>
  <c r="F137" i="15" a="1"/>
  <c r="F123" i="15" a="1"/>
  <c r="E33" i="13" a="1"/>
  <c r="H79" i="15" a="1"/>
  <c r="E103" i="13" a="1"/>
  <c r="K70" i="13" a="1"/>
  <c r="F32" i="13" a="1"/>
  <c r="D15" i="12" a="1"/>
  <c r="F15" i="12" a="1"/>
  <c r="F119" i="15" a="1"/>
  <c r="J85" i="13" a="1"/>
  <c r="K120" i="13" a="1"/>
  <c r="E43" i="13" a="1"/>
  <c r="K46" i="13" a="1"/>
  <c r="G13" i="15" a="1"/>
  <c r="H48" i="13" a="1"/>
  <c r="J139" i="13" a="1"/>
  <c r="G5" i="12" a="1"/>
  <c r="F116" i="13" a="1"/>
  <c r="L20" i="13" a="1"/>
  <c r="H59" i="13" a="1"/>
  <c r="G90" i="15" a="1"/>
  <c r="F45" i="15" a="1"/>
  <c r="H19" i="15" a="1"/>
  <c r="E113" i="13" a="1"/>
  <c r="K30" i="13" a="1"/>
  <c r="E34" i="13" a="1"/>
  <c r="L49" i="13" a="1"/>
  <c r="J19" i="13" a="1"/>
  <c r="K57" i="13" a="1"/>
  <c r="F9" i="13" a="1"/>
  <c r="K61" i="13" a="1"/>
  <c r="G81" i="15" a="1"/>
  <c r="J27" i="13" a="1"/>
  <c r="I100" i="13" a="1"/>
  <c r="E110" i="13" a="1"/>
  <c r="G10" i="15" a="1"/>
  <c r="G102" i="15" a="1"/>
  <c r="H24" i="15" a="1"/>
  <c r="G74" i="15" a="1"/>
  <c r="E52" i="13" a="1"/>
  <c r="H11" i="15" a="1"/>
  <c r="F35" i="13" a="1"/>
  <c r="H85" i="13" a="1"/>
  <c r="G123" i="15" a="1"/>
  <c r="H25" i="13" a="1"/>
  <c r="K8" i="13" a="1"/>
  <c r="D7" i="12" a="1"/>
  <c r="F7" i="12" a="1"/>
  <c r="L136" i="13" a="1"/>
  <c r="J57" i="13" a="1"/>
  <c r="H67" i="15" a="1"/>
  <c r="F127" i="13" a="1"/>
  <c r="H18" i="15" a="1"/>
  <c r="J89" i="13" a="1"/>
  <c r="H109" i="15" a="1"/>
  <c r="K9" i="13" a="1"/>
  <c r="E139" i="13" a="1"/>
  <c r="F55" i="13" a="1"/>
  <c r="F58" i="13" a="1"/>
  <c r="L54" i="13" a="1"/>
  <c r="E68" i="13" a="1"/>
  <c r="L96" i="13" a="1"/>
  <c r="E28" i="13" a="1"/>
  <c r="E135" i="13" a="1"/>
  <c r="J66" i="13" a="1"/>
  <c r="J61" i="13" a="1"/>
  <c r="E136" i="13" a="1"/>
  <c r="L89" i="13" a="1"/>
  <c r="E124" i="13" a="1"/>
  <c r="L59" i="13" a="1"/>
  <c r="L7" i="13" a="1"/>
  <c r="F65" i="15" a="1"/>
  <c r="L101" i="13" a="1"/>
  <c r="H80" i="15" a="1"/>
  <c r="G91" i="15" a="1"/>
  <c r="G89" i="15" a="1"/>
  <c r="F117" i="13" a="1"/>
  <c r="E41" i="13" a="1"/>
  <c r="E142" i="13" a="1"/>
  <c r="K144" i="13" a="1"/>
  <c r="L55" i="13" a="1"/>
  <c r="F3" i="13" a="1"/>
  <c r="I96" i="13" a="1"/>
  <c r="F118" i="13" a="1"/>
  <c r="K84" i="13" a="1"/>
  <c r="L124" i="13" a="1"/>
  <c r="H81" i="15" a="1"/>
  <c r="H66" i="15" a="1"/>
  <c r="F86" i="13" a="1"/>
  <c r="L142" i="13" a="1"/>
  <c r="G21" i="12" a="1"/>
  <c r="H15" i="15" a="1"/>
  <c r="F20" i="15" a="1"/>
  <c r="E108" i="13" a="1"/>
  <c r="F68" i="13" a="1"/>
  <c r="G75" i="15" a="1"/>
  <c r="K48" i="13" a="1"/>
  <c r="E6" i="13" a="1"/>
  <c r="E138" i="13" a="1"/>
  <c r="L99" i="13" a="1"/>
  <c r="H53" i="15" a="1"/>
  <c r="J128" i="13" a="1"/>
  <c r="K38" i="13" a="1"/>
  <c r="F22" i="15" a="1"/>
  <c r="H37" i="15" a="1"/>
  <c r="J49" i="13" a="1"/>
  <c r="E23" i="13" a="1"/>
  <c r="E134" i="13" a="1"/>
  <c r="E93" i="13" a="1"/>
  <c r="J39" i="13" a="1"/>
  <c r="J40" i="13" a="1"/>
  <c r="J75" i="13" a="1"/>
  <c r="K16" i="13" a="1"/>
  <c r="F143" i="13" a="1"/>
  <c r="L48" i="13" a="1"/>
  <c r="H124" i="13" a="1"/>
  <c r="L105" i="13" a="1"/>
  <c r="E58" i="13" a="1"/>
  <c r="G19" i="12" a="1"/>
  <c r="K143" i="13" a="1"/>
  <c r="F85" i="15" a="1"/>
  <c r="I27" i="13" a="1"/>
  <c r="H94" i="15" a="1"/>
  <c r="D19" i="12" a="1"/>
  <c r="F19" i="12" a="1"/>
  <c r="G46" i="15" a="1"/>
  <c r="L131" i="13" a="1"/>
  <c r="L143" i="13" a="1"/>
  <c r="E149" i="13" a="1"/>
  <c r="L37" i="13" a="1"/>
  <c r="I114" i="13" a="1"/>
  <c r="I52" i="13" a="1"/>
  <c r="I12" i="13" a="1"/>
  <c r="H44" i="15" a="1"/>
  <c r="K138" i="13" a="1"/>
  <c r="G126" i="15" a="1"/>
  <c r="H49" i="15" a="1"/>
  <c r="F74" i="15" a="1"/>
  <c r="H139" i="15" a="1"/>
  <c r="I73" i="13" a="1"/>
  <c r="K35" i="13" a="1"/>
  <c r="E117" i="13" a="1"/>
  <c r="E62" i="13" a="1"/>
  <c r="G14" i="12" a="1"/>
  <c r="J82" i="13" a="1"/>
  <c r="H103" i="15" a="1"/>
  <c r="H97" i="13" a="1"/>
  <c r="L8" i="13" a="1"/>
  <c r="F37" i="15" a="1"/>
  <c r="H23" i="15" a="1"/>
  <c r="G19" i="15" a="1"/>
  <c r="F24" i="13" a="1"/>
  <c r="E86" i="13" a="1"/>
  <c r="E126" i="13" a="1"/>
  <c r="F66" i="13" a="1"/>
  <c r="F84" i="15" a="1"/>
  <c r="E9" i="13" a="1"/>
  <c r="I129" i="13" a="1"/>
  <c r="L65" i="13" a="1"/>
  <c r="E79" i="13" a="1"/>
  <c r="J38" i="13" a="1"/>
  <c r="H33" i="13" a="1"/>
  <c r="L12" i="13" a="1"/>
  <c r="I98" i="13" a="1"/>
  <c r="E148" i="13" a="1"/>
  <c r="G78" i="15" a="1"/>
  <c r="I46" i="13" a="1"/>
  <c r="L153" i="13" a="1"/>
  <c r="L154" i="13" a="1"/>
  <c r="E5" i="12" a="1"/>
  <c r="I69" i="13" a="1"/>
  <c r="J29" i="13" a="1"/>
  <c r="H90" i="15" a="1"/>
  <c r="J92" i="13" a="1"/>
  <c r="H31" i="13" a="1"/>
  <c r="L13" i="13" a="1"/>
  <c r="L137" i="13" a="1"/>
  <c r="F63" i="13" a="1"/>
  <c r="H148" i="13" a="1"/>
  <c r="J141" i="13" a="1"/>
  <c r="E99" i="13" a="1"/>
  <c r="H69" i="13" a="1"/>
  <c r="K126" i="13" a="1"/>
  <c r="F135" i="13" a="1"/>
  <c r="I81" i="13" a="1"/>
  <c r="D5" i="12" a="1"/>
  <c r="F5" i="12" a="1"/>
  <c r="H77" i="13" a="1"/>
  <c r="F97" i="13" a="1"/>
  <c r="F126" i="13" a="1"/>
  <c r="I131" i="13" a="1"/>
  <c r="H26" i="15" a="1"/>
  <c r="I30" i="13" a="1"/>
  <c r="G27" i="15" a="1"/>
  <c r="K112" i="13" a="1"/>
  <c r="J143" i="13" a="1"/>
  <c r="D10" i="12" a="1"/>
  <c r="F10" i="12" a="1"/>
  <c r="E27" i="13" a="1"/>
  <c r="L35" i="13" a="1"/>
  <c r="G45" i="15" a="1"/>
  <c r="L100" i="13" a="1"/>
  <c r="H48" i="15" a="1"/>
  <c r="I74" i="13" a="1"/>
  <c r="H73" i="13" a="1"/>
  <c r="F54" i="13" a="1"/>
  <c r="K85" i="13" a="1"/>
  <c r="H128" i="13" a="1"/>
  <c r="J52" i="13" a="1"/>
  <c r="L57" i="13" a="1"/>
  <c r="G103" i="15" a="1"/>
  <c r="H9" i="15" a="1"/>
  <c r="F94" i="15" a="1"/>
  <c r="F56" i="13" a="1"/>
  <c r="G65" i="15" a="1"/>
  <c r="K80" i="13" a="1"/>
  <c r="F48" i="15" a="1"/>
  <c r="G10" i="12" a="1"/>
  <c r="E55" i="13" a="1"/>
  <c r="J6" i="13" a="1"/>
  <c r="F27" i="15" a="1"/>
  <c r="I102" i="13" a="1"/>
  <c r="H105" i="13" a="1"/>
  <c r="F50" i="13" a="1"/>
  <c r="J104" i="13" a="1"/>
  <c r="G8" i="12" a="1"/>
  <c r="F66" i="15" a="1"/>
  <c r="F8" i="15" a="1"/>
  <c r="G98" i="15" a="1"/>
  <c r="J84" i="13" a="1"/>
  <c r="E153" i="13" a="1"/>
  <c r="E154" i="13" a="1"/>
  <c r="E97" i="13" a="1"/>
  <c r="G110" i="15" a="1"/>
  <c r="K91" i="13" a="1"/>
  <c r="F4" i="15" a="1"/>
  <c r="F28" i="13" a="1"/>
  <c r="H23" i="13" a="1"/>
  <c r="I107" i="13" a="1"/>
  <c r="F96" i="13" a="1"/>
  <c r="F55" i="15" a="1"/>
  <c r="I45" i="13" a="1"/>
  <c r="J155" i="13" a="1"/>
  <c r="H87" i="15" a="1"/>
  <c r="I144" i="13" a="1"/>
  <c r="F96" i="15" a="1"/>
  <c r="F34" i="15" a="1"/>
  <c r="E14" i="13" a="1"/>
  <c r="E69" i="13" a="1"/>
  <c r="H74" i="13" a="1"/>
  <c r="L120" i="13" a="1"/>
  <c r="E18" i="12" a="1"/>
  <c r="I77" i="13" a="1"/>
  <c r="F126" i="15" a="1"/>
  <c r="I130" i="13" a="1"/>
  <c r="G37" i="15" a="1"/>
  <c r="L103" i="13" a="1"/>
  <c r="K96" i="13" a="1"/>
  <c r="E19" i="13" a="1"/>
  <c r="E95" i="13" a="1"/>
  <c r="F52" i="15" a="1"/>
  <c r="E5" i="13" a="1"/>
  <c r="H134" i="15" a="1"/>
  <c r="E63" i="13" a="1"/>
  <c r="J101" i="13" a="1"/>
  <c r="G22" i="12" a="1"/>
  <c r="L27" i="13" a="1"/>
  <c r="I88" i="13" a="1"/>
  <c r="K49" i="13" a="1"/>
  <c r="F28" i="15" a="1"/>
  <c r="H61" i="13" a="1"/>
  <c r="E127" i="13" a="1"/>
  <c r="H38" i="15" a="1"/>
  <c r="F79" i="15" a="1"/>
  <c r="E114" i="13" a="1"/>
  <c r="F79" i="13" a="1"/>
  <c r="F48" i="13" a="1"/>
  <c r="E106" i="13" a="1"/>
  <c r="I19" i="13" a="1"/>
  <c r="I38" i="13" a="1"/>
  <c r="G95" i="15" a="1"/>
  <c r="J37" i="13" a="1"/>
  <c r="J36" i="13" a="1"/>
  <c r="E25" i="13" a="1"/>
  <c r="F142" i="13" a="1"/>
  <c r="L87" i="13" a="1"/>
  <c r="H106" i="13" a="1"/>
  <c r="I148" i="13" a="1"/>
  <c r="L118" i="13" a="1"/>
  <c r="I57" i="13" a="1"/>
  <c r="D21" i="12" a="1"/>
  <c r="F21" i="12" a="1"/>
  <c r="I10" i="13" a="1"/>
  <c r="H65" i="15" a="1"/>
  <c r="I6" i="13" a="1"/>
  <c r="K22" i="13" a="1"/>
  <c r="E141" i="13" a="1"/>
  <c r="F112" i="13" a="1"/>
  <c r="I87" i="13" a="1"/>
  <c r="E118" i="13" a="1"/>
  <c r="E120" i="13" a="1"/>
  <c r="E107" i="13" a="1"/>
  <c r="L83" i="13" a="1"/>
  <c r="I28" i="13" a="1"/>
  <c r="I89" i="13" a="1"/>
  <c r="H125" i="13" a="1"/>
  <c r="F26" i="15" a="1"/>
  <c r="J54" i="13" a="1"/>
  <c r="G36" i="15" a="1"/>
  <c r="J34" i="13" a="1"/>
  <c r="G54" i="15" a="1"/>
  <c r="H36" i="13" a="1"/>
  <c r="F15" i="15" a="1"/>
  <c r="J131" i="13" a="1"/>
  <c r="E6" i="12" a="1"/>
  <c r="F27" i="13" a="1"/>
  <c r="L74" i="13" a="1"/>
  <c r="H46" i="13" a="1"/>
  <c r="F120" i="15" a="1"/>
  <c r="K19" i="13" a="1"/>
  <c r="E129" i="13" a="1"/>
  <c r="H55" i="15" a="1"/>
  <c r="L76" i="13" a="1"/>
  <c r="H35" i="13" a="1"/>
  <c r="F136" i="15" a="1"/>
  <c r="K136" i="13" a="1"/>
  <c r="H45" i="15" a="1"/>
  <c r="H17" i="15" a="1"/>
  <c r="I91" i="13" a="1"/>
  <c r="L86" i="13" a="1"/>
  <c r="F88" i="13" a="1"/>
  <c r="L41" i="13" a="1"/>
  <c r="I49" i="13" a="1"/>
  <c r="L16" i="13" a="1"/>
  <c r="L52" i="13" a="1"/>
  <c r="H20" i="13" a="1"/>
  <c r="I15" i="13" a="1"/>
  <c r="G15" i="12" a="1"/>
  <c r="F125" i="15" a="1"/>
  <c r="F21" i="13" a="1"/>
  <c r="F67" i="15" a="1"/>
  <c r="F25" i="13" a="1"/>
  <c r="F140" i="13" a="1"/>
  <c r="F121" i="15" a="1"/>
  <c r="E91" i="13" a="1"/>
  <c r="H102" i="15" a="1"/>
  <c r="F99" i="13" a="1"/>
  <c r="G20" i="15" a="1"/>
  <c r="F7" i="13" a="1"/>
  <c r="F75" i="13" a="1"/>
  <c r="K74" i="13" a="1"/>
  <c r="K155" i="13" a="1"/>
  <c r="L125" i="13" a="1"/>
  <c r="I70" i="13" a="1"/>
  <c r="J59" i="13" a="1"/>
  <c r="E83" i="13" a="1"/>
  <c r="F29" i="15" a="1"/>
  <c r="I61" i="13" a="1"/>
  <c r="F14" i="13" a="1"/>
  <c r="G104" i="15" a="1"/>
  <c r="F133" i="15" a="1"/>
  <c r="D6" i="12" a="1"/>
  <c r="F6" i="12" a="1"/>
  <c r="G49" i="15" a="1"/>
  <c r="K37" i="13" a="1"/>
  <c r="L30" i="13" a="1"/>
  <c r="H123" i="15" a="1"/>
  <c r="H95" i="13" a="1"/>
  <c r="K20" i="13" a="1"/>
  <c r="G38" i="15" a="1"/>
  <c r="H88" i="13" a="1"/>
  <c r="F95" i="13" a="1"/>
  <c r="H133" i="15" a="1"/>
  <c r="E76" i="13" a="1"/>
  <c r="H103" i="13" a="1"/>
  <c r="G108" i="15" a="1"/>
  <c r="F82" i="13" a="1"/>
  <c r="E137" i="13" a="1"/>
  <c r="F134" i="13" a="1"/>
  <c r="F81" i="15" a="1"/>
  <c r="J15" i="13" a="1"/>
  <c r="H74" i="15" a="1"/>
  <c r="H65" i="13" a="1"/>
  <c r="F115" i="15" a="1"/>
  <c r="I66" i="13" a="1"/>
  <c r="F114" i="13" a="1"/>
  <c r="E4" i="13" a="1"/>
  <c r="G2" i="12" a="1"/>
  <c r="J91" i="13" a="1"/>
  <c r="G76" i="15" a="1"/>
  <c r="E65" i="13" a="1"/>
  <c r="L140" i="13" a="1"/>
  <c r="E75" i="13" a="1"/>
  <c r="H51" i="13" a="1"/>
  <c r="H75" i="13" a="1"/>
  <c r="K88" i="13" a="1"/>
  <c r="H109" i="13" a="1"/>
  <c r="L23" i="13" a="1"/>
  <c r="K62" i="13" a="1"/>
  <c r="J45" i="13" a="1"/>
  <c r="F84" i="13" a="1"/>
  <c r="F80" i="13" a="1"/>
  <c r="I43" i="13" a="1"/>
  <c r="K68" i="13" a="1"/>
  <c r="H134" i="13" a="1"/>
  <c r="H18" i="13" a="1"/>
  <c r="K31" i="13" a="1"/>
  <c r="H20" i="15" a="1"/>
  <c r="D17" i="12" a="1"/>
  <c r="F17" i="12" a="1"/>
  <c r="J137" i="13" a="1"/>
  <c r="F137" i="13" a="1"/>
  <c r="I42" i="13" a="1"/>
  <c r="G34" i="15" a="1"/>
  <c r="E119" i="13" a="1"/>
  <c r="G25" i="15" a="1"/>
  <c r="I151" i="13" a="1"/>
  <c r="E12" i="12" a="1"/>
  <c r="H34" i="13" a="1"/>
  <c r="L117" i="13" a="1"/>
  <c r="F77" i="15" a="1"/>
  <c r="H46" i="15" a="1"/>
  <c r="F129" i="13" a="1"/>
  <c r="E7" i="12" a="1"/>
  <c r="H29" i="15" a="1"/>
  <c r="E35" i="13" a="1"/>
  <c r="I85" i="13" a="1"/>
  <c r="F138" i="15" a="1"/>
  <c r="E16" i="13" a="1"/>
  <c r="F123" i="13" a="1"/>
  <c r="K128" i="13" a="1"/>
  <c r="F33" i="15" a="1"/>
  <c r="F19" i="13" a="1"/>
  <c r="F32" i="15" a="1"/>
  <c r="J23" i="13" a="1"/>
  <c r="H125" i="15" a="1"/>
  <c r="I33" i="13" a="1"/>
  <c r="H124" i="15" a="1"/>
  <c r="H16" i="13" a="1"/>
  <c r="I82" i="13" a="1"/>
  <c r="F152" i="13" a="1"/>
  <c r="E4" i="12" a="1"/>
  <c r="J97" i="13" a="1"/>
  <c r="H80" i="13" a="1"/>
  <c r="J51" i="13" a="1"/>
  <c r="F2" i="13" a="1"/>
  <c r="J95" i="13" a="1"/>
  <c r="G136" i="15" a="1"/>
  <c r="I140" i="13" a="1"/>
  <c r="G9" i="15" a="1"/>
  <c r="H15" i="13" a="1"/>
  <c r="J100" i="13" a="1"/>
  <c r="E21" i="13" a="1"/>
  <c r="H126" i="15" a="1"/>
  <c r="H91" i="13" a="1"/>
  <c r="L66" i="13" a="1"/>
  <c r="G80" i="15" a="1"/>
  <c r="H120" i="15" a="1"/>
  <c r="H89" i="13" a="1"/>
  <c r="E14" i="12" a="1"/>
  <c r="H28" i="15" a="1"/>
  <c r="F91" i="15" a="1"/>
  <c r="K104" i="13" a="1"/>
  <c r="H19" i="13" a="1"/>
  <c r="H83" i="13" a="1"/>
  <c r="E19" i="12" a="1"/>
  <c r="E15" i="13" a="1"/>
  <c r="F11" i="15" a="1"/>
  <c r="H112" i="13" a="1"/>
  <c r="F7" i="15" a="1"/>
  <c r="K89" i="13" a="1"/>
  <c r="G48" i="15" a="1"/>
  <c r="G17" i="15" a="1"/>
  <c r="E36" i="13" a="1"/>
  <c r="L88" i="13" a="1"/>
  <c r="K87" i="13" a="1"/>
  <c r="D2" i="12" a="1"/>
  <c r="E2" i="12" a="1"/>
  <c r="F2" i="12" a="1"/>
  <c r="I112" i="13" a="1"/>
  <c r="H60" i="13" a="1"/>
  <c r="H101" i="13" a="1"/>
  <c r="F101" i="15" a="1"/>
  <c r="G22" i="15" a="1"/>
  <c r="F124" i="13" a="1"/>
  <c r="F74" i="13" a="1"/>
  <c r="F25" i="15" a="1"/>
  <c r="F136" i="13" a="1"/>
  <c r="J103" i="13" a="1"/>
  <c r="J116" i="13" a="1"/>
  <c r="H131" i="13" a="1"/>
  <c r="E125" i="13" a="1"/>
  <c r="F139" i="15" a="1"/>
  <c r="G20" i="12" a="1"/>
  <c r="K12" i="13" a="1"/>
  <c r="F107" i="15" a="1"/>
  <c r="H101" i="15" a="1"/>
  <c r="F9" i="15" a="1"/>
  <c r="G53" i="15" a="1"/>
  <c r="L130" i="13" a="1"/>
  <c r="E140" i="13" a="1"/>
  <c r="E123" i="13" a="1"/>
  <c r="E37" i="13" a="1"/>
  <c r="F61" i="13" a="1"/>
  <c r="K116" i="13" a="1"/>
  <c r="E48" i="13" a="1"/>
  <c r="L46" i="13" a="1"/>
  <c r="F147" i="13" a="1"/>
  <c r="G31" i="15" a="1"/>
  <c r="F134" i="15" a="1"/>
  <c r="H88" i="15" a="1"/>
  <c r="F46" i="15" a="1"/>
  <c r="L109" i="13" a="1"/>
  <c r="G85" i="15" a="1"/>
  <c r="D4" i="12" a="1"/>
  <c r="F4" i="12" a="1"/>
  <c r="F4" i="13" a="1"/>
  <c r="H8" i="13" a="1"/>
  <c r="I105" i="13" a="1"/>
  <c r="J125" i="13" a="1"/>
  <c r="L73" i="13" a="1"/>
  <c r="F15" i="13" a="1"/>
  <c r="E96" i="13" a="1"/>
  <c r="I116" i="13" a="1"/>
  <c r="G9" i="12" a="1"/>
  <c r="H140" i="13" a="1"/>
  <c r="I39" i="13" a="1"/>
  <c r="I40" i="13" a="1"/>
  <c r="E11" i="12" a="1"/>
  <c r="I134" i="13" a="1"/>
  <c r="E73" i="13" a="1"/>
  <c r="L64" i="13" a="1"/>
  <c r="J26" i="13" a="1"/>
  <c r="L68" i="13" a="1"/>
  <c r="D8" i="12" a="1"/>
  <c r="F8" i="12" a="1"/>
  <c r="H98" i="15" a="1"/>
  <c r="I93" i="13" a="1"/>
  <c r="H54" i="15" a="1"/>
  <c r="E2" i="13" a="1"/>
  <c r="F47" i="13" a="1"/>
  <c r="I101" i="13" a="1"/>
  <c r="E49" i="13" a="1"/>
  <c r="K76" i="13" a="1"/>
  <c r="G18" i="15" a="1"/>
  <c r="G138" i="15" a="1"/>
  <c r="L32" i="13" a="1"/>
  <c r="I104" i="13" a="1"/>
  <c r="H100" i="13" a="1"/>
  <c r="L19" i="13" a="1"/>
  <c r="D14" i="12" a="1"/>
  <c r="F14" i="12" a="1"/>
  <c r="F34" i="13" a="1"/>
  <c r="G44" i="15" a="1"/>
  <c r="F98" i="15" a="1"/>
  <c r="I59" i="13" a="1"/>
  <c r="L155" i="13" a="1"/>
  <c r="G66" i="15" a="1"/>
  <c r="F19" i="15" a="1"/>
  <c r="I35" i="13" a="1"/>
  <c r="E143" i="13" a="1"/>
  <c r="K131" i="13" a="1"/>
  <c r="F67" i="13" a="1"/>
  <c r="K95" i="13" a="1"/>
  <c r="D11" i="12" a="1"/>
  <c r="F11" i="12" a="1"/>
  <c r="L25" i="13" a="1"/>
  <c r="K105" i="13" a="1"/>
  <c r="G26" i="15" a="1"/>
  <c r="K59" i="13" a="1"/>
  <c r="H141" i="13" a="1"/>
  <c r="F43" i="13" a="1"/>
  <c r="G84" i="15" a="1"/>
  <c r="F12" i="13" a="1"/>
  <c r="G133" i="15" a="1"/>
  <c r="H49" i="13" a="1"/>
  <c r="E89" i="13" a="1"/>
  <c r="F120" i="13" a="1"/>
  <c r="K124" i="13" a="1"/>
  <c r="H84" i="15" a="1"/>
  <c r="G21" i="15" a="1"/>
  <c r="I97" i="13" a="1"/>
  <c r="L91" i="13" a="1"/>
  <c r="K86" i="13" a="1"/>
  <c r="K139" i="13" a="1"/>
  <c r="G120" i="15" a="1"/>
  <c r="F99" i="15" a="1"/>
  <c r="F92" i="13" a="1"/>
  <c r="F100" i="13" a="1"/>
  <c r="H138" i="15" a="1"/>
  <c r="F104" i="15" a="1"/>
  <c r="E82" i="13" a="1"/>
  <c r="L80" i="13" a="1"/>
  <c r="L107" i="13" a="1"/>
  <c r="J16" i="13" a="1"/>
  <c r="J124" i="13" a="1"/>
  <c r="J8" i="13" a="1"/>
  <c r="L97" i="13" a="1"/>
  <c r="J106" i="13" a="1"/>
  <c r="L104" i="13" a="1"/>
  <c r="F31" i="15" a="1"/>
  <c r="F90" i="15" a="1"/>
  <c r="F89" i="13" a="1"/>
  <c r="G109" i="15" a="1"/>
  <c r="K60" i="13" a="1"/>
  <c r="F50" i="15" a="1"/>
  <c r="E44" i="13" a="1"/>
  <c r="E72" i="13" a="1"/>
  <c r="F148" i="13" a="1"/>
  <c r="H12" i="13" a="1"/>
  <c r="F2" i="15" a="1"/>
  <c r="F106" i="13" a="1"/>
  <c r="H104" i="13" a="1"/>
  <c r="G67" i="15" a="1"/>
  <c r="F105" i="15" a="1"/>
  <c r="H107" i="15" a="1"/>
  <c r="F37" i="13" a="1"/>
  <c r="G16" i="12" a="1"/>
  <c r="F42" i="13" a="1"/>
  <c r="F81" i="13" a="1"/>
  <c r="K52" i="13" a="1"/>
  <c r="F89" i="15" a="1"/>
  <c r="E56" i="13" a="1"/>
  <c r="H37" i="13" a="1"/>
  <c r="F11" i="13" a="1"/>
  <c r="G32" i="15" a="1"/>
  <c r="H57" i="13" a="1"/>
  <c r="L9" i="13" a="1"/>
  <c r="F131" i="13" a="1"/>
  <c r="H104" i="15" a="1"/>
  <c r="H31" i="15" a="1"/>
  <c r="G135" i="15" a="1"/>
  <c r="J136" i="13" a="1"/>
  <c r="D16" i="12" a="1"/>
  <c r="F16" i="12" a="1"/>
  <c r="J74" i="13" a="1"/>
  <c r="H30" i="13" a="1"/>
  <c r="F69" i="13" a="1"/>
  <c r="H120" i="13" a="1"/>
  <c r="L138" i="13" a="1"/>
  <c r="I139" i="13" a="1"/>
  <c r="H86" i="13" a="1"/>
  <c r="L84" i="13" a="1"/>
  <c r="I80" i="13" a="1"/>
  <c r="L53" i="13" a="1"/>
  <c r="H119" i="15" a="1"/>
  <c r="J22" i="13" a="1"/>
  <c r="H151" i="13" a="1"/>
  <c r="H142" i="13" a="1"/>
  <c r="K39" i="13" a="1"/>
  <c r="K40" i="13" a="1"/>
  <c r="F44" i="13" a="1"/>
  <c r="G4" i="12" a="1"/>
  <c r="I99" i="13" a="1"/>
  <c r="H99" i="15" a="1"/>
  <c r="L39" i="13" a="1"/>
  <c r="L40" i="13" a="1"/>
  <c r="G82" i="15" a="1"/>
  <c r="J105" i="13" a="1"/>
  <c r="I23" i="13" a="1"/>
  <c r="G29" i="15" a="1"/>
  <c r="F103" i="15" a="1"/>
  <c r="L61" i="13" a="1"/>
  <c r="E38" i="13" a="1"/>
  <c r="J25" i="13" a="1"/>
  <c r="L139" i="13" a="1"/>
  <c r="F45" i="13" a="1"/>
  <c r="K25" i="13" a="1"/>
  <c r="G77" i="15" a="1"/>
  <c r="F26" i="13" a="1"/>
  <c r="K109" i="13" a="1"/>
  <c r="F33" i="13" a="1"/>
  <c r="F65" i="13" a="1"/>
  <c r="K45" i="13" a="1"/>
  <c r="F101" i="13" a="1"/>
  <c r="F75" i="15" a="1"/>
  <c r="K77" i="13" a="1"/>
  <c r="J117" i="13" a="1"/>
  <c r="G13" i="12" a="1"/>
  <c r="H115" i="15" a="1"/>
  <c r="H45" i="13" a="1"/>
  <c r="E13" i="12" a="1"/>
  <c r="K142" i="13" a="1"/>
  <c r="J134" i="13" a="1"/>
  <c r="E22" i="12" a="1"/>
  <c r="K108" i="13" a="1"/>
  <c r="I36" i="13" a="1"/>
  <c r="H127" i="13" a="1"/>
  <c r="I128" i="13" a="1"/>
  <c r="L144" i="13" a="1"/>
  <c r="E20" i="13" a="1"/>
  <c r="L2" i="13" a="1"/>
  <c r="I118" i="13" a="1"/>
  <c r="L113" i="13" a="1"/>
  <c r="H2" i="13" a="1"/>
  <c r="J14" i="13" a="1"/>
  <c r="F57" i="13" a="1"/>
  <c r="K53" i="13" a="1"/>
  <c r="I135" i="13" a="1"/>
  <c r="E84" i="13" a="1"/>
  <c r="L47" i="13" a="1"/>
  <c r="E100" i="13" a="1"/>
  <c r="J129" i="13" a="1"/>
  <c r="J50" i="13" a="1"/>
  <c r="H137" i="15" a="1"/>
  <c r="J138" i="13" a="1"/>
  <c r="H110" i="13" a="1"/>
  <c r="H68" i="13" a="1"/>
  <c r="K134" i="13" a="1"/>
  <c r="H21" i="13" a="1"/>
  <c r="K148" i="13" a="1"/>
  <c r="L26" i="13" a="1"/>
  <c r="H72" i="13" a="1"/>
  <c r="K21" i="13" a="1"/>
  <c r="H113" i="13" a="1"/>
  <c r="J35" i="13" a="1"/>
  <c r="E57" i="13" a="1"/>
  <c r="F104" i="13" a="1"/>
  <c r="K140" i="13" a="1"/>
  <c r="H79" i="13" a="1"/>
  <c r="I126" i="13" a="1"/>
  <c r="H42" i="13" a="1"/>
  <c r="E51" i="13" a="1"/>
  <c r="H52" i="15" a="1"/>
  <c r="E64" i="13" a="1"/>
  <c r="H121" i="13" a="1"/>
  <c r="J108" i="13" a="1"/>
  <c r="I113" i="13" a="1"/>
  <c r="F105" i="13" a="1"/>
  <c r="I108" i="13" a="1"/>
  <c r="E9" i="12" a="1"/>
  <c r="K5" i="13" a="1"/>
  <c r="F85" i="13" a="1"/>
  <c r="J153" i="13" a="1"/>
  <c r="J154" i="13" a="1"/>
  <c r="L102" i="13" a="1"/>
  <c r="D18" i="12" a="1"/>
  <c r="F18" i="12" a="1"/>
  <c r="D13" i="12" a="1"/>
  <c r="F13" i="12" a="1"/>
  <c r="D20" i="12" a="1"/>
  <c r="F20" i="12" a="1"/>
  <c r="H47" i="13" a="1"/>
  <c r="H34" i="15" a="1"/>
  <c r="H92" i="13" a="1"/>
  <c r="J119" i="13" a="1"/>
  <c r="H130" i="13" a="1"/>
  <c r="I16" i="13" a="1"/>
  <c r="F30" i="15" a="1"/>
  <c r="H137" i="13" a="1"/>
  <c r="J28" i="13" a="1"/>
  <c r="F94" i="13" a="1"/>
  <c r="K29" i="13" a="1"/>
  <c r="F80" i="15" a="1"/>
  <c r="E26" i="13" a="1"/>
  <c r="F76" i="15" a="1"/>
  <c r="F3" i="15" a="1"/>
  <c r="I84" i="13" a="1"/>
  <c r="H82" i="13" a="1"/>
  <c r="L15" i="13" a="1"/>
  <c r="I136" i="13" a="1"/>
  <c r="E60" i="13" a="1"/>
  <c r="J10" i="13" a="1"/>
  <c r="K117" i="13" a="1"/>
  <c r="F72" i="15" a="1"/>
  <c r="H2" i="15" a="1"/>
  <c r="H3" i="15" a="1"/>
  <c r="H4" i="15" a="1"/>
  <c r="H32" i="15" a="1"/>
  <c r="F125" i="13" a="1"/>
  <c r="H138" i="13" a="1"/>
  <c r="K114" i="13" a="1"/>
  <c r="E42" i="13" a="1"/>
  <c r="L85" i="13" a="1"/>
  <c r="E47" i="13" a="1"/>
  <c r="K6" i="13" a="1"/>
  <c r="L112" i="13" a="1"/>
  <c r="G97" i="15" a="1"/>
  <c r="H136" i="13" a="1"/>
  <c r="E144" i="13" a="1"/>
  <c r="F52" i="13" a="1"/>
  <c r="J48" i="13" a="1"/>
  <c r="F54" i="15" a="1"/>
  <c r="F10" i="15" a="1"/>
  <c r="F10" i="13" a="1"/>
  <c r="H143" i="13" a="1"/>
  <c r="E88" i="13" a="1"/>
  <c r="H91" i="15" a="1"/>
  <c r="F150" i="13" a="1"/>
  <c r="J107" i="13" a="1"/>
  <c r="J123" i="13" a="1"/>
  <c r="F88" i="15" a="1"/>
  <c r="I125" i="13" a="1"/>
  <c r="E30" i="13" a="1"/>
  <c r="J2" i="13" a="1"/>
  <c r="L22" i="13" a="1"/>
  <c r="I137" i="13" a="1"/>
  <c r="H54" i="13" a="1"/>
  <c r="L63" i="13" a="1"/>
  <c r="L21" i="13" a="1"/>
  <c r="E10" i="12" a="1"/>
  <c r="J20" i="13" a="1"/>
  <c r="G50" i="15" a="1"/>
  <c r="L81" i="13" a="1"/>
  <c r="H139" i="13" a="1"/>
  <c r="J81" i="13" a="1"/>
  <c r="J67" i="13" a="1"/>
  <c r="H78" i="15" a="1"/>
  <c r="E74" i="13" a="1"/>
  <c r="K90" i="13" a="1"/>
  <c r="F39" i="13" a="1"/>
  <c r="F40" i="13" a="1"/>
  <c r="F109" i="15" a="1"/>
  <c r="K11" i="13" a="1"/>
  <c r="L56" i="13" a="1"/>
  <c r="J118" i="13" a="1"/>
  <c r="H76" i="13" a="1"/>
  <c r="L67" i="13" a="1"/>
  <c r="D12" i="12" a="1"/>
  <c r="F12" i="12" a="1"/>
  <c r="F113" i="13" a="1"/>
  <c r="I24" i="13" a="1"/>
  <c r="E3" i="12" a="1"/>
  <c r="H62" i="13" a="1"/>
  <c r="E18" i="13" a="1"/>
  <c r="F41" i="13" a="1"/>
  <c r="J69" i="13" a="1"/>
  <c r="L58" i="13" a="1"/>
  <c r="J79" i="13" a="1"/>
  <c r="I94" i="13" a="1"/>
  <c r="L128" i="13" a="1"/>
  <c r="H96" i="15" a="1"/>
  <c r="F18" i="13" a="1"/>
  <c r="H38" i="13" a="1"/>
  <c r="J150" i="13" a="1"/>
  <c r="H70" i="13" a="1"/>
  <c r="L42" i="13" a="1"/>
  <c r="J99" i="13" a="1"/>
  <c r="I13" i="13" a="1"/>
  <c r="F60" i="13" a="1"/>
  <c r="L94" i="13" a="1"/>
  <c r="L152" i="13" a="1"/>
  <c r="G33" i="15" a="1"/>
  <c r="L10" i="13" a="1"/>
  <c r="L75" i="13" a="1"/>
  <c r="I65" i="13" a="1"/>
  <c r="K137" i="13" a="1"/>
  <c r="K119" i="13" a="1"/>
  <c r="H41" i="13" a="1"/>
  <c r="F23" i="15" a="1"/>
  <c r="K2" i="13" a="1"/>
  <c r="F119" i="13" a="1"/>
  <c r="L44" i="13" a="1"/>
  <c r="J30" i="13" a="1"/>
  <c r="I119" i="13" a="1"/>
  <c r="J78" i="13" a="1"/>
  <c r="D9" i="12" a="1"/>
  <c r="F9" i="12" a="1"/>
  <c r="K103" i="13" a="1"/>
  <c r="E46" i="13" a="1"/>
  <c r="H50" i="13" a="1"/>
  <c r="H102" i="13" a="1"/>
  <c r="H94" i="13" a="1"/>
  <c r="J113" i="13" a="1"/>
  <c r="E15" i="12" a="1"/>
  <c r="I8" i="13" a="1"/>
  <c r="L77" i="13" a="1"/>
  <c r="G87" i="15" a="1"/>
  <c r="K122" i="13" a="1"/>
  <c r="I3" i="13" a="1"/>
  <c r="H119" i="13" a="1"/>
  <c r="I37" i="13" a="1"/>
  <c r="F30" i="13" a="1"/>
  <c r="F76" i="13" a="1"/>
  <c r="K44" i="13" a="1"/>
  <c r="I86" i="13" a="1"/>
  <c r="I150" i="13" a="1"/>
  <c r="H3" i="13" a="1"/>
  <c r="H155" i="13" a="1"/>
  <c r="K81" i="13" a="1"/>
  <c r="F59" i="13" a="1"/>
  <c r="D3" i="12" a="1"/>
  <c r="F3" i="12" a="1"/>
  <c r="G99" i="15" a="1"/>
  <c r="L116" i="13" a="1"/>
  <c r="J73" i="13" a="1"/>
  <c r="L71" i="13" a="1"/>
  <c r="E81" i="13" a="1"/>
  <c r="K34" i="13" a="1"/>
  <c r="I149" i="13" a="1"/>
  <c r="H14" i="13" a="1"/>
  <c r="J109" i="13" a="1"/>
  <c r="H64" i="13" a="1"/>
  <c r="J17" i="13" a="1"/>
  <c r="E104" i="13" a="1"/>
  <c r="I68" i="13" a="1"/>
  <c r="E54" i="13" a="1"/>
  <c r="H82" i="15" a="1"/>
  <c r="J130" i="13" a="1"/>
  <c r="K58" i="13" a="1"/>
  <c r="F103" i="13" a="1"/>
  <c r="F109" i="13" a="1"/>
  <c r="H81" i="13" a="1"/>
  <c r="H33" i="15" a="1"/>
  <c r="K130" i="13" a="1"/>
  <c r="F102" i="15" a="1"/>
  <c r="J142" i="13" a="1"/>
  <c r="F77" i="13" a="1"/>
  <c r="F83" i="13" a="1"/>
  <c r="I51" i="13" a="1"/>
  <c r="J65" i="13" a="1"/>
  <c r="G88" i="15" a="1"/>
  <c r="F107" i="13" a="1"/>
  <c r="H43" i="13" a="1"/>
  <c r="F135" i="15" a="1"/>
  <c r="E24" i="13" a="1"/>
  <c r="I155" i="13" a="1"/>
  <c r="G47" i="15" a="1"/>
  <c r="E13" i="13" a="1"/>
  <c r="E112" i="13" a="1"/>
  <c r="K110" i="13" a="1"/>
  <c r="L114" i="13" a="1"/>
  <c r="H76" i="15" a="1"/>
  <c r="J55" i="13" a="1"/>
  <c r="H6" i="13" a="1"/>
  <c r="L121" i="13" a="1"/>
  <c r="G15" i="15" a="1"/>
  <c r="I147" i="13" a="1"/>
  <c r="K107" i="13" a="1"/>
  <c r="I75" i="13" a="1"/>
  <c r="J83" i="13" a="1"/>
  <c r="G6" i="12" a="1"/>
  <c r="H123" i="13" a="1"/>
  <c r="F130" i="13" a="1"/>
  <c r="K23" i="13" a="1"/>
  <c r="I11" i="13" a="1"/>
  <c r="F138" i="13" a="1"/>
  <c r="J21" i="13" a="1"/>
  <c r="E85" i="13" a="1"/>
  <c r="K41" i="13" a="1"/>
  <c r="H53" i="13" a="1"/>
  <c r="L126" i="13" a="1"/>
  <c r="H28" i="13" a="1"/>
  <c r="K78" i="13" a="1"/>
  <c r="K47" i="13" a="1"/>
  <c r="I103" i="13" a="1"/>
  <c r="J93" i="13" a="1"/>
  <c r="I141" i="13" a="1"/>
  <c r="H67" i="13" a="1"/>
  <c r="E53" i="13" a="1"/>
  <c r="K18" i="13" a="1"/>
  <c r="I14" i="13" a="1"/>
  <c r="F36" i="13" a="1"/>
  <c r="D22" i="12" a="1"/>
  <c r="F22" i="12" a="1"/>
  <c r="I44" i="13" a="1"/>
  <c r="G30" i="15" a="1"/>
  <c r="J64" i="13" a="1"/>
  <c r="H129" i="13" a="1"/>
  <c r="I79" i="13" a="1"/>
  <c r="K92" i="13" a="1"/>
  <c r="I121" i="13" a="1"/>
  <c r="L92" i="13" a="1"/>
  <c r="L90" i="13" a="1"/>
  <c r="K43" i="13" a="1"/>
  <c r="H22" i="15" a="1"/>
  <c r="L148" i="13" a="1"/>
  <c r="H56" i="13" a="1"/>
  <c r="F71" i="13" a="1"/>
  <c r="L4" i="13" a="1"/>
  <c r="E78" i="13" a="1"/>
  <c r="I34" i="13" a="1"/>
  <c r="I48" i="13" a="1"/>
  <c r="H47" i="15" a="1"/>
  <c r="K32" i="13" a="1"/>
  <c r="L106" i="13" a="1"/>
  <c r="I64" i="13" a="1"/>
  <c r="K13" i="13" a="1"/>
  <c r="I4" i="13" a="1"/>
  <c r="H135" i="13" a="1"/>
  <c r="E71" i="13" a="1"/>
  <c r="J122" i="13" a="1"/>
  <c r="L29" i="13" a="1"/>
  <c r="E17" i="13" a="1"/>
  <c r="H64" i="15" a="1"/>
  <c r="H150" i="13" a="1"/>
  <c r="L147" i="13" a="1"/>
  <c r="F64" i="13" a="1"/>
  <c r="H93" i="13" a="1"/>
  <c r="K153" i="13" a="1"/>
  <c r="K154" i="13" a="1"/>
  <c r="K26" i="13" a="1"/>
  <c r="G134" i="15" a="1"/>
  <c r="L123" i="13" a="1"/>
  <c r="K129" i="13" a="1"/>
  <c r="G64" i="15" a="1"/>
  <c r="F8" i="13" a="1"/>
  <c r="G24" i="15" a="1"/>
  <c r="L122" i="13" a="1"/>
  <c r="L45" i="13" a="1"/>
  <c r="J53" i="13" a="1"/>
  <c r="K4" i="13" a="1"/>
  <c r="J60" i="13" a="1"/>
  <c r="F122" i="13" a="1"/>
  <c r="H36" i="15" a="1"/>
  <c r="H32" i="13" a="1"/>
  <c r="F153" i="13" a="1"/>
  <c r="F154" i="13" a="1"/>
  <c r="L18" i="13" a="1"/>
  <c r="H24" i="13" a="1"/>
  <c r="G101" i="15" a="1"/>
  <c r="F29" i="13" a="1"/>
  <c r="I83" i="13" a="1"/>
  <c r="J120" i="13" a="1"/>
  <c r="G137" i="15" a="1"/>
  <c r="L129" i="13" a="1"/>
  <c r="G55" i="15" a="1"/>
  <c r="K54" i="13" a="1"/>
  <c r="E32" i="13" a="1"/>
  <c r="G11" i="12" a="1"/>
  <c r="F64" i="15" a="1"/>
  <c r="I138" i="13" a="1"/>
  <c r="G105" i="15" a="1"/>
  <c r="H108" i="15" a="1"/>
  <c r="F91" i="13" a="1"/>
  <c r="G7" i="15" a="1"/>
  <c r="L141" i="13" a="1"/>
  <c r="J7" i="13" a="1"/>
  <c r="J80" i="13" a="1"/>
  <c r="L50" i="13" a="1"/>
  <c r="K99" i="13" a="1"/>
  <c r="F141" i="13" a="1"/>
  <c r="K83" i="13" a="1"/>
  <c r="K10" i="13" a="1"/>
  <c r="G52" i="15" a="1"/>
  <c r="K33" i="13" a="1"/>
  <c r="E131" i="13" a="1"/>
  <c r="K127" i="13" a="1"/>
  <c r="F70" i="13" a="1"/>
  <c r="E87" i="13" a="1"/>
  <c r="K98" i="13" a="1"/>
  <c r="K14" i="13" a="1"/>
  <c r="K118" i="13" a="1"/>
  <c r="F82" i="15" a="1"/>
  <c r="F16" i="13" a="1"/>
  <c r="L69" i="13" a="1"/>
  <c r="K123" i="13" a="1"/>
  <c r="I142" i="13" a="1"/>
  <c r="H149" i="13" a="1"/>
  <c r="H144" i="13" a="1"/>
  <c r="J68" i="13" a="1"/>
  <c r="I152" i="13" a="1"/>
  <c r="L14" i="13" a="1"/>
  <c r="I53" i="13" a="1"/>
  <c r="F108" i="13" a="1"/>
  <c r="J42" i="13" a="1"/>
  <c r="J5" i="13" a="1"/>
  <c r="H87" i="13" a="1"/>
  <c r="H30" i="15" a="1"/>
  <c r="H10" i="13" a="1"/>
  <c r="I72" i="13" a="1"/>
  <c r="E90" i="13" a="1"/>
  <c r="F98" i="13" a="1"/>
  <c r="I29" i="13" a="1"/>
  <c r="H77" i="15" a="1"/>
  <c r="J112" i="13" a="1"/>
  <c r="K93" i="13" a="1"/>
  <c r="J3" i="13" a="1"/>
  <c r="L95" i="13" a="1"/>
  <c r="J71" i="13" a="1"/>
  <c r="F87" i="13" a="1"/>
  <c r="I110" i="13" a="1"/>
  <c r="I71" i="13" a="1"/>
  <c r="I122" i="13" a="1"/>
  <c r="K151" i="13" a="1"/>
  <c r="H50" i="15" a="1"/>
  <c r="I22" i="13" a="1"/>
  <c r="F22" i="13" a="1"/>
  <c r="I25" i="13" a="1"/>
  <c r="J18" i="13" a="1"/>
  <c r="I67" i="13" a="1"/>
  <c r="L72" i="13" a="1"/>
  <c r="J70" i="13" a="1"/>
  <c r="K17" i="13" a="1"/>
  <c r="I31" i="13" a="1"/>
  <c r="J46" i="13" a="1"/>
  <c r="F149" i="13" a="1"/>
  <c r="I153" i="13" a="1"/>
  <c r="I154" i="13" a="1"/>
  <c r="K102" i="13" a="1"/>
  <c r="E39" i="13" a="1"/>
  <c r="E40" i="13" a="1"/>
  <c r="J12" i="13" a="1"/>
  <c r="E22" i="13" a="1"/>
  <c r="L110" i="13" a="1"/>
  <c r="I58" i="13" a="1"/>
  <c r="K82" i="13" a="1"/>
  <c r="I117" i="13" a="1"/>
  <c r="K55" i="13" a="1"/>
  <c r="J102" i="13" a="1"/>
  <c r="E116" i="13" a="1"/>
  <c r="E17" i="12" a="1"/>
  <c r="E21" i="12" a="1"/>
  <c r="I106" i="13" a="1"/>
  <c r="G79" i="15" a="1"/>
  <c r="F38" i="13" a="1"/>
  <c r="L28" i="13" a="1"/>
  <c r="F13" i="13" a="1"/>
  <c r="E94" i="13" a="1"/>
  <c r="K125" i="13" a="1"/>
  <c r="K3" i="13" a="1"/>
  <c r="F110" i="15" a="1"/>
  <c r="J62" i="13" a="1"/>
  <c r="I124" i="13" a="1"/>
  <c r="J58" i="13" a="1"/>
  <c r="J9" i="13" a="1"/>
  <c r="K113" i="13" a="1"/>
  <c r="J4" i="13" a="1"/>
  <c r="F49" i="13" a="1"/>
  <c r="H117" i="13" a="1"/>
  <c r="H105" i="15" a="1"/>
  <c r="E98" i="13" a="1"/>
  <c r="L51" i="13" a="1"/>
  <c r="G139" i="15" a="1"/>
  <c r="K27" i="13" a="1"/>
  <c r="H116" i="13" a="1"/>
  <c r="G96" i="15" a="1"/>
  <c r="K141" i="13" a="1"/>
  <c r="F18" i="15" a="1"/>
  <c r="H114" i="13" a="1"/>
  <c r="G12" i="12" a="1"/>
  <c r="J76" i="13" a="1"/>
  <c r="J114" i="13" a="1"/>
  <c r="F93" i="13" a="1"/>
  <c r="G72" i="15" a="1"/>
  <c r="J88" i="13" a="1"/>
  <c r="G28" i="15" a="1"/>
  <c r="E31" i="13" a="1"/>
  <c r="K15" i="13" a="1"/>
  <c r="I120" i="13" a="1"/>
  <c r="F87" i="15" a="1"/>
  <c r="E45" i="13" a="1"/>
  <c r="F151" i="13" a="1"/>
  <c r="J121" i="13" a="1"/>
  <c r="K75" i="13" a="1"/>
  <c r="I5" i="13" a="1"/>
  <c r="F144" i="13" a="1"/>
  <c r="L127" i="13" a="1"/>
  <c r="L38" i="13" a="1"/>
  <c r="H10" i="15" a="1"/>
  <c r="J152" i="13" a="1"/>
  <c r="K135" i="13" a="1"/>
  <c r="H153" i="13" a="1"/>
  <c r="H154" i="13" a="1"/>
  <c r="E59" i="13" a="1"/>
  <c r="I32" i="13" a="1"/>
  <c r="L79" i="13" a="1"/>
  <c r="K64" i="13" a="1"/>
  <c r="F24" i="15" a="1"/>
  <c r="J11" i="13" a="1"/>
  <c r="L98" i="13" a="1"/>
  <c r="H152" i="13" a="1"/>
  <c r="K24" i="13" a="1"/>
  <c r="J47" i="13" a="1"/>
  <c r="K28" i="13" a="1"/>
  <c r="F83" i="15" a="1"/>
  <c r="L11" i="13" a="1"/>
  <c r="L150" i="13" a="1"/>
  <c r="I63" i="13" a="1"/>
  <c r="H7" i="13" a="1"/>
  <c r="J56" i="13" a="1"/>
  <c r="H4" i="13" a="1"/>
  <c r="J24" i="13" a="1"/>
  <c r="F155" i="13" a="1"/>
  <c r="K51" i="13" a="1"/>
  <c r="J140" i="13" a="1"/>
  <c r="J31" i="13" a="1"/>
  <c r="J72" i="13" a="1"/>
  <c r="H71" i="13" a="1"/>
  <c r="H136" i="15" a="1"/>
  <c r="L135" i="13" a="1"/>
  <c r="H22" i="13" a="1"/>
  <c r="H99" i="13" a="1"/>
  <c r="F73" i="13" a="1"/>
  <c r="J63" i="13" a="1"/>
  <c r="J44" i="13" a="1"/>
  <c r="L5" i="13" a="1"/>
  <c r="K101" i="13" a="1"/>
  <c r="L24" i="13" a="1"/>
  <c r="E155" i="13" a="1"/>
  <c r="J148" i="13" a="1"/>
  <c r="H27" i="15" a="1"/>
  <c r="L134" i="13" a="1"/>
  <c r="I78" i="13" a="1"/>
  <c r="J43" i="13" a="1"/>
  <c r="L151" i="13" a="1"/>
  <c r="K66" i="13" a="1"/>
  <c r="J90" i="13" a="1"/>
  <c r="J86" i="13" a="1"/>
  <c r="L34" i="13" a="1"/>
  <c r="J127" i="13" a="1"/>
  <c r="E122" i="13" a="1"/>
  <c r="H55" i="13" a="1"/>
  <c r="J151" i="13" a="1"/>
  <c r="E66" i="13" a="1"/>
  <c r="F62" i="13" a="1"/>
  <c r="J110" i="13" a="1"/>
  <c r="H122" i="13" a="1"/>
  <c r="L3" i="13" a="1"/>
  <c r="L17" i="13" a="1"/>
  <c r="J147" i="13" a="1"/>
  <c r="E20" i="12" a="1"/>
  <c r="E77" i="13" a="1"/>
  <c r="I62" i="13" a="1"/>
  <c r="H97" i="15" a="1"/>
  <c r="L108" i="13" a="1"/>
  <c r="J87" i="13" a="1"/>
  <c r="J13" i="13" a="1"/>
  <c r="E92" i="13" a="1"/>
  <c r="H98" i="13" a="1"/>
  <c r="F5" i="13" a="1"/>
  <c r="F53" i="15" a="1"/>
  <c r="I20" i="13" a="1"/>
  <c r="L93" i="13" a="1"/>
  <c r="F17" i="13" a="1"/>
  <c r="H8" i="15" a="1"/>
  <c r="I41" i="13" a="1"/>
  <c r="I18" i="13" a="1"/>
  <c r="F139" i="13" a="1"/>
  <c r="I2" i="13" a="1"/>
  <c r="G11" i="15" a="1"/>
  <c r="K7" i="13" a="1"/>
  <c r="E29" i="13" a="1"/>
  <c r="G107" i="15" a="1"/>
  <c r="F20" i="13" a="1"/>
  <c r="I95" i="13" a="1"/>
  <c r="F90" i="13" a="1"/>
  <c r="J144" i="13" a="1"/>
  <c r="F102" i="13" a="1"/>
  <c r="E50" i="13" a="1"/>
  <c r="E7" i="13" a="1"/>
  <c r="F110" i="13" a="1"/>
  <c r="H89" i="15" a="1"/>
  <c r="I9" i="13" a="1"/>
  <c r="I55" i="13" a="1"/>
  <c r="F23" i="13" a="1"/>
  <c r="F97" i="15" a="1"/>
  <c r="F114" i="15" a="1"/>
  <c r="L36" i="13" a="1"/>
  <c r="L6" i="13" a="1"/>
  <c r="H66" i="13" a="1"/>
  <c r="E152" i="13" a="1"/>
  <c r="L119" i="13" a="1"/>
  <c r="H52" i="13" a="1"/>
  <c r="F51" i="13" a="1"/>
  <c r="J149" i="13" a="1"/>
  <c r="H63" i="13" a="1"/>
  <c r="I123" i="13" a="1"/>
  <c r="K121" i="13" a="1"/>
  <c r="H11" i="13" a="1"/>
  <c r="H26" i="13" a="1"/>
  <c r="H21" i="15" a="1"/>
  <c r="E12" i="13" a="1"/>
  <c r="H78" i="13" a="1"/>
  <c r="K72" i="13" a="1"/>
  <c r="F78" i="13" a="1"/>
  <c r="E11" i="13" a="1"/>
  <c r="K106" i="13" a="1"/>
  <c r="H118" i="13" a="1"/>
  <c r="I127" i="13" a="1"/>
  <c r="I50" i="13" a="1"/>
  <c r="G94" i="15" a="1"/>
  <c r="K69" i="13" a="1"/>
  <c r="I90" i="13" a="1"/>
  <c r="K147" i="13" a="1"/>
  <c r="H108" i="13" a="1"/>
  <c r="K50" i="13" a="1"/>
  <c r="K42" i="13" a="1"/>
  <c r="K150" i="13" a="1"/>
  <c r="G23" i="15" a="1"/>
  <c r="I143" i="13" a="1"/>
  <c r="I47" i="13" a="1"/>
  <c r="F72" i="13" a="1"/>
  <c r="K36" i="13" a="1"/>
  <c r="L31" i="13" a="1"/>
  <c r="H126" i="13" a="1"/>
  <c r="F6" i="13" a="1"/>
  <c r="L149" i="13" a="1"/>
  <c r="E121" i="13" a="1"/>
  <c r="J33" i="13" a="1"/>
  <c r="H58" i="13" a="1"/>
  <c r="H44" i="13" a="1"/>
  <c r="H17" i="13" a="1"/>
  <c r="H84" i="13" a="1"/>
  <c r="L70" i="13" a="1"/>
  <c r="I17" i="13" a="1"/>
  <c r="I21" i="13" a="1"/>
  <c r="F53" i="13" a="1"/>
  <c r="K152" i="13" a="1"/>
  <c r="J96" i="13" a="1"/>
  <c r="F46" i="13" a="1"/>
  <c r="L33" i="13" a="1"/>
  <c r="E101" i="13" a="1"/>
  <c r="G8" i="15" a="1"/>
  <c r="J32" i="13" a="1"/>
  <c r="G121" i="15" a="1"/>
  <c r="J135" i="13" a="1"/>
  <c r="F121" i="13" a="1"/>
  <c r="J126" i="13" a="1"/>
  <c r="L62" i="13" a="1"/>
  <c r="K56" i="13" a="1"/>
  <c r="H90" i="13" a="1"/>
  <c r="K63" i="13" a="1"/>
  <c r="H147" i="13" a="1"/>
  <c r="K71" i="13" a="1"/>
  <c r="L43" i="13" a="1"/>
  <c r="H13" i="13" a="1"/>
  <c r="H9" i="13" a="1"/>
  <c r="L78" i="13" a="1"/>
  <c r="J98" i="13" a="1"/>
  <c r="K97" i="13" a="1"/>
  <c r="H5" i="13" a="1"/>
  <c r="I92" i="13" a="1"/>
  <c r="E16" i="12" a="1"/>
  <c r="L60" i="13" a="1"/>
  <c r="H95" i="15" a="1"/>
  <c r="I26" i="13" a="1"/>
  <c r="K94" i="13" a="1"/>
  <c r="K67" i="13" a="1"/>
  <c r="E150" i="13" a="1"/>
  <c r="G18" i="12" a="1"/>
  <c r="F47" i="15" a="1"/>
  <c r="K79" i="13" a="1"/>
  <c r="K149" i="13" a="1"/>
  <c r="F31" i="13" a="1"/>
  <c r="I7" i="13" a="1"/>
  <c r="H25" i="15" a="1"/>
  <c r="G3" i="12" a="1"/>
  <c r="E8" i="12" a="1"/>
  <c r="G115" i="15" a="1"/>
  <c r="E109" i="13" a="1"/>
  <c r="G83" i="15" a="1"/>
  <c r="I56" i="13" a="1"/>
  <c r="F49" i="15" a="1"/>
  <c r="H29" i="13" a="1"/>
  <c r="H110" i="15" a="1"/>
  <c r="G7" i="12" a="1"/>
  <c r="H75" i="15" a="1"/>
  <c r="F108" i="15" a="1"/>
  <c r="F38" i="15" a="1"/>
  <c r="H121" i="15" a="1"/>
  <c r="H85" i="15" a="1"/>
  <c r="J94" i="13" a="1"/>
  <c r="F44" i="15" a="1"/>
  <c r="G125" i="15" a="1"/>
  <c r="F128" i="13" a="1"/>
  <c r="H7" i="15" a="1"/>
  <c r="F95" i="15" a="1"/>
  <c r="H13" i="15" l="1"/>
  <c r="F13" i="15"/>
  <c r="F14" i="15"/>
  <c r="G14" i="15"/>
  <c r="H14" i="15"/>
  <c r="F36" i="15"/>
  <c r="F35" i="15"/>
  <c r="F95" i="15"/>
  <c r="H7" i="15"/>
  <c r="F128" i="13"/>
  <c r="G125" i="15"/>
  <c r="F44" i="15"/>
  <c r="J94" i="13"/>
  <c r="H85" i="15"/>
  <c r="H121" i="15"/>
  <c r="F38" i="15"/>
  <c r="F108" i="15"/>
  <c r="H75" i="15"/>
  <c r="G7" i="12"/>
  <c r="H110" i="15"/>
  <c r="H29" i="13"/>
  <c r="F49" i="15"/>
  <c r="I56" i="13"/>
  <c r="G83" i="15"/>
  <c r="E109" i="13"/>
  <c r="G115" i="15"/>
  <c r="E8" i="12"/>
  <c r="G3" i="12"/>
  <c r="H25" i="15"/>
  <c r="I7" i="13"/>
  <c r="F31" i="13"/>
  <c r="K149" i="13"/>
  <c r="K79" i="13"/>
  <c r="F47" i="15"/>
  <c r="G18" i="12"/>
  <c r="E150" i="13"/>
  <c r="K67" i="13"/>
  <c r="K94" i="13"/>
  <c r="I26" i="13"/>
  <c r="H95" i="15"/>
  <c r="L60" i="13"/>
  <c r="M60" i="13" s="1"/>
  <c r="E16" i="12"/>
  <c r="I92" i="13"/>
  <c r="H5" i="13"/>
  <c r="K97" i="13"/>
  <c r="J98" i="13"/>
  <c r="L78" i="13"/>
  <c r="M78" i="13" s="1"/>
  <c r="H9" i="13"/>
  <c r="H13" i="13"/>
  <c r="L43" i="13"/>
  <c r="K71" i="13"/>
  <c r="H147" i="13"/>
  <c r="K63" i="13"/>
  <c r="H90" i="13"/>
  <c r="K56" i="13"/>
  <c r="L62" i="13"/>
  <c r="J126" i="13"/>
  <c r="F121" i="13"/>
  <c r="J135" i="13"/>
  <c r="G121" i="15"/>
  <c r="J32" i="13"/>
  <c r="G8" i="15"/>
  <c r="E101" i="13"/>
  <c r="L33" i="13"/>
  <c r="M33" i="13" s="1"/>
  <c r="F46" i="13"/>
  <c r="J96" i="13"/>
  <c r="K152" i="13"/>
  <c r="F53" i="13"/>
  <c r="I21" i="13"/>
  <c r="I17" i="13"/>
  <c r="L70" i="13"/>
  <c r="M70" i="13" s="1"/>
  <c r="H84" i="13"/>
  <c r="H17" i="13"/>
  <c r="H44" i="13"/>
  <c r="H58" i="13"/>
  <c r="J33" i="13"/>
  <c r="E121" i="13"/>
  <c r="L149" i="13"/>
  <c r="M149" i="13" s="1"/>
  <c r="F6" i="13"/>
  <c r="H126" i="13"/>
  <c r="L31" i="13"/>
  <c r="M31" i="13" s="1"/>
  <c r="K36" i="13"/>
  <c r="F72" i="13"/>
  <c r="I47" i="13"/>
  <c r="I143" i="13"/>
  <c r="G23" i="15"/>
  <c r="K150" i="13"/>
  <c r="K42" i="13"/>
  <c r="K50" i="13"/>
  <c r="H108" i="13"/>
  <c r="K147" i="13"/>
  <c r="I90" i="13"/>
  <c r="K69" i="13"/>
  <c r="G94" i="15"/>
  <c r="I50" i="13"/>
  <c r="I127" i="13"/>
  <c r="H118" i="13"/>
  <c r="K106" i="13"/>
  <c r="E11" i="13"/>
  <c r="F78" i="13"/>
  <c r="K72" i="13"/>
  <c r="H78" i="13"/>
  <c r="E12" i="13"/>
  <c r="H21" i="15"/>
  <c r="H26" i="13"/>
  <c r="H11" i="13"/>
  <c r="K121" i="13"/>
  <c r="I123" i="13"/>
  <c r="H63" i="13"/>
  <c r="J149" i="13"/>
  <c r="F51" i="13"/>
  <c r="H52" i="13"/>
  <c r="L119" i="13"/>
  <c r="E152" i="13"/>
  <c r="H66" i="13"/>
  <c r="L6" i="13"/>
  <c r="M6" i="13" s="1"/>
  <c r="L36" i="13"/>
  <c r="F114" i="15"/>
  <c r="F97" i="15"/>
  <c r="F23" i="13"/>
  <c r="I55" i="13"/>
  <c r="I9" i="13"/>
  <c r="H89" i="15"/>
  <c r="F110" i="13"/>
  <c r="E7" i="13"/>
  <c r="E50" i="13"/>
  <c r="F102" i="13"/>
  <c r="J144" i="13"/>
  <c r="F90" i="13"/>
  <c r="I95" i="13"/>
  <c r="F20" i="13"/>
  <c r="G107" i="15"/>
  <c r="E29" i="13"/>
  <c r="K7" i="13"/>
  <c r="G11" i="15"/>
  <c r="I2" i="13"/>
  <c r="F139" i="13"/>
  <c r="I18" i="13"/>
  <c r="I41" i="13"/>
  <c r="H8" i="15"/>
  <c r="F17" i="13"/>
  <c r="L93" i="13"/>
  <c r="M93" i="13" s="1"/>
  <c r="I20" i="13"/>
  <c r="F53" i="15"/>
  <c r="F5" i="13"/>
  <c r="H98" i="13"/>
  <c r="E92" i="13"/>
  <c r="J13" i="13"/>
  <c r="J87" i="13"/>
  <c r="L108" i="13"/>
  <c r="M108" i="13" s="1"/>
  <c r="H97" i="15"/>
  <c r="I62" i="13"/>
  <c r="E77" i="13"/>
  <c r="E20" i="12"/>
  <c r="J147" i="13"/>
  <c r="L17" i="13"/>
  <c r="M17" i="13" s="1"/>
  <c r="L3" i="13"/>
  <c r="M3" i="13" s="1"/>
  <c r="H122" i="13"/>
  <c r="J110" i="13"/>
  <c r="F62" i="13"/>
  <c r="E66" i="13"/>
  <c r="J151" i="13"/>
  <c r="H55" i="13"/>
  <c r="E122" i="13"/>
  <c r="J127" i="13"/>
  <c r="L34" i="13"/>
  <c r="M34" i="13" s="1"/>
  <c r="J86" i="13"/>
  <c r="J90" i="13"/>
  <c r="K66" i="13"/>
  <c r="L151" i="13"/>
  <c r="J43" i="13"/>
  <c r="I78" i="13"/>
  <c r="L134" i="13"/>
  <c r="M134" i="13" s="1"/>
  <c r="H27" i="15"/>
  <c r="J148" i="13"/>
  <c r="E155" i="13"/>
  <c r="L24" i="13"/>
  <c r="K101" i="13"/>
  <c r="L5" i="13"/>
  <c r="M5" i="13" s="1"/>
  <c r="J44" i="13"/>
  <c r="J63" i="13"/>
  <c r="F73" i="13"/>
  <c r="H99" i="13"/>
  <c r="H22" i="13"/>
  <c r="L135" i="13"/>
  <c r="H136" i="15"/>
  <c r="H71" i="13"/>
  <c r="J72" i="13"/>
  <c r="J31" i="13"/>
  <c r="J140" i="13"/>
  <c r="K51" i="13"/>
  <c r="F155" i="13"/>
  <c r="J24" i="13"/>
  <c r="H4" i="13"/>
  <c r="J56" i="13"/>
  <c r="H7" i="13"/>
  <c r="I63" i="13"/>
  <c r="L150" i="13"/>
  <c r="M150" i="13" s="1"/>
  <c r="L11" i="13"/>
  <c r="M11" i="13" s="1"/>
  <c r="F83" i="15"/>
  <c r="K28" i="13"/>
  <c r="J47" i="13"/>
  <c r="K24" i="13"/>
  <c r="H152" i="13"/>
  <c r="L98" i="13"/>
  <c r="M98" i="13" s="1"/>
  <c r="J11" i="13"/>
  <c r="F24" i="15"/>
  <c r="K64" i="13"/>
  <c r="L79" i="13"/>
  <c r="I32" i="13"/>
  <c r="E59" i="13"/>
  <c r="H154" i="13"/>
  <c r="H153" i="13"/>
  <c r="K135" i="13"/>
  <c r="J152" i="13"/>
  <c r="H10" i="15"/>
  <c r="L38" i="13"/>
  <c r="L127" i="13"/>
  <c r="F144" i="13"/>
  <c r="I5" i="13"/>
  <c r="K75" i="13"/>
  <c r="J121" i="13"/>
  <c r="F151" i="13"/>
  <c r="E45" i="13"/>
  <c r="F87" i="15"/>
  <c r="I120" i="13"/>
  <c r="K15" i="13"/>
  <c r="E31" i="13"/>
  <c r="G28" i="15"/>
  <c r="J88" i="13"/>
  <c r="G72" i="15"/>
  <c r="F93" i="13"/>
  <c r="J114" i="13"/>
  <c r="J115" i="13" s="1"/>
  <c r="J76" i="13"/>
  <c r="G12" i="12"/>
  <c r="H114" i="13"/>
  <c r="H115" i="13" s="1"/>
  <c r="F18" i="15"/>
  <c r="K141" i="13"/>
  <c r="G96" i="15"/>
  <c r="H116" i="13"/>
  <c r="K27" i="13"/>
  <c r="G139" i="15"/>
  <c r="L51" i="13"/>
  <c r="M51" i="13" s="1"/>
  <c r="E98" i="13"/>
  <c r="H105" i="15"/>
  <c r="H117" i="13"/>
  <c r="F49" i="13"/>
  <c r="J4" i="13"/>
  <c r="K113" i="13"/>
  <c r="J9" i="13"/>
  <c r="J58" i="13"/>
  <c r="I124" i="13"/>
  <c r="J62" i="13"/>
  <c r="F110" i="15"/>
  <c r="K3" i="13"/>
  <c r="K125" i="13"/>
  <c r="E94" i="13"/>
  <c r="F13" i="13"/>
  <c r="L28" i="13"/>
  <c r="M28" i="13" s="1"/>
  <c r="F38" i="13"/>
  <c r="G79" i="15"/>
  <c r="I106" i="13"/>
  <c r="E21" i="12"/>
  <c r="E17" i="12"/>
  <c r="E116" i="13"/>
  <c r="J102" i="13"/>
  <c r="K55" i="13"/>
  <c r="I117" i="13"/>
  <c r="K82" i="13"/>
  <c r="I58" i="13"/>
  <c r="L110" i="13"/>
  <c r="M110" i="13" s="1"/>
  <c r="E22" i="13"/>
  <c r="J12" i="13"/>
  <c r="E40" i="13"/>
  <c r="E39" i="13"/>
  <c r="K102" i="13"/>
  <c r="I154" i="13"/>
  <c r="I153" i="13"/>
  <c r="F149" i="13"/>
  <c r="J46" i="13"/>
  <c r="I31" i="13"/>
  <c r="K17" i="13"/>
  <c r="J70" i="13"/>
  <c r="L72" i="13"/>
  <c r="I67" i="13"/>
  <c r="J18" i="13"/>
  <c r="I25" i="13"/>
  <c r="F22" i="13"/>
  <c r="I22" i="13"/>
  <c r="H50" i="15"/>
  <c r="K151" i="13"/>
  <c r="I122" i="13"/>
  <c r="I71" i="13"/>
  <c r="I110" i="13"/>
  <c r="F87" i="13"/>
  <c r="J71" i="13"/>
  <c r="L95" i="13"/>
  <c r="M95" i="13" s="1"/>
  <c r="J3" i="13"/>
  <c r="K93" i="13"/>
  <c r="J112" i="13"/>
  <c r="H77" i="15"/>
  <c r="I29" i="13"/>
  <c r="F98" i="13"/>
  <c r="E90" i="13"/>
  <c r="I72" i="13"/>
  <c r="H10" i="13"/>
  <c r="H30" i="15"/>
  <c r="H87" i="13"/>
  <c r="J5" i="13"/>
  <c r="J42" i="13"/>
  <c r="F108" i="13"/>
  <c r="I53" i="13"/>
  <c r="L14" i="13"/>
  <c r="I152" i="13"/>
  <c r="J68" i="13"/>
  <c r="H144" i="13"/>
  <c r="H149" i="13"/>
  <c r="I142" i="13"/>
  <c r="K123" i="13"/>
  <c r="L69" i="13"/>
  <c r="M69" i="13" s="1"/>
  <c r="F16" i="13"/>
  <c r="F82" i="15"/>
  <c r="K118" i="13"/>
  <c r="K14" i="13"/>
  <c r="K98" i="13"/>
  <c r="E87" i="13"/>
  <c r="F70" i="13"/>
  <c r="K127" i="13"/>
  <c r="E131" i="13"/>
  <c r="K33" i="13"/>
  <c r="G52" i="15"/>
  <c r="K10" i="13"/>
  <c r="K83" i="13"/>
  <c r="F141" i="13"/>
  <c r="K99" i="13"/>
  <c r="L50" i="13"/>
  <c r="M50" i="13" s="1"/>
  <c r="J80" i="13"/>
  <c r="J7" i="13"/>
  <c r="L141" i="13"/>
  <c r="M141" i="13" s="1"/>
  <c r="G7" i="15"/>
  <c r="F91" i="13"/>
  <c r="H108" i="15"/>
  <c r="G105" i="15"/>
  <c r="I138" i="13"/>
  <c r="F64" i="15"/>
  <c r="G11" i="12"/>
  <c r="E32" i="13"/>
  <c r="K54" i="13"/>
  <c r="G55" i="15"/>
  <c r="L129" i="13"/>
  <c r="M129" i="13" s="1"/>
  <c r="G137" i="15"/>
  <c r="J120" i="13"/>
  <c r="I83" i="13"/>
  <c r="F29" i="13"/>
  <c r="G101" i="15"/>
  <c r="H24" i="13"/>
  <c r="L18" i="13"/>
  <c r="M18" i="13" s="1"/>
  <c r="F154" i="13"/>
  <c r="F153" i="13"/>
  <c r="H32" i="13"/>
  <c r="H36" i="15"/>
  <c r="F122" i="13"/>
  <c r="J60" i="13"/>
  <c r="K4" i="13"/>
  <c r="J53" i="13"/>
  <c r="L45" i="13"/>
  <c r="M45" i="13" s="1"/>
  <c r="L122" i="13"/>
  <c r="M122" i="13" s="1"/>
  <c r="G24" i="15"/>
  <c r="F8" i="13"/>
  <c r="G64" i="15"/>
  <c r="K129" i="13"/>
  <c r="L123" i="13"/>
  <c r="M123" i="13" s="1"/>
  <c r="G134" i="15"/>
  <c r="K26" i="13"/>
  <c r="K154" i="13"/>
  <c r="K153" i="13"/>
  <c r="H93" i="13"/>
  <c r="F64" i="13"/>
  <c r="L147" i="13"/>
  <c r="M147" i="13" s="1"/>
  <c r="H150" i="13"/>
  <c r="H64" i="15"/>
  <c r="E17" i="13"/>
  <c r="L29" i="13"/>
  <c r="M29" i="13" s="1"/>
  <c r="J122" i="13"/>
  <c r="E71" i="13"/>
  <c r="H135" i="13"/>
  <c r="I4" i="13"/>
  <c r="K13" i="13"/>
  <c r="I64" i="13"/>
  <c r="L106" i="13"/>
  <c r="M106" i="13" s="1"/>
  <c r="K32" i="13"/>
  <c r="H47" i="15"/>
  <c r="I48" i="13"/>
  <c r="I34" i="13"/>
  <c r="E78" i="13"/>
  <c r="L4" i="13"/>
  <c r="M4" i="13" s="1"/>
  <c r="F71" i="13"/>
  <c r="H56" i="13"/>
  <c r="L148" i="13"/>
  <c r="M148" i="13" s="1"/>
  <c r="H22" i="15"/>
  <c r="K43" i="13"/>
  <c r="L90" i="13"/>
  <c r="M90" i="13" s="1"/>
  <c r="L92" i="13"/>
  <c r="M92" i="13" s="1"/>
  <c r="I121" i="13"/>
  <c r="K92" i="13"/>
  <c r="I79" i="13"/>
  <c r="H129" i="13"/>
  <c r="J64" i="13"/>
  <c r="G30" i="15"/>
  <c r="I44" i="13"/>
  <c r="F22" i="12"/>
  <c r="D22" i="12"/>
  <c r="F36" i="13"/>
  <c r="I14" i="13"/>
  <c r="K18" i="13"/>
  <c r="E53" i="13"/>
  <c r="H67" i="13"/>
  <c r="I141" i="13"/>
  <c r="J93" i="13"/>
  <c r="I103" i="13"/>
  <c r="K47" i="13"/>
  <c r="K78" i="13"/>
  <c r="H28" i="13"/>
  <c r="L126" i="13"/>
  <c r="M126" i="13" s="1"/>
  <c r="H53" i="13"/>
  <c r="K41" i="13"/>
  <c r="E85" i="13"/>
  <c r="J21" i="13"/>
  <c r="F138" i="13"/>
  <c r="I11" i="13"/>
  <c r="K23" i="13"/>
  <c r="F130" i="13"/>
  <c r="H123" i="13"/>
  <c r="G6" i="12"/>
  <c r="J83" i="13"/>
  <c r="I75" i="13"/>
  <c r="K107" i="13"/>
  <c r="I147" i="13"/>
  <c r="G15" i="15"/>
  <c r="L121" i="13"/>
  <c r="M121" i="13" s="1"/>
  <c r="H6" i="13"/>
  <c r="J55" i="13"/>
  <c r="H76" i="15"/>
  <c r="L114" i="13"/>
  <c r="K110" i="13"/>
  <c r="E112" i="13"/>
  <c r="E13" i="13"/>
  <c r="G47" i="15"/>
  <c r="I155" i="13"/>
  <c r="E24" i="13"/>
  <c r="F135" i="15"/>
  <c r="H43" i="13"/>
  <c r="F107" i="13"/>
  <c r="G88" i="15"/>
  <c r="J65" i="13"/>
  <c r="I51" i="13"/>
  <c r="F83" i="13"/>
  <c r="F77" i="13"/>
  <c r="J142" i="13"/>
  <c r="F102" i="15"/>
  <c r="K130" i="13"/>
  <c r="H33" i="15"/>
  <c r="H81" i="13"/>
  <c r="F109" i="13"/>
  <c r="F103" i="13"/>
  <c r="K58" i="13"/>
  <c r="J130" i="13"/>
  <c r="H82" i="15"/>
  <c r="E54" i="13"/>
  <c r="I68" i="13"/>
  <c r="E104" i="13"/>
  <c r="J17" i="13"/>
  <c r="H64" i="13"/>
  <c r="J109" i="13"/>
  <c r="H14" i="13"/>
  <c r="I149" i="13"/>
  <c r="K34" i="13"/>
  <c r="E81" i="13"/>
  <c r="L71" i="13"/>
  <c r="M71" i="13" s="1"/>
  <c r="J73" i="13"/>
  <c r="L116" i="13"/>
  <c r="M116" i="13" s="1"/>
  <c r="G99" i="15"/>
  <c r="F3" i="12"/>
  <c r="D3" i="12"/>
  <c r="F59" i="13"/>
  <c r="K81" i="13"/>
  <c r="H155" i="13"/>
  <c r="H3" i="13"/>
  <c r="I150" i="13"/>
  <c r="I86" i="13"/>
  <c r="K44" i="13"/>
  <c r="F76" i="13"/>
  <c r="F30" i="13"/>
  <c r="I37" i="13"/>
  <c r="H119" i="13"/>
  <c r="I3" i="13"/>
  <c r="K122" i="13"/>
  <c r="G87" i="15"/>
  <c r="L77" i="13"/>
  <c r="M77" i="13" s="1"/>
  <c r="I8" i="13"/>
  <c r="E15" i="12"/>
  <c r="J113" i="13"/>
  <c r="H94" i="13"/>
  <c r="H102" i="13"/>
  <c r="H50" i="13"/>
  <c r="E46" i="13"/>
  <c r="K103" i="13"/>
  <c r="F9" i="12"/>
  <c r="D9" i="12"/>
  <c r="J78" i="13"/>
  <c r="I119" i="13"/>
  <c r="J30" i="13"/>
  <c r="L44" i="13"/>
  <c r="M44" i="13" s="1"/>
  <c r="F119" i="13"/>
  <c r="K2" i="13"/>
  <c r="F23" i="15"/>
  <c r="H41" i="13"/>
  <c r="K119" i="13"/>
  <c r="K137" i="13"/>
  <c r="I65" i="13"/>
  <c r="L75" i="13"/>
  <c r="L10" i="13"/>
  <c r="M10" i="13" s="1"/>
  <c r="G33" i="15"/>
  <c r="L152" i="13"/>
  <c r="M152" i="13" s="1"/>
  <c r="L94" i="13"/>
  <c r="M94" i="13" s="1"/>
  <c r="F60" i="13"/>
  <c r="I13" i="13"/>
  <c r="J99" i="13"/>
  <c r="L42" i="13"/>
  <c r="M42" i="13" s="1"/>
  <c r="H70" i="13"/>
  <c r="J150" i="13"/>
  <c r="H38" i="13"/>
  <c r="F18" i="13"/>
  <c r="H96" i="15"/>
  <c r="L128" i="13"/>
  <c r="M128" i="13" s="1"/>
  <c r="I94" i="13"/>
  <c r="J79" i="13"/>
  <c r="L58" i="13"/>
  <c r="M58" i="13" s="1"/>
  <c r="J69" i="13"/>
  <c r="F41" i="13"/>
  <c r="E18" i="13"/>
  <c r="H62" i="13"/>
  <c r="E3" i="12"/>
  <c r="I24" i="13"/>
  <c r="F113" i="13"/>
  <c r="F12" i="12"/>
  <c r="D12" i="12"/>
  <c r="L67" i="13"/>
  <c r="M67" i="13" s="1"/>
  <c r="H76" i="13"/>
  <c r="J118" i="13"/>
  <c r="L56" i="13"/>
  <c r="M56" i="13" s="1"/>
  <c r="K11" i="13"/>
  <c r="F109" i="15"/>
  <c r="F40" i="13"/>
  <c r="F39" i="13"/>
  <c r="K90" i="13"/>
  <c r="E74" i="13"/>
  <c r="H78" i="15"/>
  <c r="J67" i="13"/>
  <c r="J81" i="13"/>
  <c r="H139" i="13"/>
  <c r="L81" i="13"/>
  <c r="M81" i="13" s="1"/>
  <c r="G50" i="15"/>
  <c r="J20" i="13"/>
  <c r="E10" i="12"/>
  <c r="L21" i="13"/>
  <c r="M21" i="13" s="1"/>
  <c r="L63" i="13"/>
  <c r="M63" i="13" s="1"/>
  <c r="H54" i="13"/>
  <c r="I137" i="13"/>
  <c r="L22" i="13"/>
  <c r="M22" i="13" s="1"/>
  <c r="J2" i="13"/>
  <c r="E30" i="13"/>
  <c r="I125" i="13"/>
  <c r="F88" i="15"/>
  <c r="J123" i="13"/>
  <c r="J107" i="13"/>
  <c r="F150" i="13"/>
  <c r="H91" i="15"/>
  <c r="E88" i="13"/>
  <c r="H143" i="13"/>
  <c r="F10" i="13"/>
  <c r="F10" i="15"/>
  <c r="F54" i="15"/>
  <c r="J48" i="13"/>
  <c r="F52" i="13"/>
  <c r="E144" i="13"/>
  <c r="H136" i="13"/>
  <c r="G97" i="15"/>
  <c r="L112" i="13"/>
  <c r="M112" i="13" s="1"/>
  <c r="K6" i="13"/>
  <c r="E47" i="13"/>
  <c r="L85" i="13"/>
  <c r="M85" i="13" s="1"/>
  <c r="E42" i="13"/>
  <c r="K114" i="13"/>
  <c r="K115" i="13" s="1"/>
  <c r="H138" i="13"/>
  <c r="F125" i="13"/>
  <c r="H32" i="15"/>
  <c r="H4" i="15"/>
  <c r="H3" i="15"/>
  <c r="H2" i="15"/>
  <c r="F72" i="15"/>
  <c r="K117" i="13"/>
  <c r="J10" i="13"/>
  <c r="E60" i="13"/>
  <c r="I136" i="13"/>
  <c r="L15" i="13"/>
  <c r="M15" i="13" s="1"/>
  <c r="H82" i="13"/>
  <c r="I84" i="13"/>
  <c r="F3" i="15"/>
  <c r="F76" i="15"/>
  <c r="E26" i="13"/>
  <c r="F80" i="15"/>
  <c r="K29" i="13"/>
  <c r="F94" i="13"/>
  <c r="J28" i="13"/>
  <c r="H137" i="13"/>
  <c r="F30" i="15"/>
  <c r="I16" i="13"/>
  <c r="H130" i="13"/>
  <c r="J119" i="13"/>
  <c r="H92" i="13"/>
  <c r="H34" i="15"/>
  <c r="H47" i="13"/>
  <c r="F20" i="12"/>
  <c r="D20" i="12"/>
  <c r="F13" i="12"/>
  <c r="D13" i="12"/>
  <c r="F18" i="12"/>
  <c r="D18" i="12"/>
  <c r="L102" i="13"/>
  <c r="M102" i="13" s="1"/>
  <c r="J154" i="13"/>
  <c r="J153" i="13"/>
  <c r="F85" i="13"/>
  <c r="K5" i="13"/>
  <c r="E9" i="12"/>
  <c r="I108" i="13"/>
  <c r="F105" i="13"/>
  <c r="I113" i="13"/>
  <c r="J108" i="13"/>
  <c r="H121" i="13"/>
  <c r="E64" i="13"/>
  <c r="H52" i="15"/>
  <c r="E51" i="13"/>
  <c r="H42" i="13"/>
  <c r="I126" i="13"/>
  <c r="H79" i="13"/>
  <c r="K140" i="13"/>
  <c r="F104" i="13"/>
  <c r="E57" i="13"/>
  <c r="J35" i="13"/>
  <c r="H113" i="13"/>
  <c r="K21" i="13"/>
  <c r="H72" i="13"/>
  <c r="L26" i="13"/>
  <c r="M26" i="13" s="1"/>
  <c r="K148" i="13"/>
  <c r="H21" i="13"/>
  <c r="K134" i="13"/>
  <c r="H68" i="13"/>
  <c r="H110" i="13"/>
  <c r="J138" i="13"/>
  <c r="H137" i="15"/>
  <c r="J50" i="13"/>
  <c r="J129" i="13"/>
  <c r="E100" i="13"/>
  <c r="L47" i="13"/>
  <c r="M47" i="13" s="1"/>
  <c r="E84" i="13"/>
  <c r="I135" i="13"/>
  <c r="K53" i="13"/>
  <c r="F57" i="13"/>
  <c r="J14" i="13"/>
  <c r="H2" i="13"/>
  <c r="L113" i="13"/>
  <c r="M113" i="13" s="1"/>
  <c r="I118" i="13"/>
  <c r="L2" i="13"/>
  <c r="M2" i="13" s="1"/>
  <c r="E20" i="13"/>
  <c r="L144" i="13"/>
  <c r="M144" i="13" s="1"/>
  <c r="I128" i="13"/>
  <c r="H127" i="13"/>
  <c r="I36" i="13"/>
  <c r="K108" i="13"/>
  <c r="E22" i="12"/>
  <c r="J134" i="13"/>
  <c r="K142" i="13"/>
  <c r="E13" i="12"/>
  <c r="H45" i="13"/>
  <c r="H115" i="15"/>
  <c r="G13" i="12"/>
  <c r="J117" i="13"/>
  <c r="K77" i="13"/>
  <c r="F75" i="15"/>
  <c r="F101" i="13"/>
  <c r="K45" i="13"/>
  <c r="F65" i="13"/>
  <c r="F33" i="13"/>
  <c r="K109" i="13"/>
  <c r="F26" i="13"/>
  <c r="G77" i="15"/>
  <c r="K25" i="13"/>
  <c r="F45" i="13"/>
  <c r="L139" i="13"/>
  <c r="M139" i="13" s="1"/>
  <c r="J25" i="13"/>
  <c r="E38" i="13"/>
  <c r="L61" i="13"/>
  <c r="M61" i="13" s="1"/>
  <c r="F103" i="15"/>
  <c r="G29" i="15"/>
  <c r="I23" i="13"/>
  <c r="J105" i="13"/>
  <c r="G82" i="15"/>
  <c r="L40" i="13"/>
  <c r="M40" i="13" s="1"/>
  <c r="L39" i="13"/>
  <c r="M39" i="13" s="1"/>
  <c r="H99" i="15"/>
  <c r="I99" i="13"/>
  <c r="G4" i="12"/>
  <c r="F44" i="13"/>
  <c r="K40" i="13"/>
  <c r="K39" i="13"/>
  <c r="H142" i="13"/>
  <c r="H151" i="13"/>
  <c r="J22" i="13"/>
  <c r="H119" i="15"/>
  <c r="L53" i="13"/>
  <c r="M53" i="13" s="1"/>
  <c r="I80" i="13"/>
  <c r="L84" i="13"/>
  <c r="M84" i="13" s="1"/>
  <c r="H86" i="13"/>
  <c r="I139" i="13"/>
  <c r="L138" i="13"/>
  <c r="M138" i="13" s="1"/>
  <c r="H120" i="13"/>
  <c r="F69" i="13"/>
  <c r="H30" i="13"/>
  <c r="J74" i="13"/>
  <c r="F16" i="12"/>
  <c r="D16" i="12"/>
  <c r="J136" i="13"/>
  <c r="G135" i="15"/>
  <c r="H31" i="15"/>
  <c r="H104" i="15"/>
  <c r="F131" i="13"/>
  <c r="L9" i="13"/>
  <c r="M9" i="13" s="1"/>
  <c r="H57" i="13"/>
  <c r="G32" i="15"/>
  <c r="F11" i="13"/>
  <c r="H37" i="13"/>
  <c r="E56" i="13"/>
  <c r="F89" i="15"/>
  <c r="K52" i="13"/>
  <c r="F81" i="13"/>
  <c r="F42" i="13"/>
  <c r="G16" i="12"/>
  <c r="F37" i="13"/>
  <c r="H107" i="15"/>
  <c r="F105" i="15"/>
  <c r="G67" i="15"/>
  <c r="H104" i="13"/>
  <c r="F106" i="13"/>
  <c r="F2" i="15"/>
  <c r="H12" i="13"/>
  <c r="F148" i="13"/>
  <c r="E72" i="13"/>
  <c r="E44" i="13"/>
  <c r="F50" i="15"/>
  <c r="K60" i="13"/>
  <c r="G109" i="15"/>
  <c r="F89" i="13"/>
  <c r="F90" i="15"/>
  <c r="F31" i="15"/>
  <c r="L104" i="13"/>
  <c r="M104" i="13" s="1"/>
  <c r="J106" i="13"/>
  <c r="L97" i="13"/>
  <c r="M97" i="13" s="1"/>
  <c r="J8" i="13"/>
  <c r="J124" i="13"/>
  <c r="J16" i="13"/>
  <c r="L107" i="13"/>
  <c r="M107" i="13" s="1"/>
  <c r="L80" i="13"/>
  <c r="M80" i="13" s="1"/>
  <c r="E82" i="13"/>
  <c r="F104" i="15"/>
  <c r="H138" i="15"/>
  <c r="F100" i="13"/>
  <c r="F92" i="13"/>
  <c r="F99" i="15"/>
  <c r="G120" i="15"/>
  <c r="K139" i="13"/>
  <c r="K86" i="13"/>
  <c r="L91" i="13"/>
  <c r="M91" i="13" s="1"/>
  <c r="I97" i="13"/>
  <c r="G21" i="15"/>
  <c r="H84" i="15"/>
  <c r="K124" i="13"/>
  <c r="F120" i="13"/>
  <c r="E89" i="13"/>
  <c r="H49" i="13"/>
  <c r="G133" i="15"/>
  <c r="F12" i="13"/>
  <c r="G84" i="15"/>
  <c r="F43" i="13"/>
  <c r="H141" i="13"/>
  <c r="K59" i="13"/>
  <c r="G26" i="15"/>
  <c r="K105" i="13"/>
  <c r="L25" i="13"/>
  <c r="M25" i="13" s="1"/>
  <c r="F11" i="12"/>
  <c r="D11" i="12"/>
  <c r="K95" i="13"/>
  <c r="F67" i="13"/>
  <c r="K131" i="13"/>
  <c r="E143" i="13"/>
  <c r="I35" i="13"/>
  <c r="F19" i="15"/>
  <c r="G66" i="15"/>
  <c r="L155" i="13"/>
  <c r="I59" i="13"/>
  <c r="F98" i="15"/>
  <c r="G44" i="15"/>
  <c r="F34" i="13"/>
  <c r="F14" i="12"/>
  <c r="D14" i="12"/>
  <c r="L19" i="13"/>
  <c r="M19" i="13" s="1"/>
  <c r="H100" i="13"/>
  <c r="I104" i="13"/>
  <c r="L32" i="13"/>
  <c r="M32" i="13" s="1"/>
  <c r="G138" i="15"/>
  <c r="G18" i="15"/>
  <c r="K76" i="13"/>
  <c r="E49" i="13"/>
  <c r="I101" i="13"/>
  <c r="F47" i="13"/>
  <c r="E2" i="13"/>
  <c r="H54" i="15"/>
  <c r="I93" i="13"/>
  <c r="H98" i="15"/>
  <c r="F8" i="12"/>
  <c r="D8" i="12"/>
  <c r="L68" i="13"/>
  <c r="M68" i="13" s="1"/>
  <c r="J26" i="13"/>
  <c r="L64" i="13"/>
  <c r="M64" i="13" s="1"/>
  <c r="E73" i="13"/>
  <c r="I134" i="13"/>
  <c r="E11" i="12"/>
  <c r="I40" i="13"/>
  <c r="I39" i="13"/>
  <c r="H140" i="13"/>
  <c r="G9" i="12"/>
  <c r="I116" i="13"/>
  <c r="E96" i="13"/>
  <c r="F15" i="13"/>
  <c r="L73" i="13"/>
  <c r="M73" i="13" s="1"/>
  <c r="J125" i="13"/>
  <c r="I105" i="13"/>
  <c r="H8" i="13"/>
  <c r="F4" i="13"/>
  <c r="F4" i="12"/>
  <c r="D4" i="12"/>
  <c r="G85" i="15"/>
  <c r="L109" i="13"/>
  <c r="M109" i="13" s="1"/>
  <c r="F46" i="15"/>
  <c r="H88" i="15"/>
  <c r="F134" i="15"/>
  <c r="G31" i="15"/>
  <c r="F147" i="13"/>
  <c r="L46" i="13"/>
  <c r="M46" i="13" s="1"/>
  <c r="E48" i="13"/>
  <c r="K116" i="13"/>
  <c r="F61" i="13"/>
  <c r="E37" i="13"/>
  <c r="E123" i="13"/>
  <c r="E140" i="13"/>
  <c r="L130" i="13"/>
  <c r="M130" i="13" s="1"/>
  <c r="G53" i="15"/>
  <c r="F9" i="15"/>
  <c r="H101" i="15"/>
  <c r="F107" i="15"/>
  <c r="K12" i="13"/>
  <c r="G20" i="12"/>
  <c r="F139" i="15"/>
  <c r="E125" i="13"/>
  <c r="H131" i="13"/>
  <c r="J116" i="13"/>
  <c r="J103" i="13"/>
  <c r="F136" i="13"/>
  <c r="F25" i="15"/>
  <c r="F74" i="13"/>
  <c r="F124" i="13"/>
  <c r="G22" i="15"/>
  <c r="F101" i="15"/>
  <c r="H101" i="13"/>
  <c r="H60" i="13"/>
  <c r="I112" i="13"/>
  <c r="F2" i="12"/>
  <c r="E2" i="12"/>
  <c r="D2" i="12"/>
  <c r="K87" i="13"/>
  <c r="L88" i="13"/>
  <c r="M88" i="13" s="1"/>
  <c r="E36" i="13"/>
  <c r="G17" i="15"/>
  <c r="G48" i="15"/>
  <c r="K89" i="13"/>
  <c r="F7" i="15"/>
  <c r="H112" i="13"/>
  <c r="F11" i="15"/>
  <c r="E15" i="13"/>
  <c r="E19" i="12"/>
  <c r="H83" i="13"/>
  <c r="H19" i="13"/>
  <c r="K104" i="13"/>
  <c r="F91" i="15"/>
  <c r="H28" i="15"/>
  <c r="E14" i="12"/>
  <c r="H89" i="13"/>
  <c r="H120" i="15"/>
  <c r="G80" i="15"/>
  <c r="L66" i="13"/>
  <c r="M66" i="13" s="1"/>
  <c r="H91" i="13"/>
  <c r="H126" i="15"/>
  <c r="E21" i="13"/>
  <c r="J100" i="13"/>
  <c r="H15" i="13"/>
  <c r="G9" i="15"/>
  <c r="I140" i="13"/>
  <c r="G136" i="15"/>
  <c r="J95" i="13"/>
  <c r="F2" i="13"/>
  <c r="J51" i="13"/>
  <c r="H80" i="13"/>
  <c r="J97" i="13"/>
  <c r="E4" i="12"/>
  <c r="F152" i="13"/>
  <c r="I82" i="13"/>
  <c r="H16" i="13"/>
  <c r="H124" i="15"/>
  <c r="I33" i="13"/>
  <c r="H125" i="15"/>
  <c r="J23" i="13"/>
  <c r="F32" i="15"/>
  <c r="F19" i="13"/>
  <c r="F33" i="15"/>
  <c r="K128" i="13"/>
  <c r="F123" i="13"/>
  <c r="E16" i="13"/>
  <c r="F138" i="15"/>
  <c r="I85" i="13"/>
  <c r="E35" i="13"/>
  <c r="H29" i="15"/>
  <c r="E7" i="12"/>
  <c r="F129" i="13"/>
  <c r="H46" i="15"/>
  <c r="F77" i="15"/>
  <c r="L117" i="13"/>
  <c r="M117" i="13" s="1"/>
  <c r="H34" i="13"/>
  <c r="E12" i="12"/>
  <c r="I151" i="13"/>
  <c r="G25" i="15"/>
  <c r="E119" i="13"/>
  <c r="G34" i="15"/>
  <c r="I42" i="13"/>
  <c r="F137" i="13"/>
  <c r="J137" i="13"/>
  <c r="F17" i="12"/>
  <c r="D17" i="12"/>
  <c r="H20" i="15"/>
  <c r="K31" i="13"/>
  <c r="H18" i="13"/>
  <c r="H134" i="13"/>
  <c r="K68" i="13"/>
  <c r="I43" i="13"/>
  <c r="F80" i="13"/>
  <c r="F84" i="13"/>
  <c r="J45" i="13"/>
  <c r="K62" i="13"/>
  <c r="L23" i="13"/>
  <c r="M23" i="13" s="1"/>
  <c r="H109" i="13"/>
  <c r="K88" i="13"/>
  <c r="H75" i="13"/>
  <c r="H51" i="13"/>
  <c r="E75" i="13"/>
  <c r="L140" i="13"/>
  <c r="M140" i="13" s="1"/>
  <c r="E65" i="13"/>
  <c r="G76" i="15"/>
  <c r="J91" i="13"/>
  <c r="G2" i="12"/>
  <c r="E4" i="13"/>
  <c r="F114" i="13"/>
  <c r="F115" i="13" s="1"/>
  <c r="I66" i="13"/>
  <c r="F115" i="15"/>
  <c r="H65" i="13"/>
  <c r="H74" i="15"/>
  <c r="J15" i="13"/>
  <c r="F81" i="15"/>
  <c r="F134" i="13"/>
  <c r="E137" i="13"/>
  <c r="F82" i="13"/>
  <c r="G108" i="15"/>
  <c r="H103" i="13"/>
  <c r="E76" i="13"/>
  <c r="H133" i="15"/>
  <c r="F95" i="13"/>
  <c r="H88" i="13"/>
  <c r="G38" i="15"/>
  <c r="K20" i="13"/>
  <c r="H95" i="13"/>
  <c r="H123" i="15"/>
  <c r="L30" i="13"/>
  <c r="M30" i="13" s="1"/>
  <c r="K37" i="13"/>
  <c r="G49" i="15"/>
  <c r="F6" i="12"/>
  <c r="D6" i="12"/>
  <c r="F133" i="15"/>
  <c r="G104" i="15"/>
  <c r="F14" i="13"/>
  <c r="I61" i="13"/>
  <c r="F29" i="15"/>
  <c r="E83" i="13"/>
  <c r="J59" i="13"/>
  <c r="I70" i="13"/>
  <c r="L125" i="13"/>
  <c r="M125" i="13" s="1"/>
  <c r="K155" i="13"/>
  <c r="K74" i="13"/>
  <c r="F75" i="13"/>
  <c r="F7" i="13"/>
  <c r="G20" i="15"/>
  <c r="F99" i="13"/>
  <c r="H102" i="15"/>
  <c r="E91" i="13"/>
  <c r="F121" i="15"/>
  <c r="F140" i="13"/>
  <c r="F25" i="13"/>
  <c r="F67" i="15"/>
  <c r="F21" i="13"/>
  <c r="F125" i="15"/>
  <c r="G15" i="12"/>
  <c r="I15" i="13"/>
  <c r="H20" i="13"/>
  <c r="L52" i="13"/>
  <c r="M52" i="13" s="1"/>
  <c r="L16" i="13"/>
  <c r="M16" i="13" s="1"/>
  <c r="I49" i="13"/>
  <c r="L41" i="13"/>
  <c r="M41" i="13" s="1"/>
  <c r="F88" i="13"/>
  <c r="L86" i="13"/>
  <c r="M86" i="13" s="1"/>
  <c r="I91" i="13"/>
  <c r="H17" i="15"/>
  <c r="H45" i="15"/>
  <c r="K136" i="13"/>
  <c r="F136" i="15"/>
  <c r="H35" i="13"/>
  <c r="L76" i="13"/>
  <c r="M76" i="13" s="1"/>
  <c r="H55" i="15"/>
  <c r="E129" i="13"/>
  <c r="K19" i="13"/>
  <c r="F120" i="15"/>
  <c r="H46" i="13"/>
  <c r="L74" i="13"/>
  <c r="M74" i="13" s="1"/>
  <c r="F27" i="13"/>
  <c r="E6" i="12"/>
  <c r="J131" i="13"/>
  <c r="F15" i="15"/>
  <c r="H36" i="13"/>
  <c r="G54" i="15"/>
  <c r="J34" i="13"/>
  <c r="G36" i="15"/>
  <c r="J54" i="13"/>
  <c r="F26" i="15"/>
  <c r="H125" i="13"/>
  <c r="I89" i="13"/>
  <c r="I28" i="13"/>
  <c r="L83" i="13"/>
  <c r="M83" i="13" s="1"/>
  <c r="E107" i="13"/>
  <c r="E120" i="13"/>
  <c r="E118" i="13"/>
  <c r="I87" i="13"/>
  <c r="F112" i="13"/>
  <c r="E141" i="13"/>
  <c r="K22" i="13"/>
  <c r="I6" i="13"/>
  <c r="H65" i="15"/>
  <c r="I10" i="13"/>
  <c r="F21" i="12"/>
  <c r="D21" i="12"/>
  <c r="I57" i="13"/>
  <c r="L118" i="13"/>
  <c r="M118" i="13" s="1"/>
  <c r="I148" i="13"/>
  <c r="H106" i="13"/>
  <c r="L87" i="13"/>
  <c r="M87" i="13" s="1"/>
  <c r="F142" i="13"/>
  <c r="E25" i="13"/>
  <c r="J36" i="13"/>
  <c r="J37" i="13"/>
  <c r="G95" i="15"/>
  <c r="I38" i="13"/>
  <c r="I19" i="13"/>
  <c r="E106" i="13"/>
  <c r="F48" i="13"/>
  <c r="F79" i="13"/>
  <c r="E114" i="13"/>
  <c r="E115" i="13" s="1"/>
  <c r="F79" i="15"/>
  <c r="H38" i="15"/>
  <c r="E127" i="13"/>
  <c r="H61" i="13"/>
  <c r="F28" i="15"/>
  <c r="K49" i="13"/>
  <c r="I88" i="13"/>
  <c r="L27" i="13"/>
  <c r="M27" i="13" s="1"/>
  <c r="G22" i="12"/>
  <c r="J101" i="13"/>
  <c r="E63" i="13"/>
  <c r="H134" i="15"/>
  <c r="E5" i="13"/>
  <c r="F52" i="15"/>
  <c r="E95" i="13"/>
  <c r="E19" i="13"/>
  <c r="K96" i="13"/>
  <c r="L103" i="13"/>
  <c r="M103" i="13" s="1"/>
  <c r="G37" i="15"/>
  <c r="I130" i="13"/>
  <c r="F126" i="15"/>
  <c r="I77" i="13"/>
  <c r="E18" i="12"/>
  <c r="L120" i="13"/>
  <c r="M120" i="13" s="1"/>
  <c r="H74" i="13"/>
  <c r="E69" i="13"/>
  <c r="E14" i="13"/>
  <c r="F34" i="15"/>
  <c r="F96" i="15"/>
  <c r="I144" i="13"/>
  <c r="H87" i="15"/>
  <c r="J155" i="13"/>
  <c r="I45" i="13"/>
  <c r="F55" i="15"/>
  <c r="F96" i="13"/>
  <c r="I107" i="13"/>
  <c r="H23" i="13"/>
  <c r="F28" i="13"/>
  <c r="F4" i="15"/>
  <c r="K91" i="13"/>
  <c r="G110" i="15"/>
  <c r="E97" i="13"/>
  <c r="E154" i="13"/>
  <c r="E153" i="13"/>
  <c r="J84" i="13"/>
  <c r="G98" i="15"/>
  <c r="F8" i="15"/>
  <c r="F66" i="15"/>
  <c r="G8" i="12"/>
  <c r="J104" i="13"/>
  <c r="F50" i="13"/>
  <c r="H105" i="13"/>
  <c r="I102" i="13"/>
  <c r="F27" i="15"/>
  <c r="J6" i="13"/>
  <c r="E55" i="13"/>
  <c r="G10" i="12"/>
  <c r="F48" i="15"/>
  <c r="K80" i="13"/>
  <c r="G65" i="15"/>
  <c r="F56" i="13"/>
  <c r="F94" i="15"/>
  <c r="H9" i="15"/>
  <c r="G103" i="15"/>
  <c r="L57" i="13"/>
  <c r="M57" i="13" s="1"/>
  <c r="J52" i="13"/>
  <c r="H128" i="13"/>
  <c r="K85" i="13"/>
  <c r="F54" i="13"/>
  <c r="H73" i="13"/>
  <c r="I74" i="13"/>
  <c r="H48" i="15"/>
  <c r="L100" i="13"/>
  <c r="M100" i="13" s="1"/>
  <c r="G45" i="15"/>
  <c r="L35" i="13"/>
  <c r="M35" i="13" s="1"/>
  <c r="E27" i="13"/>
  <c r="F10" i="12"/>
  <c r="D10" i="12"/>
  <c r="J143" i="13"/>
  <c r="K112" i="13"/>
  <c r="G27" i="15"/>
  <c r="I30" i="13"/>
  <c r="H26" i="15"/>
  <c r="I131" i="13"/>
  <c r="F126" i="13"/>
  <c r="F97" i="13"/>
  <c r="H77" i="13"/>
  <c r="F5" i="12"/>
  <c r="D5" i="12"/>
  <c r="I81" i="13"/>
  <c r="F135" i="13"/>
  <c r="K126" i="13"/>
  <c r="H69" i="13"/>
  <c r="E99" i="13"/>
  <c r="J141" i="13"/>
  <c r="H148" i="13"/>
  <c r="F63" i="13"/>
  <c r="L137" i="13"/>
  <c r="M137" i="13" s="1"/>
  <c r="L13" i="13"/>
  <c r="M13" i="13" s="1"/>
  <c r="H31" i="13"/>
  <c r="J92" i="13"/>
  <c r="H90" i="15"/>
  <c r="J29" i="13"/>
  <c r="I69" i="13"/>
  <c r="E5" i="12"/>
  <c r="L154" i="13"/>
  <c r="M154" i="13" s="1"/>
  <c r="L153" i="13"/>
  <c r="M153" i="13" s="1"/>
  <c r="I46" i="13"/>
  <c r="G78" i="15"/>
  <c r="E148" i="13"/>
  <c r="I98" i="13"/>
  <c r="L12" i="13"/>
  <c r="M12" i="13" s="1"/>
  <c r="H33" i="13"/>
  <c r="J38" i="13"/>
  <c r="E79" i="13"/>
  <c r="L65" i="13"/>
  <c r="M65" i="13" s="1"/>
  <c r="I129" i="13"/>
  <c r="E9" i="13"/>
  <c r="F84" i="15"/>
  <c r="F66" i="13"/>
  <c r="E126" i="13"/>
  <c r="E86" i="13"/>
  <c r="F24" i="13"/>
  <c r="G19" i="15"/>
  <c r="H23" i="15"/>
  <c r="F37" i="15"/>
  <c r="L8" i="13"/>
  <c r="M8" i="13" s="1"/>
  <c r="H97" i="13"/>
  <c r="H103" i="15"/>
  <c r="J82" i="13"/>
  <c r="G14" i="12"/>
  <c r="E62" i="13"/>
  <c r="E117" i="13"/>
  <c r="K35" i="13"/>
  <c r="I73" i="13"/>
  <c r="H139" i="15"/>
  <c r="F74" i="15"/>
  <c r="H49" i="15"/>
  <c r="G126" i="15"/>
  <c r="K138" i="13"/>
  <c r="H44" i="15"/>
  <c r="I12" i="13"/>
  <c r="I52" i="13"/>
  <c r="I114" i="13"/>
  <c r="I115" i="13" s="1"/>
  <c r="L37" i="13"/>
  <c r="M37" i="13" s="1"/>
  <c r="E149" i="13"/>
  <c r="L143" i="13"/>
  <c r="M143" i="13" s="1"/>
  <c r="L131" i="13"/>
  <c r="M131" i="13" s="1"/>
  <c r="G46" i="15"/>
  <c r="F19" i="12"/>
  <c r="D19" i="12"/>
  <c r="H94" i="15"/>
  <c r="I27" i="13"/>
  <c r="F85" i="15"/>
  <c r="K143" i="13"/>
  <c r="G19" i="12"/>
  <c r="E58" i="13"/>
  <c r="L105" i="13"/>
  <c r="M105" i="13" s="1"/>
  <c r="H124" i="13"/>
  <c r="L48" i="13"/>
  <c r="M48" i="13" s="1"/>
  <c r="F143" i="13"/>
  <c r="K16" i="13"/>
  <c r="J75" i="13"/>
  <c r="J40" i="13"/>
  <c r="J39" i="13"/>
  <c r="E93" i="13"/>
  <c r="E134" i="13"/>
  <c r="E23" i="13"/>
  <c r="J49" i="13"/>
  <c r="H37" i="15"/>
  <c r="F22" i="15"/>
  <c r="K38" i="13"/>
  <c r="J128" i="13"/>
  <c r="H53" i="15"/>
  <c r="L99" i="13"/>
  <c r="M99" i="13" s="1"/>
  <c r="E138" i="13"/>
  <c r="E6" i="13"/>
  <c r="K48" i="13"/>
  <c r="G75" i="15"/>
  <c r="F68" i="13"/>
  <c r="E108" i="13"/>
  <c r="F20" i="15"/>
  <c r="H15" i="15"/>
  <c r="G21" i="12"/>
  <c r="L142" i="13"/>
  <c r="M142" i="13" s="1"/>
  <c r="F86" i="13"/>
  <c r="H66" i="15"/>
  <c r="H81" i="15"/>
  <c r="L124" i="13"/>
  <c r="M124" i="13" s="1"/>
  <c r="K84" i="13"/>
  <c r="F118" i="13"/>
  <c r="I96" i="13"/>
  <c r="F3" i="13"/>
  <c r="L55" i="13"/>
  <c r="M55" i="13" s="1"/>
  <c r="K144" i="13"/>
  <c r="E142" i="13"/>
  <c r="E41" i="13"/>
  <c r="F117" i="13"/>
  <c r="G89" i="15"/>
  <c r="G91" i="15"/>
  <c r="H80" i="15"/>
  <c r="L101" i="13"/>
  <c r="M101" i="13" s="1"/>
  <c r="F65" i="15"/>
  <c r="L7" i="13"/>
  <c r="M7" i="13" s="1"/>
  <c r="L59" i="13"/>
  <c r="M59" i="13" s="1"/>
  <c r="E124" i="13"/>
  <c r="L89" i="13"/>
  <c r="M89" i="13" s="1"/>
  <c r="E136" i="13"/>
  <c r="J61" i="13"/>
  <c r="J66" i="13"/>
  <c r="E135" i="13"/>
  <c r="E28" i="13"/>
  <c r="L96" i="13"/>
  <c r="M96" i="13" s="1"/>
  <c r="E68" i="13"/>
  <c r="L54" i="13"/>
  <c r="M54" i="13" s="1"/>
  <c r="F58" i="13"/>
  <c r="F55" i="13"/>
  <c r="E139" i="13"/>
  <c r="K9" i="13"/>
  <c r="H109" i="15"/>
  <c r="J89" i="13"/>
  <c r="H18" i="15"/>
  <c r="F127" i="13"/>
  <c r="H67" i="15"/>
  <c r="J57" i="13"/>
  <c r="L136" i="13"/>
  <c r="M136" i="13" s="1"/>
  <c r="F7" i="12"/>
  <c r="D7" i="12"/>
  <c r="K8" i="13"/>
  <c r="H25" i="13"/>
  <c r="G123" i="15"/>
  <c r="H85" i="13"/>
  <c r="F35" i="13"/>
  <c r="H11" i="15"/>
  <c r="E52" i="13"/>
  <c r="G74" i="15"/>
  <c r="H24" i="15"/>
  <c r="G102" i="15"/>
  <c r="G10" i="15"/>
  <c r="E110" i="13"/>
  <c r="I100" i="13"/>
  <c r="J27" i="13"/>
  <c r="G81" i="15"/>
  <c r="K61" i="13"/>
  <c r="F9" i="13"/>
  <c r="K57" i="13"/>
  <c r="J19" i="13"/>
  <c r="L49" i="13"/>
  <c r="M49" i="13" s="1"/>
  <c r="E34" i="13"/>
  <c r="K30" i="13"/>
  <c r="E113" i="13"/>
  <c r="H19" i="15"/>
  <c r="F45" i="15"/>
  <c r="G90" i="15"/>
  <c r="H59" i="13"/>
  <c r="L20" i="13"/>
  <c r="M20" i="13" s="1"/>
  <c r="F116" i="13"/>
  <c r="G5" i="12"/>
  <c r="J139" i="13"/>
  <c r="H48" i="13"/>
  <c r="G13" i="15"/>
  <c r="K46" i="13"/>
  <c r="E43" i="13"/>
  <c r="K120" i="13"/>
  <c r="J85" i="13"/>
  <c r="F119" i="15"/>
  <c r="F15" i="12"/>
  <c r="D15" i="12"/>
  <c r="F32" i="13"/>
  <c r="K70" i="13"/>
  <c r="E103" i="13"/>
  <c r="H79" i="15"/>
  <c r="E33" i="13"/>
  <c r="F123" i="15"/>
  <c r="F137" i="15"/>
  <c r="H72" i="15"/>
  <c r="E3" i="13"/>
  <c r="H114" i="15"/>
  <c r="E130" i="13"/>
  <c r="E147" i="13"/>
  <c r="I109" i="13"/>
  <c r="J77" i="13"/>
  <c r="E67" i="13"/>
  <c r="K65" i="13"/>
  <c r="H135" i="15"/>
  <c r="F124" i="15"/>
  <c r="I60" i="13"/>
  <c r="G17" i="12"/>
  <c r="J41" i="13"/>
  <c r="I76" i="13"/>
  <c r="H27" i="13"/>
  <c r="H83" i="15"/>
  <c r="H107" i="13"/>
  <c r="E105" i="13"/>
  <c r="E61" i="13"/>
  <c r="E10" i="13"/>
  <c r="E8" i="13"/>
  <c r="L82" i="13"/>
  <c r="M82" i="13" s="1"/>
  <c r="H96" i="13"/>
  <c r="E80" i="13"/>
  <c r="F17" i="15"/>
  <c r="F21" i="15"/>
  <c r="G119" i="15"/>
  <c r="I54" i="13"/>
  <c r="K73" i="13"/>
  <c r="H40" i="13"/>
  <c r="H39" i="13"/>
  <c r="K100" i="13"/>
  <c r="E102" i="13"/>
  <c r="E70" i="13"/>
  <c r="F78" i="15"/>
  <c r="G114" i="15"/>
  <c r="E151" i="13"/>
  <c r="G124" i="15"/>
  <c r="E128" i="13"/>
  <c r="M151" i="13"/>
  <c r="M135" i="13"/>
  <c r="M127" i="13"/>
  <c r="M119" i="13"/>
  <c r="M79" i="13"/>
  <c r="M75" i="13"/>
  <c r="M72" i="13"/>
  <c r="M62" i="13"/>
  <c r="M43" i="13"/>
  <c r="M38" i="13"/>
  <c r="M36" i="13"/>
  <c r="M24" i="13"/>
  <c r="M14" i="13"/>
  <c r="M114" i="13" l="1"/>
  <c r="L115" i="13"/>
  <c r="M115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<sst xmlns="http://schemas.openxmlformats.org/spreadsheetml/2006/main" count="2029" uniqueCount="970">
  <si>
    <t>security_code</t>
  </si>
  <si>
    <t>parsekyable_des</t>
  </si>
  <si>
    <t>category</t>
  </si>
  <si>
    <t>GLD</t>
  </si>
  <si>
    <t>GLD SJ Equity</t>
  </si>
  <si>
    <t>NEW GOLD ETF</t>
  </si>
  <si>
    <t>Commodities</t>
  </si>
  <si>
    <t>SBFFC</t>
  </si>
  <si>
    <t>SASFIN BCI GLOBAL EQ FEEDER FD C</t>
  </si>
  <si>
    <t>Unit Trust</t>
  </si>
  <si>
    <t>US46429B2</t>
  </si>
  <si>
    <t>ISHARES US TREASURY BOND ETF</t>
  </si>
  <si>
    <t>Exchange Traded Funds</t>
  </si>
  <si>
    <t>USD</t>
  </si>
  <si>
    <t>USD Settlement Cash</t>
  </si>
  <si>
    <t>General Cash</t>
  </si>
  <si>
    <t>$UCASHUSD</t>
  </si>
  <si>
    <t>UNSETTLED CASH/CURRENCY-USD</t>
  </si>
  <si>
    <t>$CCTUSD</t>
  </si>
  <si>
    <t>CURRENCY CONTRACTS - USD</t>
  </si>
  <si>
    <t>SAFGECULX</t>
  </si>
  <si>
    <t>SAFGECU LX Equity</t>
  </si>
  <si>
    <t>SASFIN GLOBAL EQUITY C</t>
  </si>
  <si>
    <t>SASGEBULX</t>
  </si>
  <si>
    <t>SASGEBU LX Equity</t>
  </si>
  <si>
    <t>SASFIN GLOBAL EQUITY FUND</t>
  </si>
  <si>
    <t>SASGEAULX</t>
  </si>
  <si>
    <t>SASGEAU LX Equity</t>
  </si>
  <si>
    <t>SASFIN GLOBAL EQUITY-A USD</t>
  </si>
  <si>
    <t>ICSIULN</t>
  </si>
  <si>
    <t>ICSIULN ID Equity</t>
  </si>
  <si>
    <t>BRKBUS</t>
  </si>
  <si>
    <t>BRK/B US Equity</t>
  </si>
  <si>
    <t>BERKSHIRE HATHAWAY INC-CL A</t>
  </si>
  <si>
    <t>Financials</t>
  </si>
  <si>
    <t>CNDXLN</t>
  </si>
  <si>
    <t>CSNDX SW Equity</t>
  </si>
  <si>
    <t>ISHARES NASDAQ 100 USD ACC</t>
  </si>
  <si>
    <t>STXNDQ</t>
  </si>
  <si>
    <t>STXNDQ SJ Equity</t>
  </si>
  <si>
    <t>SATRIX NASDAQ 100 FEEDER PORTFOLIO</t>
  </si>
  <si>
    <t>VTUS</t>
  </si>
  <si>
    <t>VT US Equity</t>
  </si>
  <si>
    <t>VANGUARD TOTAL WORLD</t>
  </si>
  <si>
    <t>NOBLUS</t>
  </si>
  <si>
    <t>NOBL US Equity</t>
  </si>
  <si>
    <t>PROSHARES SANDP 500 DIVIDEND ARISTOCRATS</t>
  </si>
  <si>
    <t>IEIUS</t>
  </si>
  <si>
    <t>ISHARES 3-7 YEAR TREASURY BOND ETF</t>
  </si>
  <si>
    <t>IEFUS</t>
  </si>
  <si>
    <t>ISHARES 7-10 YEAR TREASURY BOND ETF</t>
  </si>
  <si>
    <t>IXCUS</t>
  </si>
  <si>
    <t>IXC US Equity</t>
  </si>
  <si>
    <t>ISHARES GLOBAL ENERGY ETF</t>
  </si>
  <si>
    <t>IWDALN</t>
  </si>
  <si>
    <t>SWDA LN Equity</t>
  </si>
  <si>
    <t>ISHARES CORE MSCI WORLD</t>
  </si>
  <si>
    <t>LVMUYUS</t>
  </si>
  <si>
    <t>LVMUY US Equity</t>
  </si>
  <si>
    <t>LVMH MOET HENNESSY-UNSP A</t>
  </si>
  <si>
    <t>Consumer Discretionary</t>
  </si>
  <si>
    <t>SCANIA 19-MAR-2025</t>
  </si>
  <si>
    <t>Floating Rate Bonds</t>
  </si>
  <si>
    <t>FOFIB3</t>
  </si>
  <si>
    <t>FOORD FLEX INCOME FUND B3</t>
  </si>
  <si>
    <t>SBHGFE</t>
  </si>
  <si>
    <t>Sasfin High Grade MM Fund E</t>
  </si>
  <si>
    <t>SASYFE</t>
  </si>
  <si>
    <t>SASFIN BCI HIGH YIELD FUND E</t>
  </si>
  <si>
    <t>SBHYD</t>
  </si>
  <si>
    <t>SABHYDZ SJ Equity</t>
  </si>
  <si>
    <t>SASFIN BCI HIGH YIELD FUND D</t>
  </si>
  <si>
    <t>SBHYC</t>
  </si>
  <si>
    <t>SASFIN BCI HIGH YIELD FUND C</t>
  </si>
  <si>
    <t>SMFIB</t>
  </si>
  <si>
    <t>SASFLIB SJ Equity</t>
  </si>
  <si>
    <t>SASFIN FLEX INCOME FUND B</t>
  </si>
  <si>
    <t>SBPP</t>
  </si>
  <si>
    <t>EP012345     Pfd</t>
  </si>
  <si>
    <t>STANDARD BANK PREF SHARE</t>
  </si>
  <si>
    <t>SBSI14</t>
  </si>
  <si>
    <t>JK164357     Corp</t>
  </si>
  <si>
    <t>STANDARD 07-DEC-2033</t>
  </si>
  <si>
    <t>I2033</t>
  </si>
  <si>
    <t>EK773318     Corp</t>
  </si>
  <si>
    <t>RSA 28-FEB-2033</t>
  </si>
  <si>
    <t>FRS152</t>
  </si>
  <si>
    <t>LW251681     Corp</t>
  </si>
  <si>
    <t>FIRSTRAND 31-MAR-2028</t>
  </si>
  <si>
    <t>I2029</t>
  </si>
  <si>
    <t>LW909927     Corp</t>
  </si>
  <si>
    <t>RSA 31-MAR-2029</t>
  </si>
  <si>
    <t>R210</t>
  </si>
  <si>
    <t>EG845474     Corp</t>
  </si>
  <si>
    <t>RSA 31-MAR-2028</t>
  </si>
  <si>
    <t>FRBI25</t>
  </si>
  <si>
    <t>EJ856639     Corp</t>
  </si>
  <si>
    <t>FIRSTRAND 31-JAN-2025</t>
  </si>
  <si>
    <t>I2038</t>
  </si>
  <si>
    <t>EJ235889     Corp</t>
  </si>
  <si>
    <t>RSA 31-JAN-2038</t>
  </si>
  <si>
    <t>CLN823</t>
  </si>
  <si>
    <t>BW543172     Corp</t>
  </si>
  <si>
    <t>SANRAL GG 31-JUL-2029</t>
  </si>
  <si>
    <t>H132T1</t>
  </si>
  <si>
    <t>RSA 31-MAR-2032</t>
  </si>
  <si>
    <t>CLN978</t>
  </si>
  <si>
    <t>ZH307640     Corp</t>
  </si>
  <si>
    <t>BDX39</t>
  </si>
  <si>
    <t>!!038SCL   Mtge</t>
  </si>
  <si>
    <t>RSA 01-FEB-2030</t>
  </si>
  <si>
    <t>FRS273</t>
  </si>
  <si>
    <t>BQ660926     Corp</t>
  </si>
  <si>
    <t>FRS268</t>
  </si>
  <si>
    <t>BQ135578     Corp</t>
  </si>
  <si>
    <t>RSA 31-MAR-2031</t>
  </si>
  <si>
    <t>CLDBDX1</t>
  </si>
  <si>
    <t>BDX40</t>
  </si>
  <si>
    <t>!!038SC5   Mtge</t>
  </si>
  <si>
    <t>ESKOM 16-SEP-2033</t>
  </si>
  <si>
    <t>BDX37</t>
  </si>
  <si>
    <t>!!038SCM   Mtge</t>
  </si>
  <si>
    <t>TFS176</t>
  </si>
  <si>
    <t>ZL513335     Corp</t>
  </si>
  <si>
    <t>TOYOTA 13-MAR-2028</t>
  </si>
  <si>
    <t>SBT111</t>
  </si>
  <si>
    <t>ZG130144     Corp</t>
  </si>
  <si>
    <t>STANDARD 31-DEC-2028</t>
  </si>
  <si>
    <t>SBT107</t>
  </si>
  <si>
    <t>BV772308     Corp</t>
  </si>
  <si>
    <t>STANDARD 08-APR-2027</t>
  </si>
  <si>
    <t>ERSA30</t>
  </si>
  <si>
    <t>!!037L1K   Mtge</t>
  </si>
  <si>
    <t>SASP 17-MAY-2027</t>
  </si>
  <si>
    <t>H129T1</t>
  </si>
  <si>
    <t>ZJ027296     Corp</t>
  </si>
  <si>
    <t>RSA 31-JUL-2026</t>
  </si>
  <si>
    <t>FRC477</t>
  </si>
  <si>
    <t>ZK999877     Corp</t>
  </si>
  <si>
    <t>RSA 20-JUN-2026</t>
  </si>
  <si>
    <t>CLN954</t>
  </si>
  <si>
    <t>ZK748234     Corp</t>
  </si>
  <si>
    <t>RSA USD 20-JUN-2028</t>
  </si>
  <si>
    <t>CLN953</t>
  </si>
  <si>
    <t>ZK748233     Corp</t>
  </si>
  <si>
    <t>RN2030</t>
  </si>
  <si>
    <t>ZK087235     Corp</t>
  </si>
  <si>
    <t>RSA 17-SEP-2030</t>
  </si>
  <si>
    <t>CLN929</t>
  </si>
  <si>
    <t>ZL907354     Corp</t>
  </si>
  <si>
    <t>CLN934</t>
  </si>
  <si>
    <t>ZL900931     Corp</t>
  </si>
  <si>
    <t>RSA USD 20-JUN-2024</t>
  </si>
  <si>
    <t>IVC234</t>
  </si>
  <si>
    <t>RSA USD 30-DEC-2027</t>
  </si>
  <si>
    <t>ASN960</t>
  </si>
  <si>
    <t>RSA 30-SEP-2027</t>
  </si>
  <si>
    <t>FRC446</t>
  </si>
  <si>
    <t>RSA 31-AUG-2027</t>
  </si>
  <si>
    <t>H12T19</t>
  </si>
  <si>
    <t>RSA 31-MAR-2027</t>
  </si>
  <si>
    <t>FRC426</t>
  </si>
  <si>
    <t>BY218411     Corp</t>
  </si>
  <si>
    <t>FRC395</t>
  </si>
  <si>
    <t>BV300858     Corp</t>
  </si>
  <si>
    <t>RSA 31-JAN-2030</t>
  </si>
  <si>
    <t>BDX36</t>
  </si>
  <si>
    <t>!!038SCS   Mtge</t>
  </si>
  <si>
    <t>NGT113</t>
  </si>
  <si>
    <t>ZJ459179     Corp</t>
  </si>
  <si>
    <t>NEDBANK 28-JUN-2028</t>
  </si>
  <si>
    <t>NGT111</t>
  </si>
  <si>
    <t>BW025047     Corp</t>
  </si>
  <si>
    <t>NEDBANK 23-APR-2027</t>
  </si>
  <si>
    <t>FRB39</t>
  </si>
  <si>
    <t>ZG073456     Corp</t>
  </si>
  <si>
    <t>FIRSTRAND 13-NOV-2028</t>
  </si>
  <si>
    <t>TFS171</t>
  </si>
  <si>
    <t>BU658671     Corp</t>
  </si>
  <si>
    <t>TOYOTA 22-FEB-2025</t>
  </si>
  <si>
    <t>FRC374</t>
  </si>
  <si>
    <t>BQ418111     Corp</t>
  </si>
  <si>
    <t>TENCENT 20-JUN-2026</t>
  </si>
  <si>
    <t>SBT105</t>
  </si>
  <si>
    <t>BO798630     Corp</t>
  </si>
  <si>
    <t>STANDARD 31-MAR-2026</t>
  </si>
  <si>
    <t>SLRA10</t>
  </si>
  <si>
    <t>SASP 16-AUG-2026</t>
  </si>
  <si>
    <t>LRFB4</t>
  </si>
  <si>
    <t>SASP 20-NOV-2025</t>
  </si>
  <si>
    <t>LRFA4</t>
  </si>
  <si>
    <t>SLRC8</t>
  </si>
  <si>
    <t>!!037KYC   Mtge</t>
  </si>
  <si>
    <t>SASP 15-AUG-2025</t>
  </si>
  <si>
    <t>SLRA8</t>
  </si>
  <si>
    <t>!!037KY7   Mtge</t>
  </si>
  <si>
    <t>ERSA29</t>
  </si>
  <si>
    <t>!!037L1J   Mtge</t>
  </si>
  <si>
    <t>FRC493</t>
  </si>
  <si>
    <t>ZG713279     Corp</t>
  </si>
  <si>
    <t>FRC476</t>
  </si>
  <si>
    <t>ZJ000510     Corp</t>
  </si>
  <si>
    <t>ASN992</t>
  </si>
  <si>
    <t>ZL475196     Corp</t>
  </si>
  <si>
    <t>RSA USD 20-DEC-2025</t>
  </si>
  <si>
    <t>IVC236</t>
  </si>
  <si>
    <t>ZM045339     Corp</t>
  </si>
  <si>
    <t>ASN954</t>
  </si>
  <si>
    <t>ZN623086     Corp</t>
  </si>
  <si>
    <t>ASN955</t>
  </si>
  <si>
    <t>ZN622988     Corp</t>
  </si>
  <si>
    <t>FRC427</t>
  </si>
  <si>
    <t>BY221058     Corp</t>
  </si>
  <si>
    <t>RSA 30-SEP-2026</t>
  </si>
  <si>
    <t>FRC415</t>
  </si>
  <si>
    <t>BX382248     Corp</t>
  </si>
  <si>
    <t>RSA 30-MAY-2025</t>
  </si>
  <si>
    <t>CLN821</t>
  </si>
  <si>
    <t>ZN418242     Corp</t>
  </si>
  <si>
    <t>RSA 31-MAR-2025</t>
  </si>
  <si>
    <t>CLN785</t>
  </si>
  <si>
    <t>BS729089     Corp</t>
  </si>
  <si>
    <t>CLN778</t>
  </si>
  <si>
    <t>BS414631     Corp</t>
  </si>
  <si>
    <t>NGT108</t>
  </si>
  <si>
    <t>BO430096     Corp</t>
  </si>
  <si>
    <t>NEDBANK 08-SEP-2026</t>
  </si>
  <si>
    <t>CLN761</t>
  </si>
  <si>
    <t>BQ633227     Corp</t>
  </si>
  <si>
    <t>NEDBANK 22-APR-2026</t>
  </si>
  <si>
    <t>EQT010</t>
  </si>
  <si>
    <t>BS414216     Corp</t>
  </si>
  <si>
    <t>EQUITES 12-NOV-2024</t>
  </si>
  <si>
    <t>DVFC26</t>
  </si>
  <si>
    <t>BT021828     Corp</t>
  </si>
  <si>
    <t>DBSA 15-DEC-2026</t>
  </si>
  <si>
    <t>VKE16</t>
  </si>
  <si>
    <t>BG053394     Corp</t>
  </si>
  <si>
    <t>VUKILE 14-FEB-2025</t>
  </si>
  <si>
    <t>MTFRN5956</t>
  </si>
  <si>
    <t>MTFRN5955</t>
  </si>
  <si>
    <t>SLRA7</t>
  </si>
  <si>
    <t>!!032499   Mtge</t>
  </si>
  <si>
    <t>SASP 15-NOV-2025</t>
  </si>
  <si>
    <t>MTFRN5976</t>
  </si>
  <si>
    <t>NORTHCHESTER FRN 27-JUN-2024</t>
  </si>
  <si>
    <t>H121T7</t>
  </si>
  <si>
    <t>BC_LBK23M</t>
  </si>
  <si>
    <t>BCI_LBK35</t>
  </si>
  <si>
    <t>BCI_LBK27</t>
  </si>
  <si>
    <t>LANDBANK 23-MAR-2023</t>
  </si>
  <si>
    <t>BCI_LBK38</t>
  </si>
  <si>
    <t>LANDBANK 16-FEB-2023</t>
  </si>
  <si>
    <t>KAP019</t>
  </si>
  <si>
    <t>BQ724894     Corp</t>
  </si>
  <si>
    <t>KAP 28-JUL-2024</t>
  </si>
  <si>
    <t>INLV01</t>
  </si>
  <si>
    <t>EK429812     Corp</t>
  </si>
  <si>
    <t>INVESTEC 12-AUG-2024</t>
  </si>
  <si>
    <t>FRB25</t>
  </si>
  <si>
    <t>AX729720     Corp</t>
  </si>
  <si>
    <t>FIRSTRAND 19-SEP-2024</t>
  </si>
  <si>
    <t>BPPF20</t>
  </si>
  <si>
    <t>ZQ768224     Corp</t>
  </si>
  <si>
    <t>BNP 19-NOV-2024</t>
  </si>
  <si>
    <t>ABJ01</t>
  </si>
  <si>
    <t>ZQ873132     Corp</t>
  </si>
  <si>
    <t>AFRICAN 03-DEC-2024</t>
  </si>
  <si>
    <t>Fixed Rate Bonds</t>
  </si>
  <si>
    <t>HWAY34</t>
  </si>
  <si>
    <t>EH952509     Corp</t>
  </si>
  <si>
    <t>SANRAL GG 31-JUL-2034</t>
  </si>
  <si>
    <t>HWAY35</t>
  </si>
  <si>
    <t>EI383658     Corp</t>
  </si>
  <si>
    <t>SANRAL GG 31-JUL-2035</t>
  </si>
  <si>
    <t>FRC478</t>
  </si>
  <si>
    <t>ZJ000613     Corp</t>
  </si>
  <si>
    <t>RSA 07-DEC-2033</t>
  </si>
  <si>
    <t>FRC479</t>
  </si>
  <si>
    <t>ZJ013071     Corp</t>
  </si>
  <si>
    <t>FRC397</t>
  </si>
  <si>
    <t>BV839731     Corp</t>
  </si>
  <si>
    <t>R2035</t>
  </si>
  <si>
    <t>EK773288     Corp</t>
  </si>
  <si>
    <t>RSA 28-FEB-2035</t>
  </si>
  <si>
    <t>R2032</t>
  </si>
  <si>
    <t>EJ750009     Corp</t>
  </si>
  <si>
    <t>R213</t>
  </si>
  <si>
    <t>EI258596     Corp</t>
  </si>
  <si>
    <t>RSA 28-FEB-2031</t>
  </si>
  <si>
    <t>ES33</t>
  </si>
  <si>
    <t>EF323683     Corp</t>
  </si>
  <si>
    <t>ESKOM 15-SEP-2033</t>
  </si>
  <si>
    <t>TN30</t>
  </si>
  <si>
    <t>EK524683     Corp</t>
  </si>
  <si>
    <t>TRANSNET 09-OCT-2030</t>
  </si>
  <si>
    <t>NRA028</t>
  </si>
  <si>
    <t>EH466474     Corp</t>
  </si>
  <si>
    <t>SANRAL 30-NOV-2028</t>
  </si>
  <si>
    <t>CLN767</t>
  </si>
  <si>
    <t>BR356542     Corp</t>
  </si>
  <si>
    <t>R2030</t>
  </si>
  <si>
    <t>EJ750004     Corp</t>
  </si>
  <si>
    <t>NBK21A</t>
  </si>
  <si>
    <t>UV304061     Corp</t>
  </si>
  <si>
    <t>NEDBANK 21-JUL-2027</t>
  </si>
  <si>
    <t>LBK28</t>
  </si>
  <si>
    <t>AS640331     Corp</t>
  </si>
  <si>
    <t>LANDBANK 15-MAY-2028</t>
  </si>
  <si>
    <t>BCI_LBK28</t>
  </si>
  <si>
    <t>IBL244</t>
  </si>
  <si>
    <t>BY474853     Corp</t>
  </si>
  <si>
    <t>INVESTEC 16-AUG-2027</t>
  </si>
  <si>
    <t>ABS19</t>
  </si>
  <si>
    <t>ZL271399     Corp</t>
  </si>
  <si>
    <t>ABSA 24-FEB-2028</t>
  </si>
  <si>
    <t>ABS17</t>
  </si>
  <si>
    <t>QJ680981     Corp</t>
  </si>
  <si>
    <t>ABSA 11-NOV-2027</t>
  </si>
  <si>
    <t>TN25</t>
  </si>
  <si>
    <t>EI382361     Corp</t>
  </si>
  <si>
    <t>TRANSNET 19-AUG-2025</t>
  </si>
  <si>
    <t>SSN017</t>
  </si>
  <si>
    <t>EJ809720     Corp</t>
  </si>
  <si>
    <t>STANDARD 21-DEC-2026</t>
  </si>
  <si>
    <t>R186</t>
  </si>
  <si>
    <t>CP507394     Corp</t>
  </si>
  <si>
    <t>RSA 21-DEC-2026</t>
  </si>
  <si>
    <t>OML10</t>
  </si>
  <si>
    <t>UV866324     Corp</t>
  </si>
  <si>
    <t>OML 14-SEP-2025</t>
  </si>
  <si>
    <t>GRT25G</t>
  </si>
  <si>
    <t>AR656925     Corp</t>
  </si>
  <si>
    <t>GROWTHPOINT 09-MAR-2025</t>
  </si>
  <si>
    <t>SBS34</t>
  </si>
  <si>
    <t>EK484655     Corp</t>
  </si>
  <si>
    <t>STANDARD 12-SEP-2024</t>
  </si>
  <si>
    <t>LBK29</t>
  </si>
  <si>
    <t>LANDBANK 30-JUN-2024</t>
  </si>
  <si>
    <t>LBK24</t>
  </si>
  <si>
    <t>AP464462     Corp</t>
  </si>
  <si>
    <t>LANDBANK 10-OCT-2024</t>
  </si>
  <si>
    <t>TN40</t>
  </si>
  <si>
    <t>EK524701     Corp</t>
  </si>
  <si>
    <t>TRANSNET 09-OCT-2040</t>
  </si>
  <si>
    <t>R2053</t>
  </si>
  <si>
    <t>ZL925564     Corp</t>
  </si>
  <si>
    <t>RSA 31-MAR-2053</t>
  </si>
  <si>
    <t>R2040</t>
  </si>
  <si>
    <t>EK773306     Corp</t>
  </si>
  <si>
    <t>RSA 31-JAN-2040</t>
  </si>
  <si>
    <t>R2037</t>
  </si>
  <si>
    <t>EJ750019     Corp</t>
  </si>
  <si>
    <t>RSA 31-JAN-2037</t>
  </si>
  <si>
    <t>R2044</t>
  </si>
  <si>
    <t>EJ749864     Corp</t>
  </si>
  <si>
    <t>RSA 31-JAN-2044</t>
  </si>
  <si>
    <t>R2048</t>
  </si>
  <si>
    <t>EJ235914     Corp</t>
  </si>
  <si>
    <t>RSA 28-FEB-2048</t>
  </si>
  <si>
    <t>R214</t>
  </si>
  <si>
    <t>EI258592     Corp</t>
  </si>
  <si>
    <t>RSA 28-FEB-2041</t>
  </si>
  <si>
    <t>Zero Coupon</t>
  </si>
  <si>
    <t>MTCOMP666</t>
  </si>
  <si>
    <t>EJF11U</t>
  </si>
  <si>
    <t>EJF01U</t>
  </si>
  <si>
    <t>NEIMC</t>
  </si>
  <si>
    <t>NEDCMC2 SJ Equity</t>
  </si>
  <si>
    <t>NEDBANK MONEY MARKET C2</t>
  </si>
  <si>
    <t>NIMB</t>
  </si>
  <si>
    <t>NEDMMC2 SJ Equity</t>
  </si>
  <si>
    <t>RMMB9</t>
  </si>
  <si>
    <t>MOMMMB9 SJ Equity</t>
  </si>
  <si>
    <t>MOMENTUM MONEY MARKET C1</t>
  </si>
  <si>
    <t>YX041363     Corp</t>
  </si>
  <si>
    <t>Money Market</t>
  </si>
  <si>
    <t>MTTB5983</t>
  </si>
  <si>
    <t>MTTB6024</t>
  </si>
  <si>
    <t>ZD104865     Corp</t>
  </si>
  <si>
    <t>SARB TB 9.075% 19-FEB-2025</t>
  </si>
  <si>
    <t>MTTB5841</t>
  </si>
  <si>
    <t>ZH051590     Corp</t>
  </si>
  <si>
    <t>SARB TB 8.775% 25-SEP-2024</t>
  </si>
  <si>
    <t>MTTB5135</t>
  </si>
  <si>
    <t>ZI717638     Corp</t>
  </si>
  <si>
    <t>SARB TB 8.995% 04-SEP-2024</t>
  </si>
  <si>
    <t>SOUTHDBN2</t>
  </si>
  <si>
    <t>SOUTHCHESTER CALL REPO + 45</t>
  </si>
  <si>
    <t>MTNCD5840</t>
  </si>
  <si>
    <t>RMB NCD 8.925% 12-SEP-2024</t>
  </si>
  <si>
    <t>MTSRN2122</t>
  </si>
  <si>
    <t>SASFIN STEP-UP DEPOSIT 19-AUG-2024</t>
  </si>
  <si>
    <t>SASINVCAL</t>
  </si>
  <si>
    <t>SASFIN INVESTEC CALL ACCOUNT</t>
  </si>
  <si>
    <t>SASFCALL</t>
  </si>
  <si>
    <t>SASFIN CALL ACCOUNT</t>
  </si>
  <si>
    <t>BCI_LBK22</t>
  </si>
  <si>
    <t>BCI_LBK20</t>
  </si>
  <si>
    <t>SFX001</t>
  </si>
  <si>
    <t>MARGIN CASH</t>
  </si>
  <si>
    <t>SAFEXCALL</t>
  </si>
  <si>
    <t>SAFEX ZAR CALL</t>
  </si>
  <si>
    <t>EXPENSE</t>
  </si>
  <si>
    <t>ACCRUED EXPENSES - ZAR</t>
  </si>
  <si>
    <t>CASH</t>
  </si>
  <si>
    <t>Settlement Cash</t>
  </si>
  <si>
    <t>$UCASHZAR</t>
  </si>
  <si>
    <t>UNSETTLED CASH/CURRENCY-ZAR</t>
  </si>
  <si>
    <t>$CCTZAR</t>
  </si>
  <si>
    <t>CURRENCY CONTRACTS - ZAR</t>
  </si>
  <si>
    <t>MKR</t>
  </si>
  <si>
    <t>Montauk Renewables Inc</t>
  </si>
  <si>
    <t>Utilities</t>
  </si>
  <si>
    <t>BEPFB3</t>
  </si>
  <si>
    <t>BEQPFB3 SJ Equity</t>
  </si>
  <si>
    <t>Bateleur BCI SA Equity Fund</t>
  </si>
  <si>
    <t>BEPFA1</t>
  </si>
  <si>
    <t>BEQPFA1 SJ Equity</t>
  </si>
  <si>
    <t>Bateleur Equity Prescient Fund</t>
  </si>
  <si>
    <t>FEPA2</t>
  </si>
  <si>
    <t>FTMSBA2 SJ Equity</t>
  </si>
  <si>
    <t>Fairtree Equity Prescient Fund</t>
  </si>
  <si>
    <t>FECB3</t>
  </si>
  <si>
    <t>FTEQPB3 SJ Equity</t>
  </si>
  <si>
    <t>UITU</t>
  </si>
  <si>
    <t>Intu Properties (Unlisted)</t>
  </si>
  <si>
    <t>Real Estate</t>
  </si>
  <si>
    <t>FTB</t>
  </si>
  <si>
    <t>FTB SJ Equity</t>
  </si>
  <si>
    <t>Fairvest Ltd</t>
  </si>
  <si>
    <t>FTA</t>
  </si>
  <si>
    <t>FTA SJ Equity</t>
  </si>
  <si>
    <t>FFB</t>
  </si>
  <si>
    <t>FFB SJ Equity</t>
  </si>
  <si>
    <t>Fortress Real Estate Investment</t>
  </si>
  <si>
    <t>FFA</t>
  </si>
  <si>
    <t>RES</t>
  </si>
  <si>
    <t>RES SJ Equity</t>
  </si>
  <si>
    <t>Resilient REIT Ltd</t>
  </si>
  <si>
    <t>SSS</t>
  </si>
  <si>
    <t>SSS SJ Equity</t>
  </si>
  <si>
    <t>Stor-Age Property REIT Ltd</t>
  </si>
  <si>
    <t>SAC</t>
  </si>
  <si>
    <t>SAC SJ Equity</t>
  </si>
  <si>
    <t>SA Corporate Real Estate Ltd</t>
  </si>
  <si>
    <t>EMI</t>
  </si>
  <si>
    <t>EMI SJ Equity</t>
  </si>
  <si>
    <t>Emira Property Fund Ltd</t>
  </si>
  <si>
    <t>OCT</t>
  </si>
  <si>
    <t>OCT SJ Equity</t>
  </si>
  <si>
    <t>Octodec Investments Ltd</t>
  </si>
  <si>
    <t>HYP</t>
  </si>
  <si>
    <t>HYP SJ Equity</t>
  </si>
  <si>
    <t>Hyprop Investments Ltd</t>
  </si>
  <si>
    <t>RDF</t>
  </si>
  <si>
    <t>RDF SJ Equity</t>
  </si>
  <si>
    <t>Redefine Properties Ltd</t>
  </si>
  <si>
    <t>EQU</t>
  </si>
  <si>
    <t>EQU SJ Equity</t>
  </si>
  <si>
    <t>Equites Property Fund Ltd</t>
  </si>
  <si>
    <t>VKE</t>
  </si>
  <si>
    <t>VKE SJ Equity</t>
  </si>
  <si>
    <t>Vukile Property Fund Ltd</t>
  </si>
  <si>
    <t>GRT</t>
  </si>
  <si>
    <t>GRT SJ Equity</t>
  </si>
  <si>
    <t>Growthpoint Properties Ltd</t>
  </si>
  <si>
    <t>ATT</t>
  </si>
  <si>
    <t>ATT SJ Equity</t>
  </si>
  <si>
    <t>Attacq Ltd</t>
  </si>
  <si>
    <t>MSP</t>
  </si>
  <si>
    <t>MSP SJ Equity</t>
  </si>
  <si>
    <t>MAS P.L.C.</t>
  </si>
  <si>
    <t>NRP</t>
  </si>
  <si>
    <t>NRP SJ Equity</t>
  </si>
  <si>
    <t>NEPI Rockcastle NV</t>
  </si>
  <si>
    <t>LTE</t>
  </si>
  <si>
    <t>LTE SJ Equity</t>
  </si>
  <si>
    <t>Lighthouse Properties PLC</t>
  </si>
  <si>
    <t>SRE</t>
  </si>
  <si>
    <t>SRE LN Equity</t>
  </si>
  <si>
    <t>Sirius Real Estate Ltd</t>
  </si>
  <si>
    <t>HMN</t>
  </si>
  <si>
    <t>HMSO LN Equity</t>
  </si>
  <si>
    <t>Hammerson PLC</t>
  </si>
  <si>
    <t>PPC</t>
  </si>
  <si>
    <t>PPC SJ Equity</t>
  </si>
  <si>
    <t>PPC Ltd</t>
  </si>
  <si>
    <t>Materials</t>
  </si>
  <si>
    <t>AFT</t>
  </si>
  <si>
    <t>AFT SJ Equity</t>
  </si>
  <si>
    <t>Afrimat Ltd</t>
  </si>
  <si>
    <t>KIO</t>
  </si>
  <si>
    <t>KIO SJ Equity</t>
  </si>
  <si>
    <t>Kumba Iron Ore Ltd</t>
  </si>
  <si>
    <t>DRD</t>
  </si>
  <si>
    <t>DRD SJ Equity</t>
  </si>
  <si>
    <t>DRDGOLD Ltd</t>
  </si>
  <si>
    <t>SAP</t>
  </si>
  <si>
    <t>SAP SJ Equity</t>
  </si>
  <si>
    <t>Sappi Ltd</t>
  </si>
  <si>
    <t>OMN</t>
  </si>
  <si>
    <t>OMN SJ Equity</t>
  </si>
  <si>
    <t>Omnia Holdings Ltd</t>
  </si>
  <si>
    <t>AFE</t>
  </si>
  <si>
    <t>AFE SJ Equity</t>
  </si>
  <si>
    <t>AECI Ltd</t>
  </si>
  <si>
    <t>MNP</t>
  </si>
  <si>
    <t>MNP SJ Equity</t>
  </si>
  <si>
    <t>Mondi PLC</t>
  </si>
  <si>
    <t>PAN</t>
  </si>
  <si>
    <t>PAN SJ Equity</t>
  </si>
  <si>
    <t>Pan African Resources PLC</t>
  </si>
  <si>
    <t>THA</t>
  </si>
  <si>
    <t>THA SJ Equity</t>
  </si>
  <si>
    <t>Tharisa PLC</t>
  </si>
  <si>
    <t>AEL</t>
  </si>
  <si>
    <t>AEL SJ Equity</t>
  </si>
  <si>
    <t>Altron Ltd</t>
  </si>
  <si>
    <t>Information Technology</t>
  </si>
  <si>
    <t>DTC</t>
  </si>
  <si>
    <t>DTC SJ Equity</t>
  </si>
  <si>
    <t>DataTec Ltd</t>
  </si>
  <si>
    <t>KRO</t>
  </si>
  <si>
    <t>KRO SJ Equity</t>
  </si>
  <si>
    <t>Karooooo Ltd</t>
  </si>
  <si>
    <t>BYI</t>
  </si>
  <si>
    <t>BYI SJ Equity</t>
  </si>
  <si>
    <t>Bytes Technology Group PLC</t>
  </si>
  <si>
    <t>KAP</t>
  </si>
  <si>
    <t>KAP SJ Equity</t>
  </si>
  <si>
    <t>KAP Ltd</t>
  </si>
  <si>
    <t>Industrials</t>
  </si>
  <si>
    <t>BVT</t>
  </si>
  <si>
    <t>BVT SJ Equity</t>
  </si>
  <si>
    <t>Bidvest Group Ltd</t>
  </si>
  <si>
    <t>RBX</t>
  </si>
  <si>
    <t>RBX SJ Equity</t>
  </si>
  <si>
    <t>Raubex Group Ltd</t>
  </si>
  <si>
    <t>GND</t>
  </si>
  <si>
    <t>GND SJ Equity</t>
  </si>
  <si>
    <t>Grindrod Ltd</t>
  </si>
  <si>
    <t>RLO</t>
  </si>
  <si>
    <t>RLO SJ Equity</t>
  </si>
  <si>
    <t>Reunert Ltd</t>
  </si>
  <si>
    <t>BAW</t>
  </si>
  <si>
    <t>BAW SJ Equity</t>
  </si>
  <si>
    <t>Barloworld Ltd</t>
  </si>
  <si>
    <t>WBO</t>
  </si>
  <si>
    <t>WBO SJ Equity</t>
  </si>
  <si>
    <t>Wilson Bayly Holmes-Ovcon Ltd</t>
  </si>
  <si>
    <t>HDC</t>
  </si>
  <si>
    <t>HDC SJ Equity</t>
  </si>
  <si>
    <t>Hudaco Industries Ltd</t>
  </si>
  <si>
    <t>HCI</t>
  </si>
  <si>
    <t>HCI SJ Equity</t>
  </si>
  <si>
    <t>Hosken Consolidated Investment</t>
  </si>
  <si>
    <t>LHC</t>
  </si>
  <si>
    <t>LHC SJ Equity</t>
  </si>
  <si>
    <t>Life Healthcare Group Holdings</t>
  </si>
  <si>
    <t>Health Care</t>
  </si>
  <si>
    <t>AIP</t>
  </si>
  <si>
    <t>AIP SJ Equity</t>
  </si>
  <si>
    <t>Adcock Ingram Holdings Ltd</t>
  </si>
  <si>
    <t>APN</t>
  </si>
  <si>
    <t>APN SJ Equity</t>
  </si>
  <si>
    <t>Aspen Pharmacare Holdings Ltd</t>
  </si>
  <si>
    <t>NTC</t>
  </si>
  <si>
    <t>NTC SJ Equity</t>
  </si>
  <si>
    <t>Netcare Ltd</t>
  </si>
  <si>
    <t>NY1</t>
  </si>
  <si>
    <t>NY1 SJ Equity</t>
  </si>
  <si>
    <t>Ninety One Ltd</t>
  </si>
  <si>
    <t>MTM</t>
  </si>
  <si>
    <t>MTM SJ Equity</t>
  </si>
  <si>
    <t>Momentum Metropolitan Holdings</t>
  </si>
  <si>
    <t>ABG</t>
  </si>
  <si>
    <t>ABG SJ Equity</t>
  </si>
  <si>
    <t>Absa Group Ltd</t>
  </si>
  <si>
    <t>OMU</t>
  </si>
  <si>
    <t>OMU SJ Equity</t>
  </si>
  <si>
    <t>Old Mutual Ltd</t>
  </si>
  <si>
    <t>AFH</t>
  </si>
  <si>
    <t>AFH SJ Equity</t>
  </si>
  <si>
    <t>Alexander Forbes Group Holding</t>
  </si>
  <si>
    <t>KST</t>
  </si>
  <si>
    <t>KST SJ Equity</t>
  </si>
  <si>
    <t>PSG Financial Services Ltd</t>
  </si>
  <si>
    <t>SBK</t>
  </si>
  <si>
    <t>SBK SJ Equity</t>
  </si>
  <si>
    <t>Standard Bank Group Ltd</t>
  </si>
  <si>
    <t>SNT</t>
  </si>
  <si>
    <t>SNT SJ Equity</t>
  </si>
  <si>
    <t>Santam Ltd</t>
  </si>
  <si>
    <t>INL</t>
  </si>
  <si>
    <t>INL SJ Equity</t>
  </si>
  <si>
    <t>Investec Ltd</t>
  </si>
  <si>
    <t>JSE</t>
  </si>
  <si>
    <t>JSE SJ Equity</t>
  </si>
  <si>
    <t>JSE Ltd</t>
  </si>
  <si>
    <t>SLM</t>
  </si>
  <si>
    <t>SLM SJ Equity</t>
  </si>
  <si>
    <t>Sanlam Ltd</t>
  </si>
  <si>
    <t>FSR</t>
  </si>
  <si>
    <t>FSR SJ Equity</t>
  </si>
  <si>
    <t>FirstRand Ltd</t>
  </si>
  <si>
    <t>CML</t>
  </si>
  <si>
    <t>CML SJ Equity</t>
  </si>
  <si>
    <t>Coronation Fund Managers Ltd</t>
  </si>
  <si>
    <t>CPI</t>
  </si>
  <si>
    <t>CPI SJ Equity</t>
  </si>
  <si>
    <t>Capitec Bank Holdings Ltd</t>
  </si>
  <si>
    <t>REM</t>
  </si>
  <si>
    <t>REM SJ Equity</t>
  </si>
  <si>
    <t>Remgro Ltd</t>
  </si>
  <si>
    <t>DSY</t>
  </si>
  <si>
    <t>DSY SJ Equity</t>
  </si>
  <si>
    <t>Discovery Ltd</t>
  </si>
  <si>
    <t>NED</t>
  </si>
  <si>
    <t>NED SJ Equity</t>
  </si>
  <si>
    <t>Nedbank Group Ltd</t>
  </si>
  <si>
    <t>AIL</t>
  </si>
  <si>
    <t>AIL SJ Equity</t>
  </si>
  <si>
    <t>African Rainbow Capital Invest</t>
  </si>
  <si>
    <t>EPE</t>
  </si>
  <si>
    <t>EPE SJ Equity</t>
  </si>
  <si>
    <t>Epe Capital Partners Ltd</t>
  </si>
  <si>
    <t>RNI</t>
  </si>
  <si>
    <t>RNI SJ Equity</t>
  </si>
  <si>
    <t>Reinet Investments SCA</t>
  </si>
  <si>
    <t>BAT</t>
  </si>
  <si>
    <t>BAT SJ Equity</t>
  </si>
  <si>
    <t>Brait PLC</t>
  </si>
  <si>
    <t>QLT</t>
  </si>
  <si>
    <t>QLT SJ Equity</t>
  </si>
  <si>
    <t>Quilter PLC</t>
  </si>
  <si>
    <t>N91</t>
  </si>
  <si>
    <t>N91 SJ Equity</t>
  </si>
  <si>
    <t>Ninety One PLC</t>
  </si>
  <si>
    <t>INP</t>
  </si>
  <si>
    <t>INP SJ Equity</t>
  </si>
  <si>
    <t>Investec PLC</t>
  </si>
  <si>
    <t>SYGESG</t>
  </si>
  <si>
    <t>SYGESG SJ Equity</t>
  </si>
  <si>
    <t>SYGNIA ITRIX S&amp;P GLOBAL 1200 ESG ETF UNITS ZAR</t>
  </si>
  <si>
    <t>ETFWLD</t>
  </si>
  <si>
    <t>ETFWLD SJ Equity</t>
  </si>
  <si>
    <t>1nvest MSCI World Feeder</t>
  </si>
  <si>
    <t>SYGWD</t>
  </si>
  <si>
    <t>SYGWD SJ Equity</t>
  </si>
  <si>
    <t>SYGNIA MSCI WORLD</t>
  </si>
  <si>
    <t>SYGUS</t>
  </si>
  <si>
    <t>SYGUS SJ Equity</t>
  </si>
  <si>
    <t>SYGNIA MSCI US</t>
  </si>
  <si>
    <t>STX40</t>
  </si>
  <si>
    <t>STX40 SJ Equity</t>
  </si>
  <si>
    <t>Satrix 40</t>
  </si>
  <si>
    <t>TGA</t>
  </si>
  <si>
    <t>TGA SJ Equity</t>
  </si>
  <si>
    <t>Thungela Resources Ltd</t>
  </si>
  <si>
    <t>Energy</t>
  </si>
  <si>
    <t>EXX</t>
  </si>
  <si>
    <t>EXX SJ Equity</t>
  </si>
  <si>
    <t>Exxaro Resources Ltd</t>
  </si>
  <si>
    <t>SHG</t>
  </si>
  <si>
    <t>SHG SJ Equity</t>
  </si>
  <si>
    <t>Sea Harvest Group Ltd</t>
  </si>
  <si>
    <t>Consumer Staples</t>
  </si>
  <si>
    <t>DCP</t>
  </si>
  <si>
    <t>DCP SJ Equity</t>
  </si>
  <si>
    <t>Dis-Chem Pharmacies Ltd</t>
  </si>
  <si>
    <t>BID</t>
  </si>
  <si>
    <t>BID SJ Equity</t>
  </si>
  <si>
    <t>Bid Corp Ltd</t>
  </si>
  <si>
    <t>RCL</t>
  </si>
  <si>
    <t>RCL SJ Equity</t>
  </si>
  <si>
    <t>RCL Foods Ltd</t>
  </si>
  <si>
    <t>CLS</t>
  </si>
  <si>
    <t>CLS SJ Equity</t>
  </si>
  <si>
    <t>Clicks Group Ltd</t>
  </si>
  <si>
    <t>TBS</t>
  </si>
  <si>
    <t>TBS SJ Equity</t>
  </si>
  <si>
    <t>Tiger Brands Ltd</t>
  </si>
  <si>
    <t>SPP</t>
  </si>
  <si>
    <t>SPP SJ Equity</t>
  </si>
  <si>
    <t>SPAR Group Ltd</t>
  </si>
  <si>
    <t>AVI</t>
  </si>
  <si>
    <t>AVI SJ Equity</t>
  </si>
  <si>
    <t>AVI Ltd</t>
  </si>
  <si>
    <t>ARL</t>
  </si>
  <si>
    <t>ARL SJ Equity</t>
  </si>
  <si>
    <t>Astral Foods Ltd</t>
  </si>
  <si>
    <t>OCE</t>
  </si>
  <si>
    <t>OCE SJ Equity</t>
  </si>
  <si>
    <t>Oceana Group Ltd</t>
  </si>
  <si>
    <t>SHP</t>
  </si>
  <si>
    <t>SHP SJ Equity</t>
  </si>
  <si>
    <t>Shoprite Holdings Ltd</t>
  </si>
  <si>
    <t>PIK</t>
  </si>
  <si>
    <t>PIK SJ Equity</t>
  </si>
  <si>
    <t>Pick n Pay Stores Ltd</t>
  </si>
  <si>
    <t>BTI</t>
  </si>
  <si>
    <t>BTI SJ Equity</t>
  </si>
  <si>
    <t>British American Tobacco PLC</t>
  </si>
  <si>
    <t>ANH</t>
  </si>
  <si>
    <t>ANH SJ Equity</t>
  </si>
  <si>
    <t>Anheuser-Busch InBev SA/NV</t>
  </si>
  <si>
    <t>NPN</t>
  </si>
  <si>
    <t>NPN SJ Equity</t>
  </si>
  <si>
    <t>Naspers Ltd</t>
  </si>
  <si>
    <t>TSG</t>
  </si>
  <si>
    <t>TSG SJ Equity</t>
  </si>
  <si>
    <t>Tsogo Sun Limited</t>
  </si>
  <si>
    <t>MTH</t>
  </si>
  <si>
    <t>MTH SJ Equity</t>
  </si>
  <si>
    <t>Motus Holdings Ltd</t>
  </si>
  <si>
    <t>PPH</t>
  </si>
  <si>
    <t>PPH SJ Equity</t>
  </si>
  <si>
    <t>Pepkor Holdings Ltd</t>
  </si>
  <si>
    <t>MRP</t>
  </si>
  <si>
    <t>MRP SJ Equity</t>
  </si>
  <si>
    <t>Mr Price Group Ltd</t>
  </si>
  <si>
    <t>TCP</t>
  </si>
  <si>
    <t>TCP SJ Equity</t>
  </si>
  <si>
    <t>Transaction Capital Ltd</t>
  </si>
  <si>
    <t>SPG</t>
  </si>
  <si>
    <t>SPG SJ Equity</t>
  </si>
  <si>
    <t>Super Group Ltd</t>
  </si>
  <si>
    <t>COH</t>
  </si>
  <si>
    <t>COH SJ Equity</t>
  </si>
  <si>
    <t>Curro Holdings Ltd</t>
  </si>
  <si>
    <t>TFG</t>
  </si>
  <si>
    <t>TFG SJ Equity</t>
  </si>
  <si>
    <t>Foschini Group Ltd</t>
  </si>
  <si>
    <t>ITE</t>
  </si>
  <si>
    <t>ITE SJ Equity</t>
  </si>
  <si>
    <t>Italtile Ltd</t>
  </si>
  <si>
    <t>SUI</t>
  </si>
  <si>
    <t>SUI SJ Equity</t>
  </si>
  <si>
    <t>Sun International Ltd</t>
  </si>
  <si>
    <t>MTA</t>
  </si>
  <si>
    <t>MTA SJ Equity</t>
  </si>
  <si>
    <t>Metair Investments Ltd</t>
  </si>
  <si>
    <t>WHL</t>
  </si>
  <si>
    <t>WHL SJ Equity</t>
  </si>
  <si>
    <t>Woolworths Holdings Ltd</t>
  </si>
  <si>
    <t>LEW</t>
  </si>
  <si>
    <t>LEW SJ Equity</t>
  </si>
  <si>
    <t>Lewis Group Ltd</t>
  </si>
  <si>
    <t>FBR</t>
  </si>
  <si>
    <t>FBR SJ Equity</t>
  </si>
  <si>
    <t>Famous Brands Ltd</t>
  </si>
  <si>
    <t>ADH</t>
  </si>
  <si>
    <t>ADH SJ Equity</t>
  </si>
  <si>
    <t>Advtech Ltd</t>
  </si>
  <si>
    <t>CSB</t>
  </si>
  <si>
    <t>CSB SJ Equity</t>
  </si>
  <si>
    <t>Cashbuild Ltd</t>
  </si>
  <si>
    <t>TRU</t>
  </si>
  <si>
    <t>TRU SJ Equity</t>
  </si>
  <si>
    <t>Truworths International Ltd</t>
  </si>
  <si>
    <t>PRX</t>
  </si>
  <si>
    <t>PRX SJ Equity</t>
  </si>
  <si>
    <t>Prosus NV</t>
  </si>
  <si>
    <t>CFRW</t>
  </si>
  <si>
    <t>CFR SJ Equity</t>
  </si>
  <si>
    <t>Cie Financiere Richemont SA</t>
  </si>
  <si>
    <t>CFR</t>
  </si>
  <si>
    <t>MCG</t>
  </si>
  <si>
    <t>MCG SJ Equity</t>
  </si>
  <si>
    <t>MultiChoice Group</t>
  </si>
  <si>
    <t>Communication Services</t>
  </si>
  <si>
    <t>VOD</t>
  </si>
  <si>
    <t>VOD SJ Equity</t>
  </si>
  <si>
    <t>Vodacom Group Ltd</t>
  </si>
  <si>
    <t>BLU</t>
  </si>
  <si>
    <t>BLU SJ Equity</t>
  </si>
  <si>
    <t>Blue Label Telecoms Ltd</t>
  </si>
  <si>
    <t>TKG</t>
  </si>
  <si>
    <t>TKG SJ Equity</t>
  </si>
  <si>
    <t>Telkom SA SOC Ltd</t>
  </si>
  <si>
    <t>MTN</t>
  </si>
  <si>
    <t>MTN SJ Equity</t>
  </si>
  <si>
    <t>MTN Group Ltd</t>
  </si>
  <si>
    <t>NPH</t>
  </si>
  <si>
    <t>NPH SJ Equity</t>
  </si>
  <si>
    <t>Northam Platinum Holdings Ltd</t>
  </si>
  <si>
    <t>Basic Materials</t>
  </si>
  <si>
    <t>SSW</t>
  </si>
  <si>
    <t>SSW SJ Equity</t>
  </si>
  <si>
    <t>Sibanye Stillwater Ltd</t>
  </si>
  <si>
    <t>IMP</t>
  </si>
  <si>
    <t>IMP SJ Equity</t>
  </si>
  <si>
    <t>Impala Platinum Holdings Ltd</t>
  </si>
  <si>
    <t>ARI</t>
  </si>
  <si>
    <t>ARI SJ Equity</t>
  </si>
  <si>
    <t>African Rainbow Minerals Ltd</t>
  </si>
  <si>
    <t>ANG</t>
  </si>
  <si>
    <t>Anglogold Ashanti Plc</t>
  </si>
  <si>
    <t>GFI</t>
  </si>
  <si>
    <t>GFI SJ Equity</t>
  </si>
  <si>
    <t>Gold Fields Ltd</t>
  </si>
  <si>
    <t>HAR</t>
  </si>
  <si>
    <t>HAR SJ Equity</t>
  </si>
  <si>
    <t>Harmony Gold Mining Co Ltd</t>
  </si>
  <si>
    <t>AMS</t>
  </si>
  <si>
    <t>AMS SJ Equity</t>
  </si>
  <si>
    <t>Anglo American Platinum Ltd</t>
  </si>
  <si>
    <t>SOL</t>
  </si>
  <si>
    <t>SOL SJ Equity</t>
  </si>
  <si>
    <t>Sasol Ltd</t>
  </si>
  <si>
    <t>GLN</t>
  </si>
  <si>
    <t>GLN SJ Equity</t>
  </si>
  <si>
    <t>Glencore PLC</t>
  </si>
  <si>
    <t>AGL</t>
  </si>
  <si>
    <t>AGL SJ Equity</t>
  </si>
  <si>
    <t>Anglo American PLC</t>
  </si>
  <si>
    <t>S32</t>
  </si>
  <si>
    <t>S32 SJ Equity</t>
  </si>
  <si>
    <t>South32 Ltd</t>
  </si>
  <si>
    <t>BHG</t>
  </si>
  <si>
    <t>BHG SJ Equity</t>
  </si>
  <si>
    <t>BHP Group Ltd</t>
  </si>
  <si>
    <t>price_earnings_ratio</t>
  </si>
  <si>
    <t>yields</t>
  </si>
  <si>
    <t>modified_duration</t>
  </si>
  <si>
    <t>comment</t>
  </si>
  <si>
    <t>report_date</t>
  </si>
  <si>
    <t>AU US Equity</t>
  </si>
  <si>
    <t>P/E Ratio and Dividend Yield are current.</t>
  </si>
  <si>
    <t>P/E Ratio is current.</t>
  </si>
  <si>
    <t>Dividend Yield is current.</t>
  </si>
  <si>
    <t>market_cap</t>
  </si>
  <si>
    <t>MKR SJ Equity</t>
  </si>
  <si>
    <t>last_price</t>
  </si>
  <si>
    <t>spread_to_benchmark</t>
  </si>
  <si>
    <t>TOP40 INDEX</t>
  </si>
  <si>
    <t>JALSH INDEX</t>
  </si>
  <si>
    <t>JIBA12M INDEX</t>
  </si>
  <si>
    <t>JIBA3M INDEX</t>
  </si>
  <si>
    <t>mtd_returns</t>
  </si>
  <si>
    <t>ytd_returns</t>
  </si>
  <si>
    <t>maturity_date</t>
  </si>
  <si>
    <t>PROPERTY_CASH</t>
  </si>
  <si>
    <t>PROPERTY CASH</t>
  </si>
  <si>
    <t>EQUITY_CASH</t>
  </si>
  <si>
    <t>TOP40 TRACKER CASH</t>
  </si>
  <si>
    <t>BONDS_CASH</t>
  </si>
  <si>
    <t>BONDS CASH</t>
  </si>
  <si>
    <t>MTPN3949</t>
  </si>
  <si>
    <t>SHOPRITE 07-OCT-2024</t>
  </si>
  <si>
    <t>MTPN3957</t>
  </si>
  <si>
    <t>SHOPRITE 07-OCT-2025</t>
  </si>
  <si>
    <t>Unit Trusts</t>
  </si>
  <si>
    <t>ZAR_UNSETTLED</t>
  </si>
  <si>
    <t>UNSETTLEMENT CASH</t>
  </si>
  <si>
    <t>MAIN_CASH</t>
  </si>
  <si>
    <t>SETTLEMENT CASH</t>
  </si>
  <si>
    <t>NCDs</t>
  </si>
  <si>
    <t>MTSRN2127</t>
  </si>
  <si>
    <t>SASFIN STEP-UP DEPOSIT 02-SEP-2024</t>
  </si>
  <si>
    <t>Margin Cash</t>
  </si>
  <si>
    <t>Call Account</t>
  </si>
  <si>
    <t>SASFCALL2</t>
  </si>
  <si>
    <t>Treasury Bills</t>
  </si>
  <si>
    <t>MTTB6038</t>
  </si>
  <si>
    <t>SARB TB 9.175% 28-MAY-2025</t>
  </si>
  <si>
    <t>SARB TB 9.195% 14-MAY-2025</t>
  </si>
  <si>
    <t>MTTB6150</t>
  </si>
  <si>
    <t>MTTB6084</t>
  </si>
  <si>
    <t>SARB TB 9.175% 05-MAR-2025</t>
  </si>
  <si>
    <t>MTTB6153</t>
  </si>
  <si>
    <t>SARB TB 9.065% 18-DEC-2024</t>
  </si>
  <si>
    <t>MTTB6085</t>
  </si>
  <si>
    <t>SARB TB 9.015% 04-DEC-2024</t>
  </si>
  <si>
    <t>MTTB6154</t>
  </si>
  <si>
    <t>SARB TB 8.665% 18-SEP-2024</t>
  </si>
  <si>
    <t>MTTB6243</t>
  </si>
  <si>
    <t>SARB TB 8.695% 02-OCT-2024</t>
  </si>
  <si>
    <t>MTTB6245</t>
  </si>
  <si>
    <t>SARB TB 8.995% 02-APR-2025</t>
  </si>
  <si>
    <t>ICS-INST USD LIQ-N</t>
  </si>
  <si>
    <t>Yield: 3m JIBAR + 0.5%</t>
  </si>
  <si>
    <t>SACPIYOY INDEX</t>
  </si>
  <si>
    <t>JIBA6M INDEX</t>
  </si>
  <si>
    <t>SABROR INDEX</t>
  </si>
  <si>
    <t>JALSHTR INDEX</t>
  </si>
  <si>
    <t>TJSAPYZ INDEX</t>
  </si>
  <si>
    <t>ALBTR INDEX</t>
  </si>
  <si>
    <t>BEMZ0Z INDEX</t>
  </si>
  <si>
    <t>STEFNI3 INDEX</t>
  </si>
  <si>
    <t>M2WD INDEX</t>
  </si>
  <si>
    <t>NDUWREIT INDEX</t>
  </si>
  <si>
    <t>LEGATRUU INDEX</t>
  </si>
  <si>
    <t>BCIW1T INDEX</t>
  </si>
  <si>
    <t>I00078US INDEX</t>
  </si>
  <si>
    <t>XAU CURNCY</t>
  </si>
  <si>
    <t>BCOMTR INDEX</t>
  </si>
  <si>
    <t>SPX INDEX</t>
  </si>
  <si>
    <t>ALBIY INDEX</t>
  </si>
  <si>
    <t>name</t>
  </si>
  <si>
    <t>LBK20</t>
  </si>
  <si>
    <t>LANDBANK 08-JUN-2022</t>
  </si>
  <si>
    <t>FRB41</t>
  </si>
  <si>
    <t>FIRSTRAND 12-JUN-2029</t>
  </si>
  <si>
    <t>LBK23 MATURITY 05-SEP-2022</t>
  </si>
  <si>
    <t>LANDBANK 04-SEP-2020</t>
  </si>
  <si>
    <t>BCI LBK35 INTEREST</t>
  </si>
  <si>
    <t>BCI_LBK29</t>
  </si>
  <si>
    <t>LBK22</t>
  </si>
  <si>
    <t>MTN10</t>
  </si>
  <si>
    <t>MTN 11-OCT-2024</t>
  </si>
  <si>
    <t>NTC34</t>
  </si>
  <si>
    <t>NETCARE 26-FEB-2025</t>
  </si>
  <si>
    <t>NETCARE 02-OCT-2024</t>
  </si>
  <si>
    <t>MTFRN6259</t>
  </si>
  <si>
    <t>NORTHCHESTER FRN 26-SEP-2024</t>
  </si>
  <si>
    <t>RSA USD 20-DEC-2024</t>
  </si>
  <si>
    <t>RSA 20-JUN-2024</t>
  </si>
  <si>
    <t>RSA 31-JAN-2025</t>
  </si>
  <si>
    <t>SASP 19-MAY-2025</t>
  </si>
  <si>
    <t>SHOPRITE 05-JUL-2024</t>
  </si>
  <si>
    <t>SPG009</t>
  </si>
  <si>
    <t>SUPERGROUP 15-OCT-2024</t>
  </si>
  <si>
    <t>JOBS FUND NOTE 31-AUG-2048</t>
  </si>
  <si>
    <t>Impact Investments</t>
  </si>
  <si>
    <t>JOBS FUND HY CASH NOTE 31-AUG-2048</t>
  </si>
  <si>
    <t>Inflation Linked Bonds</t>
  </si>
  <si>
    <t>YLD_1D</t>
  </si>
  <si>
    <t>BLP_SPRD_TO_BENCH_BID</t>
  </si>
  <si>
    <t>INDEX_MODIFIED_DURATION</t>
  </si>
  <si>
    <t>inflation-linked bonds</t>
  </si>
  <si>
    <t>FRN</t>
  </si>
  <si>
    <t>F</t>
  </si>
  <si>
    <t>GOVT US Equity</t>
  </si>
  <si>
    <t>IEI US Equity</t>
  </si>
  <si>
    <t>IEF US Equity</t>
  </si>
  <si>
    <t>max_per_issuer</t>
  </si>
  <si>
    <t>#N/A N/A</t>
  </si>
  <si>
    <t>#N/A Field Not Applicable</t>
  </si>
  <si>
    <t>SAFE South Africa Johannesburg</t>
  </si>
  <si>
    <t>South Africa CPI YoY</t>
  </si>
  <si>
    <t>South Africa Prime Overdraft R</t>
  </si>
  <si>
    <t>FTSE/JSE AFRICA ALL SHR</t>
  </si>
  <si>
    <t>FTSE/JSE AFRICA TOP40 IX</t>
  </si>
  <si>
    <t>S&amp;P 500 INDEX</t>
  </si>
  <si>
    <t>FTSE/JSE ALBI ITRST YLD</t>
  </si>
  <si>
    <t>FTSE/JSE AllShr Tot Rtn</t>
  </si>
  <si>
    <t>FTSE/JSE SA ListPropTR</t>
  </si>
  <si>
    <t>FTSE/JSE ALBI TR</t>
  </si>
  <si>
    <t>BEMZ0Z</t>
  </si>
  <si>
    <t>SAFE South Africa Short Term F</t>
  </si>
  <si>
    <t>MSCI AC WORLD  GR</t>
  </si>
  <si>
    <t>MSCI World Real Estate I</t>
  </si>
  <si>
    <t>Global Aggregate</t>
  </si>
  <si>
    <t>BCIW1T</t>
  </si>
  <si>
    <t>1-3  Months</t>
  </si>
  <si>
    <t>Gold Spot   $/Oz</t>
  </si>
  <si>
    <t>BBG Commodity TR</t>
  </si>
  <si>
    <t>1yr_returns</t>
  </si>
  <si>
    <t>ZAG000144627</t>
  </si>
  <si>
    <t>ZAG000146317</t>
  </si>
  <si>
    <t>ZAG000189184</t>
  </si>
  <si>
    <t>ZAG000192782</t>
  </si>
  <si>
    <t>ZAG000199563</t>
  </si>
  <si>
    <t>ZAG000200858</t>
  </si>
  <si>
    <t>ZAG000191818</t>
  </si>
  <si>
    <t>ZAG000191826</t>
  </si>
  <si>
    <t xml:space="preserve">#N/A </t>
  </si>
  <si>
    <t>AS9655372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</si>
</sst>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\ hh:mm:ss"/>
    <numFmt numFmtId="165" formatCode="[$-10409]0.0000"/>
    <numFmt numFmtId="166" formatCode="[$-10409]0.0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7"/>
      <color indexed="8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166" fontId="6" fillId="4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  <xf numFmtId="14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43" fontId="0" fillId="0" borderId="0" xfId="1" applyFont="1" applyFill="1" applyBorder="1"/>
    <xf numFmtId="165" fontId="0" fillId="0" borderId="0" xfId="0" applyNumberFormat="1"/>
    <xf numFmtId="0" fontId="0" fillId="0" borderId="0" xfId="0" quotePrefix="1"/>
    <xf numFmtId="166" fontId="6" fillId="2" borderId="0" xfId="2" applyFill="1"/>
    <xf numFmtId="0" fontId="0" fillId="5" borderId="0" xfId="0" applyFill="1"/>
    <xf numFmtId="164" fontId="0" fillId="5" borderId="0" xfId="0" applyNumberFormat="1" applyFill="1"/>
    <xf numFmtId="0" fontId="7" fillId="0" borderId="0" xfId="0" applyFont="1" applyAlignment="1" applyProtection="1">
      <alignment vertical="top" wrapText="1" readingOrder="1"/>
      <protection locked="0"/>
    </xf>
    <xf numFmtId="2" fontId="0" fillId="0" borderId="0" xfId="0" applyNumberFormat="1"/>
    <xf numFmtId="0" fontId="9" fillId="6" borderId="1" xfId="0" applyFont="1" applyFill="1" applyBorder="1" applyAlignment="1">
      <alignment horizontal="center" vertical="top"/>
    </xf>
    <xf numFmtId="0" fontId="9" fillId="6" borderId="2" xfId="0" applyFont="1" applyFill="1" applyBorder="1" applyAlignment="1">
      <alignment horizontal="center" vertical="top"/>
    </xf>
    <xf numFmtId="0" fontId="8" fillId="0" borderId="0" xfId="0" applyFont="1" applyFill="1"/>
  </cellXfs>
  <cellStyles count="3">
    <cellStyle name="blp_column_header" xfId="2" xr:uid="{865DADF2-06BA-4527-B8F4-73970AFE763E}"/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BDP|10554990706231765243</stp>
        <tr r="F151" s="13"/>
      </tp>
      <tp t="s">
        <v>#N/A N/A</v>
        <stp/>
        <stp>BDP|10957405322618304410</stp>
        <tr r="H114" s="15"/>
      </tp>
      <tp t="s">
        <v>#N/A N/A</v>
        <stp/>
        <stp>BDP|11122885828254007580</stp>
        <tr r="H80" s="15"/>
      </tp>
      <tp t="s">
        <v>#N/A N/A</v>
        <stp/>
        <stp>BDP|15911877972753774334</stp>
        <tr r="L66" s="13"/>
      </tp>
      <tp t="s">
        <v>#N/A N/A</v>
        <stp/>
        <stp>BDP|11178419480955390286</stp>
        <tr r="J104" s="13"/>
      </tp>
      <tp t="s">
        <v>#N/A N/A</v>
        <stp/>
        <stp>BDP|11869673295261684570</stp>
        <tr r="H74" s="13"/>
      </tp>
      <tp t="s">
        <v>#N/A N/A</v>
        <stp/>
        <stp>BDP|11450365839788170313</stp>
        <tr r="L130" s="13"/>
      </tp>
      <tp t="s">
        <v>#N/A N/A</v>
        <stp/>
        <stp>BDP|13876131723093469972</stp>
        <tr r="L150" s="13"/>
      </tp>
      <tp t="s">
        <v>#N/A N/A</v>
        <stp/>
        <stp>BDP|18436743223024155382</stp>
        <tr r="I122" s="13"/>
      </tp>
      <tp t="s">
        <v>#N/A N/A</v>
        <stp/>
        <stp>BDP|16931595582972882377</stp>
        <tr r="K79" s="13"/>
      </tp>
      <tp t="s">
        <v>#N/A N/A</v>
        <stp/>
        <stp>BDP|16007395490797614134</stp>
        <tr r="K9" s="13"/>
      </tp>
      <tp t="s">
        <v>#N/A N/A</v>
        <stp/>
        <stp>BDP|16458215064809900175</stp>
        <tr r="K60" s="13"/>
      </tp>
      <tp t="s">
        <v>#N/A N/A</v>
        <stp/>
        <stp>BDP|17964862842992193329</stp>
        <tr r="H41" s="13"/>
      </tp>
      <tp t="s">
        <v>#N/A N/A</v>
        <stp/>
        <stp>BDP|10379418115877055861</stp>
        <tr r="J89" s="13"/>
      </tp>
      <tp t="s">
        <v>#N/A N/A</v>
        <stp/>
        <stp>BDP|13717731755243863887</stp>
        <tr r="E14" s="13"/>
      </tp>
      <tp t="s">
        <v>#N/A N/A</v>
        <stp/>
        <stp>BDP|17755538988544582498</stp>
        <tr r="J96" s="13"/>
      </tp>
      <tp t="s">
        <v>#N/A N/A</v>
        <stp/>
        <stp>BDP|14172732290397133733</stp>
        <tr r="L75" s="13"/>
      </tp>
      <tp t="s">
        <v>#N/A N/A</v>
        <stp/>
        <stp>BDP|10587946762887555266</stp>
        <tr r="F38" s="13"/>
      </tp>
      <tp t="s">
        <v>#N/A N/A</v>
        <stp/>
        <stp>BDP|18261560754702526069</stp>
        <tr r="E147" s="13"/>
      </tp>
      <tp t="s">
        <v>#N/A N/A</v>
        <stp/>
        <stp>BDP|17101257610269320749</stp>
        <tr r="K144" s="13"/>
      </tp>
      <tp t="s">
        <v>#N/A N/A</v>
        <stp/>
        <stp>BDP|13590126919191990849</stp>
        <tr r="E54" s="13"/>
      </tp>
      <tp t="s">
        <v>#N/A N/A</v>
        <stp/>
        <stp>BDP|16988375937904230884</stp>
        <tr r="K98" s="13"/>
      </tp>
      <tp t="s">
        <v>#N/A N/A</v>
        <stp/>
        <stp>BDP|16090191628879196621</stp>
        <tr r="G115" s="15"/>
      </tp>
      <tp t="s">
        <v>#N/A N/A</v>
        <stp/>
        <stp>BDP|11042286809329186027</stp>
        <tr r="E18" s="13"/>
      </tp>
      <tp t="s">
        <v>#N/A N/A</v>
        <stp/>
        <stp>BDP|12341169140918757566</stp>
        <tr r="F67" s="15"/>
      </tp>
      <tp t="s">
        <v>#N/A N/A</v>
        <stp/>
        <stp>BDP|10878034134201189898</stp>
        <tr r="F46" s="15"/>
      </tp>
      <tp t="s">
        <v>#N/A N/A</v>
        <stp/>
        <stp>BDP|17192130091464699133</stp>
        <tr r="H55" s="13"/>
      </tp>
      <tp t="s">
        <v>#N/A N/A</v>
        <stp/>
        <stp>BDP|17504844813775350170</stp>
        <tr r="H115" s="15"/>
      </tp>
      <tp t="s">
        <v>#N/A N/A</v>
        <stp/>
        <stp>BDP|18011739887168817457</stp>
        <tr r="J57" s="13"/>
      </tp>
      <tp t="s">
        <v>#N/A N/A</v>
        <stp/>
        <stp>BDP|11794737418245372964</stp>
        <tr r="G5" s="12"/>
      </tp>
      <tp t="s">
        <v>#N/A N/A</v>
        <stp/>
        <stp>BDP|16190862349502270358</stp>
        <tr r="H82" s="15"/>
      </tp>
      <tp t="s">
        <v>#N/A N/A</v>
        <stp/>
        <stp>BDP|10191845527756323792</stp>
        <tr r="L121" s="13"/>
      </tp>
      <tp t="s">
        <v>#N/A N/A</v>
        <stp/>
        <stp>BDP|10076143454497092888</stp>
        <tr r="L114" s="13"/>
      </tp>
      <tp t="s">
        <v>#N/A N/A</v>
        <stp/>
        <stp>BDP|17408858512083847602</stp>
        <tr r="E6" s="13"/>
      </tp>
      <tp t="s">
        <v>#N/A N/A</v>
        <stp/>
        <stp>BDP|17485031398890727531</stp>
        <tr r="K44" s="13"/>
      </tp>
      <tp t="s">
        <v>#N/A N/A</v>
        <stp/>
        <stp>BDP|12925350429161609999</stp>
        <tr r="F74" s="15"/>
      </tp>
      <tp t="s">
        <v>#N/A N/A</v>
        <stp/>
        <stp>BDP|18158945711518055393</stp>
        <tr r="J50" s="13"/>
      </tp>
      <tp t="s">
        <v>#N/A N/A</v>
        <stp/>
        <stp>BDP|11518561200649629685</stp>
        <tr r="E90" s="13"/>
      </tp>
      <tp t="s">
        <v>#N/A N/A</v>
        <stp/>
        <stp>BDP|17762903458646150628</stp>
        <tr r="J150" s="13"/>
      </tp>
      <tp t="s">
        <v>#N/A N/A</v>
        <stp/>
        <stp>BDP|12964601987821050626</stp>
        <tr r="E18" s="12"/>
      </tp>
      <tp t="s">
        <v>#N/A N/A</v>
        <stp/>
        <stp>BDP|11394892179680695592</stp>
        <tr r="E92" s="13"/>
      </tp>
      <tp t="s">
        <v>#N/A N/A</v>
        <stp/>
        <stp>BDP|12176289344509748657</stp>
        <tr r="J86" s="13"/>
      </tp>
      <tp t="s">
        <v>#N/A N/A</v>
        <stp/>
        <stp>BDP|16125686667114792963</stp>
        <tr r="I114" s="13"/>
      </tp>
      <tp t="s">
        <v>#N/A N/A</v>
        <stp/>
        <stp>BDP|14669259654629809108</stp>
        <tr r="H107" s="15"/>
      </tp>
      <tp t="s">
        <v>#N/A N/A</v>
        <stp/>
        <stp>BDP|11474848431282983371</stp>
        <tr r="K8" s="13"/>
      </tp>
      <tp t="s">
        <v>#N/A N/A</v>
        <stp/>
        <stp>BDP|15442402889990211218</stp>
        <tr r="I18" s="13"/>
      </tp>
      <tp t="s">
        <v>#N/A N/A</v>
        <stp/>
        <stp>BDP|13397775524508540547</stp>
        <tr r="I62" s="13"/>
      </tp>
      <tp t="s">
        <v>#N/A N/A</v>
        <stp/>
        <stp>BDP|16347876219337841344</stp>
        <tr r="L22" s="13"/>
      </tp>
      <tp t="s">
        <v>#N/A N/A</v>
        <stp/>
        <stp>BDP|13896709030204337885</stp>
        <tr r="F107" s="13"/>
      </tp>
      <tp t="s">
        <v>#N/A N/A</v>
        <stp/>
        <stp>BDP|18227082922400291182</stp>
        <tr r="I49" s="13"/>
      </tp>
      <tp t="s">
        <v>#N/A N/A</v>
        <stp/>
        <stp>BDP|12237337322149203133</stp>
        <tr r="F135" s="13"/>
      </tp>
      <tp t="s">
        <v>#N/A N/A</v>
        <stp/>
        <stp>BDP|16037180306679931537</stp>
        <tr r="H117" s="13"/>
      </tp>
      <tp t="s">
        <v>#N/A N/A</v>
        <stp/>
        <stp>BDP|17383901011417725319</stp>
        <tr r="K88" s="13"/>
      </tp>
      <tp t="s">
        <v>#N/A N/A</v>
        <stp/>
        <stp>BDP|13269060504811569923</stp>
        <tr r="F154" s="13"/>
        <tr r="F153" s="13"/>
      </tp>
      <tp t="s">
        <v>#N/A N/A</v>
        <stp/>
        <stp>BDP|10618872081839105265</stp>
        <tr r="I11" s="13"/>
      </tp>
      <tp t="s">
        <v>#N/A N/A</v>
        <stp/>
        <stp>BDP|16001221187202151534</stp>
        <tr r="H57" s="13"/>
      </tp>
      <tp t="s">
        <v>#N/A N/A</v>
        <stp/>
        <stp>BDP|13807427708995104952</stp>
        <tr r="H105" s="15"/>
      </tp>
      <tp t="s">
        <v>#N/A N/A</v>
        <stp/>
        <stp>BDP|10296844806714770718</stp>
        <tr r="G65" s="15"/>
      </tp>
      <tp t="s">
        <v>#N/A N/A</v>
        <stp/>
        <stp>BDP|16814811362092237203</stp>
        <tr r="H45" s="13"/>
      </tp>
      <tp t="s">
        <v>#N/A N/A</v>
        <stp/>
        <stp>BDP|14774540828499436267</stp>
        <tr r="H67" s="15"/>
      </tp>
      <tp t="s">
        <v>#N/A N/A</v>
        <stp/>
        <stp>BDP|13339699095803683723</stp>
        <tr r="J62" s="13"/>
      </tp>
      <tp t="s">
        <v>#N/A N/A</v>
        <stp/>
        <stp>BDP|12647657397482103780</stp>
        <tr r="F138" s="13"/>
      </tp>
      <tp t="s">
        <v>#N/A N/A</v>
        <stp/>
        <stp>BDP|16827827537284147116</stp>
        <tr r="K31" s="13"/>
      </tp>
      <tp t="s">
        <v>#N/A N/A</v>
        <stp/>
        <stp>BDP|14066620898330080364</stp>
        <tr r="J148" s="13"/>
      </tp>
      <tp t="s">
        <v>#N/A N/A</v>
        <stp/>
        <stp>BDP|14634102509164740947</stp>
        <tr r="H60" s="13"/>
      </tp>
      <tp t="s">
        <v>#N/A N/A</v>
        <stp/>
        <stp>BDP|18440366340246952170</stp>
        <tr r="I120" s="13"/>
      </tp>
      <tp t="s">
        <v>#N/A N/A</v>
        <stp/>
        <stp>BDP|18204289896893563853</stp>
        <tr r="J52" s="13"/>
      </tp>
      <tp t="s">
        <v>#N/A N/A</v>
        <stp/>
        <stp>BDP|10811057274276414920</stp>
        <tr r="I73" s="13"/>
      </tp>
      <tp t="s">
        <v>#N/A N/A</v>
        <stp/>
        <stp>BDP|11234866617796945648</stp>
        <tr r="I34" s="13"/>
      </tp>
      <tp t="s">
        <v>#N/A N/A</v>
        <stp/>
        <stp>BDP|14780979559920794000</stp>
        <tr r="H79" s="13"/>
      </tp>
      <tp t="s">
        <v>#N/A N/A</v>
        <stp/>
        <stp>BDP|16568074573000300937</stp>
        <tr r="F57" s="13"/>
      </tp>
      <tp t="s">
        <v>#N/A N/A</v>
        <stp/>
        <stp>BDP|14879814129563803584</stp>
        <tr r="J22" s="13"/>
      </tp>
      <tp t="s">
        <v>#N/A N/A</v>
        <stp/>
        <stp>BDP|10667033342278759406</stp>
        <tr r="J91" s="13"/>
      </tp>
      <tp t="s">
        <v>#N/A N/A</v>
        <stp/>
        <stp>BDP|17278215535176716823</stp>
        <tr r="F22" s="13"/>
      </tp>
      <tp t="s">
        <v>#N/A N/A</v>
        <stp/>
        <stp>BDP|14592550981442568310</stp>
        <tr r="K55" s="13"/>
      </tp>
      <tp t="s">
        <v>#N/A N/A</v>
        <stp/>
        <stp>BDP|11030749516869395653</stp>
        <tr r="L34" s="13"/>
      </tp>
      <tp t="s">
        <v>#N/A N/A</v>
        <stp/>
        <stp>BDP|14764803543158635855</stp>
        <tr r="F35" s="13"/>
      </tp>
      <tp t="s">
        <v>#N/A N/A</v>
        <stp/>
        <stp>BDP|11827406334169857729</stp>
        <tr r="G20" s="15"/>
      </tp>
      <tp t="s">
        <v>#N/A N/A</v>
        <stp/>
        <stp>BDP|10957372377994639893</stp>
        <tr r="F44" s="13"/>
      </tp>
      <tp t="s">
        <v>#N/A N/A</v>
        <stp/>
        <stp>BDP|18083010448324235121</stp>
        <tr r="I105" s="13"/>
      </tp>
      <tp t="s">
        <v>#N/A N/A</v>
        <stp/>
        <stp>BDP|11263874279052127540</stp>
        <tr r="L141" s="13"/>
      </tp>
      <tp t="s">
        <v>#N/A N/A</v>
        <stp/>
        <stp>BDP|16021070776560199898</stp>
        <tr r="E9" s="12"/>
      </tp>
      <tp t="s">
        <v>#N/A N/A</v>
        <stp/>
        <stp>BDP|13531326654445289993</stp>
        <tr r="G25" s="15"/>
      </tp>
      <tp t="s">
        <v>#N/A N/A</v>
        <stp/>
        <stp>BDP|14605683231870794807</stp>
        <tr r="H124" s="13"/>
      </tp>
      <tp t="s">
        <v>#N/A N/A</v>
        <stp/>
        <stp>BDP|17048117395842936460</stp>
        <tr r="L95" s="13"/>
      </tp>
      <tp t="s">
        <v>#N/A N/A</v>
        <stp/>
        <stp>BDP|12603707349169788133</stp>
        <tr r="K76" s="13"/>
      </tp>
      <tp t="s">
        <v>#N/A N/A</v>
        <stp/>
        <stp>BDP|17404524008539072249</stp>
        <tr r="E17" s="13"/>
      </tp>
      <tp t="s">
        <v>#N/A N/A</v>
        <stp/>
        <stp>BDP|15213081221416342823</stp>
        <tr r="E138" s="13"/>
      </tp>
      <tp t="s">
        <v>#N/A N/A</v>
        <stp/>
        <stp>BDP|12453005613562888824</stp>
        <tr r="H30" s="13"/>
      </tp>
      <tp t="s">
        <v>#N/A N/A</v>
        <stp/>
        <stp>BDP|15857843240460494052</stp>
        <tr r="H81" s="15"/>
      </tp>
      <tp t="s">
        <v>#N/A N/A</v>
        <stp/>
        <stp>BDP|10732781394393516431</stp>
        <tr r="I29" s="13"/>
      </tp>
      <tp t="s">
        <v>#N/A N/A</v>
        <stp/>
        <stp>BDP|15203360509067058805</stp>
        <tr r="F28" s="15"/>
      </tp>
      <tp t="s">
        <v>#N/A N/A</v>
        <stp/>
        <stp>BDP|17780654984223908329</stp>
        <tr r="H18" s="15"/>
      </tp>
      <tp t="s">
        <v>#N/A N/A</v>
        <stp/>
        <stp>BDP|17355499680626681417</stp>
        <tr r="J88" s="13"/>
      </tp>
      <tp t="s">
        <v>#N/A N/A</v>
        <stp/>
        <stp>BDP|12874793759939042047</stp>
        <tr r="G11" s="12"/>
      </tp>
      <tp t="s">
        <v>#N/A N/A</v>
        <stp/>
        <stp>BDP|13029119038390287870</stp>
        <tr r="K14" s="13"/>
      </tp>
      <tp t="s">
        <v>#N/A N/A</v>
        <stp/>
        <stp>BDP|11272858414466564794</stp>
        <tr r="J65" s="13"/>
      </tp>
      <tp t="s">
        <v>#N/A N/A</v>
        <stp/>
        <stp>BDP|16808703941955143977</stp>
        <tr r="K38" s="13"/>
      </tp>
      <tp t="s">
        <v>#N/A N/A</v>
        <stp/>
        <stp>BDP|11526037549325697960</stp>
        <tr r="I110" s="13"/>
      </tp>
      <tp t="s">
        <v>#N/A N/A</v>
        <stp/>
        <stp>BDP|14402628283695371681</stp>
        <tr r="K51" s="13"/>
      </tp>
      <tp t="s">
        <v>#N/A N/A</v>
        <stp/>
        <stp>BDP|17852385424478910738</stp>
        <tr r="I90" s="13"/>
      </tp>
      <tp t="s">
        <v>#N/A N/A</v>
        <stp/>
        <stp>BDP|10830869624402739138</stp>
        <tr r="E113" s="13"/>
      </tp>
      <tp t="s">
        <v>#N/A N/A</v>
        <stp/>
        <stp>BDP|12560211392377186764</stp>
        <tr r="J9" s="13"/>
      </tp>
      <tp t="s">
        <v>#N/A N/A</v>
        <stp/>
        <stp>BDP|17764849626773758731</stp>
        <tr r="H24" s="13"/>
      </tp>
      <tp t="s">
        <v>#N/A N/A</v>
        <stp/>
        <stp>BDP|13362378055954339836</stp>
        <tr r="I37" s="13"/>
      </tp>
      <tp t="s">
        <v>#N/A N/A</v>
        <stp/>
        <stp>BDP|16670467595532242060</stp>
        <tr r="F29" s="13"/>
      </tp>
      <tp t="s">
        <v>#N/A N/A</v>
        <stp/>
        <stp>BDP|17875387409279134496</stp>
        <tr r="H19" s="15"/>
      </tp>
      <tp t="s">
        <v>#N/A N/A</v>
        <stp/>
        <stp>BDP|11209265454379999697</stp>
        <tr r="K118" s="13"/>
      </tp>
      <tp t="s">
        <v>#N/A N/A</v>
        <stp/>
        <stp>BDP|14745441843998097507</stp>
        <tr r="G14" s="15"/>
      </tp>
      <tp t="s">
        <v>#N/A N/A</v>
        <stp/>
        <stp>BDP|10339565835056529954</stp>
        <tr r="F9" s="15"/>
      </tp>
      <tp t="s">
        <v>#N/A N/A</v>
        <stp/>
        <stp>BDP|18407178742135086129</stp>
        <tr r="H83" s="13"/>
      </tp>
      <tp t="s">
        <v>#N/A N/A</v>
        <stp/>
        <stp>BDP|14554927547446288611</stp>
        <tr r="L52" s="13"/>
      </tp>
      <tp t="s">
        <v>#N/A N/A</v>
        <stp/>
        <stp>BDP|12139660561848725330</stp>
        <tr r="F9" s="12"/>
        <tr r="D9" s="12"/>
      </tp>
      <tp t="s">
        <v>#N/A N/A</v>
        <stp/>
        <stp>BDP|15912988395264207837</stp>
        <tr r="F36" s="13"/>
      </tp>
      <tp t="s">
        <v>#N/A N/A</v>
        <stp/>
        <stp>BDP|11077268937950003945</stp>
        <tr r="L76" s="13"/>
      </tp>
      <tp t="s">
        <v>#N/A N/A</v>
        <stp/>
        <stp>BDP|14417553352285047863</stp>
        <tr r="E89" s="13"/>
      </tp>
      <tp t="s">
        <v>#N/A N/A</v>
        <stp/>
        <stp>BDP|15139473190177463672</stp>
        <tr r="J54" s="13"/>
      </tp>
      <tp t="s">
        <v>#N/A N/A</v>
        <stp/>
        <stp>BDP|14010205285647955093</stp>
        <tr r="I33" s="13"/>
      </tp>
      <tp t="s">
        <v>#N/A N/A</v>
        <stp/>
        <stp>BDP|15771676496152113125</stp>
        <tr r="F106" s="13"/>
      </tp>
      <tp t="s">
        <v>#N/A N/A</v>
        <stp/>
        <stp>BDP|15569998744105401487</stp>
        <tr r="I147" s="13"/>
      </tp>
      <tp t="s">
        <v>#N/A N/A</v>
        <stp/>
        <stp>BDP|17163798201849807055</stp>
        <tr r="J109" s="13"/>
      </tp>
      <tp t="s">
        <v>#N/A N/A</v>
        <stp/>
        <stp>BDP|12190364240474084802</stp>
        <tr r="J73" s="13"/>
      </tp>
      <tp t="s">
        <v>#N/A N/A</v>
        <stp/>
        <stp>BDP|16374048404659596612</stp>
        <tr r="F91" s="13"/>
      </tp>
      <tp t="s">
        <v>#N/A N/A</v>
        <stp/>
        <stp>BDP|16000833241716468513</stp>
        <tr r="F4" s="15"/>
      </tp>
      <tp t="s">
        <v>#N/A N/A</v>
        <stp/>
        <stp>BDP|14128919676497871480</stp>
        <tr r="H22" s="13"/>
      </tp>
      <tp t="s">
        <v>#N/A N/A</v>
        <stp/>
        <stp>BDP|10783558858991429888</stp>
        <tr r="L96" s="13"/>
      </tp>
      <tp t="s">
        <v>#N/A N/A</v>
        <stp/>
        <stp>BDP|11482167298354917459</stp>
        <tr r="F48" s="15"/>
      </tp>
      <tp t="s">
        <v>#N/A N/A</v>
        <stp/>
        <stp>BDP|13209262395195025382</stp>
        <tr r="F34" s="15"/>
      </tp>
      <tp t="s">
        <v>#N/A N/A</v>
        <stp/>
        <stp>BDP|13086990815430125551</stp>
        <tr r="H88" s="15"/>
      </tp>
      <tp t="s">
        <v>#N/A N/A</v>
        <stp/>
        <stp>BDP|12984289231399041485</stp>
        <tr r="E83" s="13"/>
      </tp>
      <tp t="s">
        <v>#N/A N/A</v>
        <stp/>
        <stp>BDP|13299409681067043683</stp>
        <tr r="F99" s="13"/>
      </tp>
      <tp t="s">
        <v>#N/A N/A</v>
        <stp/>
        <stp>BDP|13865568031909520211</stp>
        <tr r="H76" s="15"/>
      </tp>
      <tp t="s">
        <v>#N/A N/A</v>
        <stp/>
        <stp>BDP|13746445089449166807</stp>
        <tr r="F115" s="15"/>
      </tp>
      <tp t="s">
        <v>#N/A N/A</v>
        <stp/>
        <stp>BDP|17404982456231194415</stp>
        <tr r="E91" s="13"/>
      </tp>
      <tp t="s">
        <v>#N/A N/A</v>
        <stp/>
        <stp>BDP|10256395435126130854</stp>
        <tr r="G80" s="15"/>
      </tp>
      <tp t="s">
        <v>#N/A N/A</v>
        <stp/>
        <stp>BDP|14382533955178821205</stp>
        <tr r="H10" s="15"/>
      </tp>
      <tp t="s">
        <v>#N/A N/A</v>
        <stp/>
        <stp>BDP|17515026779286153834</stp>
        <tr r="L105" s="13"/>
      </tp>
      <tp t="s">
        <v>#N/A N/A</v>
        <stp/>
        <stp>BDP|16545972901352895343</stp>
        <tr r="I86" s="13"/>
      </tp>
      <tp t="s">
        <v>#N/A N/A</v>
        <stp/>
        <stp>BDP|16671944114763130398</stp>
        <tr r="J5" s="13"/>
      </tp>
      <tp t="s">
        <v>#N/A N/A</v>
        <stp/>
        <stp>BDP|12882520572216223844</stp>
        <tr r="L81" s="13"/>
      </tp>
      <tp t="s">
        <v>#N/A N/A</v>
        <stp/>
        <stp>BDP|12673394578369081168</stp>
        <tr r="K131" s="13"/>
      </tp>
      <tp t="s">
        <v>#N/A N/A</v>
        <stp/>
        <stp>BDP|13419034887917283224</stp>
        <tr r="K26" s="13"/>
      </tp>
      <tp t="s">
        <v>#N/A N/A</v>
        <stp/>
        <stp>BDP|12815997244962055366</stp>
        <tr r="I5" s="13"/>
      </tp>
      <tp t="s">
        <v>#N/A N/A</v>
        <stp/>
        <stp>BDP|14490400790613137469</stp>
        <tr r="E108" s="13"/>
      </tp>
      <tp t="s">
        <v>#N/A N/A</v>
        <stp/>
        <stp>BDP|10801506864289621484</stp>
        <tr r="E84" s="13"/>
      </tp>
      <tp t="s">
        <v>#N/A N/A</v>
        <stp/>
        <stp>BDP|17061949422132143023</stp>
        <tr r="E16" s="13"/>
      </tp>
      <tp t="s">
        <v>#N/A N/A</v>
        <stp/>
        <stp>BDP|10858833762880974054</stp>
        <tr r="F44" s="15"/>
      </tp>
      <tp t="s">
        <v>#N/A N/A</v>
        <stp/>
        <stp>BDP|14166000450537085849</stp>
        <tr r="L103" s="13"/>
      </tp>
      <tp t="s">
        <v>#N/A N/A</v>
        <stp/>
        <stp>BDP|16246839407320236005</stp>
        <tr r="F101" s="15"/>
      </tp>
      <tp t="s">
        <v>#N/A N/A</v>
        <stp/>
        <stp>BDP|13425319826559233561</stp>
        <tr r="K10" s="13"/>
      </tp>
      <tp t="s">
        <v>#N/A N/A</v>
        <stp/>
        <stp>BDP|11479993415490661790</stp>
        <tr r="J47" s="13"/>
      </tp>
      <tp t="s">
        <v>#N/A N/A</v>
        <stp/>
        <stp>BDP|16505934300327204632</stp>
        <tr r="F60" s="13"/>
      </tp>
      <tp t="s">
        <v>#N/A N/A</v>
        <stp/>
        <stp>BDP|16751309883757764457</stp>
        <tr r="E103" s="13"/>
      </tp>
      <tp t="s">
        <v>#N/A N/A</v>
        <stp/>
        <stp>BDP|16937675975498520188</stp>
        <tr r="H137" s="13"/>
      </tp>
      <tp t="s">
        <v>#N/A N/A</v>
        <stp/>
        <stp>BDP|13173164952809653052</stp>
        <tr r="L8" s="13"/>
      </tp>
      <tp t="s">
        <v>#N/A N/A</v>
        <stp/>
        <stp>BDP|17569790175441579951</stp>
        <tr r="F144" s="13"/>
      </tp>
      <tp t="s">
        <v>#N/A N/A</v>
        <stp/>
        <stp>BDP|18293246325273963420</stp>
        <tr r="K29" s="13"/>
      </tp>
      <tp t="s">
        <v>#N/A N/A</v>
        <stp/>
        <stp>BDP|17133136432948057280</stp>
        <tr r="H84" s="13"/>
      </tp>
      <tp t="s">
        <v>#N/A N/A</v>
        <stp/>
        <stp>BDP|12998111995123396655</stp>
        <tr r="H40" s="13"/>
        <tr r="H39" s="13"/>
      </tp>
      <tp t="s">
        <v>#N/A N/A</v>
        <stp/>
        <stp>BDP|13824565556084508862</stp>
        <tr r="F142" s="13"/>
      </tp>
      <tp t="s">
        <v>#N/A N/A</v>
        <stp/>
        <stp>BDP|16446874960091887612</stp>
        <tr r="G121" s="15"/>
      </tp>
      <tp t="s">
        <v>#N/A N/A</v>
        <stp/>
        <stp>BDP|17885467481087650339</stp>
        <tr r="F51" s="13"/>
      </tp>
      <tp t="s">
        <v>#N/A N/A</v>
        <stp/>
        <stp>BDP|11889427742029414712</stp>
        <tr r="E118" s="13"/>
      </tp>
      <tp t="s">
        <v>#N/A N/A</v>
        <stp/>
        <stp>BDP|11071848318910727762</stp>
        <tr r="J155" s="13"/>
      </tp>
      <tp t="s">
        <v>#N/A N/A</v>
        <stp/>
        <stp>BDP|15570733098103727741</stp>
        <tr r="F138" s="15"/>
      </tp>
      <tp t="s">
        <v>#N/A N/A</v>
        <stp/>
        <stp>BDP|18255785962251140743</stp>
        <tr r="H16" s="13"/>
      </tp>
      <tp t="s">
        <v>#N/A N/A</v>
        <stp/>
        <stp>BDP|10159359534497503890</stp>
        <tr r="I44" s="13"/>
      </tp>
      <tp t="s">
        <v>#N/A N/A</v>
        <stp/>
        <stp>BDP|17008983777527746140</stp>
        <tr r="H38" s="13"/>
      </tp>
      <tp t="s">
        <v>#N/A N/A</v>
        <stp/>
        <stp>BDP|15928165718579824307</stp>
        <tr r="K91" s="13"/>
      </tp>
      <tp t="s">
        <v>#N/A N/A</v>
        <stp/>
        <stp>BDP|15513261510491492896</stp>
        <tr r="E143" s="13"/>
      </tp>
      <tp t="s">
        <v>#N/A N/A</v>
        <stp/>
        <stp>BDP|13612567890226763699</stp>
        <tr r="G104" s="15"/>
      </tp>
      <tp t="s">
        <v>#N/A N/A</v>
        <stp/>
        <stp>BDP|10949919368579624987</stp>
        <tr r="E14" s="12"/>
      </tp>
      <tp t="s">
        <v>#N/A N/A</v>
        <stp/>
        <stp>BDP|17643684821095164903</stp>
        <tr r="K78" s="13"/>
      </tp>
      <tp t="s">
        <v>#N/A N/A</v>
        <stp/>
        <stp>BDP|16429277172738865485</stp>
        <tr r="E64" s="13"/>
      </tp>
      <tp t="s">
        <v>#N/A N/A</v>
        <stp/>
        <stp>BDP|17899634716477513898</stp>
        <tr r="K99" s="13"/>
      </tp>
      <tp t="s">
        <v>#N/A N/A</v>
        <stp/>
        <stp>BDP|10717504059139947666</stp>
        <tr r="I89" s="13"/>
      </tp>
      <tp t="s">
        <v>#N/A N/A</v>
        <stp/>
        <stp>BDP|17388767453302562831</stp>
        <tr r="H7" s="15"/>
      </tp>
      <tp t="s">
        <v>#N/A N/A</v>
        <stp/>
        <stp>BDP|11668486313498445399</stp>
        <tr r="H11" s="13"/>
      </tp>
      <tp t="s">
        <v>#N/A N/A</v>
        <stp/>
        <stp>BDP|17546084488859453913</stp>
        <tr r="H127" s="13"/>
      </tp>
      <tp t="s">
        <v>#N/A N/A</v>
        <stp/>
        <stp>BDP|12073477801848718114</stp>
        <tr r="J138" s="13"/>
      </tp>
      <tp t="s">
        <v>#N/A N/A</v>
        <stp/>
        <stp>BDP|11209264396493690677</stp>
        <tr r="J76" s="13"/>
      </tp>
      <tp t="s">
        <v>#N/A N/A</v>
        <stp/>
        <stp>BDP|12800543370909889673</stp>
        <tr r="I119" s="13"/>
      </tp>
      <tp t="s">
        <v>#N/A N/A</v>
        <stp/>
        <stp>BDP|15898104055427739985</stp>
        <tr r="L59" s="13"/>
      </tp>
      <tp t="s">
        <v>#N/A N/A</v>
        <stp/>
        <stp>BDP|14537912490979312223</stp>
        <tr r="F121" s="15"/>
      </tp>
      <tp t="s">
        <v>#N/A N/A</v>
        <stp/>
        <stp>BDP|12085076682211031401</stp>
        <tr r="F118" s="13"/>
      </tp>
      <tp t="s">
        <v>#N/A N/A</v>
        <stp/>
        <stp>BDP|16423968414841757046</stp>
        <tr r="F53" s="15"/>
      </tp>
      <tp t="s">
        <v>#N/A N/A</v>
        <stp/>
        <stp>BDP|12617545781670098073</stp>
        <tr r="F21" s="15"/>
      </tp>
      <tp t="s">
        <v>#N/A N/A</v>
        <stp/>
        <stp>BDP|13647663924891799978</stp>
        <tr r="G32" s="15"/>
      </tp>
      <tp t="s">
        <v>#N/A N/A</v>
        <stp/>
        <stp>BDP|12415426002119600064</stp>
        <tr r="F2" s="15"/>
      </tp>
      <tp t="s">
        <v>#N/A N/A</v>
        <stp/>
        <stp>BDP|18187741323111324331</stp>
        <tr r="J124" s="13"/>
      </tp>
      <tp t="s">
        <v>#N/A N/A</v>
        <stp/>
        <stp>BDP|11866958511685862322</stp>
        <tr r="J122" s="13"/>
      </tp>
      <tp t="s">
        <v>#N/A N/A</v>
        <stp/>
        <stp>BDP|12959881909281912475</stp>
        <tr r="H99" s="15"/>
      </tp>
      <tp t="s">
        <v>#N/A N/A</v>
        <stp/>
        <stp>BDP|18176304040149301943</stp>
        <tr r="F89" s="15"/>
      </tp>
      <tp t="s">
        <v>#N/A N/A</v>
        <stp/>
        <stp>BDP|15973899726143784370</stp>
        <tr r="G26" s="15"/>
      </tp>
      <tp t="s">
        <v>#N/A N/A</v>
        <stp/>
        <stp>BDP|14743976455216958256</stp>
        <tr r="L47" s="13"/>
      </tp>
      <tp t="s">
        <v>#N/A N/A</v>
        <stp/>
        <stp>BDP|18154604288783707970</stp>
        <tr r="E81" s="13"/>
      </tp>
      <tp t="s">
        <v>#N/A N/A</v>
        <stp/>
        <stp>BDP|16582147659866068805</stp>
        <tr r="H15" s="13"/>
      </tp>
      <tp t="s">
        <v>#N/A N/A</v>
        <stp/>
        <stp>BDP|16930842823413643332</stp>
        <tr r="G75" s="15"/>
      </tp>
      <tp t="s">
        <v>#N/A N/A</v>
        <stp/>
        <stp>BDP|16387680930609124607</stp>
        <tr r="L122" s="13"/>
      </tp>
      <tp t="s">
        <v>#N/A N/A</v>
        <stp/>
        <stp>BDP|15258408180114945111</stp>
        <tr r="F155" s="13"/>
      </tp>
      <tp t="s">
        <v>#N/A N/A</v>
        <stp/>
        <stp>BDP|14581173240805966818</stp>
        <tr r="G29" s="15"/>
      </tp>
      <tp t="s">
        <v>#N/A N/A</v>
        <stp/>
        <stp>BDP|10605805648327713734</stp>
        <tr r="K114" s="13"/>
      </tp>
      <tp t="s">
        <v>#N/A N/A</v>
        <stp/>
        <stp>BDP|10018834424425995331</stp>
        <tr r="H7" s="13"/>
      </tp>
      <tp t="s">
        <v>#N/A N/A</v>
        <stp/>
        <stp>BDP|11903219616517156926</stp>
        <tr r="E9" s="13"/>
      </tp>
      <tp t="s">
        <v>#N/A N/A</v>
        <stp/>
        <stp>BDP|15960957445297352361</stp>
        <tr r="E129" s="13"/>
      </tp>
      <tp t="s">
        <v>#N/A N/A</v>
        <stp/>
        <stp>BDP|15854800410224658425</stp>
        <tr r="L102" s="13"/>
      </tp>
      <tp t="s">
        <v>#N/A N/A</v>
        <stp/>
        <stp>BDP|11866432559444919874</stp>
        <tr r="E107" s="13"/>
      </tp>
      <tp t="s">
        <v>#N/A N/A</v>
        <stp/>
        <stp>BDP|13700643740868875579</stp>
        <tr r="H64" s="15"/>
      </tp>
      <tp t="s">
        <v>#N/A N/A</v>
        <stp/>
        <stp>BDP|17380129072558807546</stp>
        <tr r="I46" s="13"/>
      </tp>
      <tp t="s">
        <v>#N/A N/A</v>
        <stp/>
        <stp>BDP|13513000236039471586</stp>
        <tr r="G120" s="15"/>
      </tp>
      <tp t="s">
        <v>#N/A N/A</v>
        <stp/>
        <stp>BDP|10287580363808709716</stp>
        <tr r="I104" s="13"/>
      </tp>
      <tp t="s">
        <v>#N/A N/A</v>
        <stp/>
        <stp>BDP|14174758128039643449</stp>
        <tr r="E151" s="13"/>
      </tp>
      <tp t="s">
        <v>#N/A N/A</v>
        <stp/>
        <stp>BDP|11287546519178020118</stp>
        <tr r="F136" s="13"/>
      </tp>
      <tp t="s">
        <v>#N/A N/A</v>
        <stp/>
        <stp>BDP|11690411987093510241</stp>
        <tr r="I151" s="13"/>
      </tp>
      <tp t="s">
        <v>#N/A N/A</v>
        <stp/>
        <stp>BDP|16240207885811523134</stp>
        <tr r="E5" s="13"/>
      </tp>
      <tp t="s">
        <v>#N/A N/A</v>
        <stp/>
        <stp>BDP|17698323377366409965</stp>
        <tr r="L26" s="13"/>
      </tp>
      <tp t="s">
        <v>#N/A N/A</v>
        <stp/>
        <stp>BDP|18328404045700249454</stp>
        <tr r="F105" s="13"/>
      </tp>
      <tp t="s">
        <v>#N/A N/A</v>
        <stp/>
        <stp>BDP|11317124095447121247</stp>
        <tr r="L3" s="13"/>
      </tp>
      <tp t="s">
        <v>#N/A N/A</v>
        <stp/>
        <stp>BDP|11591351497314096366</stp>
        <tr r="K130" s="13"/>
      </tp>
      <tp t="s">
        <v>#N/A N/A</v>
        <stp/>
        <stp>BDP|13094541145187437958</stp>
        <tr r="J79" s="13"/>
      </tp>
      <tp t="s">
        <v>#N/A N/A</v>
        <stp/>
        <stp>BDP|15810915814252903346</stp>
        <tr r="J42" s="13"/>
      </tp>
      <tp t="s">
        <v>#N/A N/A</v>
        <stp/>
        <stp>BDP|10603657797293299069</stp>
        <tr r="F30" s="15"/>
      </tp>
      <tp t="s">
        <v>#N/A N/A</v>
        <stp/>
        <stp>BDP|17846153375129206498</stp>
        <tr r="I9" s="13"/>
      </tp>
      <tp t="s">
        <v>#N/A N/A</v>
        <stp/>
        <stp>BDP|15392407434698530602</stp>
        <tr r="F123" s="15"/>
      </tp>
      <tp t="s">
        <v>#N/A N/A</v>
        <stp/>
        <stp>BDP|12615217463363426925</stp>
        <tr r="H69" s="13"/>
      </tp>
      <tp t="s">
        <v>#N/A N/A</v>
        <stp/>
        <stp>BDP|12068817454926489549</stp>
        <tr r="G2" s="12"/>
      </tp>
      <tp t="s">
        <v>#N/A N/A</v>
        <stp/>
        <stp>BDP|12083713326769082222</stp>
        <tr r="E4" s="13"/>
      </tp>
      <tp t="s">
        <v>#N/A N/A</v>
        <stp/>
        <stp>BDP|10102559090271945189</stp>
        <tr r="K7" s="13"/>
      </tp>
      <tp t="s">
        <v>#N/A N/A</v>
        <stp/>
        <stp>BDP|13716677473267302950</stp>
        <tr r="I102" s="13"/>
      </tp>
      <tp t="s">
        <v>#N/A N/A</v>
        <stp/>
        <stp>BDP|17742937356933179470</stp>
        <tr r="F96" s="13"/>
      </tp>
      <tp t="s">
        <v>#N/A N/A</v>
        <stp/>
        <stp>BDP|10711027486912411633</stp>
        <tr r="F70" s="13"/>
      </tp>
      <tp t="s">
        <v>#N/A N/A</v>
        <stp/>
        <stp>BDP|12290729800219630026</stp>
        <tr r="J126" s="13"/>
      </tp>
      <tp t="s">
        <v>#N/A N/A</v>
        <stp/>
        <stp>BDP|15387115297764245503</stp>
        <tr r="K68" s="13"/>
      </tp>
      <tp t="s">
        <v>#N/A N/A</v>
        <stp/>
        <stp>BDP|16303104079359970542</stp>
        <tr r="L57" s="13"/>
      </tp>
      <tp t="s">
        <v>#N/A N/A</v>
        <stp/>
        <stp>BDP|11899944556079840859</stp>
        <tr r="H26" s="15"/>
      </tp>
      <tp t="s">
        <v>#N/A N/A</v>
        <stp/>
        <stp>BDP|18123239737716360304</stp>
        <tr r="G126" s="15"/>
      </tp>
      <tp t="s">
        <v>#N/A N/A</v>
        <stp/>
        <stp>BDP|12530814842295513754</stp>
        <tr r="K40" s="13"/>
        <tr r="K39" s="13"/>
      </tp>
      <tp t="s">
        <v>#N/A N/A</v>
        <stp/>
        <stp>BDP|11467063999500435573</stp>
        <tr r="G138" s="15"/>
      </tp>
      <tp t="s">
        <v>#N/A N/A</v>
        <stp/>
        <stp>BDP|17495373183121338083</stp>
        <tr r="K87" s="13"/>
      </tp>
      <tp t="s">
        <v>#N/A N/A</v>
        <stp/>
        <stp>BDP|14258224988726576563</stp>
        <tr r="F108" s="13"/>
      </tp>
      <tp t="s">
        <v>#N/A N/A</v>
        <stp/>
        <stp>BDP|17472459319827786848</stp>
        <tr r="J56" s="13"/>
      </tp>
      <tp t="s">
        <v>#N/A N/A</v>
        <stp/>
        <stp>BDP|16596287970286175868</stp>
        <tr r="G82" s="15"/>
      </tp>
      <tp t="s">
        <v>#N/A N/A</v>
        <stp/>
        <stp>BDP|14122097930028380218</stp>
        <tr r="H89" s="15"/>
      </tp>
      <tp t="s">
        <v>#N/A N/A</v>
        <stp/>
        <stp>BDP|11940862842290184017</stp>
        <tr r="H4" s="13"/>
      </tp>
      <tp t="s">
        <v>#N/A N/A</v>
        <stp/>
        <stp>BDP|17808065737351295862</stp>
        <tr r="F8" s="12"/>
        <tr r="D8" s="12"/>
      </tp>
      <tp t="s">
        <v>#N/A N/A</v>
        <stp/>
        <stp>BDP|14263750842092818826</stp>
        <tr r="K48" s="13"/>
      </tp>
      <tp t="s">
        <v>#N/A N/A</v>
        <stp/>
        <stp>BDP|10941532464177355922</stp>
        <tr r="H90" s="13"/>
      </tp>
      <tp t="s">
        <v>#N/A N/A</v>
        <stp/>
        <stp>BDP|16058856651642206484</stp>
        <tr r="F149" s="13"/>
      </tp>
      <tp t="s">
        <v>#N/A N/A</v>
        <stp/>
        <stp>BDP|17545182515959019391</stp>
        <tr r="H119" s="13"/>
      </tp>
      <tp t="s">
        <v>#N/A N/A</v>
        <stp/>
        <stp>BDP|11551981169677783424</stp>
        <tr r="I137" s="13"/>
      </tp>
      <tp t="s">
        <v>#N/A N/A</v>
        <stp/>
        <stp>BDP|10879232555682769893</stp>
        <tr r="G11" s="15"/>
      </tp>
      <tp t="s">
        <v>#N/A N/A</v>
        <stp/>
        <stp>BDP|17715801417896556559</stp>
        <tr r="L46" s="13"/>
      </tp>
      <tp t="s">
        <v>#N/A N/A</v>
        <stp/>
        <stp>BDP|10771109444169136113</stp>
        <tr r="K80" s="13"/>
      </tp>
      <tp t="s">
        <v>#N/A N/A</v>
        <stp/>
        <stp>BDP|13244911797467519921</stp>
        <tr r="K45" s="13"/>
      </tp>
      <tp t="s">
        <v>#N/A N/A</v>
        <stp/>
        <stp>BDP|14243297160709011482</stp>
        <tr r="J125" s="13"/>
      </tp>
      <tp t="s">
        <v>#N/A N/A</v>
        <stp/>
        <stp>BDP|14964588375123022860</stp>
        <tr r="G4" s="12"/>
      </tp>
      <tp t="s">
        <v>#N/A N/A</v>
        <stp/>
        <stp>BDP|14475259820031380807</stp>
        <tr r="J135" s="13"/>
      </tp>
      <tp t="s">
        <v>#N/A N/A</v>
        <stp/>
        <stp>BDP|14193467142551276824</stp>
        <tr r="H87" s="15"/>
      </tp>
      <tp t="s">
        <v>#N/A N/A</v>
        <stp/>
        <stp>BDP|14912824773992876456</stp>
        <tr r="L4" s="13"/>
      </tp>
      <tp t="s">
        <v>#N/A N/A</v>
        <stp/>
        <stp>BDP|12834979274499915864</stp>
        <tr r="H50" s="15"/>
      </tp>
      <tp t="s">
        <v>#N/A N/A</v>
        <stp/>
        <stp>BDP|14017081891869455993</stp>
        <tr r="J84" s="13"/>
      </tp>
      <tp t="s">
        <v>#N/A N/A</v>
        <stp/>
        <stp>BDP|12301415594261594372</stp>
        <tr r="K58" s="13"/>
      </tp>
      <tp t="s">
        <v>#N/A N/A</v>
        <stp/>
        <stp>BDP|18104014710904494004</stp>
        <tr r="F29" s="15"/>
      </tp>
      <tp t="s">
        <v>#N/A N/A</v>
        <stp/>
        <stp>BDP|18429328925256307274</stp>
        <tr r="E51" s="13"/>
      </tp>
      <tp t="s">
        <v>#N/A N/A</v>
        <stp/>
        <stp>BDP|13672201717694251943</stp>
        <tr r="E38" s="13"/>
      </tp>
      <tp t="s">
        <v>#N/A N/A</v>
        <stp/>
        <stp>BDP|13859796163736343966</stp>
        <tr r="H73" s="13"/>
      </tp>
      <tp t="s">
        <v>#N/A N/A</v>
        <stp/>
        <stp>BDP|14779687986750755797</stp>
        <tr r="H100" s="13"/>
      </tp>
      <tp t="s">
        <v>#N/A N/A</v>
        <stp/>
        <stp>BDP|17925889915952308106</stp>
        <tr r="H34" s="15"/>
      </tp>
      <tp t="s">
        <v>#N/A N/A</v>
        <stp/>
        <stp>BDP|16532509439098817520</stp>
        <tr r="H63" s="13"/>
      </tp>
      <tp t="s">
        <v>#N/A N/A</v>
        <stp/>
        <stp>BDP|11207245962231502974</stp>
        <tr r="J31" s="13"/>
      </tp>
      <tp t="s">
        <v>#N/A N/A</v>
        <stp/>
        <stp>BDP|10041760150017958895</stp>
        <tr r="E45" s="13"/>
      </tp>
      <tp t="s">
        <v>#N/A N/A</v>
        <stp/>
        <stp>BDP|16039952976048281283</stp>
        <tr r="G30" s="15"/>
      </tp>
      <tp t="s">
        <v>#N/A N/A</v>
        <stp/>
        <stp>BDP|13124599621611203724</stp>
        <tr r="L118" s="13"/>
      </tp>
      <tp t="s">
        <v>#N/A N/A</v>
        <stp/>
        <stp>BDP|12126268609890092260</stp>
        <tr r="H25" s="13"/>
      </tp>
      <tp t="s">
        <v>#N/A N/A</v>
        <stp/>
        <stp>BDP|14884668706269117919</stp>
        <tr r="K70" s="13"/>
      </tp>
      <tp t="s">
        <v>#N/A N/A</v>
        <stp/>
        <stp>BDP|10006601831791904609</stp>
        <tr r="I69" s="13"/>
      </tp>
      <tp t="s">
        <v>#N/A N/A</v>
        <stp/>
        <stp>BDP|14540600778902564507</stp>
        <tr r="I136" s="13"/>
      </tp>
      <tp t="s">
        <v>#N/A N/A</v>
        <stp/>
        <stp>BDP|13528453657890829046</stp>
        <tr r="I155" s="13"/>
      </tp>
      <tp t="s">
        <v>#N/A N/A</v>
        <stp/>
        <stp>BDP|12208385826619190870</stp>
        <tr r="K85" s="13"/>
      </tp>
      <tp t="s">
        <v>#N/A N/A</v>
        <stp/>
        <stp>BDP|17322435717174955447</stp>
        <tr r="I142" s="13"/>
      </tp>
      <tp t="s">
        <v>#N/A N/A</v>
        <stp/>
        <stp>BDP|11067743439476681163</stp>
        <tr r="H18" s="13"/>
      </tp>
      <tp t="s">
        <v>#N/A Requesting Data...3927930743</v>
        <stp/>
        <stp>BDP|16846386558356327464</stp>
        <tr r="O7" s="15"/>
      </tp>
      <tp t="s">
        <v>#N/A N/A</v>
        <stp/>
        <stp>BDP|17982388178519169841</stp>
        <tr r="I30" s="13"/>
      </tp>
      <tp t="s">
        <v>#N/A N/A</v>
        <stp/>
        <stp>BDP|11718105603385869734</stp>
        <tr r="L51" s="13"/>
      </tp>
      <tp t="s">
        <v>#N/A N/A</v>
        <stp/>
        <stp>BDP|11011526625831801515</stp>
        <tr r="H89" s="13"/>
      </tp>
      <tp t="s">
        <v>#N/A N/A</v>
        <stp/>
        <stp>BDP|11751398272790379714</stp>
        <tr r="F10" s="12"/>
        <tr r="D10" s="12"/>
      </tp>
      <tp t="s">
        <v>#N/A N/A</v>
        <stp/>
        <stp>BDP|13457396791508215308</stp>
        <tr r="K5" s="13"/>
      </tp>
      <tp t="s">
        <v>#N/A N/A</v>
        <stp/>
        <stp>BDP|14152727376970884631</stp>
        <tr r="E102" s="13"/>
      </tp>
      <tp t="s">
        <v>#N/A N/A</v>
        <stp/>
        <stp>BDP|15356817684524353340</stp>
        <tr r="L36" s="13"/>
      </tp>
      <tp t="s">
        <v>#N/A N/A</v>
        <stp/>
        <stp>BDP|14846730572445113390</stp>
        <tr r="J121" s="13"/>
      </tp>
      <tp t="s">
        <v>#N/A N/A</v>
        <stp/>
        <stp>BDP|10788429670041639022</stp>
        <tr r="H147" s="13"/>
      </tp>
      <tp t="s">
        <v>#N/A N/A</v>
        <stp/>
        <stp>BDP|13651219706416079508</stp>
        <tr r="I28" s="13"/>
      </tp>
      <tp t="s">
        <v>#N/A N/A</v>
        <stp/>
        <stp>BDP|12094736818071334799</stp>
        <tr r="H2" s="13"/>
      </tp>
      <tp t="s">
        <v>#N/A N/A</v>
        <stp/>
        <stp>BDP|14549779459746966239</stp>
        <tr r="G17" s="12"/>
      </tp>
      <tp t="s">
        <v>#N/A N/A</v>
        <stp/>
        <stp>BDP|12883457422840894670</stp>
        <tr r="I124" s="13"/>
      </tp>
      <tp t="s">
        <v>#N/A N/A</v>
        <stp/>
        <stp>BDP|13412762159614943720</stp>
        <tr r="L140" s="13"/>
      </tp>
      <tp t="s">
        <v>#N/A N/A</v>
        <stp/>
        <stp>BDP|11731560391747390838</stp>
        <tr r="H46" s="13"/>
      </tp>
      <tp t="s">
        <v>#N/A N/A</v>
        <stp/>
        <stp>BDP|14074416001513780142</stp>
        <tr r="F102" s="15"/>
      </tp>
      <tp t="s">
        <v>#N/A N/A</v>
        <stp/>
        <stp>BDP|12804647096087130889</stp>
        <tr r="E7" s="12"/>
      </tp>
      <tp t="s">
        <v>#N/A N/A</v>
        <stp/>
        <stp>BDP|11296649557714643445</stp>
        <tr r="I22" s="13"/>
      </tp>
      <tp t="s">
        <v>#N/A N/A</v>
        <stp/>
        <stp>BDP|13642585147331381183</stp>
        <tr r="H58" s="13"/>
      </tp>
      <tp t="s">
        <v>#N/A N/A</v>
        <stp/>
        <stp>BDP|11549556570023670248</stp>
        <tr r="L49" s="13"/>
      </tp>
      <tp t="s">
        <v>#N/A N/A</v>
        <stp/>
        <stp>BDP|16882557813836843646</stp>
        <tr r="L60" s="13"/>
      </tp>
      <tp t="s">
        <v>#N/A N/A</v>
        <stp/>
        <stp>BDP|16482009683989432561</stp>
        <tr r="G97" s="15"/>
      </tp>
      <tp t="s">
        <v>#N/A N/A</v>
        <stp/>
        <stp>BDP|10023632053018389962</stp>
        <tr r="L104" s="13"/>
      </tp>
      <tp t="s">
        <v>#N/A N/A</v>
        <stp/>
        <stp>BDP|14780239921385899384</stp>
        <tr r="E36" s="13"/>
      </tp>
      <tp t="s">
        <v>#N/A N/A</v>
        <stp/>
        <stp>BDP|12666673466294419460</stp>
        <tr r="E112" s="13"/>
      </tp>
      <tp t="s">
        <v>#N/A N/A</v>
        <stp/>
        <stp>BDP|10030700746934063521</stp>
        <tr r="F90" s="15"/>
      </tp>
      <tp t="s">
        <v>#N/A N/A</v>
        <stp/>
        <stp>BDP|13177341176217156264</stp>
        <tr r="K42" s="13"/>
      </tp>
      <tp t="s">
        <v>#N/A N/A</v>
        <stp/>
        <stp>BDP|13275297772551501581</stp>
        <tr r="G99" s="15"/>
      </tp>
      <tp t="s">
        <v>#N/A N/A</v>
        <stp/>
        <stp>BDP|11403317641387097336</stp>
        <tr r="J67" s="13"/>
      </tp>
      <tp t="s">
        <v>#N/A N/A</v>
        <stp/>
        <stp>BDP|16090019364227495561</stp>
        <tr r="F35" s="15"/>
      </tp>
      <tp t="s">
        <v>#N/A N/A</v>
        <stp/>
        <stp>BDP|11414174761003294770</stp>
        <tr r="I41" s="13"/>
      </tp>
      <tp t="s">
        <v>#N/A N/A</v>
        <stp/>
        <stp>BDP|10677577520111410422</stp>
        <tr r="K74" s="13"/>
      </tp>
      <tp t="s">
        <v>#N/A N/A</v>
        <stp/>
        <stp>BDP|13130576017413152675</stp>
        <tr r="I21" s="13"/>
      </tp>
      <tp t="s">
        <v>#N/A N/A</v>
        <stp/>
        <stp>BDP|10029163856600179679</stp>
        <tr r="J10" s="13"/>
      </tp>
      <tp t="s">
        <v>#N/A N/A</v>
        <stp/>
        <stp>BDP|15464326187454397842</stp>
        <tr r="K36" s="13"/>
      </tp>
      <tp t="s">
        <v>#N/A N/A</v>
        <stp/>
        <stp>BDP|14089054721933074724</stp>
        <tr r="L99" s="13"/>
      </tp>
      <tp t="s">
        <v>#N/A N/A</v>
        <stp/>
        <stp>BDP|12091229737960548168</stp>
        <tr r="F36" s="15"/>
      </tp>
      <tp t="s">
        <v>#N/A N/A</v>
        <stp/>
        <stp>BDP|12170174436814825711</stp>
        <tr r="F112" s="13"/>
      </tp>
      <tp t="s">
        <v>#N/A N/A</v>
        <stp/>
        <stp>BDP|11877131104806175579</stp>
        <tr r="F45" s="13"/>
      </tp>
      <tp t="s">
        <v>#N/A N/A</v>
        <stp/>
        <stp>BDP|14912320407982168655</stp>
        <tr r="F14" s="13"/>
      </tp>
      <tp t="s">
        <v>#N/A N/A</v>
        <stp/>
        <stp>BDP|15460499690938098357</stp>
        <tr r="K141" s="13"/>
      </tp>
      <tp t="s">
        <v>#N/A N/A</v>
        <stp/>
        <stp>BDP|13086210029177417740</stp>
        <tr r="H83" s="15"/>
      </tp>
      <tp t="s">
        <v>#N/A N/A</v>
        <stp/>
        <stp>BDP|11941937685286677529</stp>
        <tr r="L7" s="13"/>
      </tp>
      <tp t="s">
        <v>#N/A N/A</v>
        <stp/>
        <stp>BDP|15521442832307893608</stp>
        <tr r="I95" s="13"/>
      </tp>
      <tp t="s">
        <v>#N/A N/A</v>
        <stp/>
        <stp>BDP|15749032424627829324</stp>
        <tr r="F16" s="12"/>
        <tr r="D16" s="12"/>
      </tp>
      <tp t="s">
        <v>#N/A N/A</v>
        <stp/>
        <stp>BDP|11063785937343384513</stp>
        <tr r="H36" s="15"/>
      </tp>
      <tp t="s">
        <v>#N/A N/A</v>
        <stp/>
        <stp>BDP|16106450786580994961</stp>
        <tr r="I3" s="13"/>
      </tp>
      <tp t="s">
        <v>#N/A N/A</v>
        <stp/>
        <stp>BDP|12910181679916163143</stp>
        <tr r="F85" s="15"/>
      </tp>
      <tp t="s">
        <v>#N/A N/A</v>
        <stp/>
        <stp>BDP|13552770028596449337</stp>
        <tr r="H51" s="13"/>
      </tp>
      <tp t="s">
        <v>#N/A N/A</v>
        <stp/>
        <stp>BDP|12555381051500464756</stp>
        <tr r="H84" s="15"/>
      </tp>
      <tp t="s">
        <v>#N/A N/A</v>
        <stp/>
        <stp>BDP|12815402042940448124</stp>
        <tr r="H85" s="15"/>
      </tp>
      <tp t="s">
        <v>#N/A N/A</v>
        <stp/>
        <stp>BDP|13838374656970300667</stp>
        <tr r="F84" s="13"/>
      </tp>
      <tp t="s">
        <v>#N/A N/A</v>
        <stp/>
        <stp>BDP|11401479219594156374</stp>
        <tr r="E42" s="13"/>
      </tp>
      <tp t="s">
        <v>#N/A N/A</v>
        <stp/>
        <stp>BDP|10366782373063300076</stp>
        <tr r="L92" s="13"/>
      </tp>
      <tp t="s">
        <v>#N/A N/A</v>
        <stp/>
        <stp>BDP|12995620144875736642</stp>
        <tr r="H154" s="13"/>
        <tr r="H153" s="13"/>
      </tp>
      <tp t="s">
        <v>#N/A N/A</v>
        <stp/>
        <stp>BDP|10680539573676833723</stp>
        <tr r="J37" s="13"/>
      </tp>
      <tp t="s">
        <v>#N/A N/A</v>
        <stp/>
        <stp>BDP|14875369972032584165</stp>
        <tr r="E21" s="12"/>
      </tp>
      <tp t="s">
        <v>#N/A N/A</v>
        <stp/>
        <stp>BDP|14037834049989685234</stp>
        <tr r="H74" s="15"/>
      </tp>
      <tp t="s">
        <v>#N/A N/A</v>
        <stp/>
        <stp>BDP|15106923526398394584</stp>
        <tr r="H139" s="13"/>
      </tp>
      <tp t="s">
        <v>#N/A N/A</v>
        <stp/>
        <stp>BDP|13115983247079955492</stp>
        <tr r="J98" s="13"/>
      </tp>
      <tp t="s">
        <v>#N/A N/A</v>
        <stp/>
        <stp>BDP|17504577018607641720</stp>
        <tr r="H26" s="13"/>
      </tp>
      <tp t="s">
        <v>#N/A N/A</v>
        <stp/>
        <stp>BDP|14582023278512423258</stp>
        <tr r="G85" s="15"/>
      </tp>
      <tp t="s">
        <v>#N/A N/A</v>
        <stp/>
        <stp>BDP|12863292941312107506</stp>
        <tr r="H28" s="15"/>
      </tp>
      <tp t="s">
        <v>#N/A N/A</v>
        <stp/>
        <stp>BDP|10386387818397106625</stp>
        <tr r="I14" s="13"/>
      </tp>
      <tp t="s">
        <v>#N/A N/A</v>
        <stp/>
        <stp>BDP|10067761722394160257</stp>
        <tr r="H104" s="15"/>
      </tp>
      <tp t="s">
        <v>#N/A N/A</v>
        <stp/>
        <stp>BDP|14944437896289534397</stp>
        <tr r="J27" s="13"/>
      </tp>
      <tp t="s">
        <v>#N/A N/A</v>
        <stp/>
        <stp>BDP|15816043838596137351</stp>
        <tr r="F7" s="15"/>
      </tp>
      <tp t="s">
        <v>#N/A N/A</v>
        <stp/>
        <stp>BDP|17739391184819117688</stp>
        <tr r="F88" s="13"/>
      </tp>
      <tp t="s">
        <v>#N/A N/A</v>
        <stp/>
        <stp>BDP|12390155627374517663</stp>
        <tr r="H37" s="13"/>
      </tp>
      <tp t="s">
        <v>#N/A N/A</v>
        <stp/>
        <stp>BDP|10730340519089063887</stp>
        <tr r="L77" s="13"/>
      </tp>
      <tp t="s">
        <v>#N/A N/A</v>
        <stp/>
        <stp>BDP|15019571985973705800</stp>
        <tr r="I80" s="13"/>
      </tp>
      <tp t="s">
        <v>#N/A N/A</v>
        <stp/>
        <stp>BDP|12362400738573948579</stp>
        <tr r="L94" s="13"/>
      </tp>
      <tp t="s">
        <v>#N/A N/A</v>
        <stp/>
        <stp>BDP|15837014602320864661</stp>
        <tr r="G77" s="15"/>
      </tp>
      <tp t="s">
        <v>#N/A N/A</v>
        <stp/>
        <stp>BDP|17306450481679233104</stp>
        <tr r="J4" s="13"/>
      </tp>
      <tp t="s">
        <v>#N/A N/A</v>
        <stp/>
        <stp>BDP|13196712222770359550</stp>
        <tr r="J29" s="13"/>
      </tp>
      <tp t="s">
        <v>#N/A N/A</v>
        <stp/>
        <stp>BDP|15293272179365870635</stp>
        <tr r="H77" s="13"/>
      </tp>
      <tp t="s">
        <v>#N/A N/A</v>
        <stp/>
        <stp>BDP|16007404354891709545</stp>
        <tr r="E40" s="13"/>
        <tr r="E39" s="13"/>
      </tp>
      <tp t="s">
        <v>#N/A N/A</v>
        <stp/>
        <stp>BDP|17516640168402890661</stp>
        <tr r="L64" s="13"/>
      </tp>
      <tp t="s">
        <v>#N/A N/A</v>
        <stp/>
        <stp>BDP|16863763760641860518</stp>
        <tr r="H121" s="13"/>
      </tp>
      <tp t="s">
        <v>#N/A N/A</v>
        <stp/>
        <stp>BDP|16984143739215241211</stp>
        <tr r="H17" s="13"/>
      </tp>
      <tp t="s">
        <v>#N/A N/A</v>
        <stp/>
        <stp>BDP|17664398641091098297</stp>
        <tr r="F150" s="13"/>
      </tp>
      <tp t="s">
        <v>#N/A N/A</v>
        <stp/>
        <stp>BDP|10488900121970162833</stp>
        <tr r="E97" s="13"/>
      </tp>
      <tp t="s">
        <v>#N/A N/A</v>
        <stp/>
        <stp>BDP|12984374119683251035</stp>
        <tr r="F98" s="15"/>
      </tp>
      <tp t="s">
        <v>#N/A N/A</v>
        <stp/>
        <stp>BDP|17480196519213060726</stp>
        <tr r="I24" s="13"/>
      </tp>
      <tp t="s">
        <v>#N/A N/A</v>
        <stp/>
        <stp>BDP|12246220512973262168</stp>
        <tr r="J35" s="13"/>
      </tp>
      <tp t="s">
        <v>#N/A N/A</v>
        <stp/>
        <stp>BDP|13898993993378385870</stp>
        <tr r="F67" s="13"/>
      </tp>
      <tp t="s">
        <v>#N/A N/A</v>
        <stp/>
        <stp>BDP|16896657183508873309</stp>
        <tr r="K104" s="13"/>
      </tp>
      <tp t="s">
        <v>#N/A N/A</v>
        <stp/>
        <stp>BDP|13129393711801837087</stp>
        <tr r="J103" s="13"/>
      </tp>
      <tp t="s">
        <v>#N/A N/A</v>
        <stp/>
        <stp>BDP|12954492949735300737</stp>
        <tr r="G101" s="15"/>
      </tp>
      <tp t="s">
        <v>#N/A N/A</v>
        <stp/>
        <stp>BDP|15413641111545821700</stp>
        <tr r="K151" s="13"/>
      </tp>
      <tp t="s">
        <v>#N/A N/A</v>
        <stp/>
        <stp>BDP|17602134959731522218</stp>
        <tr r="E63" s="13"/>
      </tp>
      <tp t="s">
        <v>#N/A N/A</v>
        <stp/>
        <stp>BDP|13795291436202113017</stp>
        <tr r="J107" s="13"/>
      </tp>
      <tp t="s">
        <v>#N/A N/A</v>
        <stp/>
        <stp>BDP|10868338294949072376</stp>
        <tr r="F71" s="13"/>
      </tp>
      <tp t="s">
        <v>#N/A N/A</v>
        <stp/>
        <stp>BDP|16853767151046790235</stp>
        <tr r="H121" s="15"/>
      </tp>
      <tp t="s">
        <v>#N/A N/A</v>
        <stp/>
        <stp>BDP|15010687356004741224</stp>
        <tr r="F8" s="15"/>
      </tp>
      <tp t="s">
        <v>#N/A N/A</v>
        <stp/>
        <stp>BDP|11837746933594482112</stp>
        <tr r="H32" s="13"/>
      </tp>
      <tp t="s">
        <v>#N/A N/A</v>
        <stp/>
        <stp>BDP|14157126967714892762</stp>
        <tr r="K49" s="13"/>
      </tp>
      <tp t="s">
        <v>#N/A N/A</v>
        <stp/>
        <stp>BDP|16320191605903703450</stp>
        <tr r="J16" s="13"/>
      </tp>
      <tp t="s">
        <v>#N/A N/A</v>
        <stp/>
        <stp>BDP|11105058964023871456</stp>
        <tr r="I140" s="13"/>
      </tp>
      <tp t="s">
        <v>#N/A N/A</v>
        <stp/>
        <stp>BDP|11818605585038799771</stp>
        <tr r="J23" s="13"/>
      </tp>
      <tp t="s">
        <v>#N/A N/A</v>
        <stp/>
        <stp>BDP|11761684855392618016</stp>
        <tr r="E126" s="13"/>
      </tp>
      <tp t="s">
        <v>#N/A N/A</v>
        <stp/>
        <stp>BDP|17220107848445329751</stp>
        <tr r="H91" s="15"/>
      </tp>
      <tp t="s">
        <v>#N/A N/A</v>
        <stp/>
        <stp>BDP|17976950231209116433</stp>
        <tr r="K127" s="13"/>
      </tp>
      <tp t="s">
        <v>#N/A N/A</v>
        <stp/>
        <stp>BDP|10773088196761714802</stp>
        <tr r="F95" s="15"/>
      </tp>
      <tp t="s">
        <v>#N/A N/A</v>
        <stp/>
        <stp>BDP|12874169452812521473</stp>
        <tr r="H125" s="13"/>
      </tp>
      <tp t="s">
        <v>#N/A N/A</v>
        <stp/>
        <stp>BDP|10707764218410817605</stp>
        <tr r="E22" s="13"/>
      </tp>
      <tp t="s">
        <v>#N/A N/A</v>
        <stp/>
        <stp>BDP|12077712243418339919</stp>
        <tr r="I113" s="13"/>
      </tp>
      <tp t="s">
        <v>#N/A N/A</v>
        <stp/>
        <stp>BDP|11786146994198138164</stp>
        <tr r="I15" s="13"/>
      </tp>
      <tp t="s">
        <v>#N/A N/A</v>
        <stp/>
        <stp>BDP|12892280536424175772</stp>
        <tr r="J26" s="13"/>
      </tp>
      <tp t="s">
        <v>#N/A N/A</v>
        <stp/>
        <stp>BDP|12187733075285462732</stp>
        <tr r="K103" s="13"/>
      </tp>
      <tp t="s">
        <v>#N/A N/A</v>
        <stp/>
        <stp>BDP|10995210278776948397</stp>
        <tr r="H52" s="13"/>
      </tp>
      <tp t="s">
        <v>#N/A N/A</v>
        <stp/>
        <stp>BDP|10103726107157535039</stp>
        <tr r="H47" s="13"/>
      </tp>
      <tp t="s">
        <v>#N/A N/A</v>
        <stp/>
        <stp>BDP|10157943376976058818</stp>
        <tr r="F12" s="13"/>
      </tp>
      <tp t="s">
        <v>#N/A N/A</v>
        <stp/>
        <stp>BDP|15527964214508016529</stp>
        <tr r="L109" s="13"/>
      </tp>
      <tp t="s">
        <v>#N/A N/A</v>
        <stp/>
        <stp>BDP|11713052061472184577</stp>
        <tr r="K110" s="13"/>
      </tp>
      <tp t="s">
        <v>#N/A N/A</v>
        <stp/>
        <stp>BDP|16454609586168110062</stp>
        <tr r="J128" s="13"/>
      </tp>
      <tp t="s">
        <v>#N/A N/A</v>
        <stp/>
        <stp>BDP|14351325043973530031</stp>
        <tr r="F126" s="15"/>
      </tp>
      <tp t="s">
        <v>#N/A N/A</v>
        <stp/>
        <stp>BDP|17754166750357518402</stp>
        <tr r="I61" s="13"/>
      </tp>
      <tp t="s">
        <v>#N/A N/A</v>
        <stp/>
        <stp>BDP|14414760453246489020</stp>
        <tr r="K33" s="13"/>
      </tp>
      <tp t="s">
        <v>#N/A N/A</v>
        <stp/>
        <stp>BDP|18274258315769207270</stp>
        <tr r="I103" s="13"/>
      </tp>
      <tp t="s">
        <v>#N/A N/A</v>
        <stp/>
        <stp>BDP|11670228325367426623</stp>
        <tr r="F43" s="13"/>
      </tp>
      <tp t="s">
        <v>#N/A N/A</v>
        <stp/>
        <stp>BDP|11884102630944729780</stp>
        <tr r="E127" s="13"/>
      </tp>
      <tp t="s">
        <v>#N/A N/A</v>
        <stp/>
        <stp>BDP|16278916026335485871</stp>
        <tr r="F75" s="13"/>
      </tp>
      <tp t="s">
        <v>#N/A N/A</v>
        <stp/>
        <stp>BDP|16122506601653712012</stp>
        <tr r="H33" s="15"/>
      </tp>
      <tp t="s">
        <v>#N/A N/A</v>
        <stp/>
        <stp>BDP|16524160705651682794</stp>
        <tr r="L2" s="13"/>
      </tp>
      <tp t="s">
        <v>#N/A N/A</v>
        <stp/>
        <stp>BDP|15891372548220906378</stp>
        <tr r="E114" s="13"/>
      </tp>
      <tp t="s">
        <v>#N/A N/A</v>
        <stp/>
        <stp>BDP|11430555099479205536</stp>
        <tr r="G108" s="15"/>
      </tp>
      <tp t="s">
        <v>#N/A N/A</v>
        <stp/>
        <stp>BDP|17843230412381566449</stp>
        <tr r="J101" s="13"/>
      </tp>
      <tp t="s">
        <v>#N/A N/A</v>
        <stp/>
        <stp>BDP|16138961292062894556</stp>
        <tr r="L110" s="13"/>
      </tp>
      <tp t="s">
        <v>#N/A N/A</v>
        <stp/>
        <stp>BDP|18204495801408336513</stp>
        <tr r="G109" s="15"/>
      </tp>
      <tp t="s">
        <v>#N/A N/A</v>
        <stp/>
        <stp>BDP|14117578072575751281</stp>
        <tr r="F22" s="12"/>
        <tr r="D22" s="12"/>
      </tp>
      <tp t="s">
        <v>#N/A N/A</v>
        <stp/>
        <stp>BDP|15784292837247645240</stp>
        <tr r="I43" s="13"/>
      </tp>
      <tp t="s">
        <v>#N/A N/A</v>
        <stp/>
        <stp>BDP|15498895464932350802</stp>
        <tr r="H135" s="13"/>
      </tp>
      <tp t="s">
        <v>#N/A N/A</v>
        <stp/>
        <stp>BDP|14027934195634531192</stp>
        <tr r="H98" s="15"/>
      </tp>
      <tp t="s">
        <v>#N/A N/A</v>
        <stp/>
        <stp>BDP|10882398011027502484</stp>
        <tr r="F3" s="15"/>
      </tp>
      <tp t="s">
        <v>#N/A N/A</v>
        <stp/>
        <stp>BDP|10710711018862700555</stp>
        <tr r="I70" s="13"/>
      </tp>
      <tp t="s">
        <v>#N/A N/A</v>
        <stp/>
        <stp>BDP|10071559828572728451</stp>
        <tr r="E144" s="13"/>
      </tp>
      <tp t="s">
        <v>#N/A N/A</v>
        <stp/>
        <stp>BDP|18305089546595490869</stp>
        <tr r="L21" s="13"/>
      </tp>
      <tp t="s">
        <v>#N/A N/A</v>
        <stp/>
        <stp>BDP|12288392215681913090</stp>
        <tr r="G83" s="15"/>
      </tp>
      <tp t="s">
        <v>#N/A N/A</v>
        <stp/>
        <stp>BDP|10498641680367944878</stp>
        <tr r="J11" s="13"/>
      </tp>
      <tp t="s">
        <v>#N/A N/A</v>
        <stp/>
        <stp>BDP|13843973832511988952</stp>
        <tr r="J90" s="13"/>
      </tp>
      <tp t="s">
        <v>#N/A N/A</v>
        <stp/>
        <stp>BDP|14397369846695200708</stp>
        <tr r="H155" s="13"/>
      </tp>
      <tp t="s">
        <v>#N/A N/A</v>
        <stp/>
        <stp>BDP|17261957386916425144</stp>
        <tr r="G28" s="15"/>
      </tp>
      <tp t="s">
        <v>#N/A N/A</v>
        <stp/>
        <stp>BDP|13825781843492049320</stp>
        <tr r="G10" s="15"/>
      </tp>
      <tp t="s">
        <v>#N/A N/A</v>
        <stp/>
        <stp>BDP|11635057895758675115</stp>
        <tr r="K52" s="13"/>
      </tp>
      <tp t="s">
        <v>#N/A N/A</v>
        <stp/>
        <stp>BDP|17725454522431869193</stp>
        <tr r="E53" s="13"/>
      </tp>
      <tp t="s">
        <v>#N/A N/A</v>
        <stp/>
        <stp>BDP|15506829991152241744</stp>
        <tr r="E136" s="13"/>
      </tp>
      <tp t="s">
        <v>#N/A N/A</v>
        <stp/>
        <stp>BDP|10072397515201597296</stp>
        <tr r="H21" s="13"/>
      </tp>
      <tp t="s">
        <v>#N/A N/A</v>
        <stp/>
        <stp>BDP|14724585240671854577</stp>
        <tr r="K83" s="13"/>
      </tp>
      <tp t="s">
        <v>#N/A N/A</v>
        <stp/>
        <stp>BDP|10541380816135827635</stp>
        <tr r="K27" s="13"/>
      </tp>
      <tp t="s">
        <v>#N/A N/A</v>
        <stp/>
        <stp>BDP|15094154863493162079</stp>
        <tr r="E56" s="13"/>
      </tp>
      <tp t="s">
        <v>#N/A N/A</v>
        <stp/>
        <stp>BDP|10938553533605485284</stp>
        <tr r="I78" s="13"/>
      </tp>
      <tp t="s">
        <v>#N/A N/A</v>
        <stp/>
        <stp>BDP|12505129894323968894</stp>
        <tr r="I42" s="13"/>
      </tp>
      <tp t="s">
        <v>#N/A N/A</v>
        <stp/>
        <stp>BDP|10311709977858341948</stp>
        <tr r="G94" s="15"/>
      </tp>
      <tp t="s">
        <v>#N/A N/A</v>
        <stp/>
        <stp>BDP|16962861996212841427</stp>
        <tr r="G137" s="15"/>
      </tp>
      <tp t="s">
        <v>#N/A N/A</v>
        <stp/>
        <stp>BDP|10444468014842090658</stp>
        <tr r="K148" s="13"/>
      </tp>
      <tp t="s">
        <v>#N/A N/A</v>
        <stp/>
        <stp>BDP|15910238158775614667</stp>
        <tr r="K154" s="13"/>
        <tr r="K153" s="13"/>
      </tp>
      <tp t="s">
        <v>#N/A N/A</v>
        <stp/>
        <stp>BDP|16140673605192408358</stp>
        <tr r="J32" s="13"/>
      </tp>
      <tp t="s">
        <v>#N/A N/A</v>
        <stp/>
        <stp>BDP|11698600971420130142</stp>
        <tr r="H53" s="13"/>
      </tp>
      <tp t="s">
        <v>#N/A N/A</v>
        <stp/>
        <stp>BDP|12047474905115519253</stp>
        <tr r="E3" s="13"/>
      </tp>
      <tp t="s">
        <v>#N/A N/A</v>
        <stp/>
        <stp>BDP|16043214548586972722</stp>
        <tr r="H52" s="15"/>
      </tp>
      <tp t="s">
        <v>#N/A N/A</v>
        <stp/>
        <stp>BDP|10980663538390663439</stp>
        <tr r="H77" s="15"/>
      </tp>
      <tp t="s">
        <v>#N/A N/A</v>
        <stp/>
        <stp>BDP|13058352105924495560</stp>
        <tr r="F90" s="13"/>
      </tp>
      <tp t="s">
        <v>#N/A N/A</v>
        <stp/>
        <stp>BDP|10347524805235774110</stp>
        <tr r="J123" s="13"/>
      </tp>
      <tp t="s">
        <v>#N/A N/A</v>
        <stp/>
        <stp>BDP|14719780018500203305</stp>
        <tr r="K81" s="13"/>
      </tp>
      <tp t="s">
        <v>#N/A N/A</v>
        <stp/>
        <stp>BDP|11237359931426000623</stp>
        <tr r="H90" s="15"/>
      </tp>
      <tp t="s">
        <v>#N/A N/A</v>
        <stp/>
        <stp>BDP|15183767010137069535</stp>
        <tr r="K92" s="13"/>
      </tp>
      <tp t="s">
        <v>#N/A N/A</v>
        <stp/>
        <stp>BDP|18083414464779837299</stp>
        <tr r="K73" s="13"/>
      </tp>
      <tp t="s">
        <v>#N/A N/A</v>
        <stp/>
        <stp>BDP|15595273663428337868</stp>
        <tr r="K126" s="13"/>
      </tp>
      <tp t="s">
        <v>#N/A N/A</v>
        <stp/>
        <stp>BDP|17111036921207675328</stp>
        <tr r="G10" s="12"/>
      </tp>
      <tp t="s">
        <v>#N/A N/A</v>
        <stp/>
        <stp>BDP|12712051107872652147</stp>
        <tr r="H151" s="13"/>
      </tp>
      <tp t="s">
        <v>#N/A N/A</v>
        <stp/>
        <stp>BDP|12049708663216138452</stp>
        <tr r="F127" s="13"/>
      </tp>
      <tp t="s">
        <v>#N/A N/A</v>
        <stp/>
        <stp>BDP|13085120899479951341</stp>
        <tr r="L125" s="13"/>
      </tp>
      <tp t="s">
        <v>#N/A N/A</v>
        <stp/>
        <stp>BDP|10171372280803463949</stp>
        <tr r="F139" s="13"/>
      </tp>
      <tp t="s">
        <v>#N/A N/A</v>
        <stp/>
        <stp>BDP|17358353386168368556</stp>
        <tr r="J94" s="13"/>
      </tp>
      <tp t="s">
        <v>#N/A N/A</v>
        <stp/>
        <stp>BDP|16114311535562540567</stp>
        <tr r="J28" s="13"/>
      </tp>
      <tp t="s">
        <v>#N/A N/A</v>
        <stp/>
        <stp>BDP|11903194077295918382</stp>
        <tr r="J18" s="13"/>
      </tp>
      <tp t="s">
        <v>#N/A N/A</v>
        <stp/>
        <stp>BDP|12789279323212291685</stp>
        <tr r="G21" s="12"/>
      </tp>
      <tp t="s">
        <v>#N/A N/A</v>
        <stp/>
        <stp>BDP|10561413336936805730</stp>
        <tr r="F56" s="13"/>
      </tp>
      <tp t="s">
        <v>#N/A N/A</v>
        <stp/>
        <stp>BDP|13404525124721921321</stp>
        <tr r="H54" s="13"/>
      </tp>
      <tp t="s">
        <v>#N/A N/A</v>
        <stp/>
        <stp>BDP|14824497452674949730</stp>
        <tr r="F140" s="13"/>
      </tp>
      <tp t="s">
        <v>#N/A N/A</v>
        <stp/>
        <stp>BDP|13610072432257336189</stp>
        <tr r="K4" s="13"/>
      </tp>
      <tp t="s">
        <v>#N/A N/A</v>
        <stp/>
        <stp>BDP|13212589856257668225</stp>
        <tr r="F20" s="15"/>
      </tp>
      <tp t="s">
        <v>#N/A N/A</v>
        <stp/>
        <stp>BDP|16320595465046776508</stp>
        <tr r="F136" s="15"/>
      </tp>
      <tp t="s">
        <v>#N/A N/A</v>
        <stp/>
        <stp>BDP|10222491361657206308</stp>
        <tr r="I96" s="13"/>
      </tp>
      <tp t="s">
        <v>#N/A N/A</v>
        <stp/>
        <stp>BDP|10399708193029196199</stp>
        <tr r="L82" s="13"/>
      </tp>
      <tp t="s">
        <v>#N/A N/A</v>
        <stp/>
        <stp>BDP|13573254889418452753</stp>
        <tr r="F116" s="13"/>
      </tp>
      <tp t="s">
        <v>#N/A N/A</v>
        <stp/>
        <stp>BDP|14446574160596945725</stp>
        <tr r="H137" s="15"/>
      </tp>
      <tp t="s">
        <v>#N/A N/A</v>
        <stp/>
        <stp>BDP|13150259698786657816</stp>
        <tr r="F147" s="13"/>
      </tp>
      <tp t="s">
        <v>#N/A N/A</v>
        <stp/>
        <stp>BDP|17734691715921933799</stp>
        <tr r="G114" s="15"/>
      </tp>
      <tp t="s">
        <v>#N/A N/A</v>
        <stp/>
        <stp>BDP|15578423276383970324</stp>
        <tr r="F8" s="13"/>
      </tp>
      <tp t="s">
        <v>#N/A N/A</v>
        <stp/>
        <stp>BDP|18385900241013939060</stp>
        <tr r="I57" s="13"/>
      </tp>
      <tp t="s">
        <v>#N/A N/A</v>
        <stp/>
        <stp>BDP|16907781988208288762</stp>
        <tr r="I12" s="13"/>
      </tp>
      <tp t="s">
        <v>#N/A N/A</v>
        <stp/>
        <stp>BDP|16935248123231102126</stp>
        <tr r="H17" s="15"/>
      </tp>
      <tp t="s">
        <v>#N/A N/A</v>
        <stp/>
        <stp>BDP|14714365708453091247</stp>
        <tr r="H66" s="15"/>
      </tp>
      <tp t="s">
        <v>#N/A N/A</v>
        <stp/>
        <stp>BDP|13136088995525392935</stp>
        <tr r="G107" s="15"/>
      </tp>
      <tp t="s">
        <v>#N/A N/A</v>
        <stp/>
        <stp>BDP|15777771369525537705</stp>
        <tr r="F83" s="13"/>
      </tp>
      <tp t="s">
        <v>#N/A N/A</v>
        <stp/>
        <stp>BDP|15098585366938468867</stp>
        <tr r="H148" s="13"/>
      </tp>
      <tp t="s">
        <v>#N/A N/A</v>
        <stp/>
        <stp>BDP|11440483662143685676</stp>
        <tr r="J85" s="13"/>
      </tp>
      <tp t="s">
        <v>#N/A N/A</v>
        <stp/>
        <stp>BDP|17669066439383347148</stp>
        <tr r="I143" s="13"/>
      </tp>
      <tp t="s">
        <v>#N/A N/A</v>
        <stp/>
        <stp>BDP|16482718166489928845</stp>
        <tr r="E148" s="13"/>
      </tp>
      <tp t="s">
        <v>#N/A N/A</v>
        <stp/>
        <stp>BDP|16266471036356556185</stp>
        <tr r="I47" s="13"/>
      </tp>
      <tp t="s">
        <v>#N/A N/A</v>
        <stp/>
        <stp>BDP|12785378455823600130</stp>
        <tr r="K2" s="13"/>
      </tp>
      <tp t="s">
        <v>#N/A N/A</v>
        <stp/>
        <stp>BDP|14508594753295705787</stp>
        <tr r="L119" s="13"/>
      </tp>
      <tp t="s">
        <v>#N/A N/A</v>
        <stp/>
        <stp>BDP|12761175917694352044</stp>
        <tr r="K64" s="13"/>
      </tp>
      <tp t="s">
        <v>#N/A N/A</v>
        <stp/>
        <stp>BDP|10041192974815662589</stp>
        <tr r="K11" s="13"/>
      </tp>
      <tp t="s">
        <v>#N/A N/A</v>
        <stp/>
        <stp>BDP|15445313385379075137</stp>
        <tr r="K24" s="13"/>
      </tp>
      <tp t="s">
        <v>#N/A N/A</v>
        <stp/>
        <stp>BDP|12802907179963440970</stp>
        <tr r="J17" s="13"/>
      </tp>
      <tp t="s">
        <v>#N/A N/A</v>
        <stp/>
        <stp>BDP|16903179668527476006</stp>
        <tr r="E122" s="13"/>
      </tp>
      <tp t="s">
        <v>#N/A N/A</v>
        <stp/>
        <stp>BDP|14318571210404767215</stp>
        <tr r="L127" s="13"/>
      </tp>
      <tp t="s">
        <v>#N/A N/A</v>
        <stp/>
        <stp>BDP|14584025114631695207</stp>
        <tr r="J119" s="13"/>
      </tp>
      <tp t="s">
        <v>#N/A N/A</v>
        <stp/>
        <stp>BDP|15679614186445437819</stp>
        <tr r="H23" s="15"/>
      </tp>
      <tp t="s">
        <v>#N/A N/A</v>
        <stp/>
        <stp>BDP|15567242354532598649</stp>
        <tr r="H95" s="13"/>
      </tp>
      <tp t="s">
        <v>#N/A N/A</v>
        <stp/>
        <stp>BDP|10409645485100405863</stp>
        <tr r="F105" s="15"/>
      </tp>
      <tp t="s">
        <v>#N/A N/A</v>
        <stp/>
        <stp>BDP|15398587528492455616</stp>
        <tr r="H102" s="15"/>
      </tp>
      <tp t="s">
        <v>#N/A N/A</v>
        <stp/>
        <stp>BDP|18390013754202015907</stp>
        <tr r="H3" s="13"/>
      </tp>
      <tp t="s">
        <v>#N/A N/A</v>
        <stp/>
        <stp>BDP|10892174967911821064</stp>
        <tr r="F2" s="13"/>
      </tp>
      <tp t="s">
        <v>#N/A N/A</v>
        <stp/>
        <stp>BDP|12272213633694247147</stp>
        <tr r="L27" s="13"/>
      </tp>
      <tp t="s">
        <v>#N/A N/A</v>
        <stp/>
        <stp>BDP|12586181159977030727</stp>
        <tr r="G3" s="12"/>
      </tp>
      <tp t="s">
        <v>#N/A N/A</v>
        <stp/>
        <stp>BDP|10616321113885583090</stp>
        <tr r="J120" s="13"/>
      </tp>
      <tp t="s">
        <v>#N/A N/A</v>
        <stp/>
        <stp>BDP|18327550560925590999</stp>
        <tr r="I20" s="13"/>
      </tp>
      <tp t="s">
        <v>#N/A N/A</v>
        <stp/>
        <stp>BDP|15838059930423043273</stp>
        <tr r="L24" s="13"/>
      </tp>
      <tp t="s">
        <v>#N/A N/A</v>
        <stp/>
        <stp>BDP|16194252049486621113</stp>
        <tr r="H43" s="13"/>
      </tp>
      <tp t="s">
        <v>#N/A N/A</v>
        <stp/>
        <stp>BDP|15671208851581286489</stp>
        <tr r="I93" s="13"/>
      </tp>
      <tp t="s">
        <v>#N/A N/A</v>
        <stp/>
        <stp>BDP|12332481692681053946</stp>
        <tr r="F137" s="13"/>
      </tp>
      <tp t="s">
        <v>#N/A N/A</v>
        <stp/>
        <stp>BDP|12003001804640977505</stp>
        <tr r="F6" s="12"/>
        <tr r="D6" s="12"/>
      </tp>
      <tp t="s">
        <v>#N/A N/A</v>
        <stp/>
        <stp>BDP|13778001749603017328</stp>
        <tr r="G9" s="12"/>
      </tp>
      <tp t="s">
        <v>#N/A N/A</v>
        <stp/>
        <stp>BDP|13222026063630971266</stp>
        <tr r="L126" s="13"/>
      </tp>
      <tp t="s">
        <v>#N/A N/A</v>
        <stp/>
        <stp>BDP|17222561934075830340</stp>
        <tr r="J151" s="13"/>
      </tp>
      <tp t="s">
        <v>#N/A N/A</v>
        <stp/>
        <stp>BDP|17501753148673761034</stp>
        <tr r="L135" s="13"/>
      </tp>
      <tp t="s">
        <v>#N/A N/A</v>
        <stp/>
        <stp>BDP|17573215307672639093</stp>
        <tr r="K112" s="13"/>
      </tp>
      <tp t="s">
        <v>#N/A N/A</v>
        <stp/>
        <stp>BDP|15372598476206025634</stp>
        <tr r="F13" s="13"/>
      </tp>
      <tp t="s">
        <v>#N/A N/A</v>
        <stp/>
        <stp>BDP|15964262875954288371</stp>
        <tr r="L29" s="13"/>
      </tp>
      <tp t="s">
        <v>#N/A N/A</v>
        <stp/>
        <stp>BDP|17109495512487059245</stp>
        <tr r="I64" s="13"/>
      </tp>
      <tp t="s">
        <v>#N/A N/A</v>
        <stp/>
        <stp>BDP|11921875650143939894</stp>
        <tr r="K67" s="13"/>
      </tp>
      <tp t="s">
        <v>#N/A N/A</v>
        <stp/>
        <stp>BDP|13676096125534993227</stp>
        <tr r="F54" s="15"/>
      </tp>
      <tp t="s">
        <v>#N/A N/A</v>
        <stp/>
        <stp>BDP|14931580997818727706</stp>
        <tr r="K155" s="13"/>
      </tp>
      <tp t="s">
        <v>#N/A N/A</v>
        <stp/>
        <stp>BDP|17304656428190863473</stp>
        <tr r="F110" s="15"/>
      </tp>
      <tp t="s">
        <v>#N/A N/A</v>
        <stp/>
        <stp>BDP|13189613057871511636</stp>
        <tr r="G84" s="15"/>
      </tp>
      <tp t="s">
        <v>#N/A N/A</v>
        <stp/>
        <stp>BDP|17107652503880775607</stp>
        <tr r="I25" s="13"/>
      </tp>
      <tp t="s">
        <v>#N/A N/A</v>
        <stp/>
        <stp>BDP|13394515316334558416</stp>
        <tr r="I141" s="13"/>
      </tp>
      <tp t="s">
        <v>#N/A N/A</v>
        <stp/>
        <stp>BDP|11604929465760090915</stp>
        <tr r="F22" s="15"/>
      </tp>
      <tp t="s">
        <v>#N/A N/A</v>
        <stp/>
        <stp>BDP|12952383825777179353</stp>
        <tr r="J113" s="13"/>
      </tp>
      <tp t="s">
        <v>#N/A N/A</v>
        <stp/>
        <stp>BDP|16395702631445442050</stp>
        <tr r="H134" s="15"/>
      </tp>
      <tp t="s">
        <v>#N/A N/A</v>
        <stp/>
        <stp>BDP|16390234122359909896</stp>
        <tr r="F109" s="13"/>
      </tp>
      <tp t="s">
        <v>#N/A N/A</v>
        <stp/>
        <stp>BDP|16887371519124338775</stp>
        <tr r="H38" s="15"/>
      </tp>
      <tp t="s">
        <v>#N/A N/A</v>
        <stp/>
        <stp>BDP|12967893635817005970</stp>
        <tr r="J41" s="13"/>
      </tp>
      <tp t="s">
        <v>#N/A N/A</v>
        <stp/>
        <stp>BDP|17283186219987048714</stp>
        <tr r="H96" s="15"/>
      </tp>
      <tp t="s">
        <v>#N/A N/A</v>
        <stp/>
        <stp>BDP|12664547509540926001</stp>
        <tr r="E96" s="13"/>
      </tp>
      <tp t="s">
        <v>#N/A N/A</v>
        <stp/>
        <stp>BDP|15187367462832893586</stp>
        <tr r="K121" s="13"/>
      </tp>
      <tp t="s">
        <v>#N/A N/A</v>
        <stp/>
        <stp>BDP|16144432305937677253</stp>
        <tr r="H78" s="13"/>
      </tp>
      <tp t="s">
        <v>#N/A N/A</v>
        <stp/>
        <stp>BDP|12495717715174452703</stp>
        <tr r="E15" s="13"/>
      </tp>
      <tp t="s">
        <v>#N/A N/A</v>
        <stp/>
        <stp>BDP|10311646615346728618</stp>
        <tr r="H108" s="13"/>
      </tp>
      <tp t="s">
        <v>#N/A N/A</v>
        <stp/>
        <stp>BDP|11845357169733391030</stp>
        <tr r="K17" s="13"/>
      </tp>
      <tp t="s">
        <v>#N/A N/A</v>
        <stp/>
        <stp>BDP|12313318906346663060</stp>
        <tr r="E69" s="13"/>
      </tp>
      <tp t="s">
        <v>#N/A N/A</v>
        <stp/>
        <stp>BDP|15470215272174781347</stp>
        <tr r="J80" s="13"/>
      </tp>
      <tp t="s">
        <v>#N/A N/A</v>
        <stp/>
        <stp>BDP|17689357040623710409</stp>
        <tr r="G15" s="15"/>
      </tp>
      <tp t="s">
        <v>#N/A N/A</v>
        <stp/>
        <stp>BDP|14142597751152562185</stp>
        <tr r="G23" s="15"/>
      </tp>
      <tp t="s">
        <v>#N/A N/A</v>
        <stp/>
        <stp>BDP|15328440917853406430</stp>
        <tr r="L65" s="13"/>
      </tp>
      <tp t="s">
        <v>#N/A N/A</v>
        <stp/>
        <stp>BDP|10237258260563413047</stp>
        <tr r="H9" s="15"/>
      </tp>
      <tp t="s">
        <v>#N/A N/A</v>
        <stp/>
        <stp>BDP|10271106325165990197</stp>
        <tr r="E52" s="13"/>
      </tp>
      <tp t="s">
        <v>#N/A N/A</v>
        <stp/>
        <stp>BDP|14308165917380277368</stp>
        <tr r="H118" s="13"/>
      </tp>
      <tp t="s">
        <v>#N/A N/A</v>
        <stp/>
        <stp>BDP|14029085905276825538</stp>
        <tr r="F76" s="15"/>
      </tp>
      <tp t="s">
        <v>#N/A N/A</v>
        <stp/>
        <stp>BDP|11594217921485330304</stp>
        <tr r="E28" s="13"/>
      </tp>
      <tp t="s">
        <v>#N/A N/A</v>
        <stp/>
        <stp>BDP|10632964103156587802</stp>
        <tr r="H114" s="13"/>
      </tp>
      <tp t="s">
        <v>#N/A N/A</v>
        <stp/>
        <stp>BDP|12219412120632606132</stp>
        <tr r="L143" s="13"/>
      </tp>
      <tp t="s">
        <v>#N/A N/A</v>
        <stp/>
        <stp>BDP|16428523496525222843</stp>
        <tr r="K136" s="13"/>
      </tp>
      <tp t="s">
        <v>#N/A N/A</v>
        <stp/>
        <stp>BDP|15530002254881140668</stp>
        <tr r="F125" s="13"/>
      </tp>
      <tp t="s">
        <v>#N/A N/A</v>
        <stp/>
        <stp>BDP|12552931996591049796</stp>
        <tr r="I131" s="13"/>
      </tp>
      <tp t="s">
        <v>#N/A N/A</v>
        <stp/>
        <stp>BDP|16924369664154381312</stp>
        <tr r="G31" s="15"/>
      </tp>
      <tp t="s">
        <v>#N/A N/A</v>
        <stp/>
        <stp>BDP|15806683307723738491</stp>
        <tr r="F114" s="13"/>
      </tp>
      <tp t="s">
        <v>#N/A N/A</v>
        <stp/>
        <stp>BDP|13304407031085329583</stp>
        <tr r="H130" s="13"/>
      </tp>
      <tp t="s">
        <v>#N/A N/A</v>
        <stp/>
        <stp>BDP|11554725905801977332</stp>
        <tr r="L85" s="13"/>
      </tp>
      <tp t="s">
        <v>#N/A N/A</v>
        <stp/>
        <stp>BDP|11761288181957748829</stp>
        <tr r="E99" s="13"/>
      </tp>
      <tp t="s">
        <v>#N/A N/A</v>
        <stp/>
        <stp>BDP|15946254117254923699</stp>
        <tr r="F117" s="13"/>
      </tp>
      <tp t="s">
        <v>#N/A N/A</v>
        <stp/>
        <stp>BDP|13537699596700724861</stp>
        <tr r="H136" s="15"/>
      </tp>
      <tp t="s">
        <v>#N/A N/A</v>
        <stp/>
        <stp>BDP|15889684047154987759</stp>
        <tr r="I76" s="13"/>
      </tp>
      <tp t="s">
        <v>#N/A N/A</v>
        <stp/>
        <stp>BDP|11930222063395644454</stp>
        <tr r="F134" s="13"/>
      </tp>
      <tp t="s">
        <v>#N/A N/A</v>
        <stp/>
        <stp>BDP|14930462204821078509</stp>
        <tr r="F124" s="15"/>
      </tp>
      <tp t="s">
        <v>#N/A N/A</v>
        <stp/>
        <stp>BDP|15338657705964110380</stp>
        <tr r="I79" s="13"/>
      </tp>
      <tp t="s">
        <v>#N/A N/A</v>
        <stp/>
        <stp>BDP|14419764653771896339</stp>
        <tr r="H20" s="15"/>
      </tp>
      <tp t="s">
        <v>#N/A N/A</v>
        <stp/>
        <stp>BDP|10327632869671608551</stp>
        <tr r="E123" s="13"/>
      </tp>
      <tp t="s">
        <v>#N/A N/A</v>
        <stp/>
        <stp>BDP|18139857963542420096</stp>
        <tr r="L128" s="13"/>
      </tp>
      <tp t="s">
        <v>#N/A N/A</v>
        <stp/>
        <stp>BDP|17716213746960421595</stp>
        <tr r="F123" s="13"/>
      </tp>
      <tp t="s">
        <v>#N/A N/A</v>
        <stp/>
        <stp>BDP|12988474217196531506</stp>
        <tr r="E25" s="13"/>
      </tp>
      <tp t="s">
        <v>#N/A N/A</v>
        <stp/>
        <stp>BDP|15949499361430813357</stp>
        <tr r="J77" s="13"/>
      </tp>
      <tp t="s">
        <v>#N/A N/A</v>
        <stp/>
        <stp>BDP|13856877880860287710</stp>
        <tr r="G18" s="15"/>
      </tp>
      <tp t="s">
        <v>#N/A N/A</v>
        <stp/>
        <stp>BDP|14700586659312091297</stp>
        <tr r="G33" s="15"/>
      </tp>
      <tp t="s">
        <v>#N/A N/A</v>
        <stp/>
        <stp>BDP|10538723146607735099</stp>
        <tr r="F114" s="15"/>
      </tp>
      <tp t="s">
        <v>#N/A N/A</v>
        <stp/>
        <stp>BDP|11620095950132312234</stp>
        <tr r="F141" s="13"/>
      </tp>
      <tp t="s">
        <v>#N/A N/A</v>
        <stp/>
        <stp>BDP|10867300111083677504</stp>
        <tr r="F32" s="15"/>
      </tp>
      <tp t="s">
        <v>#N/A N/A</v>
        <stp/>
        <stp>BDP|15128207923292418388</stp>
        <tr r="J154" s="13"/>
        <tr r="J153" s="13"/>
      </tp>
      <tp t="s">
        <v>#N/A N/A</v>
        <stp/>
        <stp>BDP|10658397671623814385</stp>
        <tr r="I117" s="13"/>
      </tp>
      <tp t="s">
        <v>#N/A N/A</v>
        <stp/>
        <stp>BDP|10352538720240042314</stp>
        <tr r="F119" s="13"/>
      </tp>
      <tp t="s">
        <v>#N/A N/A</v>
        <stp/>
        <stp>BDP|12825041148500636238</stp>
        <tr r="F130" s="13"/>
      </tp>
      <tp t="s">
        <v>#N/A N/A</v>
        <stp/>
        <stp>BDP|16401183600722476192</stp>
        <tr r="J78" s="13"/>
      </tp>
      <tp t="s">
        <v>#N/A N/A</v>
        <stp/>
        <stp>BDP|14284724145433177045</stp>
        <tr r="H97" s="15"/>
      </tp>
      <tp t="s">
        <v>#N/A N/A</v>
        <stp/>
        <stp>BDP|13079439693898427249</stp>
        <tr r="L11" s="13"/>
      </tp>
      <tp t="s">
        <v>#N/A N/A</v>
        <stp/>
        <stp>BDP|10010476581458345056</stp>
        <tr r="I26" s="13"/>
      </tp>
      <tp t="s">
        <v>#N/A N/A</v>
        <stp/>
        <stp>BDP|12058560895232326802</stp>
        <tr r="H120" s="15"/>
      </tp>
      <tp t="s">
        <v>#N/A N/A</v>
        <stp/>
        <stp>BDP|14741334906322181104</stp>
        <tr r="G48" s="15"/>
      </tp>
      <tp t="s">
        <v>#N/A N/A</v>
        <stp/>
        <stp>BDP|10827735619663373128</stp>
        <tr r="F128" s="13"/>
      </tp>
      <tp t="s">
        <v>#N/A N/A</v>
        <stp/>
        <stp>BDP|14331399469392388732</stp>
        <tr r="L116" s="13"/>
      </tp>
      <tp t="s">
        <v>#N/A N/A</v>
        <stp/>
        <stp>BDP|15038378676200381502</stp>
        <tr r="G124" s="15"/>
      </tp>
      <tp t="s">
        <v>#N/A N/A</v>
        <stp/>
        <stp>BDP|10131245477801022077</stp>
        <tr r="H27" s="13"/>
      </tp>
      <tp t="s">
        <v>#N/A N/A</v>
        <stp/>
        <stp>BDP|16585975482662270176</stp>
        <tr r="J58" s="13"/>
      </tp>
      <tp t="s">
        <v>#N/A N/A</v>
        <stp/>
        <stp>BDP|18181227508379921779</stp>
        <tr r="K119" s="13"/>
      </tp>
      <tp t="s">
        <v>#N/A N/A</v>
        <stp/>
        <stp>BDP|17450581662962975231</stp>
        <tr r="G7" s="12"/>
      </tp>
      <tp t="s">
        <v>#N/A N/A</v>
        <stp/>
        <stp>BDP|16177297955692195785</stp>
        <tr r="H14" s="15"/>
      </tp>
      <tp t="s">
        <v>#N/A N/A</v>
        <stp/>
        <stp>BDP|15920425878940155268</stp>
        <tr r="F25" s="13"/>
      </tp>
      <tp t="s">
        <v>#N/A N/A</v>
        <stp/>
        <stp>BDP|14020030290479303071</stp>
        <tr r="H49" s="13"/>
      </tp>
      <tp t="s">
        <v>#N/A N/A</v>
        <stp/>
        <stp>BDP|12690288140921816101</stp>
        <tr r="L32" s="13"/>
      </tp>
      <tp t="s">
        <v>#N/A N/A</v>
        <stp/>
        <stp>BDP|11134149012762795767</stp>
        <tr r="K16" s="13"/>
      </tp>
      <tp t="s">
        <v>#N/A N/A</v>
        <stp/>
        <stp>BDP|14816274188152913974</stp>
        <tr r="I31" s="13"/>
      </tp>
      <tp t="s">
        <v>#N/A N/A</v>
        <stp/>
        <stp>BDP|10193602928799830890</stp>
        <tr r="J8" s="13"/>
      </tp>
      <tp t="s">
        <v>#N/A N/A</v>
        <stp/>
        <stp>BDP|16140733231072874534</stp>
        <tr r="H11" s="15"/>
      </tp>
      <tp t="s">
        <v>#N/A N/A</v>
        <stp/>
        <stp>BDP|12558363984625500994</stp>
        <tr r="J12" s="13"/>
      </tp>
      <tp t="s">
        <v>#N/A N/A</v>
        <stp/>
        <stp>BDP|16771253679830518644</stp>
        <tr r="H122" s="13"/>
      </tp>
      <tp t="s">
        <v>#N/A N/A</v>
        <stp/>
        <stp>BDP|15869423652566296707</stp>
        <tr r="E10" s="13"/>
      </tp>
      <tp t="s">
        <v>#N/A N/A</v>
        <stp/>
        <stp>BDP|12841979773648600107</stp>
        <tr r="E75" s="13"/>
      </tp>
      <tp t="s">
        <v>#N/A N/A</v>
        <stp/>
        <stp>BDP|11732222309603415527</stp>
        <tr r="I4" s="13"/>
      </tp>
      <tp t="s">
        <v>#N/A N/A</v>
        <stp/>
        <stp>BDP|12912551552492746536</stp>
        <tr r="H82" s="13"/>
      </tp>
      <tp t="s">
        <v>#N/A N/A</v>
        <stp/>
        <stp>BDP|13511407619972178103</stp>
        <tr r="J68" s="13"/>
      </tp>
      <tp t="s">
        <v>#N/A N/A</v>
        <stp/>
        <stp>BDP|15851435252861028048</stp>
        <tr r="J69" s="13"/>
      </tp>
      <tp t="s">
        <v>#N/A N/A</v>
        <stp/>
        <stp>BDP|15650027311654889515</stp>
        <tr r="L17" s="13"/>
      </tp>
      <tp t="s">
        <v>#N/A N/A</v>
        <stp/>
        <stp>BDP|18330095357108396023</stp>
        <tr r="F55" s="13"/>
      </tp>
      <tp t="s">
        <v>#N/A N/A</v>
        <stp/>
        <stp>BDP|14244051427732557193</stp>
        <tr r="E86" s="13"/>
      </tp>
      <tp t="s">
        <v>#N/A N/A</v>
        <stp/>
        <stp>BDP|16049525129926397268</stp>
        <tr r="E85" s="13"/>
      </tp>
      <tp t="s">
        <v>#N/A N/A</v>
        <stp/>
        <stp>BDP|12698184811462809591</stp>
        <tr r="L73" s="13"/>
      </tp>
      <tp t="s">
        <v>#N/A N/A</v>
        <stp/>
        <stp>BDP|14749237241910800734</stp>
        <tr r="L108" s="13"/>
      </tp>
      <tp t="s">
        <v>#N/A N/A</v>
        <stp/>
        <stp>BDP|13211556935738567895</stp>
        <tr r="I52" s="13"/>
      </tp>
      <tp t="s">
        <v>#N/A N/A</v>
        <stp/>
        <stp>BDP|15155058762806134094</stp>
        <tr r="K123" s="13"/>
      </tp>
      <tp t="s">
        <v>#N/A N/A</v>
        <stp/>
        <stp>BDP|10973813158491676978</stp>
        <tr r="I8" s="13"/>
      </tp>
      <tp t="s">
        <v>#N/A N/A</v>
        <stp/>
        <stp>BDP|10915114965597518592</stp>
        <tr r="H42" s="13"/>
      </tp>
      <tp t="s">
        <v>#N/A N/A</v>
        <stp/>
        <stp>BDP|11959427079582327517</stp>
        <tr r="F122" s="13"/>
      </tp>
      <tp t="s">
        <v>#N/A N/A</v>
        <stp/>
        <stp>BDP|17562009711274655713</stp>
        <tr r="F101" s="13"/>
      </tp>
      <tp t="s">
        <v>#N/A N/A</v>
        <stp/>
        <stp>BDP|17283660250243113263</stp>
        <tr r="G95" s="15"/>
      </tp>
      <tp t="s">
        <v>#N/A N/A</v>
        <stp/>
        <stp>BDP|12090617955331031571</stp>
        <tr r="E65" s="13"/>
      </tp>
      <tp t="s">
        <v>#N/A N/A</v>
        <stp/>
        <stp>BDP|14455671730025619169</stp>
        <tr r="J140" s="13"/>
      </tp>
      <tp t="s">
        <v>#N/A N/A</v>
        <stp/>
        <stp>BDP|10179523772674757357</stp>
        <tr r="H104" s="13"/>
      </tp>
      <tp t="s">
        <v>#N/A N/A</v>
        <stp/>
        <stp>BDP|12115760580688761037</stp>
        <tr r="F68" s="13"/>
      </tp>
      <tp t="s">
        <v>#N/A N/A</v>
        <stp/>
        <stp>BDP|15029955580526332744</stp>
        <tr r="L61" s="13"/>
      </tp>
      <tp t="s">
        <v>#N/A N/A</v>
        <stp/>
        <stp>BDP|17799133658357979105</stp>
        <tr r="H19" s="13"/>
      </tp>
      <tp t="s">
        <v>#N/A N/A</v>
        <stp/>
        <stp>BDP|10750548964561033729</stp>
        <tr r="L70" s="13"/>
      </tp>
      <tp t="s">
        <v>#N/A N/A</v>
        <stp/>
        <stp>BDP|12390045322474956198</stp>
        <tr r="F82" s="13"/>
      </tp>
      <tp t="s">
        <v>#N/A N/A</v>
        <stp/>
        <stp>BDP|15438492649006826697</stp>
        <tr r="J25" s="13"/>
      </tp>
      <tp t="s">
        <v>#N/A N/A</v>
        <stp/>
        <stp>BDP|16313360823605694744</stp>
        <tr r="I13" s="13"/>
      </tp>
      <tp t="s">
        <v>#N/A N/A</v>
        <stp/>
        <stp>BDP|14069628875098748843</stp>
        <tr r="L78" s="13"/>
      </tp>
      <tp t="s">
        <v>#N/A N/A</v>
        <stp/>
        <stp>BDP|10126470275477172169</stp>
        <tr r="F87" s="13"/>
      </tp>
      <tp t="s">
        <v>#N/A N/A</v>
        <stp/>
        <stp>BDP|11278054339115380295</stp>
        <tr r="H120" s="13"/>
      </tp>
      <tp t="s">
        <v>#N/A N/A</v>
        <stp/>
        <stp>BDP|13560075843566285473</stp>
        <tr r="L10" s="13"/>
      </tp>
      <tp t="s">
        <v>#N/A N/A</v>
        <stp/>
        <stp>BDP|12555652149441576481</stp>
        <tr r="J100" s="13"/>
      </tp>
      <tp t="s">
        <v>#N/A N/A</v>
        <stp/>
        <stp>BDP|13702272110341651420</stp>
        <tr r="I112" s="13"/>
      </tp>
      <tp t="s">
        <v>#N/A N/A</v>
        <stp/>
        <stp>BDP|10583994010249821437</stp>
        <tr r="K97" s="13"/>
      </tp>
      <tp t="s">
        <v>#N/A N/A</v>
        <stp/>
        <stp>BDP|18205650586886435525</stp>
        <tr r="F34" s="13"/>
      </tp>
      <tp t="s">
        <v>#N/A N/A</v>
        <stp/>
        <stp>BDP|15503634921426412243</stp>
        <tr r="H37" s="15"/>
      </tp>
      <tp t="s">
        <v>#N/A N/A</v>
        <stp/>
        <stp>BDP|10047793511016961565</stp>
        <tr r="G49" s="15"/>
      </tp>
      <tp t="s">
        <v>#N/A N/A</v>
        <stp/>
        <stp>BDP|18367654384137093447</stp>
        <tr r="F33" s="13"/>
      </tp>
      <tp t="s">
        <v>#N/A N/A</v>
        <stp/>
        <stp>BDP|15031786765416250798</stp>
        <tr r="J13" s="13"/>
      </tp>
    </main>
    <main first="bofaddin.rtdserver">
      <tp t="s">
        <v>#N/A N/A</v>
        <stp/>
        <stp>BDP|5724223278876922</stp>
        <tr r="F61" s="13"/>
      </tp>
      <tp t="s">
        <v>#N/A N/A</v>
        <stp/>
        <stp>BDP|9992031306067746219</stp>
        <tr r="H24" s="15"/>
      </tp>
      <tp t="s">
        <v>#N/A N/A</v>
        <stp/>
        <stp>BDP|9840419446293694624</stp>
        <tr r="J46" s="13"/>
      </tp>
      <tp t="s">
        <v>#N/A N/A</v>
        <stp/>
        <stp>BDP|6938554563958381172</stp>
        <tr r="F21" s="12"/>
        <tr r="D21" s="12"/>
      </tp>
      <tp t="s">
        <v>#N/A N/A</v>
        <stp/>
        <stp>BDP|8276853780035602194</stp>
        <tr r="F135" s="15"/>
      </tp>
      <tp t="s">
        <v>#N/A N/A</v>
        <stp/>
        <stp>BDP|8850259167674229413</stp>
        <tr r="I32" s="13"/>
      </tp>
      <tp t="s">
        <v>#N/A N/A</v>
        <stp/>
        <stp>BDP|9425463291080950838</stp>
        <tr r="H12" s="13"/>
      </tp>
      <tp t="s">
        <v>#N/A N/A</v>
        <stp/>
        <stp>BDP|9005166071261149288</stp>
        <tr r="I23" s="13"/>
      </tp>
      <tp t="s">
        <v>#N/A N/A</v>
        <stp/>
        <stp>BDP|7813949204213443124</stp>
        <tr r="F18" s="12"/>
        <tr r="D18" s="12"/>
      </tp>
      <tp t="s">
        <v>#N/A N/A</v>
        <stp/>
        <stp>BDP|7640874509957575432</stp>
        <tr r="L149" s="13"/>
      </tp>
      <tp t="s">
        <v>#N/A N/A</v>
        <stp/>
        <stp>BDP|7584781947918535012</stp>
        <tr r="F89" s="13"/>
      </tp>
      <tp t="s">
        <v>#N/A N/A</v>
        <stp/>
        <stp>BDP|6236093507969485379</stp>
        <tr r="L124" s="13"/>
      </tp>
      <tp t="s">
        <v>#N/A N/A</v>
        <stp/>
        <stp>BDP|1823721403683327959</stp>
        <tr r="K134" s="13"/>
      </tp>
      <tp t="s">
        <v>#N/A N/A</v>
        <stp/>
        <stp>BDP|7214098076884640841</stp>
        <tr r="L93" s="13"/>
      </tp>
      <tp t="s">
        <v>#N/A N/A</v>
        <stp/>
        <stp>BDP|9800073737294491201</stp>
        <tr r="J144" s="13"/>
      </tp>
      <tp t="s">
        <v>#N/A N/A</v>
        <stp/>
        <stp>BDP|3542196074378518118</stp>
        <tr r="I109" s="13"/>
      </tp>
      <tp t="s">
        <v>#N/A N/A</v>
        <stp/>
        <stp>BDP|7927924766484392026</stp>
        <tr r="H123" s="13"/>
      </tp>
      <tp t="s">
        <v>#N/A N/A</v>
        <stp/>
        <stp>BDP|6826537794981003732</stp>
        <tr r="F15" s="13"/>
      </tp>
      <tp t="s">
        <v>#N/A N/A</v>
        <stp/>
        <stp>BDP|1882862515266164284</stp>
        <tr r="G78" s="15"/>
      </tp>
      <tp t="s">
        <v>#N/A N/A</v>
        <stp/>
        <stp>BDP|4044256490557131465</stp>
        <tr r="L37" s="13"/>
      </tp>
      <tp t="s">
        <v>#N/A N/A</v>
        <stp/>
        <stp>BDP|6967989337190571000</stp>
        <tr r="H4" s="15"/>
        <tr r="H3" s="15"/>
        <tr r="H2" s="15"/>
      </tp>
      <tp t="s">
        <v>#N/A N/A</v>
        <stp/>
        <stp>BDP|6153960872882360653</stp>
        <tr r="J141" s="13"/>
      </tp>
      <tp t="s">
        <v>#N/A N/A</v>
        <stp/>
        <stp>BDP|7130956411566122579</stp>
        <tr r="I101" s="13"/>
      </tp>
      <tp t="s">
        <v>#N/A N/A</v>
        <stp/>
        <stp>BDP|8703250866316119668</stp>
        <tr r="H71" s="13"/>
      </tp>
      <tp t="s">
        <v>#N/A N/A</v>
        <stp/>
        <stp>BDP|8774794912662606098</stp>
        <tr r="E11" s="12"/>
      </tp>
      <tp t="s">
        <v>#N/A N/A</v>
        <stp/>
        <stp>BDP|3263737685492040271</stp>
        <tr r="G87" s="15"/>
      </tp>
      <tp t="s">
        <v>#N/A N/A</v>
        <stp/>
        <stp>BDP|9599279160258536946</stp>
        <tr r="I84" s="13"/>
      </tp>
      <tp t="s">
        <v>#N/A N/A</v>
        <stp/>
        <stp>BDP|9142165304362383606</stp>
        <tr r="E30" s="13"/>
      </tp>
      <tp t="s">
        <v>#N/A N/A</v>
        <stp/>
        <stp>BDP|1762359297153036453</stp>
        <tr r="E95" s="13"/>
      </tp>
      <tp t="s">
        <v>#N/A N/A</v>
        <stp/>
        <stp>BDP|9954432650572803639</stp>
        <tr r="I45" s="13"/>
      </tp>
      <tp t="s">
        <v>#N/A N/A</v>
        <stp/>
        <stp>BDP|6510034092253742029</stp>
        <tr r="E19" s="13"/>
      </tp>
      <tp t="s">
        <v>#N/A N/A</v>
        <stp/>
        <stp>BDP|7545639693220775434</stp>
        <tr r="J3" s="13"/>
      </tp>
      <tp t="s">
        <v>#N/A N/A</v>
        <stp/>
        <stp>BDP|7759153688317234598</stp>
        <tr r="F66" s="13"/>
      </tp>
      <tp t="s">
        <v>#N/A N/A</v>
        <stp/>
        <stp>BDP|4722883528782646000</stp>
        <tr r="K43" s="13"/>
      </tp>
      <tp t="s">
        <v>#N/A N/A</v>
        <stp/>
        <stp>BDP|8131760928868109982</stp>
        <tr r="E70" s="13"/>
      </tp>
      <tp t="s">
        <v>#N/A N/A</v>
        <stp/>
        <stp>BDP|7595723504415367963</stp>
        <tr r="I129" s="13"/>
      </tp>
      <tp t="s">
        <v>#N/A N/A</v>
        <stp/>
        <stp>BDP|9967920829867341961</stp>
        <tr r="K101" s="13"/>
      </tp>
      <tp t="s">
        <v>#N/A N/A</v>
        <stp/>
        <stp>BDP|9503762826820320013</stp>
        <tr r="K89" s="13"/>
      </tp>
      <tp t="s">
        <v>#N/A N/A</v>
        <stp/>
        <stp>BDP|4051629887445653343</stp>
        <tr r="H36" s="13"/>
      </tp>
      <tp t="s">
        <v>#N/A N/A</v>
        <stp/>
        <stp>BDP|5090063005030127958</stp>
        <tr r="L129" s="13"/>
      </tp>
      <tp t="s">
        <v>#N/A N/A</v>
        <stp/>
        <stp>BDP|9240660619880310298</stp>
        <tr r="F102" s="13"/>
      </tp>
      <tp t="s">
        <v>#N/A N/A</v>
        <stp/>
        <stp>BDP|1307803022036780125</stp>
        <tr r="H138" s="13"/>
      </tp>
      <tp t="s">
        <v>#N/A N/A</v>
        <stp/>
        <stp>BDP|8447330622006060311</stp>
        <tr r="K152" s="13"/>
      </tp>
      <tp t="s">
        <v>#N/A N/A</v>
        <stp/>
        <stp>BDP|4202879204666085655</stp>
        <tr r="F65" s="13"/>
      </tp>
      <tp t="s">
        <v>#N/A N/A</v>
        <stp/>
        <stp>BDP|5968609287423215488</stp>
        <tr r="G91" s="15"/>
      </tp>
      <tp t="s">
        <v>#N/A N/A</v>
        <stp/>
        <stp>BDP|9709555973567071053</stp>
        <tr r="F18" s="15"/>
      </tp>
      <tp t="s">
        <v>#N/A N/A</v>
        <stp/>
        <stp>BDP|7050784858588175142</stp>
        <tr r="K12" s="13"/>
      </tp>
      <tp t="s">
        <v>#N/A N/A</v>
        <stp/>
        <stp>BDP|2810147188612252534</stp>
        <tr r="E47" s="13"/>
      </tp>
      <tp t="s">
        <v>#N/A N/A</v>
        <stp/>
        <stp>BDP|7026831327990481152</stp>
        <tr r="G19" s="12"/>
      </tp>
      <tp t="s">
        <v>#N/A N/A</v>
        <stp/>
        <stp>BDP|2222002490593420432</stp>
        <tr r="E106" s="13"/>
      </tp>
      <tp t="s">
        <v>#N/A N/A</v>
        <stp/>
        <stp>BDP|7257409085917619043</stp>
        <tr r="H10" s="13"/>
      </tp>
      <tp t="s">
        <v>#N/A N/A</v>
        <stp/>
        <stp>BQL|2101045988955388256</stp>
        <tr r="G13" s="15"/>
      </tp>
      <tp t="s">
        <v>#N/A N/A</v>
        <stp/>
        <stp>BDP|1162983725984084369</stp>
        <tr r="H25" s="15"/>
      </tp>
      <tp t="s">
        <v>#N/A N/A</v>
        <stp/>
        <stp>BDP|8306188153435671447</stp>
        <tr r="I77" s="13"/>
      </tp>
      <tp t="s">
        <v>#N/A N/A</v>
        <stp/>
        <stp>BDP|9625572178437362105</stp>
        <tr r="H72" s="13"/>
      </tp>
      <tp t="s">
        <v>#N/A N/A</v>
        <stp/>
        <stp>BDP|2854003707406119958</stp>
        <tr r="I54" s="13"/>
      </tp>
      <tp t="s">
        <v>#N/A N/A</v>
        <stp/>
        <stp>BDP|6240749298241682436</stp>
        <tr r="F19" s="12"/>
        <tr r="D19" s="12"/>
      </tp>
      <tp t="s">
        <v>#N/A N/A</v>
        <stp/>
        <stp>BDP|5857009742665738968</stp>
        <tr r="K3" s="13"/>
      </tp>
      <tp t="s">
        <v>#N/A N/A</v>
        <stp/>
        <stp>BDP|2603887631165667122</stp>
        <tr r="I139" s="13"/>
      </tp>
      <tp t="s">
        <v>#N/A N/A</v>
        <stp/>
        <stp>BDP|8574421177376845035</stp>
        <tr r="L48" s="13"/>
      </tp>
      <tp t="s">
        <v>#N/A N/A</v>
        <stp/>
        <stp>BDP|1047883455895329468</stp>
        <tr r="F20" s="13"/>
      </tp>
      <tp t="s">
        <v>#N/A N/A</v>
        <stp/>
        <stp>BDP|8047541048766309276</stp>
        <tr r="K25" s="13"/>
      </tp>
      <tp t="s">
        <v>#N/A N/A</v>
        <stp/>
        <stp>BDP|9865770354593080521</stp>
        <tr r="L58" s="13"/>
      </tp>
      <tp t="s">
        <v>#N/A N/A</v>
        <stp/>
        <stp>BDP|9663214672349989853</stp>
        <tr r="J74" s="13"/>
      </tp>
      <tp t="s">
        <v>#N/A N/A</v>
        <stp/>
        <stp>BDP|9834990019214690875</stp>
        <tr r="E11" s="13"/>
      </tp>
      <tp t="s">
        <v>#N/A N/A</v>
        <stp/>
        <stp>BDP|8342077268612743120</stp>
        <tr r="H79" s="15"/>
      </tp>
      <tp t="s">
        <v>#N/A N/A</v>
        <stp/>
        <stp>BDP|2903068910099046715</stp>
        <tr r="I144" s="13"/>
      </tp>
      <tp t="s">
        <v>#N/A N/A</v>
        <stp/>
        <stp>BDP|8289590137886515578</stp>
        <tr r="K84" s="13"/>
      </tp>
      <tp t="s">
        <v>#N/A N/A</v>
        <stp/>
        <stp>BDP|5587098253695315822</stp>
        <tr r="H70" s="13"/>
      </tp>
      <tp t="s">
        <v>#N/A N/A</v>
        <stp/>
        <stp>BDP|1865751552426209835</stp>
        <tr r="F84" s="15"/>
      </tp>
      <tp t="s">
        <v>#N/A N/A</v>
        <stp/>
        <stp>BDP|9108020338663223468</stp>
        <tr r="F94" s="15"/>
      </tp>
      <tp t="s">
        <v>#N/A N/A</v>
        <stp/>
        <stp>BDP|5251029099199754818</stp>
        <tr r="G134" s="15"/>
      </tp>
      <tp t="s">
        <v>#N/A N/A</v>
        <stp/>
        <stp>BDP|9155995816688646449</stp>
        <tr r="H15" s="15"/>
      </tp>
      <tp t="s">
        <v>#N/A N/A</v>
        <stp/>
        <stp>BDP|9493955997272857624</stp>
        <tr r="I106" s="13"/>
      </tp>
      <tp t="s">
        <v>#N/A N/A</v>
        <stp/>
        <stp>BDP|1599862060962967076</stp>
        <tr r="H109" s="15"/>
      </tp>
      <tp t="s">
        <v>#N/A N/A</v>
        <stp/>
        <stp>BDP|1907872262450372224</stp>
        <tr r="H13" s="13"/>
      </tp>
      <tp t="s">
        <v>#N/A N/A</v>
        <stp/>
        <stp>BDP|9376369506206235135</stp>
        <tr r="L9" s="13"/>
      </tp>
      <tp t="s">
        <v>#N/A N/A</v>
        <stp/>
        <stp>BDP|6998387365357329952</stp>
        <tr r="L89" s="13"/>
      </tp>
      <tp t="s">
        <v>#N/A N/A</v>
        <stp/>
        <stp>BDP|9220127122273326424</stp>
        <tr r="H136" s="13"/>
      </tp>
      <tp t="s">
        <v>#N/A N/A</v>
        <stp/>
        <stp>BDP|1748934446352814396</stp>
        <tr r="H9" s="13"/>
      </tp>
      <tp t="s">
        <v>#N/A N/A</v>
        <stp/>
        <stp>BDP|9697011956975479461</stp>
        <tr r="J40" s="13"/>
        <tr r="J39" s="13"/>
      </tp>
      <tp t="s">
        <v>#N/A N/A</v>
        <stp/>
        <stp>BDP|7834680434969036647</stp>
        <tr r="H129" s="13"/>
      </tp>
      <tp t="s">
        <v>#N/A N/A</v>
        <stp/>
        <stp>BDP|7025124890617385519</stp>
        <tr r="J6" s="13"/>
      </tp>
      <tp t="s">
        <v>#N/A N/A</v>
        <stp/>
        <stp>BDP|9026230452392060116</stp>
        <tr r="J117" s="13"/>
      </tp>
      <tp t="s">
        <v>#N/A N/A</v>
        <stp/>
        <stp>BDP|5426260247409564705</stp>
        <tr r="E120" s="13"/>
      </tp>
      <tp t="s">
        <v>#N/A N/A</v>
        <stp/>
        <stp>BDP|4396164993298210957</stp>
        <tr r="H68" s="13"/>
      </tp>
      <tp t="s">
        <v>#N/A N/A</v>
        <stp/>
        <stp>BDP|2382952777295351432</stp>
        <tr r="G47" s="15"/>
      </tp>
      <tp t="s">
        <v>#N/A N/A</v>
        <stp/>
        <stp>BDP|2718033850063211976</stp>
        <tr r="L151" s="13"/>
      </tp>
      <tp t="s">
        <v>#N/A N/A</v>
        <stp/>
        <stp>BDP|4991688064181568861</stp>
        <tr r="J72" s="13"/>
      </tp>
      <tp t="s">
        <v>#N/A N/A</v>
        <stp/>
        <stp>BDP|2759048841302478913</stp>
        <tr r="F15" s="12"/>
        <tr r="D15" s="12"/>
      </tp>
      <tp t="s">
        <v>#N/A N/A</v>
        <stp/>
        <stp>BDP|7492937061154649174</stp>
        <tr r="L19" s="13"/>
      </tp>
      <tp t="s">
        <v>#N/A N/A</v>
        <stp/>
        <stp>BDP|7645611360998989291</stp>
        <tr r="F11" s="13"/>
      </tp>
      <tp t="s">
        <v>#N/A N/A</v>
        <stp/>
        <stp>BDP|4617353081096356460</stp>
        <tr r="F93" s="13"/>
      </tp>
      <tp t="s">
        <v>#N/A N/A</v>
        <stp/>
        <stp>BDP|7127186582454710789</stp>
        <tr r="E12" s="13"/>
      </tp>
      <tp t="s">
        <v>#N/A N/A</v>
        <stp/>
        <stp>BDP|3700809519185919236</stp>
        <tr r="H66" s="13"/>
      </tp>
      <tp t="s">
        <v>#N/A N/A</v>
        <stp/>
        <stp>BDP|6658955343554168254</stp>
        <tr r="J147" s="13"/>
      </tp>
      <tp t="s">
        <v>#N/A N/A</v>
        <stp/>
        <stp>BDP|1105701355269760762</stp>
        <tr r="L79" s="13"/>
      </tp>
      <tp t="s">
        <v>#N/A N/A</v>
        <stp/>
        <stp>BDP|5910274697868195822</stp>
        <tr r="J7" s="13"/>
      </tp>
      <tp t="s">
        <v>#N/A N/A</v>
        <stp/>
        <stp>BDP|5613243238148353227</stp>
        <tr r="E22" s="12"/>
      </tp>
      <tp t="s">
        <v>#N/A N/A</v>
        <stp/>
        <stp>BDP|8416945129434333912</stp>
        <tr r="K72" s="13"/>
      </tp>
      <tp t="s">
        <v>#N/A N/A</v>
        <stp/>
        <stp>BDP|1489774101078894017</stp>
        <tr r="F14" s="15"/>
      </tp>
      <tp t="s">
        <v>#N/A N/A</v>
        <stp/>
        <stp>BDP|3777832867482966129</stp>
        <tr r="E24" s="13"/>
      </tp>
      <tp t="s">
        <v>#N/A N/A</v>
        <stp/>
        <stp>BDP|4947822612961099215</stp>
        <tr r="F134" s="15"/>
      </tp>
      <tp t="s">
        <v>#N/A N/A</v>
        <stp/>
        <stp>BDP|2581231570011784889</stp>
        <tr r="I130" s="13"/>
      </tp>
      <tp t="s">
        <v>#N/A N/A</v>
        <stp/>
        <stp>BDP|4545414914559105680</stp>
        <tr r="L35" s="13"/>
      </tp>
      <tp t="s">
        <v>#N/A N/A</v>
        <stp/>
        <stp>BDP|8845498370761731492</stp>
        <tr r="L16" s="13"/>
      </tp>
      <tp t="s">
        <v>#N/A N/A</v>
        <stp/>
        <stp>BDP|3989305717377295836</stp>
        <tr r="E23" s="13"/>
      </tp>
      <tp t="s">
        <v>#N/A N/A</v>
        <stp/>
        <stp>BDP|9515968308139115763</stp>
        <tr r="J75" s="13"/>
      </tp>
      <tp t="s">
        <v>#N/A N/A</v>
        <stp/>
        <stp>BDP|9768570463937779384</stp>
        <tr r="F109" s="15"/>
      </tp>
      <tp t="s">
        <v>#N/A N/A</v>
        <stp/>
        <stp>BDP|6253309686941881209</stp>
        <tr r="I152" s="13"/>
      </tp>
      <tp t="s">
        <v>#N/A N/A</v>
        <stp/>
        <stp>BDP|7187823338933082160</stp>
        <tr r="K122" s="13"/>
      </tp>
      <tp t="s">
        <v>#N/A N/A</v>
        <stp/>
        <stp>BDP|9716482145210308743</stp>
        <tr r="G76" s="15"/>
      </tp>
      <tp t="s">
        <v>#N/A N/A</v>
        <stp/>
        <stp>BDP|5810243843984145938</stp>
        <tr r="I150" s="13"/>
      </tp>
      <tp t="s">
        <v>#N/A N/A</v>
        <stp/>
        <stp>BDP|9724273655674685410</stp>
        <tr r="J118" s="13"/>
      </tp>
      <tp t="s">
        <v>#N/A N/A</v>
        <stp/>
        <stp>BDP|2240071290012181763</stp>
        <tr r="E20" s="13"/>
      </tp>
      <tp t="s">
        <v>#N/A N/A</v>
        <stp/>
        <stp>BDP|3538627634549895199</stp>
        <tr r="H106" s="13"/>
      </tp>
      <tp t="s">
        <v>#N/A N/A</v>
        <stp/>
        <stp>BDP|5048856019823694180</stp>
        <tr r="G13" s="12"/>
      </tp>
      <tp t="s">
        <v>#N/A N/A</v>
        <stp/>
        <stp>BDP|7574565999676879301</stp>
        <tr r="J64" s="13"/>
      </tp>
      <tp t="s">
        <v>#N/A N/A</v>
        <stp/>
        <stp>BDP|2749935729741877675</stp>
        <tr r="H86" s="13"/>
      </tp>
      <tp t="s">
        <v>#N/A N/A</v>
        <stp/>
        <stp>BDP|8884615674633726492</stp>
        <tr r="H34" s="13"/>
      </tp>
      <tp t="s">
        <v>#N/A N/A</v>
        <stp/>
        <stp>BDP|1251625103920745973</stp>
        <tr r="F129" s="13"/>
      </tp>
      <tp t="s">
        <v>#N/A N/A</v>
        <stp/>
        <stp>BDP|5847111538080456965</stp>
        <tr r="E15" s="12"/>
      </tp>
      <tp t="s">
        <v>#N/A N/A</v>
        <stp/>
        <stp>BDP|5755866850225260337</stp>
        <tr r="L71" s="13"/>
      </tp>
      <tp t="s">
        <v>#N/A N/A</v>
        <stp/>
        <stp>BDP|8095571604295166632</stp>
        <tr r="I116" s="13"/>
      </tp>
      <tp t="s">
        <v>#N/A N/A</v>
        <stp/>
        <stp>BDP|8022467160711646517</stp>
        <tr r="F74" s="13"/>
      </tp>
      <tp t="s">
        <v>#N/A N/A</v>
        <stp/>
        <stp>BDP|5069246084403414256</stp>
        <tr r="K56" s="13"/>
      </tp>
      <tp t="s">
        <v>#N/A N/A</v>
        <stp/>
        <stp>BDP|7269905770675736245</stp>
        <tr r="J70" s="13"/>
      </tp>
      <tp t="s">
        <v>#N/A N/A</v>
        <stp/>
        <stp>BDP|7953687708487932863</stp>
        <tr r="J127" s="13"/>
      </tp>
      <tp t="s">
        <v>#N/A N/A</v>
        <stp/>
        <stp>BDP|3881856174537911573</stp>
        <tr r="F31" s="15"/>
      </tp>
      <tp t="s">
        <v>#N/A N/A</v>
        <stp/>
        <stp>BDP|9474334803204299019</stp>
        <tr r="I126" s="13"/>
      </tp>
      <tp t="s">
        <v>#N/A N/A</v>
        <stp/>
        <stp>BDP|1108976883859499765</stp>
        <tr r="F79" s="13"/>
      </tp>
      <tp t="s">
        <v>#N/A N/A</v>
        <stp/>
        <stp>BDP|8380079751001730254</stp>
        <tr r="E16" s="12"/>
      </tp>
      <tp t="s">
        <v>#N/A N/A</v>
        <stp/>
        <stp>BDP|9419439333724489449</stp>
        <tr r="H64" s="13"/>
      </tp>
      <tp t="s">
        <v>#N/A N/A</v>
        <stp/>
        <stp>BDP|6880394103093533827</stp>
        <tr r="J105" s="13"/>
      </tp>
      <tp t="s">
        <v>#N/A N/A</v>
        <stp/>
        <stp>BDP|6840193792440311058</stp>
        <tr r="K57" s="13"/>
      </tp>
      <tp t="s">
        <v>#N/A N/A</v>
        <stp/>
        <stp>BDP|6822381679994207910</stp>
        <tr r="G72" s="15"/>
      </tp>
      <tp t="s">
        <v>#N/A N/A</v>
        <stp/>
        <stp>BDP|9812493674107774285</stp>
        <tr r="L148" s="13"/>
      </tp>
      <tp t="s">
        <v>#N/A N/A</v>
        <stp/>
        <stp>BDP|8366459151217521197</stp>
        <tr r="F119" s="15"/>
      </tp>
      <tp t="s">
        <v>#N/A N/A</v>
        <stp/>
        <stp>BDP|1342063248538187276</stp>
        <tr r="F17" s="13"/>
      </tp>
      <tp t="s">
        <v>#N/A N/A</v>
        <stp/>
        <stp>BDP|8680895826965051826</stp>
        <tr r="K120" s="13"/>
      </tp>
      <tp t="s">
        <v>#N/A N/A</v>
        <stp/>
        <stp>BDP|1804948167642535363</stp>
        <tr r="K75" s="13"/>
      </tp>
      <tp t="s">
        <v>#N/A N/A</v>
        <stp/>
        <stp>BDP|9277179540691424294</stp>
        <tr r="J2" s="13"/>
      </tp>
      <tp t="s">
        <v>#N/A N/A</v>
        <stp/>
        <stp>BDP|7068370198586133467</stp>
        <tr r="F27" s="15"/>
      </tp>
      <tp t="s">
        <v>#N/A N/A</v>
        <stp/>
        <stp>BDP|6704669877971925911</stp>
        <tr r="E48" s="13"/>
      </tp>
      <tp t="s">
        <v>#N/A N/A</v>
        <stp/>
        <stp>BDP|3451834579241128212</stp>
        <tr r="L50" s="13"/>
      </tp>
      <tp t="s">
        <v>#N/A N/A</v>
        <stp/>
        <stp>BDP|8256692625994891782</stp>
        <tr r="F97" s="13"/>
      </tp>
      <tp t="s">
        <v>#N/A N/A</v>
        <stp/>
        <stp>BDP|4739354033872944972</stp>
        <tr r="F80" s="15"/>
      </tp>
      <tp t="s">
        <v>#N/A N/A</v>
        <stp/>
        <stp>BDP|7845711382884567315</stp>
        <tr r="F59" s="13"/>
      </tp>
      <tp t="s">
        <v>#N/A N/A</v>
        <stp/>
        <stp>BDP|6325344414662952951</stp>
        <tr r="H142" s="13"/>
      </tp>
      <tp t="s">
        <v>#N/A N/A</v>
        <stp/>
        <stp>BDP|2714043041120941974</stp>
        <tr r="J130" s="13"/>
      </tp>
      <tp t="s">
        <v>#N/A N/A</v>
        <stp/>
        <stp>BDP|5165525292771906759</stp>
        <tr r="G7" s="15"/>
      </tp>
      <tp t="s">
        <v>#N/A N/A</v>
        <stp/>
        <stp>BDP|7450574037489116784</stp>
        <tr r="J15" s="13"/>
      </tp>
      <tp t="s">
        <v>#N/A N/A</v>
        <stp/>
        <stp>BDP|2211219895345050342</stp>
        <tr r="L131" s="13"/>
      </tp>
      <tp t="s">
        <v>#N/A N/A</v>
        <stp/>
        <stp>BDP|6262083208451612862</stp>
        <tr r="E155" s="13"/>
      </tp>
      <tp t="s">
        <v>#N/A N/A</v>
        <stp/>
        <stp>BDP|9065473532256314744</stp>
        <tr r="J63" s="13"/>
      </tp>
      <tp t="s">
        <v>#N/A N/A</v>
        <stp/>
        <stp>BDP|4913585152089380229</stp>
        <tr r="L63" s="13"/>
      </tp>
      <tp t="s">
        <v>#N/A N/A</v>
        <stp/>
        <stp>BDP|2616463435009625301</stp>
        <tr r="J134" s="13"/>
      </tp>
      <tp t="s">
        <v>#N/A N/A</v>
        <stp/>
        <stp>BDP|8674328413864019146</stp>
        <tr r="L117" s="13"/>
      </tp>
      <tp t="s">
        <v>#N/A N/A</v>
        <stp/>
        <stp>BDP|1430723681723154257</stp>
        <tr r="F95" s="13"/>
      </tp>
      <tp t="s">
        <v>#N/A N/A</v>
        <stp/>
        <stp>BDP|8503447382419808287</stp>
        <tr r="F78" s="15"/>
      </tp>
      <tp t="s">
        <v>#N/A N/A</v>
        <stp/>
        <stp>BDP|8891132060274871430</stp>
        <tr r="E74" s="13"/>
      </tp>
      <tp t="s">
        <v>#N/A N/A</v>
        <stp/>
        <stp>BDP|9035172238780713483</stp>
        <tr r="H8" s="15"/>
      </tp>
      <tp t="s">
        <v>#N/A N/A</v>
        <stp/>
        <stp>BDP|6379806453892033612</stp>
        <tr r="E137" s="13"/>
      </tp>
      <tp t="s">
        <v>#N/A N/A</v>
        <stp/>
        <stp>BDP|7411796934864012884</stp>
        <tr r="E21" s="13"/>
      </tp>
      <tp t="s">
        <v>#N/A N/A</v>
        <stp/>
        <stp>BDP|7494351600962331948</stp>
        <tr r="E26" s="13"/>
      </tp>
      <tp t="s">
        <v>#N/A N/A</v>
        <stp/>
        <stp>BDP|5599145141176764916</stp>
        <tr r="K94" s="13"/>
      </tp>
      <tp t="s">
        <v>#N/A N/A</v>
        <stp/>
        <stp>BDP|9234360303665424051</stp>
        <tr r="H110" s="15"/>
      </tp>
      <tp t="s">
        <v>#N/A N/A</v>
        <stp/>
        <stp>BDP|9376365371053713174</stp>
        <tr r="K82" s="13"/>
      </tp>
      <tp t="s">
        <v>#N/A N/A</v>
        <stp/>
        <stp>BDP|8710827729119014498</stp>
        <tr r="K37" s="13"/>
      </tp>
      <tp t="s">
        <v>#N/A N/A</v>
        <stp/>
        <stp>BDP|7770818407709406908</stp>
        <tr r="H55" s="15"/>
      </tp>
      <tp t="s">
        <v>#N/A N/A</v>
        <stp/>
        <stp>BDP|3817811696345993838</stp>
        <tr r="H131" s="13"/>
      </tp>
      <tp t="s">
        <v>#N/A N/A</v>
        <stp/>
        <stp>BDP|1772105231958486475</stp>
        <tr r="L107" s="13"/>
      </tp>
      <tp t="s">
        <v>#N/A N/A</v>
        <stp/>
        <stp>BDP|6613832329110487422</stp>
        <tr r="K107" s="13"/>
      </tp>
      <tp t="s">
        <v>#N/A N/A</v>
        <stp/>
        <stp>BDP|9040326568077447346</stp>
        <tr r="H128" s="13"/>
      </tp>
      <tp t="s">
        <v>#N/A N/A</v>
        <stp/>
        <stp>BDP|2616703894501836504</stp>
        <tr r="F120" s="13"/>
      </tp>
      <tp t="s">
        <v>#N/A N/A</v>
        <stp/>
        <stp>BDP|5573863453124973437</stp>
        <tr r="E152" s="13"/>
      </tp>
      <tp t="s">
        <v>#N/A N/A</v>
        <stp/>
        <stp>BDP|2617591457973537962</stp>
        <tr r="F81" s="15"/>
      </tp>
      <tp t="s">
        <v>#N/A N/A</v>
        <stp/>
        <stp>BDP|8834231773963742644</stp>
        <tr r="I82" s="13"/>
      </tp>
      <tp t="s">
        <v>#N/A N/A</v>
        <stp/>
        <stp>BDP|3133694796785349165</stp>
        <tr r="F77" s="15"/>
      </tp>
      <tp t="s">
        <v>#N/A N/A</v>
        <stp/>
        <stp>BDP|6784894400591597737</stp>
        <tr r="F54" s="13"/>
      </tp>
      <tp t="s">
        <v>#N/A N/A</v>
        <stp/>
        <stp>BDP|2288720967623922878</stp>
        <tr r="K32" s="13"/>
      </tp>
      <tp t="s">
        <v>#N/A N/A</v>
        <stp/>
        <stp>BDP|5257222589357305043</stp>
        <tr r="E31" s="13"/>
      </tp>
      <tp t="s">
        <v>#N/A N/A</v>
        <stp/>
        <stp>BDP|5462954139722413534</stp>
        <tr r="I91" s="13"/>
      </tp>
      <tp t="s">
        <v>#N/A N/A</v>
        <stp/>
        <stp>BDP|6849363907509630428</stp>
        <tr r="L97" s="13"/>
      </tp>
      <tp t="s">
        <v>#N/A N/A</v>
        <stp/>
        <stp>BDP|7611868050411492395</stp>
        <tr r="L112" s="13"/>
      </tp>
      <tp t="s">
        <v>#N/A N/A</v>
        <stp/>
        <stp>BDP|3115362699028642957</stp>
        <tr r="H113" s="13"/>
      </tp>
      <tp t="s">
        <v>#N/A N/A</v>
        <stp/>
        <stp>BDP|2104558374851692942</stp>
        <tr r="E121" s="13"/>
      </tp>
      <tp t="s">
        <v>#N/A N/A</v>
        <stp/>
        <stp>BDP|3389059011298686231</stp>
        <tr r="K93" s="13"/>
      </tp>
      <tp t="s">
        <v>#N/A N/A</v>
        <stp/>
        <stp>BDP|8463416474884439775</stp>
        <tr r="I74" s="13"/>
      </tp>
      <tp t="s">
        <v>#N/A N/A</v>
        <stp/>
        <stp>BDP|2086366754195367922</stp>
        <tr r="F37" s="15"/>
      </tp>
      <tp t="s">
        <v>#N/A N/A</v>
        <stp/>
        <stp>BDP|7782149414077530818</stp>
        <tr r="K34" s="13"/>
      </tp>
      <tp t="s">
        <v>#N/A N/A</v>
        <stp/>
        <stp>BDP|7814417208733149833</stp>
        <tr r="E100" s="13"/>
      </tp>
      <tp t="s">
        <v>#N/A N/A</v>
        <stp/>
        <stp>BDP|1508663323965977898</stp>
        <tr r="F40" s="13"/>
        <tr r="F39" s="13"/>
      </tp>
      <tp t="s">
        <v>#N/A N/A</v>
        <stp/>
        <stp>BDP|6543897914400827712</stp>
        <tr r="F82" s="15"/>
      </tp>
      <tp t="s">
        <v>#N/A N/A</v>
        <stp/>
        <stp>BDP|3091751584012503623</stp>
        <tr r="I128" s="13"/>
      </tp>
      <tp t="s">
        <v>#N/A N/A</v>
        <stp/>
        <stp>BDP|4793387039769651566</stp>
        <tr r="H78" s="15"/>
      </tp>
      <tp t="s">
        <v>#N/A N/A</v>
        <stp/>
        <stp>BDP|3097267014418137055</stp>
        <tr r="F31" s="13"/>
      </tp>
      <tp t="s">
        <v>#N/A N/A</v>
        <stp/>
        <stp>BDP|2557174280870606328</stp>
        <tr r="L120" s="13"/>
      </tp>
      <tp t="s">
        <v>#N/A N/A</v>
        <stp/>
        <stp>BDP|8624755870989053958</stp>
        <tr r="H65" s="15"/>
      </tp>
      <tp t="s">
        <v>#N/A N/A</v>
        <stp/>
        <stp>BDP|9908381329432675296</stp>
        <tr r="G9" s="15"/>
      </tp>
      <tp t="s">
        <v>#N/A N/A</v>
        <stp/>
        <stp>BDP|4497255425184183807</stp>
        <tr r="I81" s="13"/>
      </tp>
      <tp t="s">
        <v>#N/A N/A</v>
        <stp/>
        <stp>BDP|7180975353302787171</stp>
        <tr r="L90" s="13"/>
      </tp>
      <tp t="s">
        <v>#N/A N/A</v>
        <stp/>
        <stp>BDP|6519577545968909644</stp>
        <tr r="L56" s="13"/>
      </tp>
      <tp t="s">
        <v>#N/A N/A</v>
        <stp/>
        <stp>BDP|3052496094724683307</stp>
        <tr r="H45" s="15"/>
      </tp>
      <tp t="s">
        <v>#N/A N/A</v>
        <stp/>
        <stp>BDP|1901322621100917984</stp>
        <tr r="H67" s="13"/>
      </tp>
      <tp t="s">
        <v>#N/A N/A</v>
        <stp/>
        <stp>BDP|3609334072346889877</stp>
        <tr r="I17" s="13"/>
      </tp>
      <tp t="s">
        <v>#N/A N/A</v>
        <stp/>
        <stp>BDP|4677737651209967641</stp>
        <tr r="I10" s="13"/>
      </tp>
      <tp t="s">
        <v>#N/A N/A</v>
        <stp/>
        <stp>BDP|8811700195116206918</stp>
        <tr r="G119" s="15"/>
      </tp>
      <tp t="s">
        <v>#N/A N/A</v>
        <stp/>
        <stp>BDP|2956816654702249408</stp>
        <tr r="E116" s="13"/>
      </tp>
      <tp t="s">
        <v>#N/A N/A</v>
        <stp/>
        <stp>BDP|1022987725775797644</stp>
        <tr r="E76" s="13"/>
      </tp>
      <tp t="s">
        <v>#N/A N/A</v>
        <stp/>
        <stp>BDP|7437956778651436133</stp>
        <tr r="J66" s="13"/>
      </tp>
      <tp t="s">
        <v>#N/A N/A</v>
        <stp/>
        <stp>BDP|4271375188230128625</stp>
        <tr r="K69" s="13"/>
      </tp>
      <tp t="s">
        <v>#N/A N/A</v>
        <stp/>
        <stp>BDP|1076437428469569704</stp>
        <tr r="G8" s="12"/>
      </tp>
      <tp t="s">
        <v>#N/A N/A</v>
        <stp/>
        <stp>BDP|8085405076657917503</stp>
        <tr r="H112" s="13"/>
      </tp>
      <tp t="s">
        <v>#N/A N/A</v>
        <stp/>
        <stp>BDP|4984628203498573329</stp>
        <tr r="F24" s="15"/>
      </tp>
      <tp t="s">
        <v>#N/A N/A</v>
        <stp/>
        <stp>BDP|5280561885140744199</stp>
        <tr r="K142" s="13"/>
      </tp>
      <tp t="s">
        <v>#N/A N/A</v>
        <stp/>
        <stp>BDP|5378921517206875226</stp>
        <tr r="H139" s="15"/>
      </tp>
      <tp t="s">
        <v>#N/A N/A</v>
        <stp/>
        <stp>BDP|8867361934431395043</stp>
        <tr r="F124" s="13"/>
      </tp>
      <tp t="s">
        <v>#N/A N/A</v>
        <stp/>
        <stp>BDP|3714429027024940863</stp>
        <tr r="E73" s="13"/>
      </tp>
      <tp t="s">
        <v>#N/A N/A</v>
        <stp/>
        <stp>BDP|4726133494661983440</stp>
        <tr r="F85" s="13"/>
      </tp>
      <tp t="s">
        <v>#N/A N/A</v>
        <stp/>
        <stp>BDP|1552630539418374519</stp>
        <tr r="J106" s="13"/>
      </tp>
      <tp t="s">
        <v>#N/A N/A</v>
        <stp/>
        <stp>BDP|5395890389554819863</stp>
        <tr r="K65" s="13"/>
      </tp>
      <tp t="s">
        <v>#N/A N/A</v>
        <stp/>
        <stp>BDP|8028492510327032347</stp>
        <tr r="E41" s="13"/>
      </tp>
      <tp t="s">
        <v>#N/A N/A</v>
        <stp/>
        <stp>BDP|1105951275400406679</stp>
        <tr r="L80" s="13"/>
      </tp>
      <tp t="s">
        <v>#N/A N/A</v>
        <stp/>
        <stp>BDP|6046917222707831398</stp>
        <tr r="L23" s="13"/>
      </tp>
      <tp t="s">
        <v>#N/A N/A</v>
        <stp/>
        <stp>BDP|8441524227466210015</stp>
        <tr r="G20" s="12"/>
      </tp>
      <tp t="s">
        <v>#N/A N/A</v>
        <stp/>
        <stp>BDP|5588481516799828019</stp>
        <tr r="K53" s="13"/>
      </tp>
      <tp t="s">
        <v>#N/A N/A</v>
        <stp/>
        <stp>BDP|2635321993648171944</stp>
        <tr r="H48" s="15"/>
      </tp>
      <tp t="s">
        <v>#N/A N/A</v>
        <stp/>
        <stp>BDP|2269595560268881001</stp>
        <tr r="J14" s="13"/>
      </tp>
      <tp t="s">
        <v>#N/A N/A</v>
        <stp/>
        <stp>BDP|9103406465095786705</stp>
        <tr r="K23" s="13"/>
      </tp>
      <tp t="s">
        <v>#N/A N/A</v>
        <stp/>
        <stp>BDP|4987693545198051761</stp>
        <tr r="F16" s="13"/>
      </tp>
      <tp t="s">
        <v>#N/A N/A</v>
        <stp/>
        <stp>BDP|3614655843611539960</stp>
        <tr r="J19" s="13"/>
      </tp>
      <tp t="s">
        <v>#N/A N/A</v>
        <stp/>
        <stp>BDP|4744259029689899402</stp>
        <tr r="K108" s="13"/>
      </tp>
      <tp t="s">
        <v>#N/A N/A</v>
        <stp/>
        <stp>BDP|1178316283535791678</stp>
        <tr r="E125" s="13"/>
      </tp>
      <tp t="s">
        <v>#N/A N/A</v>
        <stp/>
        <stp>BDP|3247524587400645727</stp>
        <tr r="J45" s="13"/>
      </tp>
      <tp t="s">
        <v>#N/A N/A</v>
        <stp/>
        <stp>BDP|9291797614241776783</stp>
        <tr r="E6" s="12"/>
      </tp>
      <tp t="s">
        <v>#N/A N/A</v>
        <stp/>
        <stp>BDP|3082026495800251354</stp>
        <tr r="G136" s="15"/>
      </tp>
      <tp t="s">
        <v>#N/A N/A</v>
        <stp/>
        <stp>BDP|2489026884330457371</stp>
        <tr r="H62" s="13"/>
      </tp>
      <tp t="s">
        <v>#N/A N/A</v>
        <stp/>
        <stp>BDP|2192008401589688276</stp>
        <tr r="L12" s="13"/>
      </tp>
      <tp t="s">
        <v>#N/A N/A</v>
        <stp/>
        <stp>BDP|7348038787165701313</stp>
        <tr r="F69" s="13"/>
      </tp>
      <tp t="s">
        <v>#N/A N/A</v>
        <stp/>
        <stp>BDP|8512012730417753521</stp>
        <tr r="F42" s="13"/>
      </tp>
      <tp t="s">
        <v>#N/A N/A</v>
        <stp/>
        <stp>BDP|8032532974132710160</stp>
        <tr r="H56" s="13"/>
      </tp>
      <tp t="s">
        <v>#N/A N/A</v>
        <stp/>
        <stp>BDP|8219571246425768530</stp>
        <tr r="L144" s="13"/>
      </tp>
      <tp t="s">
        <v>#N/A N/A</v>
        <stp/>
        <stp>BDP|9018062821523836182</stp>
        <tr r="H140" s="13"/>
      </tp>
      <tp t="s">
        <v>#N/A N/A</v>
        <stp/>
        <stp>BDP|2162676721646861986</stp>
        <tr r="F143" s="13"/>
      </tp>
      <tp t="s">
        <v>#N/A N/A</v>
        <stp/>
        <stp>BDP|6208024187327748049</stp>
        <tr r="I72" s="13"/>
      </tp>
      <tp t="s">
        <v>#N/A N/A</v>
        <stp/>
        <stp>BDP|3587272614241422867</stp>
        <tr r="F5" s="12"/>
        <tr r="D5" s="12"/>
      </tp>
      <tp t="s">
        <v>#N/A N/A</v>
        <stp/>
        <stp>BDP|2478876211021427338</stp>
        <tr r="E140" s="13"/>
      </tp>
      <tp t="s">
        <v>#N/A N/A</v>
        <stp/>
        <stp>BDP|5937838547617069785</stp>
        <tr r="K62" s="13"/>
      </tp>
      <tp t="s">
        <v>#N/A N/A</v>
        <stp/>
        <stp>BDP|8714598921836456311</stp>
        <tr r="F26" s="13"/>
      </tp>
      <tp t="s">
        <v>#N/A N/A</v>
        <stp/>
        <stp>BDP|1502820115020265286</stp>
        <tr r="I50" s="13"/>
      </tp>
      <tp t="s">
        <v>#N/A N/A</v>
        <stp/>
        <stp>BDP|2655403351931997863</stp>
        <tr r="K135" s="13"/>
      </tp>
      <tp t="s">
        <v>#N/A N/A</v>
        <stp/>
        <stp>BDP|1749192858657727894</stp>
        <tr r="I98" s="13"/>
      </tp>
      <tp t="s">
        <v>#N/A N/A</v>
        <stp/>
        <stp>BDP|4972149485746862195</stp>
        <tr r="H149" s="13"/>
      </tp>
      <tp t="s">
        <v>#N/A N/A</v>
        <stp/>
        <stp>BDP|8763413339256235346</stp>
        <tr r="G36" s="15"/>
      </tp>
      <tp t="s">
        <v>#N/A N/A</v>
        <stp/>
        <stp>BDP|5410011917687387989</stp>
        <tr r="J48" s="13"/>
      </tp>
      <tp t="s">
        <v>#N/A N/A</v>
        <stp/>
        <stp>BDP|9167272655555316196</stp>
        <tr r="E8" s="13"/>
      </tp>
      <tp t="s">
        <v>#N/A N/A</v>
        <stp/>
        <stp>BDP|9385086547282382514</stp>
        <tr r="L139" s="13"/>
      </tp>
      <tp t="s">
        <v>#N/A N/A</v>
        <stp/>
        <stp>BDP|4933238573068209340</stp>
        <tr r="K147" s="13"/>
      </tp>
      <tp t="s">
        <v>#N/A N/A</v>
        <stp/>
        <stp>BDP|8937643122841843783</stp>
        <tr r="E72" s="13"/>
      </tp>
      <tp t="s">
        <v>#N/A N/A</v>
        <stp/>
        <stp>BDP|9039989695417385411</stp>
        <tr r="H138" s="15"/>
      </tp>
      <tp t="s">
        <v>#N/A N/A</v>
        <stp/>
        <stp>BDP|1333164558767806898</stp>
        <tr r="E104" s="13"/>
      </tp>
      <tp t="s">
        <v>#N/A N/A</v>
        <stp/>
        <stp>BDP|3461651975810011881</stp>
        <tr r="K137" s="13"/>
      </tp>
      <tp t="s">
        <v>#N/A N/A</v>
        <stp/>
        <stp>BDP|6921469091267378602</stp>
        <tr r="I125" s="13"/>
      </tp>
      <tp t="s">
        <v>#N/A N/A</v>
        <stp/>
        <stp>BDP|7233638531060810859</stp>
        <tr r="L137" s="13"/>
      </tp>
      <tp t="s">
        <v>#N/A N/A</v>
        <stp/>
        <stp>BDP|8152638351821976076</stp>
        <tr r="H48" s="13"/>
      </tp>
      <tp t="s">
        <v>#N/A N/A</v>
        <stp/>
        <stp>BDP|9560795051068716975</stp>
        <tr r="F78" s="13"/>
      </tp>
      <tp t="s">
        <v>#N/A N/A</v>
        <stp/>
        <stp>BDP|1061740534127869857</stp>
        <tr r="K77" s="13"/>
      </tp>
      <tp t="s">
        <v>#N/A N/A</v>
        <stp/>
        <stp>BDP|2458538297900625448</stp>
        <tr r="H126" s="15"/>
      </tp>
      <tp t="s">
        <v>#N/A N/A</v>
        <stp/>
        <stp>BDP|8516465122312524667</stp>
        <tr r="G81" s="15"/>
      </tp>
      <tp t="s">
        <v>#N/A N/A</v>
        <stp/>
        <stp>BDP|4450617357729406442</stp>
        <tr r="I135" s="13"/>
      </tp>
      <tp t="s">
        <v>#N/A N/A</v>
        <stp/>
        <stp>BDP|3366964120781340346</stp>
        <tr r="I118" s="13"/>
      </tp>
      <tp t="s">
        <v>#N/A N/A</v>
        <stp/>
        <stp>BDP|8291526879457071793</stp>
        <tr r="L6" s="13"/>
      </tp>
      <tp t="s">
        <v>#N/A N/A</v>
        <stp/>
        <stp>BDP|9870457699356293872</stp>
        <tr r="K116" s="13"/>
      </tp>
      <tp t="s">
        <v>#N/A N/A</v>
        <stp/>
        <stp>BDP|2573518397261225505</stp>
        <tr r="E13" s="12"/>
      </tp>
      <tp t="s">
        <v>#N/A N/A</v>
        <stp/>
        <stp>BDP|2213141284907171622</stp>
        <tr r="F45" s="15"/>
      </tp>
      <tp t="s">
        <v>#N/A N/A</v>
        <stp/>
        <stp>BDP|5088926419332449590</stp>
        <tr r="L113" s="13"/>
      </tp>
      <tp t="s">
        <v>#N/A N/A</v>
        <stp/>
        <stp>BDP|2001431822508321649</stp>
        <tr r="F11" s="12"/>
        <tr r="D11" s="12"/>
      </tp>
      <tp t="s">
        <v>#N/A N/A</v>
        <stp/>
        <stp>BDP|9033364263117230110</stp>
        <tr r="H98" s="13"/>
      </tp>
      <tp t="s">
        <v>#N/A N/A</v>
        <stp/>
        <stp>BDP|1371671313188468456</stp>
        <tr r="E68" s="13"/>
      </tp>
      <tp t="s">
        <v>#N/A N/A</v>
        <stp/>
        <stp>BDP|8107703267526939584</stp>
        <tr r="F62" s="13"/>
      </tp>
      <tp t="s">
        <v>#N/A N/A</v>
        <stp/>
        <stp>BDP|7815763208689902384</stp>
        <tr r="H103" s="15"/>
      </tp>
      <tp t="s">
        <v>#N/A N/A</v>
        <stp/>
        <stp>BDP|7010954733444666370</stp>
        <tr r="H92" s="13"/>
      </tp>
      <tp t="s">
        <v>#N/A N/A</v>
        <stp/>
        <stp>BDP|9347029746744084337</stp>
        <tr r="G27" s="15"/>
      </tp>
      <tp t="s">
        <v>#N/A N/A</v>
        <stp/>
        <stp>BDP|9047057224338588915</stp>
        <tr r="J53" s="13"/>
      </tp>
      <tp t="s">
        <v>#N/A N/A</v>
        <stp/>
        <stp>BDP|8450334924457046463</stp>
        <tr r="F152" s="13"/>
      </tp>
      <tp t="s">
        <v>#N/A N/A</v>
        <stp/>
        <stp>BDP|4100781292619344828</stp>
        <tr r="G12" s="12"/>
      </tp>
      <tp t="s">
        <v>#N/A N/A</v>
        <stp/>
        <stp>BDP|9997382868546172127</stp>
        <tr r="J30" s="13"/>
      </tp>
      <tp t="s">
        <v>#N/A N/A</v>
        <stp/>
        <stp>BDP|9989255433870071354</stp>
        <tr r="L69" s="13"/>
      </tp>
      <tp t="s">
        <v>#N/A N/A</v>
        <stp/>
        <stp>BDP|5145949387706832912</stp>
        <tr r="F81" s="13"/>
      </tp>
      <tp t="s">
        <v>#N/A N/A</v>
        <stp/>
        <stp>BDP|6397212815157738986</stp>
        <tr r="H103" s="13"/>
      </tp>
      <tp t="s">
        <v>#N/A N/A</v>
        <stp/>
        <stp>BDP|2438208086490867327</stp>
        <tr r="E66" s="13"/>
      </tp>
      <tp t="s">
        <v>#N/A N/A</v>
        <stp/>
        <stp>BDP|5981945243351064206</stp>
        <tr r="K129" s="13"/>
      </tp>
      <tp t="s">
        <v>#N/A N/A</v>
        <stp/>
        <stp>BDP|2500082447894241970</stp>
        <tr r="L154" s="13"/>
        <tr r="L153" s="13"/>
      </tp>
      <tp t="s">
        <v>#N/A N/A</v>
        <stp/>
        <stp>BDP|4465299033716812899</stp>
        <tr r="J20" s="13"/>
      </tp>
      <tp t="s">
        <v>#N/A N/A</v>
        <stp/>
        <stp>BDP|3523901821064811732</stp>
        <tr r="F52" s="13"/>
      </tp>
      <tp t="s">
        <v>#N/A N/A</v>
        <stp/>
        <stp>BDP|5044043950369982216</stp>
        <tr r="L98" s="13"/>
      </tp>
      <tp t="s">
        <v>#N/A N/A</v>
        <stp/>
        <stp>BDP|7912120082001151444</stp>
        <tr r="H35" s="13"/>
      </tp>
      <tp t="s">
        <v>#N/A N/A</v>
        <stp/>
        <stp>BDP|4594640699576047652</stp>
        <tr r="G98" s="15"/>
      </tp>
      <tp t="s">
        <v>#N/A N/A</v>
        <stp/>
        <stp>BDP|2828139009429775171</stp>
        <tr r="I121" s="13"/>
      </tp>
      <tp t="s">
        <v>#N/A N/A</v>
        <stp/>
        <stp>BDP|8067288572711013782</stp>
        <tr r="F10" s="13"/>
      </tp>
      <tp t="s">
        <v>#N/A N/A</v>
        <stp/>
        <stp>BDP|1304402262910640852</stp>
        <tr r="H95" s="15"/>
      </tp>
      <tp t="s">
        <v>#N/A N/A</v>
        <stp/>
        <stp>BDP|7712465801458770055</stp>
        <tr r="H125" s="15"/>
      </tp>
      <tp t="s">
        <v>#N/A N/A</v>
        <stp/>
        <stp>BDP|1744249453409558465</stp>
        <tr r="I56" s="13"/>
      </tp>
      <tp t="s">
        <v>#N/A N/A</v>
        <stp/>
        <stp>BDP|4390906882409020725</stp>
        <tr r="E130" s="13"/>
      </tp>
      <tp t="s">
        <v>#N/A N/A</v>
        <stp/>
        <stp>BDP|1238873140782415425</stp>
        <tr r="F47" s="15"/>
      </tp>
      <tp t="s">
        <v>#N/A N/A</v>
        <stp/>
        <stp>BDP|7900480891275832484</stp>
        <tr r="K139" s="13"/>
      </tp>
      <tp t="s">
        <v>#N/A N/A</v>
        <stp/>
        <stp>BDP|9494094926734355494</stp>
        <tr r="E134" s="13"/>
      </tp>
      <tp t="s">
        <v>#N/A N/A</v>
        <stp/>
        <stp>BDP|6215984679301653249</stp>
        <tr r="G53" s="15"/>
      </tp>
      <tp t="s">
        <v>#N/A N/A</v>
        <stp/>
        <stp>BDP|8905929277428504581</stp>
        <tr r="L155" s="13"/>
      </tp>
      <tp t="s">
        <v>#N/A N/A</v>
        <stp/>
        <stp>BDP|2519882607335389486</stp>
        <tr r="L91" s="13"/>
      </tp>
      <tp t="s">
        <v>#N/A N/A</v>
        <stp/>
        <stp>BDP|1013273611859483033</stp>
        <tr r="F108" s="15"/>
      </tp>
      <tp t="s">
        <v>#N/A N/A</v>
        <stp/>
        <stp>BDP|5295500926188609139</stp>
        <tr r="E117" s="13"/>
      </tp>
      <tp t="s">
        <v>#N/A N/A</v>
        <stp/>
        <stp>BDP|5472443722140130826</stp>
        <tr r="E17" s="12"/>
      </tp>
      <tp t="s">
        <v>#N/A N/A</v>
        <stp/>
        <stp>BDP|9140707322375564271</stp>
        <tr r="F99" s="15"/>
      </tp>
      <tp t="s">
        <v>#N/A N/A</v>
        <stp/>
        <stp>BDP|1491589193166704097</stp>
        <tr r="H141" s="13"/>
      </tp>
      <tp t="s">
        <v>#N/A N/A</v>
        <stp/>
        <stp>BDP|1686885868705350134</stp>
        <tr r="H96" s="13"/>
      </tp>
      <tp t="s">
        <v>#N/A N/A</v>
        <stp/>
        <stp>BDP|5684185689971419659</stp>
        <tr r="G8" s="15"/>
      </tp>
      <tp t="s">
        <v>#N/A N/A</v>
        <stp/>
        <stp>BDP|7557987655292670284</stp>
        <tr r="G139" s="15"/>
      </tp>
      <tp t="s">
        <v>#N/A N/A</v>
        <stp/>
        <stp>BDP|6262463584581703015</stp>
        <tr r="F6" s="13"/>
      </tp>
      <tp t="s">
        <v>#N/A N/A</v>
        <stp/>
        <stp>BDP|3744131534102037860</stp>
        <tr r="H33" s="13"/>
      </tp>
      <tp t="s">
        <v>#N/A N/A</v>
        <stp/>
        <stp>BDP|6278332031025591823</stp>
        <tr r="L142" s="13"/>
      </tp>
      <tp t="s">
        <v>#N/A N/A</v>
        <stp/>
        <stp>BDP|3549257907823102915</stp>
        <tr r="E110" s="13"/>
      </tp>
      <tp t="s">
        <v>#N/A N/A</v>
        <stp/>
        <stp>BDP|9565072391562729905</stp>
        <tr r="I53" s="13"/>
      </tp>
      <tp t="s">
        <v>#N/A N/A</v>
        <stp/>
        <stp>BDP|9376568217511083779</stp>
        <tr r="H93" s="13"/>
      </tp>
      <tp t="s">
        <v>#N/A N/A</v>
        <stp/>
        <stp>BDP|4863906839300081547</stp>
        <tr r="G54" s="15"/>
      </tp>
      <tp t="s">
        <v>#N/A N/A</v>
        <stp/>
        <stp>BDP|3158734459178680284</stp>
        <tr r="H50" s="13"/>
      </tp>
      <tp t="s">
        <v>#N/A N/A</v>
        <stp/>
        <stp>BDP|6661514703010903779</stp>
        <tr r="J61" s="13"/>
      </tp>
      <tp t="s">
        <v>#N/A N/A</v>
        <stp/>
        <stp>BDP|2491287366712333035</stp>
        <tr r="I51" s="13"/>
      </tp>
      <tp t="s">
        <v>#N/A N/A</v>
        <stp/>
        <stp>BDP|8212551883701944068</stp>
        <tr r="J24" s="13"/>
      </tp>
      <tp t="s">
        <v>#N/A N/A</v>
        <stp/>
        <stp>BDP|9251095452671129933</stp>
        <tr r="F80" s="13"/>
      </tp>
      <tp t="s">
        <v>#N/A N/A</v>
        <stp/>
        <stp>BDP|8618954659298741859</stp>
        <tr r="L62" s="13"/>
      </tp>
      <tp t="s">
        <v>#N/A N/A</v>
        <stp/>
        <stp>BDP|1244208574882907278</stp>
        <tr r="H21" s="15"/>
      </tp>
      <tp t="s">
        <v>#N/A N/A</v>
        <stp/>
        <stp>BDP|7932040250843628539</stp>
        <tr r="G55" s="15"/>
      </tp>
      <tp t="s">
        <v>#N/A N/A</v>
        <stp/>
        <stp>BDP|4301071648412304673</stp>
        <tr r="E79" s="13"/>
      </tp>
      <tp t="s">
        <v>#N/A N/A</v>
        <stp/>
        <stp>BDP|3700180030854732118</stp>
        <tr r="K18" s="13"/>
      </tp>
      <tp t="s">
        <v>#N/A N/A</v>
        <stp/>
        <stp>BDP|1971542267275731342</stp>
        <tr r="F28" s="13"/>
      </tp>
      <tp t="s">
        <v>#N/A N/A</v>
        <stp/>
        <stp>BDP|9101736015183786899</stp>
        <tr r="F98" s="13"/>
      </tp>
      <tp t="s">
        <v>#N/A N/A</v>
        <stp/>
        <stp>BDP|1835643230038303817</stp>
        <tr r="F7" s="12"/>
        <tr r="D7" s="12"/>
      </tp>
      <tp t="s">
        <v>#N/A N/A</v>
        <stp/>
        <stp>BDP|9234321889545454334</stp>
        <tr r="L31" s="13"/>
      </tp>
      <tp t="s">
        <v>#N/A N/A</v>
        <stp/>
        <stp>BDP|6805758453276120602</stp>
        <tr r="H54" s="15"/>
      </tp>
      <tp t="s">
        <v>#N/A N/A</v>
        <stp/>
        <stp>BDP|6853003866660603448</stp>
        <tr r="K95" s="13"/>
      </tp>
      <tp t="s">
        <v>#N/A N/A</v>
        <stp/>
        <stp>BDP|2553188981017513854</stp>
        <tr r="E58" s="13"/>
      </tp>
      <tp t="s">
        <v>#N/A N/A</v>
        <stp/>
        <stp>BDP|5284025258566116252</stp>
        <tr r="F148" s="13"/>
      </tp>
      <tp t="s">
        <v>#N/A N/A</v>
        <stp/>
        <stp>BDP|1937088147494210585</stp>
        <tr r="H108" s="15"/>
      </tp>
      <tp t="s">
        <v>#N/A N/A</v>
        <stp/>
        <stp>BDP|2865554942807341002</stp>
        <tr r="L28" s="13"/>
      </tp>
      <tp t="s">
        <v>#N/A N/A</v>
        <stp/>
        <stp>BDP|8098390635559506553</stp>
        <tr r="F19" s="13"/>
      </tp>
      <tp t="s">
        <v>#N/A N/A</v>
        <stp/>
        <stp>BDP|4450239253382024595</stp>
        <tr r="L134" s="13"/>
      </tp>
      <tp t="s">
        <v>#N/A N/A</v>
        <stp/>
        <stp>BDP|3066523438195284457</stp>
        <tr r="H110" s="13"/>
      </tp>
      <tp t="s">
        <v>#N/A N/A</v>
        <stp/>
        <stp>BDP|4379569699094555846</stp>
        <tr r="E87" s="13"/>
      </tp>
      <tp t="s">
        <v>#N/A N/A</v>
        <stp/>
        <stp>BDP|9014802801950163525</stp>
        <tr r="E119" s="13"/>
      </tp>
      <tp t="s">
        <v>#N/A N/A</v>
        <stp/>
        <stp>BDP|5888662184296119994</stp>
        <tr r="H59" s="13"/>
      </tp>
      <tp t="s">
        <v>#N/A N/A</v>
        <stp/>
        <stp>BDP|3234020116114415207</stp>
        <tr r="J97" s="13"/>
      </tp>
      <tp t="s">
        <v>#N/A N/A</v>
        <stp/>
        <stp>BDP|1937282250734234611</stp>
        <tr r="H44" s="13"/>
      </tp>
      <tp t="s">
        <v>#N/A N/A</v>
        <stp/>
        <stp>BDP|5551619252796198455</stp>
        <tr r="I108" s="13"/>
      </tp>
      <tp t="s">
        <v>#N/A N/A</v>
        <stp/>
        <stp>BDP|6242649626372403468</stp>
        <tr r="L53" s="13"/>
      </tp>
      <tp t="s">
        <v>#N/A N/A</v>
        <stp/>
        <stp>BDP|1069146300681676512</stp>
        <tr r="F139" s="15"/>
      </tp>
      <tp t="s">
        <v>#N/A N/A</v>
        <stp/>
        <stp>BDP|4774547845100295147</stp>
        <tr r="H13" s="15"/>
      </tp>
      <tp t="s">
        <v>#N/A N/A</v>
        <stp/>
        <stp>BDP|7904625680884279998</stp>
        <tr r="E154" s="13"/>
        <tr r="E153" s="13"/>
      </tp>
      <tp t="s">
        <v>#N/A N/A</v>
        <stp/>
        <stp>BDP|2542343990034517853</stp>
        <tr r="F15" s="15"/>
      </tp>
      <tp t="s">
        <v>#N/A N/A</v>
        <stp/>
        <stp>BDP|9317778687744573605</stp>
        <tr r="L38" s="13"/>
      </tp>
      <tp t="s">
        <v>#N/A N/A</v>
        <stp/>
        <stp>BDP|4046796665412835324</stp>
        <tr r="H49" s="15"/>
      </tp>
      <tp t="s">
        <v>#N/A N/A</v>
        <stp/>
        <stp>BDP|9274978865442700018</stp>
        <tr r="E57" s="13"/>
      </tp>
      <tp t="s">
        <v>#N/A N/A</v>
        <stp/>
        <stp>BDP|1473910620568783651</stp>
        <tr r="H91" s="13"/>
      </tp>
      <tp t="s">
        <v>#N/A N/A</v>
        <stp/>
        <stp>BDP|1601171462361410308</stp>
        <tr r="G123" s="15"/>
      </tp>
      <tp t="s">
        <v>#N/A N/A</v>
        <stp/>
        <stp>BDP|8092042996355186040</stp>
        <tr r="E128" s="13"/>
      </tp>
      <tp t="s">
        <v>#N/A N/A</v>
        <stp/>
        <stp>BDP|8899289820295223952</stp>
        <tr r="J93" s="13"/>
      </tp>
      <tp t="s">
        <v>#N/A N/A</v>
        <stp/>
        <stp>BDP|4991556819504744068</stp>
        <tr r="F30" s="13"/>
      </tp>
      <tp t="s">
        <v>#N/A N/A</v>
        <stp/>
        <stp>BDP|8640248599576643184</stp>
        <tr r="K47" s="13"/>
      </tp>
      <tp t="s">
        <v>#N/A N/A</v>
        <stp/>
        <stp>BDP|4677708262113406256</stp>
        <tr r="I6" s="13"/>
      </tp>
      <tp t="s">
        <v>#N/A N/A</v>
        <stp/>
        <stp>BDP|2678691765080781684</stp>
        <tr r="E35" s="13"/>
      </tp>
      <tp t="s">
        <v>#N/A N/A</v>
        <stp/>
        <stp>BDP|2691624872713777442</stp>
        <tr r="L55" s="13"/>
      </tp>
      <tp t="s">
        <v>#N/A N/A</v>
        <stp/>
        <stp>BDP|1392680838511066168</stp>
        <tr r="F20" s="12"/>
        <tr r="D20" s="12"/>
      </tp>
      <tp t="s">
        <v>#N/A N/A</v>
        <stp/>
        <stp>BDP|7171395249186447202</stp>
        <tr r="F126" s="13"/>
      </tp>
      <tp t="s">
        <v>#N/A N/A</v>
        <stp/>
        <stp>BDP|7453159839926410678</stp>
        <tr r="I85" s="13"/>
      </tp>
      <tp t="s">
        <v>#N/A N/A</v>
        <stp/>
        <stp>BDP|6019588236461198446</stp>
        <tr r="I107" s="13"/>
      </tp>
      <tp t="s">
        <v>#N/A N/A</v>
        <stp/>
        <stp>BDP|9857019997296103374</stp>
        <tr r="H6" s="13"/>
      </tp>
      <tp t="s">
        <v>#N/A N/A</v>
        <stp/>
        <stp>BDP|1702325178726360667</stp>
        <tr r="F11" s="15"/>
      </tp>
      <tp t="s">
        <v>#N/A N/A</v>
        <stp/>
        <stp>BDP|8648653788027387415</stp>
        <tr r="H75" s="15"/>
      </tp>
      <tp t="s">
        <v>#N/A N/A</v>
        <stp/>
        <stp>BDP|7884311022512013157</stp>
        <tr r="I149" s="13"/>
      </tp>
      <tp t="s">
        <v>#N/A N/A</v>
        <stp/>
        <stp>BDP|1416662719320766325</stp>
        <tr r="L152" s="13"/>
      </tp>
      <tp t="s">
        <v>#N/A N/A</v>
        <stp/>
        <stp>BDP|5898507526321681666</stp>
        <tr r="G44" s="15"/>
      </tp>
      <tp t="s">
        <v>#N/A N/A</v>
        <stp/>
        <stp>BDP|4050784855281640255</stp>
        <tr r="K128" s="13"/>
      </tp>
      <tp t="s">
        <v>#N/A N/A</v>
        <stp/>
        <stp>BDP|6388538609624042270</stp>
        <tr r="H134" s="13"/>
      </tp>
      <tp t="s">
        <v>#N/A N/A</v>
        <stp/>
        <stp>BDP|8138996345175585576</stp>
        <tr r="G103" s="15"/>
      </tp>
      <tp t="s">
        <v>#N/A N/A</v>
        <stp/>
        <stp>BDP|2562696480658437179</stp>
        <tr r="K149" s="13"/>
      </tp>
      <tp t="s">
        <v>#N/A N/A</v>
        <stp/>
        <stp>BDP|9093260096174657398</stp>
        <tr r="L67" s="13"/>
      </tp>
      <tp t="s">
        <v>#N/A N/A</v>
        <stp/>
        <stp>BDP|9828412193890639115</stp>
        <tr r="F107" s="15"/>
      </tp>
      <tp t="s">
        <v>#N/A N/A</v>
        <stp/>
        <stp>BDP|9427575092685526591</stp>
        <tr r="L87" s="13"/>
      </tp>
      <tp t="s">
        <v>#N/A N/A</v>
        <stp/>
        <stp>BDP|6914547419627132078</stp>
        <tr r="J137" s="13"/>
      </tp>
      <tp t="s">
        <v>#N/A N/A</v>
        <stp/>
        <stp>BDP|1274780898438444248</stp>
        <tr r="H29" s="13"/>
      </tp>
      <tp t="s">
        <v>#N/A N/A</v>
        <stp/>
        <stp>BDP|6235853059519931755</stp>
        <tr r="F72" s="13"/>
      </tp>
      <tp t="s">
        <v>#N/A N/A</v>
        <stp/>
        <stp>BDP|2400241352663750370</stp>
        <tr r="E98" s="13"/>
      </tp>
      <tp t="s">
        <v>#N/A N/A</v>
        <stp/>
        <stp>BDP|1875514284458760198</stp>
        <tr r="G88" s="15"/>
      </tp>
      <tp t="s">
        <v>#N/A N/A</v>
        <stp/>
        <stp>BDP|4070215618497806526</stp>
        <tr r="G50" s="15"/>
      </tp>
      <tp t="s">
        <v>#N/A N/A</v>
        <stp/>
        <stp>BDP|2757312745489328933</stp>
        <tr r="L101" s="13"/>
      </tp>
      <tp t="s">
        <v>#N/A N/A</v>
        <stp/>
        <stp>BDP|7785417465959809984</stp>
        <tr r="F38" s="15"/>
      </tp>
      <tp t="s">
        <v>#N/A N/A</v>
        <stp/>
        <stp>BDP|4269757382738463626</stp>
        <tr r="H72" s="15"/>
      </tp>
      <tp t="s">
        <v>#N/A N/A</v>
        <stp/>
        <stp>BDP|5096281215747461492</stp>
        <tr r="H126" s="13"/>
      </tp>
      <tp t="s">
        <v>#N/A N/A</v>
        <stp/>
        <stp>BDP|5714223523564211441</stp>
        <tr r="J92" s="13"/>
      </tp>
      <tp t="s">
        <v>#N/A N/A</v>
        <stp/>
        <stp>BDP|8719745791166496573</stp>
        <tr r="F3" s="12"/>
        <tr r="D3" s="12"/>
      </tp>
      <tp t="s">
        <v>#N/A N/A</v>
        <stp/>
        <stp>BDP|1717028917157173221</stp>
        <tr r="L84" s="13"/>
      </tp>
      <tp t="s">
        <v>#N/A N/A</v>
        <stp/>
        <stp>BDP|3914513816050847275</stp>
        <tr r="H87" s="13"/>
      </tp>
      <tp t="s">
        <v>#N/A N/A</v>
        <stp/>
        <stp>BDP|9659686598644240753</stp>
        <tr r="F23" s="15"/>
      </tp>
      <tp t="s">
        <v>#N/A N/A</v>
        <stp/>
        <stp>BDP|7887577008105482223</stp>
        <tr r="H143" s="13"/>
      </tp>
      <tp t="s">
        <v>#N/A N/A</v>
        <stp/>
        <stp>BDP|4216854404971403814</stp>
        <tr r="I83" s="13"/>
      </tp>
      <tp t="s">
        <v>#N/A N/A</v>
        <stp/>
        <stp>BDP|1444019727301254761</stp>
        <tr r="K63" s="13"/>
      </tp>
      <tp t="s">
        <v>#N/A N/A</v>
        <stp/>
        <stp>BDP|6555631126162081562</stp>
        <tr r="J38" s="13"/>
      </tp>
      <tp t="s">
        <v>#N/A N/A</v>
        <stp/>
        <stp>BDP|6088851202872291927</stp>
        <tr r="K35" s="13"/>
      </tp>
      <tp t="s">
        <v>#N/A N/A</v>
        <stp/>
        <stp>BDP|9029603208233681995</stp>
        <tr r="G22" s="15"/>
      </tp>
      <tp t="s">
        <v>#N/A N/A</v>
        <stp/>
        <stp>BDP|6049531131910756510</stp>
        <tr r="I27" s="13"/>
      </tp>
      <tp t="s">
        <v>#N/A N/A</v>
        <stp/>
        <stp>BDP|1534300674388318861</stp>
        <tr r="J83" s="13"/>
      </tp>
      <tp t="s">
        <v>#N/A N/A</v>
        <stp/>
        <stp>BDP|5194233221179638908</stp>
        <tr r="I100" s="13"/>
      </tp>
      <tp t="s">
        <v>#N/A N/A</v>
        <stp/>
        <stp>BDP|3676192852255175469</stp>
        <tr r="E8" s="12"/>
      </tp>
      <tp t="s">
        <v>#N/A N/A</v>
        <stp/>
        <stp>BDP|1668020792499828746</stp>
        <tr r="K13" s="13"/>
      </tp>
      <tp t="s">
        <v>#N/A N/A</v>
        <stp/>
        <stp>BDP|9500783097500595147</stp>
        <tr r="G19" s="15"/>
      </tp>
      <tp t="s">
        <v>#N/A N/A</v>
        <stp/>
        <stp>BDP|2658748378547070317</stp>
        <tr r="K54" s="13"/>
      </tp>
      <tp t="s">
        <v>#N/A N/A</v>
        <stp/>
        <stp>BDP|3190644724262884316</stp>
        <tr r="J142" s="13"/>
      </tp>
      <tp t="s">
        <v>#N/A N/A</v>
        <stp/>
        <stp>BDP|3732447868657312000</stp>
        <tr r="K90" s="13"/>
      </tp>
      <tp t="s">
        <v>#N/A N/A</v>
        <stp/>
        <stp>BDP|3219986576229323275</stp>
        <tr r="G135" s="15"/>
      </tp>
      <tp t="s">
        <v>#N/A N/A</v>
        <stp/>
        <stp>BDP|7124434638675676340</stp>
        <tr r="I63" s="13"/>
      </tp>
      <tp t="s">
        <v>#N/A N/A</v>
        <stp/>
        <stp>BDP|5378896742218471742</stp>
        <tr r="F77" s="13"/>
      </tp>
      <tp t="s">
        <v>#N/A N/A</v>
        <stp/>
        <stp>BDP|6910699950254127780</stp>
        <tr r="L42" s="13"/>
      </tp>
      <tp t="s">
        <v>#N/A N/A</v>
        <stp/>
        <stp>BDP|8236136439755904989</stp>
        <tr r="L72" s="13"/>
      </tp>
      <tp t="s">
        <v>#N/A N/A</v>
        <stp/>
        <stp>BDP|5658384838860816376</stp>
        <tr r="J59" s="13"/>
      </tp>
      <tp t="s">
        <v>#N/A N/A</v>
        <stp/>
        <stp>BDP|7967082145022308799</stp>
        <tr r="F5" s="13"/>
      </tp>
      <tp t="s">
        <v>#N/A N/A</v>
        <stp/>
        <stp>BDP|1696950584570338694</stp>
        <tr r="E93" s="13"/>
      </tp>
      <tp t="s">
        <v>#N/A N/A</v>
        <stp/>
        <stp>BDP|2292986417294603866</stp>
        <tr r="F13" s="12"/>
        <tr r="D13" s="12"/>
      </tp>
      <tp t="s">
        <v>#N/A N/A</v>
        <stp/>
        <stp>BDP|4839768362694177707</stp>
        <tr r="F94" s="13"/>
      </tp>
      <tp t="s">
        <v>#N/A N/A</v>
        <stp/>
        <stp>BDP|5594149827937263792</stp>
        <tr r="F3" s="13"/>
      </tp>
      <tp t="s">
        <v>#N/A N/A</v>
        <stp/>
        <stp>BDP|8146368012648145465</stp>
        <tr r="L44" s="13"/>
      </tp>
      <tp t="s">
        <v>#N/A N/A</v>
        <stp/>
        <stp>BDP|8842735338663134912</stp>
        <tr r="E4" s="12"/>
      </tp>
      <tp t="s">
        <v>#N/A N/A</v>
        <stp/>
        <stp>BDP|1534407250964538201</stp>
        <tr r="F97" s="15"/>
      </tp>
      <tp t="s">
        <v>#N/A N/A</v>
        <stp/>
        <stp>BDP|6344223849407063185</stp>
        <tr r="I55" s="13"/>
      </tp>
      <tp t="s">
        <v>#N/A N/A</v>
        <stp/>
        <stp>BDP|6652068434804196744</stp>
        <tr r="J102" s="13"/>
      </tp>
      <tp t="s">
        <v>#N/A N/A</v>
        <stp/>
        <stp>BDP|2540057820381284732</stp>
        <tr r="G46" s="15"/>
      </tp>
      <tp t="s">
        <v>#N/A N/A</v>
        <stp/>
        <stp>BDP|3540141307326837284</stp>
        <tr r="H23" s="13"/>
      </tp>
      <tp t="s">
        <v>#N/A N/A</v>
        <stp/>
        <stp>BDP|7637233515514567636</stp>
        <tr r="I7" s="13"/>
      </tp>
      <tp t="s">
        <v>#N/A N/A</v>
        <stp/>
        <stp>BDP|7983342420550305099</stp>
        <tr r="F17" s="15"/>
      </tp>
      <tp t="s">
        <v>#N/A N/A</v>
        <stp/>
        <stp>BDP|9998538605582961829</stp>
        <tr r="E101" s="13"/>
      </tp>
      <tp t="s">
        <v>#N/A N/A</v>
        <stp/>
        <stp>BDP|4616609472062656166</stp>
        <tr r="F92" s="13"/>
      </tp>
      <tp t="s">
        <v>#N/A N/A</v>
        <stp/>
        <stp>BDP|6807491403842421624</stp>
        <tr r="F46" s="13"/>
      </tp>
      <tp t="s">
        <v>#N/A N/A</v>
        <stp/>
        <stp>BDP|2511714556841403723</stp>
        <tr r="F76" s="13"/>
      </tp>
      <tp t="s">
        <v>#N/A N/A</v>
        <stp/>
        <stp>BDP|7744653627514201132</stp>
        <tr r="E5" s="12"/>
      </tp>
      <tp t="s">
        <v>#N/A N/A</v>
        <stp/>
        <stp>BDP|7555365746122234437</stp>
        <tr r="F13" s="15"/>
      </tp>
      <tp t="s">
        <v>#N/A N/A</v>
        <stp/>
        <stp>BDP|8422224190872032729</stp>
        <tr r="E109" s="13"/>
      </tp>
      <tp t="s">
        <v>#N/A N/A</v>
        <stp/>
        <stp>BDP|2593525784749042066</stp>
        <tr r="K71" s="13"/>
      </tp>
      <tp t="s">
        <v>#N/A N/A</v>
        <stp/>
        <stp>BDP|7336763102757651147</stp>
        <tr r="F55" s="15"/>
      </tp>
      <tp t="s">
        <v>#N/A N/A</v>
        <stp/>
        <stp>BDP|6579755661975773439</stp>
        <tr r="F32" s="13"/>
      </tp>
      <tp t="s">
        <v>#N/A N/A</v>
        <stp/>
        <stp>BDP|1688203143026741688</stp>
        <tr r="F100" s="13"/>
      </tp>
      <tp t="s">
        <v>#N/A N/A</v>
        <stp/>
        <stp>BDP|7443451954936964776</stp>
        <tr r="J34" s="13"/>
      </tp>
      <tp t="s">
        <v>#N/A N/A</v>
        <stp/>
        <stp>BDP|3359873074288849333</stp>
        <tr r="I2" s="13"/>
      </tp>
      <tp t="s">
        <v>#N/A N/A</v>
        <stp/>
        <stp>BDP|1861677935864262706</stp>
        <tr r="E77" s="13"/>
      </tp>
      <tp t="s">
        <v>#N/A N/A</v>
        <stp/>
        <stp>BDP|7129738322252184792</stp>
        <tr r="K15" s="13"/>
      </tp>
      <tp t="s">
        <v>#N/A N/A</v>
        <stp/>
        <stp>BDP|6335334028114618460</stp>
        <tr r="F37" s="13"/>
      </tp>
      <tp t="s">
        <v>#N/A N/A</v>
        <stp/>
        <stp>BDP|2265373058707275466</stp>
        <tr r="H80" s="13"/>
      </tp>
      <tp t="s">
        <v>#N/A N/A</v>
        <stp/>
        <stp>BDP|9313125539789222534</stp>
        <tr r="E135" s="13"/>
      </tp>
      <tp t="s">
        <v>#N/A N/A</v>
        <stp/>
        <stp>BDP|5460595054264591626</stp>
        <tr r="J99" s="13"/>
      </tp>
      <tp t="s">
        <v>#N/A N/A</v>
        <stp/>
        <stp>BDP|4723657837053827530</stp>
        <tr r="H30" s="15"/>
      </tp>
      <tp t="s">
        <v>#N/A N/A</v>
        <stp/>
        <stp>BDP|2240686532941720100</stp>
        <tr r="E27" s="13"/>
      </tp>
      <tp t="s">
        <v>#N/A N/A</v>
        <stp/>
        <stp>BDP|1883237526920446668</stp>
        <tr r="K21" s="13"/>
      </tp>
      <tp t="s">
        <v>#N/A N/A</v>
        <stp/>
        <stp>BDP|3474380219210904634</stp>
        <tr r="K100" s="13"/>
      </tp>
      <tp t="s">
        <v>#N/A N/A</v>
        <stp/>
        <stp>BDP|1190199536437809397</stp>
        <tr r="E60" s="13"/>
      </tp>
      <tp t="s">
        <v>#N/A N/A</v>
        <stp/>
        <stp>BDP|3803182513522718684</stp>
        <tr r="H144" s="13"/>
      </tp>
      <tp t="s">
        <v>#N/A N/A</v>
        <stp/>
        <stp>BDP|4228696235305073322</stp>
        <tr r="G66" s="15"/>
      </tp>
      <tp t="s">
        <v>#N/A N/A</v>
        <stp/>
        <stp>BDP|9368139609848350766</stp>
        <tr r="J21" s="13"/>
      </tp>
      <tp t="s">
        <v>#N/A N/A</v>
        <stp/>
        <stp>BDP|3100607816244920721</stp>
        <tr r="E2" s="13"/>
      </tp>
      <tp t="s">
        <v>#N/A N/A</v>
        <stp/>
        <stp>BDP|7576767439340509429</stp>
        <tr r="L83" s="13"/>
      </tp>
      <tp t="s">
        <v>#N/A N/A</v>
        <stp/>
        <stp>BDP|3660086920217733140</stp>
        <tr r="E20" s="12"/>
      </tp>
      <tp t="s">
        <v>#N/A N/A</v>
        <stp/>
        <stp>BDP|4527604957880899077</stp>
        <tr r="K20" s="13"/>
      </tp>
      <tp t="s">
        <v>#N/A N/A</v>
        <stp/>
        <stp>BDP|7796092424944494639</stp>
        <tr r="I148" s="13"/>
      </tp>
      <tp t="s">
        <v>#N/A N/A</v>
        <stp/>
        <stp>BDP|2386822222709358624</stp>
        <tr r="F125" s="15"/>
      </tp>
      <tp t="s">
        <v>#N/A N/A</v>
        <stp/>
        <stp>BDP|7929659896947060887</stp>
        <tr r="I75" s="13"/>
      </tp>
      <tp t="s">
        <v>#N/A N/A</v>
        <stp/>
        <stp>BDP|5353311581431333826</stp>
        <tr r="E49" s="13"/>
      </tp>
      <tp t="s">
        <v>#N/A N/A</v>
        <stp/>
        <stp>BDP|2760343055491743233</stp>
        <tr r="L43" s="13"/>
      </tp>
      <tp t="s">
        <v>#N/A N/A</v>
        <stp/>
        <stp>BDP|6120761517905546269</stp>
        <tr r="I123" s="13"/>
      </tp>
      <tp t="s">
        <v>#N/A N/A</v>
        <stp/>
        <stp>BDP|8460431977778184416</stp>
        <tr r="F41" s="13"/>
      </tp>
      <tp t="s">
        <v>#N/A N/A</v>
        <stp/>
        <stp>BDP|2123826963713810880</stp>
        <tr r="J143" s="13"/>
      </tp>
      <tp t="s">
        <v>#N/A N/A</v>
        <stp/>
        <stp>BDP|1797456680828393202</stp>
        <tr r="F53" s="13"/>
      </tp>
      <tp t="s">
        <v>#N/A N/A</v>
        <stp/>
        <stp>BDP|7790319916857969581</stp>
        <tr r="G74" s="15"/>
      </tp>
      <tp t="s">
        <v>#N/A N/A</v>
        <stp/>
        <stp>BDP|5627629377012588173</stp>
        <tr r="K150" s="13"/>
      </tp>
      <tp t="s">
        <v>#N/A N/A</v>
        <stp/>
        <stp>BDP|6228713337062038751</stp>
        <tr r="F131" s="13"/>
      </tp>
      <tp t="s">
        <v>#N/A N/A</v>
        <stp/>
        <stp>BDP|5150246104194273427</stp>
        <tr r="I99" s="13"/>
      </tp>
      <tp t="s">
        <v>#N/A N/A</v>
        <stp/>
        <stp>BDP|2060294205156579181</stp>
        <tr r="L30" s="13"/>
      </tp>
      <tp t="s">
        <v>#N/A N/A</v>
        <stp/>
        <stp>BDP|7645252070233011654</stp>
        <tr r="L100" s="13"/>
      </tp>
      <tp t="s">
        <v>#N/A N/A</v>
        <stp/>
        <stp>BDP|7303272882393065901</stp>
        <tr r="H8" s="13"/>
      </tp>
      <tp t="s">
        <v>#N/A N/A</v>
        <stp/>
        <stp>BDP|5559567463661309052</stp>
        <tr r="I38" s="13"/>
      </tp>
      <tp t="s">
        <v>#N/A N/A</v>
        <stp/>
        <stp>BDP|4203336507645984584</stp>
        <tr r="J136" s="13"/>
      </tp>
      <tp t="s">
        <v>#N/A N/A</v>
        <stp/>
        <stp>BDP|4214213821262414117</stp>
        <tr r="G18" s="12"/>
      </tp>
      <tp t="s">
        <v>#N/A N/A</v>
        <stp/>
        <stp>BDP|9009020742212341840</stp>
        <tr r="L68" s="13"/>
      </tp>
      <tp t="s">
        <v>#N/A N/A</v>
        <stp/>
        <stp>BDP|2599942792295016061</stp>
        <tr r="E33" s="13"/>
      </tp>
      <tp t="s">
        <v>#N/A N/A</v>
        <stp/>
        <stp>BDP|7334208508780753294</stp>
        <tr r="I67" s="13"/>
      </tp>
      <tp t="s">
        <v>#N/A N/A</v>
        <stp/>
        <stp>BDP|2619631350980151613</stp>
        <tr r="G110" s="15"/>
      </tp>
      <tp t="s">
        <v>#N/A N/A</v>
        <stp/>
        <stp>BDP|1330260235465397268</stp>
        <tr r="F2" s="12"/>
        <tr r="E2" s="12"/>
        <tr r="D2" s="12"/>
      </tp>
      <tp t="s">
        <v>#N/A N/A</v>
        <stp/>
        <stp>BDP|6932857781486329049</stp>
        <tr r="L147" s="13"/>
      </tp>
      <tp t="s">
        <v>#N/A N/A</v>
        <stp/>
        <stp>BDP|6330281479436851503</stp>
        <tr r="I58" s="13"/>
      </tp>
      <tp t="s">
        <v>#N/A N/A</v>
        <stp/>
        <stp>BDP|3252680997658093479</stp>
        <tr r="F63" s="13"/>
      </tp>
      <tp t="s">
        <v>#N/A N/A</v>
        <stp/>
        <stp>BDP|5648419568430063758</stp>
        <tr r="J116" s="13"/>
      </tp>
      <tp t="s">
        <v>#N/A N/A</v>
        <stp/>
        <stp>BDP|8907782538259007521</stp>
        <tr r="H135" s="15"/>
      </tp>
      <tp t="s">
        <v>#N/A N/A</v>
        <stp/>
        <stp>BDP|7072067268217756625</stp>
        <tr r="G45" s="15"/>
      </tp>
      <tp t="s">
        <v>#N/A N/A</v>
        <stp/>
        <stp>BDP|2749119503965712692</stp>
        <tr r="I16" s="13"/>
      </tp>
      <tp t="s">
        <v>#N/A N/A</v>
        <stp/>
        <stp>BDP|2251679001735448184</stp>
        <tr r="I134" s="13"/>
      </tp>
      <tp t="s">
        <v>#N/A N/A</v>
        <stp/>
        <stp>BDP|5093032318104780048</stp>
        <tr r="H109" s="13"/>
      </tp>
      <tp t="s">
        <v>#N/A N/A</v>
        <stp/>
        <stp>BDP|5767858786663967652</stp>
        <tr r="L33" s="13"/>
      </tp>
      <tp t="s">
        <v>#N/A N/A</v>
        <stp/>
        <stp>BDP|1508496336672663449</stp>
        <tr r="H94" s="13"/>
      </tp>
      <tp t="s">
        <v>#N/A N/A</v>
        <stp/>
        <stp>BDP|6415174606386582181</stp>
        <tr r="G102" s="15"/>
      </tp>
      <tp t="s">
        <v>#N/A N/A</v>
        <stp/>
        <stp>BDP|7715221443121954074</stp>
        <tr r="H32" s="15"/>
      </tp>
      <tp t="s">
        <v>#N/A N/A</v>
        <stp/>
        <stp>BDP|6068198607296376147</stp>
        <tr r="G89" s="15"/>
      </tp>
      <tp t="s">
        <v>#N/A N/A</v>
        <stp/>
        <stp>BDP|8575738598786476031</stp>
        <tr r="G38" s="15"/>
      </tp>
      <tp t="s">
        <v>#N/A N/A</v>
        <stp/>
        <stp>BDP|8505509417449971529</stp>
        <tr r="F19" s="15"/>
      </tp>
      <tp t="s">
        <v>#N/A N/A</v>
        <stp/>
        <stp>BDP|1290203737311854149</stp>
        <tr r="L14" s="13"/>
      </tp>
      <tp t="s">
        <v>#N/A N/A</v>
        <stp/>
        <stp>BDP|2916532490969355773</stp>
        <tr r="G16" s="12"/>
      </tp>
      <tp t="s">
        <v>#N/A N/A</v>
        <stp/>
        <stp>BDP|2256591675434056403</stp>
        <tr r="L136" s="13"/>
      </tp>
      <tp t="s">
        <v>#N/A N/A</v>
        <stp/>
        <stp>BDP|7702708460320131699</stp>
        <tr r="H97" s="13"/>
      </tp>
      <tp t="s">
        <v>#N/A N/A</v>
        <stp/>
        <stp>BDP|5437142025794266282</stp>
        <tr r="L18" s="13"/>
      </tp>
      <tp t="s">
        <v>#N/A N/A</v>
        <stp/>
        <stp>BDP|5241654321698248989</stp>
        <tr r="F72" s="15"/>
      </tp>
      <tp t="s">
        <v>#N/A N/A</v>
        <stp/>
        <stp>BDP|5021248846204917777</stp>
        <tr r="E124" s="13"/>
      </tp>
      <tp t="s">
        <v>#N/A N/A</v>
        <stp/>
        <stp>BDP|7424592970395414056</stp>
        <tr r="F27" s="13"/>
      </tp>
      <tp t="s">
        <v>#N/A N/A</v>
        <stp/>
        <stp>BDP|7848633924084469762</stp>
        <tr r="F49" s="15"/>
      </tp>
      <tp t="s">
        <v>#N/A N/A</v>
        <stp/>
        <stp>BDP|4998384657771275366</stp>
        <tr r="L106" s="13"/>
      </tp>
      <tp t="s">
        <v>#N/A N/A</v>
        <stp/>
        <stp>BDP|3206505837712203753</stp>
        <tr r="H150" s="13"/>
      </tp>
      <tp t="s">
        <v>#N/A N/A</v>
        <stp/>
        <stp>BDP|7144356713840633521</stp>
        <tr r="F58" s="13"/>
      </tp>
      <tp t="s">
        <v>#N/A N/A</v>
        <stp/>
        <stp>BDP|7131535052903557461</stp>
        <tr r="I40" s="13"/>
        <tr r="I39" s="13"/>
      </tp>
      <tp t="s">
        <v>#N/A N/A</v>
        <stp/>
        <stp>BDP|4425700935898116834</stp>
        <tr r="K50" s="13"/>
      </tp>
      <tp t="s">
        <v>#N/A N/A</v>
        <stp/>
        <stp>BDP|2873060848510008652</stp>
        <tr r="J114" s="13"/>
      </tp>
      <tp t="s">
        <v>#N/A N/A</v>
        <stp/>
        <stp>BDP|8745811508069961979</stp>
        <tr r="K140" s="13"/>
      </tp>
      <tp t="s">
        <v>#N/A N/A</v>
        <stp/>
        <stp>BDP|3981586685826326878</stp>
        <tr r="K86" s="13"/>
      </tp>
      <tp t="s">
        <v>#N/A N/A</v>
        <stp/>
        <stp>BDP|3548532878578730991</stp>
        <tr r="F103" s="13"/>
      </tp>
      <tp t="s">
        <v>#N/A N/A</v>
        <stp/>
        <stp>BDP|7382862687623028436</stp>
        <tr r="E43" s="13"/>
      </tp>
      <tp t="s">
        <v>#N/A N/A</v>
        <stp/>
        <stp>BDP|6895951897906355080</stp>
        <tr r="I127" s="13"/>
      </tp>
      <tp t="s">
        <v>#N/A N/A</v>
        <stp/>
        <stp>BDP|7733467815992133048</stp>
        <tr r="F133" s="15"/>
      </tp>
      <tp t="s">
        <v>#N/A N/A</v>
        <stp/>
        <stp>BDP|5168560642941457576</stp>
        <tr r="F33" s="15"/>
      </tp>
      <tp t="s">
        <v>#N/A N/A</v>
        <stp/>
        <stp>BDP|2714751920893116459</stp>
        <tr r="E78" s="13"/>
      </tp>
      <tp t="s">
        <v>#N/A N/A</v>
        <stp/>
        <stp>BDP|4252489040662512698</stp>
        <tr r="G67" s="15"/>
      </tp>
      <tp t="s">
        <v>#N/A N/A</v>
        <stp/>
        <stp>BDP|6668107520066451346</stp>
        <tr r="F25" s="15"/>
      </tp>
      <tp t="s">
        <v>#N/A N/A</v>
        <stp/>
        <stp>BDP|5738613345837147056</stp>
        <tr r="E50" s="13"/>
      </tp>
      <tp t="s">
        <v>#N/A N/A</v>
        <stp/>
        <stp>BDP|1434710403502953480</stp>
        <tr r="J33" s="13"/>
      </tp>
      <tp t="s">
        <v>#N/A N/A</v>
        <stp/>
        <stp>BDP|4139406913069743819</stp>
        <tr r="F110" s="13"/>
      </tp>
      <tp t="s">
        <v>#N/A N/A</v>
        <stp/>
        <stp>BDP|1818003338916014445</stp>
        <tr r="E67" s="13"/>
      </tp>
      <tp t="s">
        <v>#N/A N/A</v>
        <stp/>
        <stp>BDP|7981879903409028696</stp>
        <tr r="H20" s="13"/>
      </tp>
      <tp t="s">
        <v>#N/A N/A</v>
        <stp/>
        <stp>BDP|2219140110701259307</stp>
        <tr r="F12" s="12"/>
        <tr r="D12" s="12"/>
      </tp>
      <tp t="s">
        <v>#N/A N/A</v>
        <stp/>
        <stp>BDP|9495118315610166955</stp>
        <tr r="G14" s="12"/>
      </tp>
      <tp t="s">
        <v>#N/A N/A</v>
        <stp/>
        <stp>BDP|6478044445262825095</stp>
        <tr r="E94" s="13"/>
      </tp>
      <tp t="s">
        <v>#N/A N/A</v>
        <stp/>
        <stp>BDP|5027828190743033774</stp>
        <tr r="F7" s="13"/>
      </tp>
      <tp t="s">
        <v>#N/A N/A</v>
        <stp/>
        <stp>BDP|5845049720094042396</stp>
        <tr r="H27" s="15"/>
      </tp>
      <tp t="s">
        <v>#N/A N/A</v>
        <stp/>
        <stp>BDP|5273896811608093507</stp>
        <tr r="E139" s="13"/>
      </tp>
      <tp t="s">
        <v>#N/A N/A</v>
        <stp/>
        <stp>BDP|8524903120321806372</stp>
        <tr r="I59" s="13"/>
      </tp>
      <tp t="s">
        <v>#N/A N/A</v>
        <stp/>
        <stp>BDP|3345371607899179889</stp>
        <tr r="I68" s="13"/>
      </tp>
      <tp t="s">
        <v>#N/A N/A</v>
        <stp/>
        <stp>BDP|3644720650109822965</stp>
        <tr r="G52" s="15"/>
      </tp>
      <tp t="s">
        <v>#N/A N/A</v>
        <stp/>
        <stp>BDP|4561646121381965025</stp>
        <tr r="J43" s="13"/>
      </tp>
      <tp t="s">
        <v>#N/A N/A</v>
        <stp/>
        <stp>BDP|9772219982314853644</stp>
        <tr r="L86" s="13"/>
      </tp>
      <tp t="s">
        <v>#N/A N/A</v>
        <stp/>
        <stp>BDP|4202111557988598994</stp>
        <tr r="G24" s="15"/>
      </tp>
      <tp t="s">
        <v>#N/A N/A</v>
        <stp/>
        <stp>BDP|3357343069150690709</stp>
        <tr r="E12" s="12"/>
      </tp>
      <tp t="s">
        <v>#N/A N/A</v>
        <stp/>
        <stp>BDP|6363765949370709420</stp>
        <tr r="H94" s="15"/>
      </tp>
      <tp t="s">
        <v>#N/A N/A</v>
        <stp/>
        <stp>BDP|5788123443352983360</stp>
        <tr r="F52" s="15"/>
      </tp>
      <tp t="s">
        <v>#N/A N/A</v>
        <stp/>
        <stp>BDP|6648668790861953902</stp>
        <tr r="G125" s="15"/>
      </tp>
      <tp t="s">
        <v>#N/A N/A</v>
        <stp/>
        <stp>BDP|1603402239976790117</stp>
        <tr r="F65" s="15"/>
      </tp>
      <tp t="s">
        <v>#N/A N/A</v>
        <stp/>
        <stp>BDP|7269626535567879446</stp>
        <tr r="H133" s="15"/>
      </tp>
      <tp t="s">
        <v>#N/A N/A</v>
        <stp/>
        <stp>BDP|4450345858090164300</stp>
        <tr r="I71" s="13"/>
      </tp>
      <tp t="s">
        <v>#N/A N/A</v>
        <stp/>
        <stp>BDP|3964902570405727974</stp>
        <tr r="G6" s="12"/>
      </tp>
      <tp t="s">
        <v>#N/A N/A</v>
        <stp/>
        <stp>BDP|6260319886465907922</stp>
        <tr r="L25" s="13"/>
      </tp>
      <tp t="s">
        <v>#N/A N/A</v>
        <stp/>
        <stp>BDP|5755463446323802704</stp>
        <tr r="H119" s="15"/>
      </tp>
      <tp t="s">
        <v>#N/A N/A</v>
        <stp/>
        <stp>BDP|4466336673734975518</stp>
        <tr r="H31" s="15"/>
      </tp>
      <tp t="s">
        <v>#N/A N/A</v>
        <stp/>
        <stp>BDP|3527300954963449795</stp>
        <tr r="H29" s="15"/>
      </tp>
      <tp t="s">
        <v>#N/A N/A</v>
        <stp/>
        <stp>BDP|6569820532669035599</stp>
        <tr r="H88" s="13"/>
      </tp>
      <tp t="s">
        <v>#N/A N/A</v>
        <stp/>
        <stp>BDP|3481083556202696500</stp>
        <tr r="K46" s="13"/>
      </tp>
      <tp t="s">
        <v>#N/A N/A</v>
        <stp/>
        <stp>BDP|6535773514777879624</stp>
        <tr r="H14" s="13"/>
      </tp>
      <tp t="s">
        <v>#N/A N/A</v>
        <stp/>
        <stp>BDP|7023296045272899289</stp>
        <tr r="G105" s="15"/>
      </tp>
      <tp t="s">
        <v>#N/A N/A</v>
        <stp/>
        <stp>BDP|3548105333967267791</stp>
        <tr r="K124" s="13"/>
      </tp>
      <tp t="s">
        <v>#N/A N/A</v>
        <stp/>
        <stp>BDP|4132455438423152106</stp>
        <tr r="K66" s="13"/>
      </tp>
      <tp t="s">
        <v>#N/A N/A</v>
        <stp/>
        <stp>BDP|6608435630757205759</stp>
        <tr r="F17" s="12"/>
        <tr r="D17" s="12"/>
      </tp>
      <tp t="s">
        <v>#N/A N/A</v>
        <stp/>
        <stp>BDP|1790987109918385171</stp>
        <tr r="E32" s="13"/>
      </tp>
      <tp t="s">
        <v>#N/A N/A</v>
        <stp/>
        <stp>BDP|9710580831287728998</stp>
        <tr r="H53" s="15"/>
      </tp>
      <tp t="s">
        <v>#N/A N/A</v>
        <stp/>
        <stp>BDP|4069362264750082024</stp>
        <tr r="K30" s="13"/>
      </tp>
      <tp t="s">
        <v>#N/A N/A</v>
        <stp/>
        <stp>BDP|1362564107205174032</stp>
        <tr r="L40" s="13"/>
        <tr r="L39" s="13"/>
      </tp>
      <tp t="s">
        <v>#N/A N/A</v>
        <stp/>
        <stp>BDP|8315998649115643146</stp>
        <tr r="H5" s="13"/>
      </tp>
      <tp t="s">
        <v>#N/A N/A</v>
        <stp/>
        <stp>BDP|3871511550615839709</stp>
        <tr r="E34" s="13"/>
      </tp>
      <tp t="s">
        <v>#N/A N/A</v>
        <stp/>
        <stp>BDP|7906380479562138085</stp>
        <tr r="E10" s="12"/>
      </tp>
      <tp t="s">
        <v>#N/A N/A</v>
        <stp/>
        <stp>BDP|6981329843075851510</stp>
        <tr r="E55" s="13"/>
      </tp>
      <tp t="s">
        <v>#N/A N/A</v>
        <stp/>
        <stp>BDP|2763049081929002231</stp>
        <tr r="F121" s="13"/>
      </tp>
      <tp t="s">
        <v>#N/A N/A</v>
        <stp/>
        <stp>BDP|7292802956723327816</stp>
        <tr r="F50" s="13"/>
      </tp>
      <tp t="s">
        <v>#N/A N/A</v>
        <stp/>
        <stp>BDP|2971275190440102895</stp>
        <tr r="H75" s="13"/>
      </tp>
      <tp t="s">
        <v>#N/A N/A</v>
        <stp/>
        <stp>BDP|6157754491701316801</stp>
        <tr r="G133" s="15"/>
      </tp>
      <tp t="s">
        <v>#N/A N/A</v>
        <stp/>
        <stp>BDP|7361349481164853993</stp>
        <tr r="K138" s="13"/>
      </tp>
      <tp t="s">
        <v>#N/A N/A</v>
        <stp/>
        <stp>BDP|1578241419846731587</stp>
        <tr r="K22" s="13"/>
      </tp>
      <tp t="s">
        <v>#N/A N/A</v>
        <stp/>
        <stp>BDP|2907796685515454968</stp>
        <tr r="E7" s="13"/>
      </tp>
      <tp t="s">
        <v>#N/A N/A</v>
        <stp/>
        <stp>BDP|2703775902842031650</stp>
        <tr r="H107" s="13"/>
      </tp>
      <tp t="s">
        <v>#N/A N/A</v>
        <stp/>
        <stp>BDP|6567816942328450355</stp>
        <tr r="F9" s="13"/>
      </tp>
      <tp t="s">
        <v>#N/A N/A</v>
        <stp/>
        <stp>BDP|5257473386981521921</stp>
        <tr r="E150" s="13"/>
      </tp>
      <tp t="s">
        <v>#N/A N/A</v>
        <stp/>
        <stp>BDP|7448243838814878344</stp>
        <tr r="F18" s="13"/>
      </tp>
      <tp t="s">
        <v>#N/A N/A</v>
        <stp/>
        <stp>BDP|6269764290049003007</stp>
        <tr r="H31" s="13"/>
      </tp>
      <tp t="s">
        <v>#N/A N/A</v>
        <stp/>
        <stp>BDP|4653088911193951731</stp>
        <tr r="F21" s="13"/>
      </tp>
      <tp t="s">
        <v>#N/A N/A</v>
        <stp/>
        <stp>BDP|2344086759387249151</stp>
        <tr r="I60" s="13"/>
      </tp>
      <tp t="s">
        <v>#N/A N/A</v>
        <stp/>
        <stp>BDP|7483908894603204684</stp>
        <tr r="H65" s="13"/>
      </tp>
      <tp t="s">
        <v>#N/A N/A</v>
        <stp/>
        <stp>BDP|2674203515693928012</stp>
        <tr r="J129" s="13"/>
      </tp>
      <tp t="s">
        <v>#N/A N/A</v>
        <stp/>
        <stp>BDP|1356450479731125173</stp>
        <tr r="F24" s="13"/>
      </tp>
      <tp t="s">
        <v>#N/A N/A</v>
        <stp/>
        <stp>BDP|6610505704484824535</stp>
        <tr r="E19" s="12"/>
      </tp>
      <tp t="s">
        <v>#N/A N/A</v>
        <stp/>
        <stp>BDP|8336186051538387676</stp>
        <tr r="E82" s="13"/>
      </tp>
      <tp t="s">
        <v>#N/A N/A</v>
        <stp/>
        <stp>BDP|9239487072659621104</stp>
        <tr r="F26" s="15"/>
      </tp>
      <tp t="s">
        <v>#N/A N/A</v>
        <stp/>
        <stp>BDP|8256913672892736694</stp>
        <tr r="K28" s="13"/>
      </tp>
      <tp t="s">
        <v>#N/A N/A</v>
        <stp/>
        <stp>BDP|1185708788464476820</stp>
        <tr r="G64" s="15"/>
      </tp>
      <tp t="s">
        <v>#N/A N/A</v>
        <stp/>
        <stp>BDP|2622432843725365594</stp>
        <tr r="H105" s="13"/>
      </tp>
      <tp t="s">
        <v>#N/A N/A</v>
        <stp/>
        <stp>BDP|6269784211454475623</stp>
        <tr r="J149" s="13"/>
      </tp>
      <tp t="s">
        <v>#N/A N/A</v>
        <stp/>
        <stp>BDP|9524871234302596217</stp>
        <tr r="I94" s="13"/>
      </tp>
      <tp t="s">
        <v>#N/A N/A</v>
        <stp/>
        <stp>BDP|3508969169046150886</stp>
        <tr r="H101" s="13"/>
      </tp>
      <tp t="s">
        <v>#N/A N/A</v>
        <stp/>
        <stp>BDP|7456704586113006916</stp>
        <tr r="K143" s="13"/>
      </tp>
      <tp t="s">
        <v>#N/A N/A</v>
        <stp/>
        <stp>BDP|6277838759958881106</stp>
        <tr r="J131" s="13"/>
      </tp>
      <tp t="s">
        <v>#N/A N/A</v>
        <stp/>
        <stp>BDP|9881776119179155476</stp>
        <tr r="F137" s="15"/>
      </tp>
      <tp t="s">
        <v>#N/A N/A</v>
        <stp/>
        <stp>BDP|1612816004503074831</stp>
        <tr r="K61" s="13"/>
      </tp>
      <tp t="s">
        <v>#N/A N/A</v>
        <stp/>
        <stp>BDP|4836249533663700490</stp>
        <tr r="H22" s="15"/>
      </tp>
      <tp t="s">
        <v>#N/A N/A</v>
        <stp/>
        <stp>BDP|3444226202731643236</stp>
        <tr r="I48" s="13"/>
      </tp>
      <tp t="s">
        <v>#N/A N/A</v>
        <stp/>
        <stp>BDP|2856699097378441742</stp>
        <tr r="I138" s="13"/>
      </tp>
      <tp t="s">
        <v>#N/A N/A</v>
        <stp/>
        <stp>BDP|8342003981574144658</stp>
        <tr r="H76" s="13"/>
      </tp>
      <tp t="s">
        <v>#N/A N/A</v>
        <stp/>
        <stp>BDP|3248703030392687730</stp>
        <tr r="H116" s="13"/>
      </tp>
      <tp t="s">
        <v>#N/A N/A</v>
        <stp/>
        <stp>BDP|4243590812723970178</stp>
        <tr r="E149" s="13"/>
      </tp>
      <tp t="s">
        <v>#N/A N/A</v>
        <stp/>
        <stp>BDP|5449323911911662467</stp>
        <tr r="K59" s="13"/>
      </tp>
      <tp t="s">
        <v>#N/A N/A</v>
        <stp/>
        <stp>BDP|1515500739276868330</stp>
        <tr r="F113" s="13"/>
      </tp>
      <tp t="s">
        <v>#N/A N/A</v>
        <stp/>
        <stp>BDP|6481243325130022414</stp>
        <tr r="E62" s="13"/>
      </tp>
      <tp t="s">
        <v>#N/A N/A</v>
        <stp/>
        <stp>BDP|9117977885348626216</stp>
        <tr r="K106" s="13"/>
      </tp>
      <tp t="s">
        <v>#N/A N/A</v>
        <stp/>
        <stp>BDP|8394443033915925897</stp>
        <tr r="J36" s="13"/>
      </tp>
      <tp t="s">
        <v>#N/A N/A</v>
        <stp/>
        <stp>BDP|4914719729160517315</stp>
        <tr r="F48" s="13"/>
      </tp>
      <tp t="s">
        <v>#N/A N/A</v>
        <stp/>
        <stp>BDP|7460587664900403699</stp>
        <tr r="E131" s="13"/>
      </tp>
      <tp t="s">
        <v>#N/A N/A</v>
        <stp/>
        <stp>BDP|1924135702412078126</stp>
        <tr r="E44" s="13"/>
      </tp>
      <tp t="s">
        <v>#N/A N/A</v>
        <stp/>
        <stp>BDP|6791095964395684672</stp>
        <tr r="J49" s="13"/>
      </tp>
      <tp t="s">
        <v>#N/A N/A</v>
        <stp/>
        <stp>BDP|3922663995196347922</stp>
        <tr r="J108" s="13"/>
      </tp>
      <tp t="s">
        <v>#N/A N/A</v>
        <stp/>
        <stp>BDP|1868979652189530701</stp>
        <tr r="H124" s="15"/>
      </tp>
      <tp t="s">
        <v>#N/A N/A</v>
        <stp/>
        <stp>BDP|6905114535455002252</stp>
        <tr r="H99" s="13"/>
      </tp>
      <tp t="s">
        <v>#N/A N/A</v>
        <stp/>
        <stp>BDP|4852892619109625761</stp>
        <tr r="G79" s="15"/>
      </tp>
      <tp t="s">
        <v>#N/A N/A</v>
        <stp/>
        <stp>BDP|3897707322065137021</stp>
        <tr r="I19" s="13"/>
      </tp>
      <tp t="s">
        <v>#N/A N/A</v>
        <stp/>
        <stp>BDP|5498707826875311686</stp>
        <tr r="E37" s="13"/>
      </tp>
      <tp t="s">
        <v>#N/A N/A</v>
        <stp/>
        <stp>BDP|8872847076424160020</stp>
        <tr r="F75" s="15"/>
      </tp>
      <tp t="s">
        <v>#N/A N/A</v>
        <stp/>
        <stp>BDP|6854232120546266303</stp>
        <tr r="G21" s="15"/>
      </tp>
      <tp t="s">
        <v>#N/A N/A</v>
        <stp/>
        <stp>BDP|4586395573412737160</stp>
        <tr r="H61" s="13"/>
      </tp>
      <tp t="s">
        <v>#N/A N/A</v>
        <stp/>
        <stp>BDP|3088490876044372737</stp>
        <tr r="J81" s="13"/>
      </tp>
      <tp t="s">
        <v>#N/A N/A</v>
        <stp/>
        <stp>BDP|4559762425690002299</stp>
        <tr r="E46" s="13"/>
      </tp>
      <tp t="s">
        <v>#N/A N/A</v>
        <stp/>
        <stp>BDP|9906886313232479198</stp>
        <tr r="J82" s="13"/>
      </tp>
      <tp t="s">
        <v>#N/A N/A</v>
        <stp/>
        <stp>BDP|4338180597439419679</stp>
        <tr r="F120" s="15"/>
      </tp>
      <tp t="s">
        <v>#N/A N/A</v>
        <stp/>
        <stp>BDP|2106735617686945131</stp>
        <tr r="K113" s="13"/>
      </tp>
      <tp t="s">
        <v>#N/A N/A</v>
        <stp/>
        <stp>BDP|7688639998513996869</stp>
        <tr r="K109" s="13"/>
      </tp>
      <tp t="s">
        <v>#N/A N/A</v>
        <stp/>
        <stp>BDP|8350533189976310089</stp>
        <tr r="K41" s="13"/>
      </tp>
      <tp t="s">
        <v>#N/A N/A</v>
        <stp/>
        <stp>BDP|4389524831750370100</stp>
        <tr r="H102" s="13"/>
      </tp>
      <tp t="s">
        <v>#N/A N/A</v>
        <stp/>
        <stp>BDP|5649803227678597443</stp>
        <tr r="G17" s="15"/>
      </tp>
      <tp t="s">
        <v>#N/A N/A</v>
        <stp/>
        <stp>BDP|6116659434900655061</stp>
        <tr r="E88" s="13"/>
      </tp>
      <tp t="s">
        <v>#N/A N/A</v>
        <stp/>
        <stp>BDP|2726032353026321246</stp>
        <tr r="G22" s="12"/>
      </tp>
      <tp t="s">
        <v>#N/A N/A</v>
        <stp/>
        <stp>BDP|6766586849346408231</stp>
        <tr r="F64" s="15"/>
      </tp>
      <tp t="s">
        <v>#N/A N/A</v>
        <stp/>
        <stp>BDP|4706705814581533076</stp>
        <tr r="I97" s="13"/>
      </tp>
      <tp t="s">
        <v>#N/A N/A</v>
        <stp/>
        <stp>BDP|4824198790386382948</stp>
        <tr r="H46" s="15"/>
      </tp>
      <tp t="s">
        <v>#N/A N/A</v>
        <stp/>
        <stp>BDP|6505440697040192812</stp>
        <tr r="L13" s="13"/>
      </tp>
      <tp t="s">
        <v>#N/A N/A</v>
        <stp/>
        <stp>BDP|8914532213216698992</stp>
        <tr r="H47" s="15"/>
      </tp>
      <tp t="s">
        <v>#N/A N/A</v>
        <stp/>
        <stp>BDP|9875754023687909810</stp>
        <tr r="F79" s="15"/>
      </tp>
      <tp t="s">
        <v>#N/A N/A</v>
        <stp/>
        <stp>BDP|6904755039848590979</stp>
        <tr r="L123" s="13"/>
      </tp>
      <tp t="s">
        <v>#N/A N/A</v>
        <stp/>
        <stp>BDP|8458774108718886440</stp>
        <tr r="K125" s="13"/>
      </tp>
      <tp t="s">
        <v>#N/A N/A</v>
        <stp/>
        <stp>BDP|7361860031237157825</stp>
        <tr r="F103" s="15"/>
      </tp>
      <tp t="s">
        <v>#N/A N/A</v>
        <stp/>
        <stp>BDP|1115004384589131334</stp>
        <tr r="F96" s="15"/>
      </tp>
      <tp t="s">
        <v>#N/A N/A</v>
        <stp/>
        <stp>BDP|2366672431203191705</stp>
        <tr r="G34" s="15"/>
      </tp>
      <tp t="s">
        <v>#N/A N/A</v>
        <stp/>
        <stp>BDP|5795301631377761152</stp>
        <tr r="F86" s="13"/>
      </tp>
      <tp t="s">
        <v>#N/A N/A</v>
        <stp/>
        <stp>BDP|5078558308841147286</stp>
        <tr r="K117" s="13"/>
      </tp>
      <tp t="s">
        <v>#N/A N/A</v>
        <stp/>
        <stp>BDP|6442535724611592335</stp>
        <tr r="E3" s="12"/>
      </tp>
      <tp t="s">
        <v>#N/A N/A</v>
        <stp/>
        <stp>BDP|74732730469572507</stp>
        <tr r="F47" s="13"/>
      </tp>
      <tp t="s">
        <v>#N/A N/A</v>
        <stp/>
        <stp>BDP|26443451999009491</stp>
        <tr r="J95" s="13"/>
      </tp>
      <tp t="s">
        <v>#N/A N/A</v>
        <stp/>
        <stp>BDP|40412197554466942</stp>
        <tr r="F104" s="13"/>
      </tp>
      <tp t="s">
        <v>#N/A N/A</v>
        <stp/>
        <stp>BDP|42544649624209716</stp>
        <tr r="J152" s="13"/>
      </tp>
      <tp t="s">
        <v>#N/A N/A</v>
        <stp/>
        <stp>BDP|27746933144359406</stp>
        <tr r="H28" s="13"/>
      </tp>
      <tp t="s">
        <v>#N/A N/A</v>
        <stp/>
        <stp>BDP|10470413913972231</stp>
        <tr r="H152" s="13"/>
      </tp>
      <tp t="s">
        <v>#N/A N/A</v>
        <stp/>
        <stp>BDP|94831990662906483</stp>
        <tr r="J112" s="13"/>
      </tp>
      <tp t="s">
        <v>#N/A N/A</v>
        <stp/>
        <stp>BDP|184251007896918159</stp>
        <tr r="L138" s="13"/>
      </tp>
      <tp t="s">
        <v>#N/A N/A</v>
        <stp/>
        <stp>BDP|577177505987816375</stp>
        <tr r="K105" s="13"/>
      </tp>
      <tp t="s">
        <v>#N/A N/A</v>
        <stp/>
        <stp>BDP|402589776957164017</stp>
        <tr r="I154" s="13"/>
        <tr r="I153" s="13"/>
      </tp>
      <tp t="s">
        <v>#N/A N/A</v>
        <stp/>
        <stp>BDP|167496470610251618</stp>
        <tr r="E59" s="13"/>
      </tp>
      <tp t="s">
        <v>#N/A N/A</v>
        <stp/>
        <stp>BDP|506293801755441292</stp>
        <tr r="K102" s="13"/>
      </tp>
      <tp t="s">
        <v>#N/A N/A</v>
        <stp/>
        <stp>BDP|745922689656013354</stp>
        <tr r="F50" s="15"/>
      </tp>
      <tp t="s">
        <v>#N/A N/A</v>
        <stp/>
        <stp>BDP|311608541322333451</stp>
        <tr r="F4" s="12"/>
        <tr r="D4" s="12"/>
      </tp>
      <tp t="s">
        <v>#N/A N/A</v>
        <stp/>
        <stp>BDP|758520350406170271</stp>
        <tr r="F10" s="15"/>
      </tp>
      <tp t="s">
        <v>#N/A N/A</v>
        <stp/>
        <stp>BDP|431568711453835067</stp>
        <tr r="F14" s="12"/>
        <tr r="D14" s="12"/>
      </tp>
      <tp t="s">
        <v>#N/A N/A</v>
        <stp/>
        <stp>BDP|974587858065016264</stp>
        <tr r="G90" s="15"/>
      </tp>
      <tp t="s">
        <v>#N/A N/A</v>
        <stp/>
        <stp>BDP|123312776960628358</stp>
        <tr r="H85" s="13"/>
      </tp>
      <tp t="s">
        <v>#N/A N/A</v>
        <stp/>
        <stp>BDP|824582917950249353</stp>
        <tr r="I65" s="13"/>
      </tp>
      <tp t="s">
        <v>#N/A N/A</v>
        <stp/>
        <stp>BDP|779209329785747303</stp>
        <tr r="J87" s="13"/>
      </tp>
      <tp t="s">
        <v>#N/A N/A</v>
        <stp/>
        <stp>BDP|867647757264848162</stp>
        <tr r="K19" s="13"/>
      </tp>
      <tp t="s">
        <v>#N/A N/A</v>
        <stp/>
        <stp>BDP|669564070751291553</stp>
        <tr r="L88" s="13"/>
      </tp>
      <tp t="s">
        <v>#N/A N/A</v>
        <stp/>
        <stp>BDP|645212847164104409</stp>
        <tr r="E141" s="13"/>
      </tp>
      <tp t="s">
        <v>#N/A N/A</v>
        <stp/>
        <stp>BDP|374295428631855071</stp>
        <tr r="I87" s="13"/>
      </tp>
      <tp t="s">
        <v>#N/A N/A</v>
        <stp/>
        <stp>BDP|793727192246812951</stp>
        <tr r="J51" s="13"/>
      </tp>
      <tp t="s">
        <v>#N/A N/A</v>
        <stp/>
        <stp>BDP|204435751868008803</stp>
        <tr r="I88" s="13"/>
      </tp>
      <tp t="s">
        <v>#N/A N/A</v>
        <stp/>
        <stp>BDP|689337417054756749</stp>
        <tr r="K96" s="13"/>
      </tp>
      <tp t="s">
        <v>#N/A N/A</v>
        <stp/>
        <stp>BDP|178904389064225490</stp>
        <tr r="L74" s="13"/>
      </tp>
      <tp t="s">
        <v>#N/A N/A</v>
        <stp/>
        <stp>BDP|589988396291503171</stp>
        <tr r="F4" s="13"/>
      </tp>
      <tp t="s">
        <v>#N/A N/A</v>
        <stp/>
        <stp>BDP|371697638244193162</stp>
        <tr r="J55" s="13"/>
      </tp>
      <tp t="s">
        <v>#N/A N/A</v>
        <stp/>
        <stp>BDP|130885916868808128</stp>
        <tr r="F23" s="13"/>
      </tp>
      <tp t="s">
        <v>#N/A N/A</v>
        <stp/>
        <stp>BDP|320682712625854187</stp>
        <tr r="H101" s="15"/>
      </tp>
      <tp t="s">
        <v>#N/A N/A</v>
        <stp/>
        <stp>BDP|600992058949461699</stp>
        <tr r="L54" s="13"/>
      </tp>
      <tp t="s">
        <v>#N/A N/A</v>
        <stp/>
        <stp>BDP|792714428341162606</stp>
        <tr r="F88" s="15"/>
      </tp>
      <tp t="s">
        <v>#N/A N/A</v>
        <stp/>
        <stp>BDP|925260672085531217</stp>
        <tr r="F91" s="15"/>
      </tp>
      <tp t="s">
        <v>#N/A N/A</v>
        <stp/>
        <stp>BDP|127967268509171450</stp>
        <tr r="J110" s="13"/>
      </tp>
      <tp t="s">
        <v>#N/A N/A</v>
        <stp/>
        <stp>BDP|937485975120767184</stp>
        <tr r="E29" s="13"/>
      </tp>
      <tp t="s">
        <v>#N/A N/A</v>
        <stp/>
        <stp>BDP|267514157228793595</stp>
        <tr r="G15" s="12"/>
      </tp>
      <tp t="s">
        <v>#N/A N/A</v>
        <stp/>
        <stp>BDP|283935776586994545</stp>
        <tr r="L20" s="13"/>
      </tp>
      <tp t="s">
        <v>#N/A N/A</v>
        <stp/>
        <stp>BDP|799955245683614352</stp>
        <tr r="E13" s="13"/>
      </tp>
      <tp t="s">
        <v>#N/A N/A</v>
        <stp/>
        <stp>BDP|134561387278453855</stp>
        <tr r="F64" s="13"/>
      </tp>
      <tp t="s">
        <v>#N/A N/A</v>
        <stp/>
        <stp>BDP|901260321128283412</stp>
        <tr r="J71" s="13"/>
      </tp>
      <tp t="s">
        <v>#N/A N/A</v>
        <stp/>
        <stp>BDP|753809313983964604</stp>
        <tr r="I66" s="13"/>
      </tp>
      <tp t="s">
        <v>#N/A N/A</v>
        <stp/>
        <stp>BDP|824320704395742950</stp>
        <tr r="L41" s="13"/>
      </tp>
      <tp t="s">
        <v>#N/A N/A</v>
        <stp/>
        <stp>BDP|218708768168335632</stp>
        <tr r="E142" s="13"/>
      </tp>
      <tp t="s">
        <v>#N/A N/A</v>
        <stp/>
        <stp>BDP|660731574459351678</stp>
        <tr r="E61" s="13"/>
      </tp>
      <tp t="s">
        <v>#N/A N/A</v>
        <stp/>
        <stp>BDP|534975060438736804</stp>
        <tr r="J44" s="13"/>
      </tp>
      <tp t="s">
        <v>#N/A N/A</v>
        <stp/>
        <stp>BDP|859168829059726565</stp>
        <tr r="H123" s="15"/>
      </tp>
      <tp t="s">
        <v>#N/A N/A</v>
        <stp/>
        <stp>BDP|547025582052312545</stp>
        <tr r="I92" s="13"/>
      </tp>
      <tp t="s">
        <v>#N/A N/A</v>
        <stp/>
        <stp>BDP|110975845717048501</stp>
        <tr r="F73" s="13"/>
      </tp>
      <tp t="s">
        <v>#N/A N/A</v>
        <stp/>
        <stp>BDP|908534527008548149</stp>
        <tr r="L45" s="13"/>
      </tp>
      <tp t="s">
        <v>#N/A N/A</v>
        <stp/>
        <stp>BDP|699195104589757615</stp>
        <tr r="J139" s="13"/>
      </tp>
      <tp t="s">
        <v>#N/A N/A</v>
        <stp/>
        <stp>BDP|820112084217739030</stp>
        <tr r="K6" s="13"/>
      </tp>
      <tp t="s">
        <v>#N/A N/A</v>
        <stp/>
        <stp>BDP|524719363887969856</stp>
        <tr r="L5" s="13"/>
      </tp>
      <tp t="s">
        <v>#N/A N/A</v>
        <stp/>
        <stp>BDP|877229609398268455</stp>
        <tr r="E105" s="13"/>
      </tp>
      <tp t="s">
        <v>#N/A N/A</v>
        <stp/>
        <stp>BDP|959320760769003572</stp>
        <tr r="H44" s="15"/>
      </tp>
      <tp t="s">
        <v>#N/A N/A</v>
        <stp/>
        <stp>BDP|628870335786931420</stp>
        <tr r="I36" s="13"/>
      </tp>
      <tp t="s">
        <v>#N/A N/A</v>
        <stp/>
        <stp>BDP|612651896246700066</stp>
        <tr r="L15" s="13"/>
      </tp>
      <tp t="s">
        <v>#N/A N/A</v>
        <stp/>
        <stp>BDP|260547949378582122</stp>
        <tr r="F104" s="15"/>
      </tp>
      <tp t="s">
        <v>#N/A N/A</v>
        <stp/>
        <stp>BDP|954004356359352463</stp>
        <tr r="I35" s="13"/>
      </tp>
      <tp t="s">
        <v>#N/A N/A</v>
        <stp/>
        <stp>BDP|448684033734229970</stp>
        <tr r="F49" s="13"/>
      </tp>
      <tp t="s">
        <v>#N/A N/A</v>
        <stp/>
        <stp>BDP|550244371929604465</stp>
        <tr r="G96" s="15"/>
      </tp>
      <tp t="s">
        <v>#N/A N/A</v>
        <stp/>
        <stp>BDP|238198762827974831</stp>
        <tr r="E80" s="13"/>
      </tp>
      <tp t="s">
        <v>#N/A N/A</v>
        <stp/>
        <stp>BDP|580312868957594952</stp>
        <tr r="F87" s="15"/>
      </tp>
      <tp t="s">
        <v>#N/A N/A</v>
        <stp/>
        <stp>BDP|283257186197972668</stp>
        <tr r="F83" s="15"/>
      </tp>
      <tp t="s">
        <v>#N/A N/A</v>
        <stp/>
        <stp>BDP|822427057328039220</stp>
        <tr r="J60" s="13"/>
      </tp>
      <tp t="s">
        <v>#N/A N/A</v>
        <stp/>
        <stp>BDP|511972167287487390</stp>
        <tr r="F66" s="15"/>
      </tp>
      <tp t="s">
        <v>#N/A N/A</v>
        <stp/>
        <stp>BDP|330447290274285384</stp>
        <tr r="H81" s="13"/>
      </tp>
      <tp t="s">
        <v>#N/A N/A</v>
        <stp/>
        <stp>BDP|685926766291283424</stp>
        <tr r="G37" s="15"/>
      </tp>
      <tp t="s">
        <v>#N/A N/A</v>
        <stp/>
        <stp>BDP|675854308686903404</stp>
        <tr r="E71" s="1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508551</xdr:colOff>
      <xdr:row>47</xdr:row>
      <xdr:rowOff>99391</xdr:rowOff>
    </xdr:from>
    <xdr:to>
      <xdr:col>30</xdr:col>
      <xdr:colOff>9291</xdr:colOff>
      <xdr:row>65</xdr:row>
      <xdr:rowOff>172279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6BACEE-E2B6-467D-8E57-EE056EEBB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67926" y="9052891"/>
          <a:ext cx="6206340" cy="35018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508551</xdr:colOff>
      <xdr:row>47</xdr:row>
      <xdr:rowOff>99391</xdr:rowOff>
    </xdr:from>
    <xdr:to>
      <xdr:col>30</xdr:col>
      <xdr:colOff>9291</xdr:colOff>
      <xdr:row>65</xdr:row>
      <xdr:rowOff>172279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6212D-9CF4-D25E-79B4-CE3B7056E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11899" y="7909891"/>
          <a:ext cx="6242783" cy="35018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424C-496B-467C-88EF-501C06978968}">
  <sheetPr codeName="Sheet1"/>
  <dimension ref="A1:A2"/>
  <sheetViews>
    <sheetView showGridLines="0" workbookViewId="0">
      <selection activeCell="A2" sqref="A2"/>
    </sheetView>
  </sheetViews>
  <sheetFormatPr defaultRowHeight="14.5" x14ac:dyDescent="0.35"/>
  <cols>
    <col min="1" max="1" width="49.81640625" customWidth="1"/>
  </cols>
  <sheetData>
    <row r="1" spans="1:1" ht="15.5" x14ac:dyDescent="0.35">
      <c r="A1" s="4" t="s">
        <v>827</v>
      </c>
    </row>
    <row r="2" spans="1:1" ht="28.5" x14ac:dyDescent="0.65">
      <c r="A2" s="5">
        <f ca="1">TODAY()</f>
        <v>45494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FC6B-9537-4949-BED2-EC220BAF190D}">
  <sheetPr codeName="Sheet2"/>
  <dimension ref="A1:M155"/>
  <sheetViews>
    <sheetView zoomScaleNormal="100" workbookViewId="0">
      <pane ySplit="1" topLeftCell="A8" activePane="bottomLeft" state="frozen"/>
      <selection pane="bottomLeft" activeCell="C5" sqref="C5"/>
    </sheetView>
  </sheetViews>
  <sheetFormatPr defaultRowHeight="14.5" x14ac:dyDescent="0.35"/>
  <cols>
    <col min="1" max="1" width="13.453125" bestFit="1" customWidth="1"/>
    <col min="2" max="2" width="17.54296875" bestFit="1" customWidth="1"/>
    <col min="3" max="3" width="46" bestFit="1" customWidth="1"/>
    <col min="4" max="4" width="23.1796875" bestFit="1" customWidth="1"/>
    <col min="5" max="5" width="22.54296875" bestFit="1" customWidth="1"/>
    <col min="6" max="6" width="20.81640625" bestFit="1" customWidth="1"/>
    <col min="7" max="7" width="37.54296875" bestFit="1" customWidth="1"/>
    <col min="8" max="11" width="22.54296875" customWidth="1"/>
    <col min="12" max="12" width="22.54296875" bestFit="1" customWidth="1"/>
    <col min="13" max="13" width="15.1796875" bestFit="1" customWidth="1"/>
  </cols>
  <sheetData>
    <row r="1" spans="1:13" s="19" customFormat="1" x14ac:dyDescent="0.35">
      <c r="A1" s="17" t="s">
        <v>0</v>
      </c>
      <c r="B1" s="17" t="s">
        <v>1</v>
      </c>
      <c r="C1" s="17" t="s">
        <v>900</v>
      </c>
      <c r="D1" s="17" t="s">
        <v>2</v>
      </c>
      <c r="E1" s="17" t="s">
        <v>824</v>
      </c>
      <c r="F1" s="17" t="s">
        <v>823</v>
      </c>
      <c r="G1" s="17" t="s">
        <v>826</v>
      </c>
      <c r="H1" s="17" t="s">
        <v>834</v>
      </c>
      <c r="I1" s="17" t="s">
        <v>840</v>
      </c>
      <c r="J1" s="17" t="s">
        <v>841</v>
      </c>
      <c r="K1" s="17" t="s">
        <v>959</v>
      </c>
      <c r="L1" s="17" t="s">
        <v>832</v>
      </c>
      <c r="M1" s="18" t="s">
        <v>937</v>
      </c>
    </row>
    <row r="2" spans="1:13" x14ac:dyDescent="0.35">
      <c r="A2" t="s">
        <v>784</v>
      </c>
      <c r="B2" t="s">
        <v>785</v>
      </c>
      <c r="C2" t="s">
        <v>786</v>
      </c>
      <c r="D2" t="s">
        <v>787</v>
      </c>
      <c r="E2" t="str" cm="1">
        <f t="array" aca="1" ref="E2" ca="1">_xll.BDP($B2,"BDVD_PROJ_12M_YLD","SETTLE_DT"&amp;TEXT(report_date+1,"yyyy-mm-dd"))</f>
        <v>#N/A Connection</v>
      </c>
      <c r="F2" t="str" cm="1">
        <f t="array" aca="1" ref="F2" ca="1">_xll.BDP($B2,"BEST_PE_NXT_YR","SETTLE_DT"&amp;TEXT(report_date+1,"yyyy-mm-dd"))</f>
        <v>#N/A Connection</v>
      </c>
      <c r="H2" t="str" cm="1">
        <f t="array" aca="1" ref="H2" ca="1">_xll.BDP($B2,"ADJUSTED_PREV_LAST_PRICE","EQY_FUND_CRNCY=ZAR","SETTLE_DT"&amp;TEXT(report_date+1,"yyyy-mm-dd"))</f>
        <v>#N/A Connection</v>
      </c>
      <c r="I2" t="str" cm="1">
        <f t="array" aca="1" ref="I2" ca="1">_xll.BDP($B2,"PREV_BUS_TRR_MTD","EQY_FUND_CRNCY=ZAR","SETTLE_DT"&amp;TEXT(report_date+1,"yyyy-mm-dd"))</f>
        <v>#N/A Connection</v>
      </c>
      <c r="J2" t="str" cm="1">
        <f t="array" aca="1" ref="J2" ca="1">_xll.BDP($B2,"PREV_BUS_TRR_YTD","EQY_FUND_CRNCY=ZAR","SETTLE_DT"&amp;TEXT(report_date+1,"yyyy-mm-dd"))</f>
        <v>#N/A Connection</v>
      </c>
      <c r="K2" t="str" cm="1">
        <f t="array" aca="1" ref="K2" ca="1">_xll.BDP($B2,"PREV_BUS_TRR_1YR","EQY_FUND_CRNCY=ZAR","SETTLE_DT"&amp;TEXT(report_date+1,"yyyy-mm-dd"))</f>
        <v>#N/A Connection</v>
      </c>
      <c r="L2" t="str" cm="1">
        <f t="array" aca="1" ref="L2" ca="1">_xll.BDP($B2,"CUR_MKT_CAP","EQY_FUND_CRNCY=ZAR","SETTLE_DT"&amp;TEXT(report_date+1,"yyyy-mm-dd"))</f>
        <v>#N/A Connection</v>
      </c>
      <c r="M2" t="str">
        <f ca="1">IF(OR(ISBLANK($L2), $L2="", LEFT($L2,1)="#"), "",
  IF(ISNUMBER($L2),
    IF($L2&gt;15000000000, 20,
      IF(AND($L2&gt;=2000000000, $L2&lt;=20000000000), 10,
        IF($L2&lt;2000000000, 5,
          ""))),
    ""))</f>
        <v/>
      </c>
    </row>
    <row r="3" spans="1:13" x14ac:dyDescent="0.35">
      <c r="A3" t="s">
        <v>788</v>
      </c>
      <c r="B3" t="s">
        <v>789</v>
      </c>
      <c r="C3" t="s">
        <v>790</v>
      </c>
      <c r="D3" t="s">
        <v>787</v>
      </c>
      <c r="E3" t="str" cm="1">
        <f t="array" aca="1" ref="E3" ca="1">_xll.BDP($B3,"BDVD_PROJ_12M_YLD","SETTLE_DT"&amp;TEXT(report_date+1,"yyyy-mm-dd"))</f>
        <v>#N/A Connection</v>
      </c>
      <c r="F3" t="str" cm="1">
        <f t="array" aca="1" ref="F3" ca="1">_xll.BDP($B3,"BEST_PE_NXT_YR","SETTLE_DT"&amp;TEXT(report_date+1,"yyyy-mm-dd"))</f>
        <v>#N/A Connection</v>
      </c>
      <c r="H3" t="str" cm="1">
        <f t="array" aca="1" ref="H3" ca="1">_xll.BDP($B3,"ADJUSTED_PREV_LAST_PRICE","EQY_FUND_CRNCY=ZAR","SETTLE_DT"&amp;TEXT(report_date+1,"yyyy-mm-dd"))</f>
        <v>#N/A Connection</v>
      </c>
      <c r="I3" t="str" cm="1">
        <f t="array" aca="1" ref="I3" ca="1">_xll.BDP($B3,"PREV_BUS_TRR_MTD","EQY_FUND_CRNCY=ZAR","SETTLE_DT"&amp;TEXT(report_date+1,"yyyy-mm-dd"))</f>
        <v>#N/A Connection</v>
      </c>
      <c r="J3" t="str" cm="1">
        <f t="array" aca="1" ref="J3" ca="1">_xll.BDP($B3,"PREV_BUS_TRR_YTD","EQY_FUND_CRNCY=ZAR","SETTLE_DT"&amp;TEXT(report_date+1,"yyyy-mm-dd"))</f>
        <v>#N/A Connection</v>
      </c>
      <c r="K3" t="str" cm="1">
        <f t="array" aca="1" ref="K3" ca="1">_xll.BDP($B3,"PREV_BUS_TRR_1YR","EQY_FUND_CRNCY=ZAR","SETTLE_DT"&amp;TEXT(report_date+1,"yyyy-mm-dd"))</f>
        <v>#N/A Connection</v>
      </c>
      <c r="L3" t="str" cm="1">
        <f t="array" aca="1" ref="L3" ca="1">_xll.BDP($B3,"CUR_MKT_CAP","EQY_FUND_CRNCY=ZAR","SETTLE_DT"&amp;TEXT(report_date+1,"yyyy-mm-dd"))</f>
        <v>#N/A Connection</v>
      </c>
      <c r="M3" t="str">
        <f t="shared" ref="M3:M66" ca="1" si="0">IF(OR(ISBLANK($L3), $L3="", LEFT($L3,1)="#"), "",
  IF(ISNUMBER($L3),
    IF($L3&gt;15000000000, 20,
      IF(AND($L3&gt;=2000000000, $L3&lt;=20000000000), 10,
        IF($L3&lt;2000000000, 5,
          ""))),
    ""))</f>
        <v/>
      </c>
    </row>
    <row r="4" spans="1:13" x14ac:dyDescent="0.35">
      <c r="A4" t="s">
        <v>791</v>
      </c>
      <c r="B4" t="s">
        <v>792</v>
      </c>
      <c r="C4" t="s">
        <v>793</v>
      </c>
      <c r="D4" t="s">
        <v>787</v>
      </c>
      <c r="E4" t="str" cm="1">
        <f t="array" aca="1" ref="E4" ca="1">_xll.BDP($B4,"BDVD_PROJ_12M_YLD","SETTLE_DT"&amp;TEXT(report_date+1,"yyyy-mm-dd"))</f>
        <v>#N/A Connection</v>
      </c>
      <c r="F4" t="str" cm="1">
        <f t="array" aca="1" ref="F4" ca="1">_xll.BDP($B4,"BEST_PE_NXT_YR","SETTLE_DT"&amp;TEXT(report_date+1,"yyyy-mm-dd"))</f>
        <v>#N/A Connection</v>
      </c>
      <c r="H4" t="str" cm="1">
        <f t="array" aca="1" ref="H4" ca="1">_xll.BDP($B4,"ADJUSTED_PREV_LAST_PRICE","EQY_FUND_CRNCY=ZAR","SETTLE_DT"&amp;TEXT(report_date+1,"yyyy-mm-dd"))</f>
        <v>#N/A Connection</v>
      </c>
      <c r="I4" t="str" cm="1">
        <f t="array" aca="1" ref="I4" ca="1">_xll.BDP($B4,"PREV_BUS_TRR_MTD","EQY_FUND_CRNCY=ZAR","SETTLE_DT"&amp;TEXT(report_date+1,"yyyy-mm-dd"))</f>
        <v>#N/A Connection</v>
      </c>
      <c r="J4" t="str" cm="1">
        <f t="array" aca="1" ref="J4" ca="1">_xll.BDP($B4,"PREV_BUS_TRR_YTD","EQY_FUND_CRNCY=ZAR","SETTLE_DT"&amp;TEXT(report_date+1,"yyyy-mm-dd"))</f>
        <v>#N/A Connection</v>
      </c>
      <c r="K4" t="str" cm="1">
        <f t="array" aca="1" ref="K4" ca="1">_xll.BDP($B4,"PREV_BUS_TRR_1YR","EQY_FUND_CRNCY=ZAR","SETTLE_DT"&amp;TEXT(report_date+1,"yyyy-mm-dd"))</f>
        <v>#N/A Connection</v>
      </c>
      <c r="L4" t="str" cm="1">
        <f t="array" aca="1" ref="L4" ca="1">_xll.BDP($B4,"CUR_MKT_CAP","EQY_FUND_CRNCY=ZAR","SETTLE_DT"&amp;TEXT(report_date+1,"yyyy-mm-dd"))</f>
        <v>#N/A Connection</v>
      </c>
      <c r="M4" t="str">
        <f t="shared" ca="1" si="0"/>
        <v/>
      </c>
    </row>
    <row r="5" spans="1:13" x14ac:dyDescent="0.35">
      <c r="A5" t="s">
        <v>794</v>
      </c>
      <c r="B5" t="s">
        <v>795</v>
      </c>
      <c r="C5" t="s">
        <v>796</v>
      </c>
      <c r="D5" t="s">
        <v>787</v>
      </c>
      <c r="E5" t="str" cm="1">
        <f t="array" aca="1" ref="E5" ca="1">_xll.BDP($B5,"BDVD_PROJ_12M_YLD","SETTLE_DT"&amp;TEXT(report_date+1,"yyyy-mm-dd"))</f>
        <v>#N/A Connection</v>
      </c>
      <c r="F5" t="str" cm="1">
        <f t="array" aca="1" ref="F5" ca="1">_xll.BDP($B5,"BEST_PE_NXT_YR","SETTLE_DT"&amp;TEXT(report_date+1,"yyyy-mm-dd"))</f>
        <v>#N/A Connection</v>
      </c>
      <c r="H5" t="str" cm="1">
        <f t="array" aca="1" ref="H5" ca="1">_xll.BDP($B5,"ADJUSTED_PREV_LAST_PRICE","EQY_FUND_CRNCY=ZAR","SETTLE_DT"&amp;TEXT(report_date+1,"yyyy-mm-dd"))</f>
        <v>#N/A Connection</v>
      </c>
      <c r="I5" t="str" cm="1">
        <f t="array" aca="1" ref="I5" ca="1">_xll.BDP($B5,"PREV_BUS_TRR_MTD","EQY_FUND_CRNCY=ZAR","SETTLE_DT"&amp;TEXT(report_date+1,"yyyy-mm-dd"))</f>
        <v>#N/A Connection</v>
      </c>
      <c r="J5" t="str" cm="1">
        <f t="array" aca="1" ref="J5" ca="1">_xll.BDP($B5,"PREV_BUS_TRR_YTD","EQY_FUND_CRNCY=ZAR","SETTLE_DT"&amp;TEXT(report_date+1,"yyyy-mm-dd"))</f>
        <v>#N/A Connection</v>
      </c>
      <c r="K5" t="str" cm="1">
        <f t="array" aca="1" ref="K5" ca="1">_xll.BDP($B5,"PREV_BUS_TRR_1YR","EQY_FUND_CRNCY=ZAR","SETTLE_DT"&amp;TEXT(report_date+1,"yyyy-mm-dd"))</f>
        <v>#N/A Connection</v>
      </c>
      <c r="L5" t="str" cm="1">
        <f t="array" aca="1" ref="L5" ca="1">_xll.BDP($B5,"CUR_MKT_CAP","EQY_FUND_CRNCY=ZAR","SETTLE_DT"&amp;TEXT(report_date+1,"yyyy-mm-dd"))</f>
        <v>#N/A Connection</v>
      </c>
      <c r="M5" t="str">
        <f t="shared" ca="1" si="0"/>
        <v/>
      </c>
    </row>
    <row r="6" spans="1:13" x14ac:dyDescent="0.35">
      <c r="A6" t="s">
        <v>797</v>
      </c>
      <c r="B6" t="s">
        <v>828</v>
      </c>
      <c r="C6" t="s">
        <v>798</v>
      </c>
      <c r="D6" t="s">
        <v>787</v>
      </c>
      <c r="E6" t="str" cm="1">
        <f t="array" aca="1" ref="E6" ca="1">_xll.BDP($B6,"BDVD_PROJ_12M_YLD","SETTLE_DT"&amp;TEXT(report_date+1,"yyyy-mm-dd"))</f>
        <v>#N/A Connection</v>
      </c>
      <c r="F6" t="str" cm="1">
        <f t="array" aca="1" ref="F6" ca="1">_xll.BDP($B6,"BEST_PE_NXT_YR","SETTLE_DT"&amp;TEXT(report_date+1,"yyyy-mm-dd"))</f>
        <v>#N/A Connection</v>
      </c>
      <c r="H6" t="str" cm="1">
        <f t="array" aca="1" ref="H6" ca="1">_xll.BDP($B6,"ADJUSTED_PREV_LAST_PRICE","EQY_FUND_CRNCY=ZAR","SETTLE_DT"&amp;TEXT(report_date+1,"yyyy-mm-dd"))</f>
        <v>#N/A Connection</v>
      </c>
      <c r="I6" t="str" cm="1">
        <f t="array" aca="1" ref="I6" ca="1">_xll.BDP($B6,"PREV_BUS_TRR_MTD","EQY_FUND_CRNCY=ZAR","SETTLE_DT"&amp;TEXT(report_date+1,"yyyy-mm-dd"))</f>
        <v>#N/A Connection</v>
      </c>
      <c r="J6" t="str" cm="1">
        <f t="array" aca="1" ref="J6" ca="1">_xll.BDP($B6,"PREV_BUS_TRR_YTD","EQY_FUND_CRNCY=ZAR","SETTLE_DT"&amp;TEXT(report_date+1,"yyyy-mm-dd"))</f>
        <v>#N/A Connection</v>
      </c>
      <c r="K6" t="str" cm="1">
        <f t="array" aca="1" ref="K6" ca="1">_xll.BDP($B6,"PREV_BUS_TRR_1YR","EQY_FUND_CRNCY=ZAR","SETTLE_DT"&amp;TEXT(report_date+1,"yyyy-mm-dd"))</f>
        <v>#N/A Connection</v>
      </c>
      <c r="L6" t="str" cm="1">
        <f t="array" aca="1" ref="L6" ca="1">_xll.BDP($B6,"CUR_MKT_CAP","EQY_FUND_CRNCY=ZAR","SETTLE_DT"&amp;TEXT(report_date+1,"yyyy-mm-dd"))</f>
        <v>#N/A Connection</v>
      </c>
      <c r="M6" t="str">
        <f t="shared" ca="1" si="0"/>
        <v/>
      </c>
    </row>
    <row r="7" spans="1:13" x14ac:dyDescent="0.35">
      <c r="A7" t="s">
        <v>799</v>
      </c>
      <c r="B7" t="s">
        <v>800</v>
      </c>
      <c r="C7" t="s">
        <v>801</v>
      </c>
      <c r="D7" t="s">
        <v>787</v>
      </c>
      <c r="E7" t="str" cm="1">
        <f t="array" aca="1" ref="E7" ca="1">_xll.BDP($B7,"BDVD_PROJ_12M_YLD","SETTLE_DT"&amp;TEXT(report_date+1,"yyyy-mm-dd"))</f>
        <v>#N/A Connection</v>
      </c>
      <c r="F7" t="str" cm="1">
        <f t="array" aca="1" ref="F7" ca="1">_xll.BDP($B7,"BEST_PE_NXT_YR","SETTLE_DT"&amp;TEXT(report_date+1,"yyyy-mm-dd"))</f>
        <v>#N/A Connection</v>
      </c>
      <c r="H7" t="str" cm="1">
        <f t="array" aca="1" ref="H7" ca="1">_xll.BDP($B7,"ADJUSTED_PREV_LAST_PRICE","EQY_FUND_CRNCY=ZAR","SETTLE_DT"&amp;TEXT(report_date+1,"yyyy-mm-dd"))</f>
        <v>#N/A Connection</v>
      </c>
      <c r="I7" t="str" cm="1">
        <f t="array" aca="1" ref="I7" ca="1">_xll.BDP($B7,"PREV_BUS_TRR_MTD","EQY_FUND_CRNCY=ZAR","SETTLE_DT"&amp;TEXT(report_date+1,"yyyy-mm-dd"))</f>
        <v>#N/A Connection</v>
      </c>
      <c r="J7" t="str" cm="1">
        <f t="array" aca="1" ref="J7" ca="1">_xll.BDP($B7,"PREV_BUS_TRR_YTD","EQY_FUND_CRNCY=ZAR","SETTLE_DT"&amp;TEXT(report_date+1,"yyyy-mm-dd"))</f>
        <v>#N/A Connection</v>
      </c>
      <c r="K7" t="str" cm="1">
        <f t="array" aca="1" ref="K7" ca="1">_xll.BDP($B7,"PREV_BUS_TRR_1YR","EQY_FUND_CRNCY=ZAR","SETTLE_DT"&amp;TEXT(report_date+1,"yyyy-mm-dd"))</f>
        <v>#N/A Connection</v>
      </c>
      <c r="L7" t="str" cm="1">
        <f t="array" aca="1" ref="L7" ca="1">_xll.BDP($B7,"CUR_MKT_CAP","EQY_FUND_CRNCY=ZAR","SETTLE_DT"&amp;TEXT(report_date+1,"yyyy-mm-dd"))</f>
        <v>#N/A Connection</v>
      </c>
      <c r="M7" t="str">
        <f t="shared" ca="1" si="0"/>
        <v/>
      </c>
    </row>
    <row r="8" spans="1:13" x14ac:dyDescent="0.35">
      <c r="A8" t="s">
        <v>802</v>
      </c>
      <c r="B8" t="s">
        <v>803</v>
      </c>
      <c r="C8" t="s">
        <v>804</v>
      </c>
      <c r="D8" t="s">
        <v>787</v>
      </c>
      <c r="E8" t="str" cm="1">
        <f t="array" aca="1" ref="E8" ca="1">_xll.BDP($B8,"BDVD_PROJ_12M_YLD","SETTLE_DT"&amp;TEXT(report_date+1,"yyyy-mm-dd"))</f>
        <v>#N/A Connection</v>
      </c>
      <c r="F8" t="str" cm="1">
        <f t="array" aca="1" ref="F8" ca="1">_xll.BDP($B8,"BEST_PE_NXT_YR","SETTLE_DT"&amp;TEXT(report_date+1,"yyyy-mm-dd"))</f>
        <v>#N/A Connection</v>
      </c>
      <c r="H8" t="str" cm="1">
        <f t="array" aca="1" ref="H8" ca="1">_xll.BDP($B8,"ADJUSTED_PREV_LAST_PRICE","EQY_FUND_CRNCY=ZAR","SETTLE_DT"&amp;TEXT(report_date+1,"yyyy-mm-dd"))</f>
        <v>#N/A Connection</v>
      </c>
      <c r="I8" t="str" cm="1">
        <f t="array" aca="1" ref="I8" ca="1">_xll.BDP($B8,"PREV_BUS_TRR_MTD","EQY_FUND_CRNCY=ZAR","SETTLE_DT"&amp;TEXT(report_date+1,"yyyy-mm-dd"))</f>
        <v>#N/A Connection</v>
      </c>
      <c r="J8" t="str" cm="1">
        <f t="array" aca="1" ref="J8" ca="1">_xll.BDP($B8,"PREV_BUS_TRR_YTD","EQY_FUND_CRNCY=ZAR","SETTLE_DT"&amp;TEXT(report_date+1,"yyyy-mm-dd"))</f>
        <v>#N/A Connection</v>
      </c>
      <c r="K8" t="str" cm="1">
        <f t="array" aca="1" ref="K8" ca="1">_xll.BDP($B8,"PREV_BUS_TRR_1YR","EQY_FUND_CRNCY=ZAR","SETTLE_DT"&amp;TEXT(report_date+1,"yyyy-mm-dd"))</f>
        <v>#N/A Connection</v>
      </c>
      <c r="L8" t="str" cm="1">
        <f t="array" aca="1" ref="L8" ca="1">_xll.BDP($B8,"CUR_MKT_CAP","EQY_FUND_CRNCY=ZAR","SETTLE_DT"&amp;TEXT(report_date+1,"yyyy-mm-dd"))</f>
        <v>#N/A Connection</v>
      </c>
      <c r="M8" t="str">
        <f t="shared" ca="1" si="0"/>
        <v/>
      </c>
    </row>
    <row r="9" spans="1:13" x14ac:dyDescent="0.35">
      <c r="A9" t="s">
        <v>805</v>
      </c>
      <c r="B9" t="s">
        <v>806</v>
      </c>
      <c r="C9" t="s">
        <v>807</v>
      </c>
      <c r="D9" t="s">
        <v>787</v>
      </c>
      <c r="E9" t="str" cm="1">
        <f t="array" aca="1" ref="E9" ca="1">_xll.BDP($B9,"BDVD_PROJ_12M_YLD","SETTLE_DT"&amp;TEXT(report_date+1,"yyyy-mm-dd"))</f>
        <v>#N/A Connection</v>
      </c>
      <c r="F9" t="str" cm="1">
        <f t="array" aca="1" ref="F9" ca="1">_xll.BDP($B9,"BEST_PE_NXT_YR","SETTLE_DT"&amp;TEXT(report_date+1,"yyyy-mm-dd"))</f>
        <v>#N/A Connection</v>
      </c>
      <c r="H9" t="str" cm="1">
        <f t="array" aca="1" ref="H9" ca="1">_xll.BDP($B9,"ADJUSTED_PREV_LAST_PRICE","EQY_FUND_CRNCY=ZAR","SETTLE_DT"&amp;TEXT(report_date+1,"yyyy-mm-dd"))</f>
        <v>#N/A Connection</v>
      </c>
      <c r="I9" t="str" cm="1">
        <f t="array" aca="1" ref="I9" ca="1">_xll.BDP($B9,"PREV_BUS_TRR_MTD","EQY_FUND_CRNCY=ZAR","SETTLE_DT"&amp;TEXT(report_date+1,"yyyy-mm-dd"))</f>
        <v>#N/A Connection</v>
      </c>
      <c r="J9" t="str" cm="1">
        <f t="array" aca="1" ref="J9" ca="1">_xll.BDP($B9,"PREV_BUS_TRR_YTD","EQY_FUND_CRNCY=ZAR","SETTLE_DT"&amp;TEXT(report_date+1,"yyyy-mm-dd"))</f>
        <v>#N/A Connection</v>
      </c>
      <c r="K9" t="str" cm="1">
        <f t="array" aca="1" ref="K9" ca="1">_xll.BDP($B9,"PREV_BUS_TRR_1YR","EQY_FUND_CRNCY=ZAR","SETTLE_DT"&amp;TEXT(report_date+1,"yyyy-mm-dd"))</f>
        <v>#N/A Connection</v>
      </c>
      <c r="L9" t="str" cm="1">
        <f t="array" aca="1" ref="L9" ca="1">_xll.BDP($B9,"CUR_MKT_CAP","EQY_FUND_CRNCY=ZAR","SETTLE_DT"&amp;TEXT(report_date+1,"yyyy-mm-dd"))</f>
        <v>#N/A Connection</v>
      </c>
      <c r="M9" t="str">
        <f t="shared" ca="1" si="0"/>
        <v/>
      </c>
    </row>
    <row r="10" spans="1:13" x14ac:dyDescent="0.35">
      <c r="A10" t="s">
        <v>808</v>
      </c>
      <c r="B10" t="s">
        <v>809</v>
      </c>
      <c r="C10" t="s">
        <v>810</v>
      </c>
      <c r="D10" t="s">
        <v>787</v>
      </c>
      <c r="E10" t="str" cm="1">
        <f t="array" aca="1" ref="E10" ca="1">_xll.BDP($B10,"BDVD_PROJ_12M_YLD","SETTLE_DT"&amp;TEXT(report_date+1,"yyyy-mm-dd"))</f>
        <v>#N/A Connection</v>
      </c>
      <c r="F10" t="str" cm="1">
        <f t="array" aca="1" ref="F10" ca="1">_xll.BDP($B10,"BEST_PE_NXT_YR","SETTLE_DT"&amp;TEXT(report_date+1,"yyyy-mm-dd"))</f>
        <v>#N/A Connection</v>
      </c>
      <c r="H10" t="str" cm="1">
        <f t="array" aca="1" ref="H10" ca="1">_xll.BDP($B10,"ADJUSTED_PREV_LAST_PRICE","EQY_FUND_CRNCY=ZAR","SETTLE_DT"&amp;TEXT(report_date+1,"yyyy-mm-dd"))</f>
        <v>#N/A Connection</v>
      </c>
      <c r="I10" t="str" cm="1">
        <f t="array" aca="1" ref="I10" ca="1">_xll.BDP($B10,"PREV_BUS_TRR_MTD","EQY_FUND_CRNCY=ZAR","SETTLE_DT"&amp;TEXT(report_date+1,"yyyy-mm-dd"))</f>
        <v>#N/A Connection</v>
      </c>
      <c r="J10" t="str" cm="1">
        <f t="array" aca="1" ref="J10" ca="1">_xll.BDP($B10,"PREV_BUS_TRR_YTD","EQY_FUND_CRNCY=ZAR","SETTLE_DT"&amp;TEXT(report_date+1,"yyyy-mm-dd"))</f>
        <v>#N/A Connection</v>
      </c>
      <c r="K10" t="str" cm="1">
        <f t="array" aca="1" ref="K10" ca="1">_xll.BDP($B10,"PREV_BUS_TRR_1YR","EQY_FUND_CRNCY=ZAR","SETTLE_DT"&amp;TEXT(report_date+1,"yyyy-mm-dd"))</f>
        <v>#N/A Connection</v>
      </c>
      <c r="L10" t="str" cm="1">
        <f t="array" aca="1" ref="L10" ca="1">_xll.BDP($B10,"CUR_MKT_CAP","EQY_FUND_CRNCY=ZAR","SETTLE_DT"&amp;TEXT(report_date+1,"yyyy-mm-dd"))</f>
        <v>#N/A Connection</v>
      </c>
      <c r="M10" t="str">
        <f t="shared" ca="1" si="0"/>
        <v/>
      </c>
    </row>
    <row r="11" spans="1:13" x14ac:dyDescent="0.35">
      <c r="A11" t="s">
        <v>811</v>
      </c>
      <c r="B11" t="s">
        <v>812</v>
      </c>
      <c r="C11" t="s">
        <v>813</v>
      </c>
      <c r="D11" t="s">
        <v>787</v>
      </c>
      <c r="E11" t="str" cm="1">
        <f t="array" aca="1" ref="E11" ca="1">_xll.BDP($B11,"BDVD_PROJ_12M_YLD","SETTLE_DT"&amp;TEXT(report_date+1,"yyyy-mm-dd"))</f>
        <v>#N/A Connection</v>
      </c>
      <c r="F11" t="str" cm="1">
        <f t="array" aca="1" ref="F11" ca="1">_xll.BDP($B11,"BEST_PE_NXT_YR","SETTLE_DT"&amp;TEXT(report_date+1,"yyyy-mm-dd"))</f>
        <v>#N/A Connection</v>
      </c>
      <c r="H11" t="str" cm="1">
        <f t="array" aca="1" ref="H11" ca="1">_xll.BDP($B11,"ADJUSTED_PREV_LAST_PRICE","EQY_FUND_CRNCY=ZAR","SETTLE_DT"&amp;TEXT(report_date+1,"yyyy-mm-dd"))</f>
        <v>#N/A Connection</v>
      </c>
      <c r="I11" t="str" cm="1">
        <f t="array" aca="1" ref="I11" ca="1">_xll.BDP($B11,"PREV_BUS_TRR_MTD","EQY_FUND_CRNCY=ZAR","SETTLE_DT"&amp;TEXT(report_date+1,"yyyy-mm-dd"))</f>
        <v>#N/A Connection</v>
      </c>
      <c r="J11" t="str" cm="1">
        <f t="array" aca="1" ref="J11" ca="1">_xll.BDP($B11,"PREV_BUS_TRR_YTD","EQY_FUND_CRNCY=ZAR","SETTLE_DT"&amp;TEXT(report_date+1,"yyyy-mm-dd"))</f>
        <v>#N/A Connection</v>
      </c>
      <c r="K11" t="str" cm="1">
        <f t="array" aca="1" ref="K11" ca="1">_xll.BDP($B11,"PREV_BUS_TRR_1YR","EQY_FUND_CRNCY=ZAR","SETTLE_DT"&amp;TEXT(report_date+1,"yyyy-mm-dd"))</f>
        <v>#N/A Connection</v>
      </c>
      <c r="L11" t="str" cm="1">
        <f t="array" aca="1" ref="L11" ca="1">_xll.BDP($B11,"CUR_MKT_CAP","EQY_FUND_CRNCY=ZAR","SETTLE_DT"&amp;TEXT(report_date+1,"yyyy-mm-dd"))</f>
        <v>#N/A Connection</v>
      </c>
      <c r="M11" t="str">
        <f t="shared" ca="1" si="0"/>
        <v/>
      </c>
    </row>
    <row r="12" spans="1:13" x14ac:dyDescent="0.35">
      <c r="A12" t="s">
        <v>814</v>
      </c>
      <c r="B12" t="s">
        <v>815</v>
      </c>
      <c r="C12" t="s">
        <v>816</v>
      </c>
      <c r="D12" t="s">
        <v>787</v>
      </c>
      <c r="E12" t="str" cm="1">
        <f t="array" aca="1" ref="E12" ca="1">_xll.BDP($B12,"BDVD_PROJ_12M_YLD","SETTLE_DT"&amp;TEXT(report_date+1,"yyyy-mm-dd"))</f>
        <v>#N/A Connection</v>
      </c>
      <c r="F12" t="str" cm="1">
        <f t="array" aca="1" ref="F12" ca="1">_xll.BDP($B12,"BEST_PE_NXT_YR","SETTLE_DT"&amp;TEXT(report_date+1,"yyyy-mm-dd"))</f>
        <v>#N/A Connection</v>
      </c>
      <c r="H12" t="str" cm="1">
        <f t="array" aca="1" ref="H12" ca="1">_xll.BDP($B12,"ADJUSTED_PREV_LAST_PRICE","EQY_FUND_CRNCY=ZAR","SETTLE_DT"&amp;TEXT(report_date+1,"yyyy-mm-dd"))</f>
        <v>#N/A Connection</v>
      </c>
      <c r="I12" t="str" cm="1">
        <f t="array" aca="1" ref="I12" ca="1">_xll.BDP($B12,"PREV_BUS_TRR_MTD","EQY_FUND_CRNCY=ZAR","SETTLE_DT"&amp;TEXT(report_date+1,"yyyy-mm-dd"))</f>
        <v>#N/A Connection</v>
      </c>
      <c r="J12" t="str" cm="1">
        <f t="array" aca="1" ref="J12" ca="1">_xll.BDP($B12,"PREV_BUS_TRR_YTD","EQY_FUND_CRNCY=ZAR","SETTLE_DT"&amp;TEXT(report_date+1,"yyyy-mm-dd"))</f>
        <v>#N/A Connection</v>
      </c>
      <c r="K12" t="str" cm="1">
        <f t="array" aca="1" ref="K12" ca="1">_xll.BDP($B12,"PREV_BUS_TRR_1YR","EQY_FUND_CRNCY=ZAR","SETTLE_DT"&amp;TEXT(report_date+1,"yyyy-mm-dd"))</f>
        <v>#N/A Connection</v>
      </c>
      <c r="L12" t="str" cm="1">
        <f t="array" aca="1" ref="L12" ca="1">_xll.BDP($B12,"CUR_MKT_CAP","EQY_FUND_CRNCY=ZAR","SETTLE_DT"&amp;TEXT(report_date+1,"yyyy-mm-dd"))</f>
        <v>#N/A Connection</v>
      </c>
      <c r="M12" t="str">
        <f t="shared" ca="1" si="0"/>
        <v/>
      </c>
    </row>
    <row r="13" spans="1:13" x14ac:dyDescent="0.35">
      <c r="A13" t="s">
        <v>817</v>
      </c>
      <c r="B13" t="s">
        <v>818</v>
      </c>
      <c r="C13" t="s">
        <v>819</v>
      </c>
      <c r="D13" t="s">
        <v>787</v>
      </c>
      <c r="E13" t="str" cm="1">
        <f t="array" aca="1" ref="E13" ca="1">_xll.BDP($B13,"BDVD_PROJ_12M_YLD","SETTLE_DT"&amp;TEXT(report_date+1,"yyyy-mm-dd"))</f>
        <v>#N/A Connection</v>
      </c>
      <c r="F13" t="str" cm="1">
        <f t="array" aca="1" ref="F13" ca="1">_xll.BDP($B13,"BEST_PE_NXT_YR","SETTLE_DT"&amp;TEXT(report_date+1,"yyyy-mm-dd"))</f>
        <v>#N/A Connection</v>
      </c>
      <c r="H13" t="str" cm="1">
        <f t="array" aca="1" ref="H13" ca="1">_xll.BDP($B13,"ADJUSTED_PREV_LAST_PRICE","EQY_FUND_CRNCY=ZAR","SETTLE_DT"&amp;TEXT(report_date+1,"yyyy-mm-dd"))</f>
        <v>#N/A Connection</v>
      </c>
      <c r="I13" t="str" cm="1">
        <f t="array" aca="1" ref="I13" ca="1">_xll.BDP($B13,"PREV_BUS_TRR_MTD","EQY_FUND_CRNCY=ZAR","SETTLE_DT"&amp;TEXT(report_date+1,"yyyy-mm-dd"))</f>
        <v>#N/A Connection</v>
      </c>
      <c r="J13" t="str" cm="1">
        <f t="array" aca="1" ref="J13" ca="1">_xll.BDP($B13,"PREV_BUS_TRR_YTD","EQY_FUND_CRNCY=ZAR","SETTLE_DT"&amp;TEXT(report_date+1,"yyyy-mm-dd"))</f>
        <v>#N/A Connection</v>
      </c>
      <c r="K13" t="str" cm="1">
        <f t="array" aca="1" ref="K13" ca="1">_xll.BDP($B13,"PREV_BUS_TRR_1YR","EQY_FUND_CRNCY=ZAR","SETTLE_DT"&amp;TEXT(report_date+1,"yyyy-mm-dd"))</f>
        <v>#N/A Connection</v>
      </c>
      <c r="L13" t="str" cm="1">
        <f t="array" aca="1" ref="L13" ca="1">_xll.BDP($B13,"CUR_MKT_CAP","EQY_FUND_CRNCY=ZAR","SETTLE_DT"&amp;TEXT(report_date+1,"yyyy-mm-dd"))</f>
        <v>#N/A Connection</v>
      </c>
      <c r="M13" t="str">
        <f t="shared" ca="1" si="0"/>
        <v/>
      </c>
    </row>
    <row r="14" spans="1:13" x14ac:dyDescent="0.35">
      <c r="A14" t="s">
        <v>820</v>
      </c>
      <c r="B14" t="s">
        <v>821</v>
      </c>
      <c r="C14" t="s">
        <v>822</v>
      </c>
      <c r="D14" t="s">
        <v>787</v>
      </c>
      <c r="E14" t="str" cm="1">
        <f t="array" aca="1" ref="E14" ca="1">_xll.BDP($B14,"BDVD_PROJ_12M_YLD","SETTLE_DT"&amp;TEXT(report_date+1,"yyyy-mm-dd"))</f>
        <v>#N/A Connection</v>
      </c>
      <c r="F14" t="str" cm="1">
        <f t="array" aca="1" ref="F14" ca="1">_xll.BDP($B14,"BEST_PE_NXT_YR","SETTLE_DT"&amp;TEXT(report_date+1,"yyyy-mm-dd"))</f>
        <v>#N/A Connection</v>
      </c>
      <c r="H14" t="str" cm="1">
        <f t="array" aca="1" ref="H14" ca="1">_xll.BDP($B14,"ADJUSTED_PREV_LAST_PRICE","EQY_FUND_CRNCY=ZAR","SETTLE_DT"&amp;TEXT(report_date+1,"yyyy-mm-dd"))</f>
        <v>#N/A Connection</v>
      </c>
      <c r="I14" t="str" cm="1">
        <f t="array" aca="1" ref="I14" ca="1">_xll.BDP($B14,"PREV_BUS_TRR_MTD","EQY_FUND_CRNCY=ZAR","SETTLE_DT"&amp;TEXT(report_date+1,"yyyy-mm-dd"))</f>
        <v>#N/A Connection</v>
      </c>
      <c r="J14" t="str" cm="1">
        <f t="array" aca="1" ref="J14" ca="1">_xll.BDP($B14,"PREV_BUS_TRR_YTD","EQY_FUND_CRNCY=ZAR","SETTLE_DT"&amp;TEXT(report_date+1,"yyyy-mm-dd"))</f>
        <v>#N/A Connection</v>
      </c>
      <c r="K14" t="str" cm="1">
        <f t="array" aca="1" ref="K14" ca="1">_xll.BDP($B14,"PREV_BUS_TRR_1YR","EQY_FUND_CRNCY=ZAR","SETTLE_DT"&amp;TEXT(report_date+1,"yyyy-mm-dd"))</f>
        <v>#N/A Connection</v>
      </c>
      <c r="L14" t="str" cm="1">
        <f t="array" aca="1" ref="L14" ca="1">_xll.BDP($B14,"CUR_MKT_CAP","EQY_FUND_CRNCY=ZAR","SETTLE_DT"&amp;TEXT(report_date+1,"yyyy-mm-dd"))</f>
        <v>#N/A Connection</v>
      </c>
      <c r="M14" t="str">
        <f t="shared" ca="1" si="0"/>
        <v/>
      </c>
    </row>
    <row r="15" spans="1:13" x14ac:dyDescent="0.35">
      <c r="A15" t="s">
        <v>768</v>
      </c>
      <c r="B15" t="s">
        <v>769</v>
      </c>
      <c r="C15" t="s">
        <v>770</v>
      </c>
      <c r="D15" t="s">
        <v>771</v>
      </c>
      <c r="E15" t="str" cm="1">
        <f t="array" aca="1" ref="E15" ca="1">_xll.BDP($B15,"BDVD_PROJ_12M_YLD","SETTLE_DT"&amp;TEXT(report_date+1,"yyyy-mm-dd"))</f>
        <v>#N/A Connection</v>
      </c>
      <c r="F15" t="str" cm="1">
        <f t="array" aca="1" ref="F15" ca="1">_xll.BDP($B15,"BEST_PE_NXT_YR","SETTLE_DT"&amp;TEXT(report_date+1,"yyyy-mm-dd"))</f>
        <v>#N/A Connection</v>
      </c>
      <c r="H15" t="str" cm="1">
        <f t="array" aca="1" ref="H15" ca="1">_xll.BDP($B15,"ADJUSTED_PREV_LAST_PRICE","EQY_FUND_CRNCY=ZAR","SETTLE_DT"&amp;TEXT(report_date+1,"yyyy-mm-dd"))</f>
        <v>#N/A Connection</v>
      </c>
      <c r="I15" t="str" cm="1">
        <f t="array" aca="1" ref="I15" ca="1">_xll.BDP($B15,"PREV_BUS_TRR_MTD","EQY_FUND_CRNCY=ZAR","SETTLE_DT"&amp;TEXT(report_date+1,"yyyy-mm-dd"))</f>
        <v>#N/A Connection</v>
      </c>
      <c r="J15" t="str" cm="1">
        <f t="array" aca="1" ref="J15" ca="1">_xll.BDP($B15,"PREV_BUS_TRR_YTD","EQY_FUND_CRNCY=ZAR","SETTLE_DT"&amp;TEXT(report_date+1,"yyyy-mm-dd"))</f>
        <v>#N/A Connection</v>
      </c>
      <c r="K15" t="str" cm="1">
        <f t="array" aca="1" ref="K15" ca="1">_xll.BDP($B15,"PREV_BUS_TRR_1YR","EQY_FUND_CRNCY=ZAR","SETTLE_DT"&amp;TEXT(report_date+1,"yyyy-mm-dd"))</f>
        <v>#N/A Connection</v>
      </c>
      <c r="L15" t="str" cm="1">
        <f t="array" aca="1" ref="L15" ca="1">_xll.BDP($B15,"CUR_MKT_CAP","EQY_FUND_CRNCY=ZAR","SETTLE_DT"&amp;TEXT(report_date+1,"yyyy-mm-dd"))</f>
        <v>#N/A Connection</v>
      </c>
      <c r="M15" t="str">
        <f t="shared" ca="1" si="0"/>
        <v/>
      </c>
    </row>
    <row r="16" spans="1:13" x14ac:dyDescent="0.35">
      <c r="A16" t="s">
        <v>772</v>
      </c>
      <c r="B16" t="s">
        <v>773</v>
      </c>
      <c r="C16" t="s">
        <v>774</v>
      </c>
      <c r="D16" t="s">
        <v>771</v>
      </c>
      <c r="E16" t="str" cm="1">
        <f t="array" aca="1" ref="E16" ca="1">_xll.BDP($B16,"BDVD_PROJ_12M_YLD","SETTLE_DT"&amp;TEXT(report_date+1,"yyyy-mm-dd"))</f>
        <v>#N/A Connection</v>
      </c>
      <c r="F16" t="str" cm="1">
        <f t="array" aca="1" ref="F16" ca="1">_xll.BDP($B16,"BEST_PE_NXT_YR","SETTLE_DT"&amp;TEXT(report_date+1,"yyyy-mm-dd"))</f>
        <v>#N/A Connection</v>
      </c>
      <c r="H16" t="str" cm="1">
        <f t="array" aca="1" ref="H16" ca="1">_xll.BDP($B16,"ADJUSTED_PREV_LAST_PRICE","EQY_FUND_CRNCY=ZAR","SETTLE_DT"&amp;TEXT(report_date+1,"yyyy-mm-dd"))</f>
        <v>#N/A Connection</v>
      </c>
      <c r="I16" t="str" cm="1">
        <f t="array" aca="1" ref="I16" ca="1">_xll.BDP($B16,"PREV_BUS_TRR_MTD","EQY_FUND_CRNCY=ZAR","SETTLE_DT"&amp;TEXT(report_date+1,"yyyy-mm-dd"))</f>
        <v>#N/A Connection</v>
      </c>
      <c r="J16" t="str" cm="1">
        <f t="array" aca="1" ref="J16" ca="1">_xll.BDP($B16,"PREV_BUS_TRR_YTD","EQY_FUND_CRNCY=ZAR","SETTLE_DT"&amp;TEXT(report_date+1,"yyyy-mm-dd"))</f>
        <v>#N/A Connection</v>
      </c>
      <c r="K16" t="str" cm="1">
        <f t="array" aca="1" ref="K16" ca="1">_xll.BDP($B16,"PREV_BUS_TRR_1YR","EQY_FUND_CRNCY=ZAR","SETTLE_DT"&amp;TEXT(report_date+1,"yyyy-mm-dd"))</f>
        <v>#N/A Connection</v>
      </c>
      <c r="L16" t="str" cm="1">
        <f t="array" aca="1" ref="L16" ca="1">_xll.BDP($B16,"CUR_MKT_CAP","EQY_FUND_CRNCY=ZAR","SETTLE_DT"&amp;TEXT(report_date+1,"yyyy-mm-dd"))</f>
        <v>#N/A Connection</v>
      </c>
      <c r="M16" t="str">
        <f t="shared" ca="1" si="0"/>
        <v/>
      </c>
    </row>
    <row r="17" spans="1:13" x14ac:dyDescent="0.35">
      <c r="A17" t="s">
        <v>775</v>
      </c>
      <c r="B17" t="s">
        <v>776</v>
      </c>
      <c r="C17" t="s">
        <v>777</v>
      </c>
      <c r="D17" t="s">
        <v>771</v>
      </c>
      <c r="E17" s="3" t="str" cm="1">
        <f t="array" aca="1" ref="E17" ca="1">_xll.BDP($B17,"BDVD_PROJ_12M_YLD","SETTLE_DT"&amp;TEXT(report_date+1,"yyyy-mm-dd"))</f>
        <v>#N/A Connection</v>
      </c>
      <c r="F17" s="2" t="str" cm="1">
        <f t="array" aca="1" ref="F17" ca="1">_xll.BDP($B17,"PE_RATIO","SETTLE_DT"&amp;TEXT(report_date+1,"yyyy-mm-dd"))</f>
        <v>#N/A Connection</v>
      </c>
      <c r="G17" t="s">
        <v>830</v>
      </c>
      <c r="H17" t="str" cm="1">
        <f t="array" aca="1" ref="H17" ca="1">_xll.BDP($B17,"ADJUSTED_PREV_LAST_PRICE","EQY_FUND_CRNCY=ZAR","SETTLE_DT"&amp;TEXT(report_date+1,"yyyy-mm-dd"))</f>
        <v>#N/A Connection</v>
      </c>
      <c r="I17" t="str" cm="1">
        <f t="array" aca="1" ref="I17" ca="1">_xll.BDP($B17,"PREV_BUS_TRR_MTD","EQY_FUND_CRNCY=ZAR","SETTLE_DT"&amp;TEXT(report_date+1,"yyyy-mm-dd"))</f>
        <v>#N/A Connection</v>
      </c>
      <c r="J17" t="str" cm="1">
        <f t="array" aca="1" ref="J17" ca="1">_xll.BDP($B17,"PREV_BUS_TRR_YTD","EQY_FUND_CRNCY=ZAR","SETTLE_DT"&amp;TEXT(report_date+1,"yyyy-mm-dd"))</f>
        <v>#N/A Connection</v>
      </c>
      <c r="K17" t="str" cm="1">
        <f t="array" aca="1" ref="K17" ca="1">_xll.BDP($B17,"PREV_BUS_TRR_1YR","EQY_FUND_CRNCY=ZAR","SETTLE_DT"&amp;TEXT(report_date+1,"yyyy-mm-dd"))</f>
        <v>#N/A Connection</v>
      </c>
      <c r="L17" t="str" cm="1">
        <f t="array" aca="1" ref="L17" ca="1">_xll.BDP($B17,"CUR_MKT_CAP","EQY_FUND_CRNCY=ZAR","SETTLE_DT"&amp;TEXT(report_date+1,"yyyy-mm-dd"))</f>
        <v>#N/A Connection</v>
      </c>
      <c r="M17" t="str">
        <f t="shared" ca="1" si="0"/>
        <v/>
      </c>
    </row>
    <row r="18" spans="1:13" x14ac:dyDescent="0.35">
      <c r="A18" t="s">
        <v>778</v>
      </c>
      <c r="B18" t="s">
        <v>779</v>
      </c>
      <c r="C18" t="s">
        <v>780</v>
      </c>
      <c r="D18" t="s">
        <v>771</v>
      </c>
      <c r="E18" t="str" cm="1">
        <f t="array" aca="1" ref="E18" ca="1">_xll.BDP($B18,"BDVD_PROJ_12M_YLD","SETTLE_DT"&amp;TEXT(report_date+1,"yyyy-mm-dd"))</f>
        <v>#N/A Connection</v>
      </c>
      <c r="F18" t="str" cm="1">
        <f t="array" aca="1" ref="F18" ca="1">_xll.BDP($B18,"BEST_PE_NXT_YR","SETTLE_DT"&amp;TEXT(report_date+1,"yyyy-mm-dd"))</f>
        <v>#N/A Connection</v>
      </c>
      <c r="H18" t="str" cm="1">
        <f t="array" aca="1" ref="H18" ca="1">_xll.BDP($B18,"ADJUSTED_PREV_LAST_PRICE","EQY_FUND_CRNCY=ZAR","SETTLE_DT"&amp;TEXT(report_date+1,"yyyy-mm-dd"))</f>
        <v>#N/A Connection</v>
      </c>
      <c r="I18" t="str" cm="1">
        <f t="array" aca="1" ref="I18" ca="1">_xll.BDP($B18,"PREV_BUS_TRR_MTD","EQY_FUND_CRNCY=ZAR","SETTLE_DT"&amp;TEXT(report_date+1,"yyyy-mm-dd"))</f>
        <v>#N/A Connection</v>
      </c>
      <c r="J18" t="str" cm="1">
        <f t="array" aca="1" ref="J18" ca="1">_xll.BDP($B18,"PREV_BUS_TRR_YTD","EQY_FUND_CRNCY=ZAR","SETTLE_DT"&amp;TEXT(report_date+1,"yyyy-mm-dd"))</f>
        <v>#N/A Connection</v>
      </c>
      <c r="K18" t="str" cm="1">
        <f t="array" aca="1" ref="K18" ca="1">_xll.BDP($B18,"PREV_BUS_TRR_1YR","EQY_FUND_CRNCY=ZAR","SETTLE_DT"&amp;TEXT(report_date+1,"yyyy-mm-dd"))</f>
        <v>#N/A Connection</v>
      </c>
      <c r="L18" t="str" cm="1">
        <f t="array" aca="1" ref="L18" ca="1">_xll.BDP($B18,"CUR_MKT_CAP","EQY_FUND_CRNCY=ZAR","SETTLE_DT"&amp;TEXT(report_date+1,"yyyy-mm-dd"))</f>
        <v>#N/A Connection</v>
      </c>
      <c r="M18" t="str">
        <f t="shared" ca="1" si="0"/>
        <v/>
      </c>
    </row>
    <row r="19" spans="1:13" x14ac:dyDescent="0.35">
      <c r="A19" t="s">
        <v>781</v>
      </c>
      <c r="B19" t="s">
        <v>782</v>
      </c>
      <c r="C19" t="s">
        <v>783</v>
      </c>
      <c r="D19" t="s">
        <v>771</v>
      </c>
      <c r="E19" t="str" cm="1">
        <f t="array" aca="1" ref="E19" ca="1">_xll.BDP($B19,"BDVD_PROJ_12M_YLD","SETTLE_DT"&amp;TEXT(report_date+1,"yyyy-mm-dd"))</f>
        <v>#N/A Connection</v>
      </c>
      <c r="F19" t="str" cm="1">
        <f t="array" aca="1" ref="F19" ca="1">_xll.BDP($B19,"BEST_PE_NXT_YR","SETTLE_DT"&amp;TEXT(report_date+1,"yyyy-mm-dd"))</f>
        <v>#N/A Connection</v>
      </c>
      <c r="H19" t="str" cm="1">
        <f t="array" aca="1" ref="H19" ca="1">_xll.BDP($B19,"ADJUSTED_PREV_LAST_PRICE","EQY_FUND_CRNCY=ZAR","SETTLE_DT"&amp;TEXT(report_date+1,"yyyy-mm-dd"))</f>
        <v>#N/A Connection</v>
      </c>
      <c r="I19" t="str" cm="1">
        <f t="array" aca="1" ref="I19" ca="1">_xll.BDP($B19,"PREV_BUS_TRR_MTD","EQY_FUND_CRNCY=ZAR","SETTLE_DT"&amp;TEXT(report_date+1,"yyyy-mm-dd"))</f>
        <v>#N/A Connection</v>
      </c>
      <c r="J19" t="str" cm="1">
        <f t="array" aca="1" ref="J19" ca="1">_xll.BDP($B19,"PREV_BUS_TRR_YTD","EQY_FUND_CRNCY=ZAR","SETTLE_DT"&amp;TEXT(report_date+1,"yyyy-mm-dd"))</f>
        <v>#N/A Connection</v>
      </c>
      <c r="K19" t="str" cm="1">
        <f t="array" aca="1" ref="K19" ca="1">_xll.BDP($B19,"PREV_BUS_TRR_1YR","EQY_FUND_CRNCY=ZAR","SETTLE_DT"&amp;TEXT(report_date+1,"yyyy-mm-dd"))</f>
        <v>#N/A Connection</v>
      </c>
      <c r="L19" t="str" cm="1">
        <f t="array" aca="1" ref="L19" ca="1">_xll.BDP($B19,"CUR_MKT_CAP","EQY_FUND_CRNCY=ZAR","SETTLE_DT"&amp;TEXT(report_date+1,"yyyy-mm-dd"))</f>
        <v>#N/A Connection</v>
      </c>
      <c r="M19" t="str">
        <f t="shared" ca="1" si="0"/>
        <v/>
      </c>
    </row>
    <row r="20" spans="1:13" x14ac:dyDescent="0.35">
      <c r="A20" t="s">
        <v>710</v>
      </c>
      <c r="B20" t="s">
        <v>711</v>
      </c>
      <c r="C20" t="s">
        <v>712</v>
      </c>
      <c r="D20" t="s">
        <v>60</v>
      </c>
      <c r="E20" t="str" cm="1">
        <f t="array" aca="1" ref="E20" ca="1">_xll.BDP($B20,"BDVD_PROJ_12M_YLD","SETTLE_DT"&amp;TEXT(report_date+1,"yyyy-mm-dd"))</f>
        <v>#N/A Connection</v>
      </c>
      <c r="F20" s="2" t="str" cm="1">
        <f t="array" aca="1" ref="F20" ca="1">_xll.BDP($B20,"PE_RATIO","SETTLE_DT"&amp;TEXT(report_date+1,"yyyy-mm-dd"))</f>
        <v>#N/A Connection</v>
      </c>
      <c r="G20" t="s">
        <v>830</v>
      </c>
      <c r="H20" t="str" cm="1">
        <f t="array" aca="1" ref="H20" ca="1">_xll.BDP($B20,"ADJUSTED_PREV_LAST_PRICE","EQY_FUND_CRNCY=ZAR","SETTLE_DT"&amp;TEXT(report_date+1,"yyyy-mm-dd"))</f>
        <v>#N/A Connection</v>
      </c>
      <c r="I20" t="str" cm="1">
        <f t="array" aca="1" ref="I20" ca="1">_xll.BDP($B20,"PREV_BUS_TRR_MTD","EQY_FUND_CRNCY=ZAR","SETTLE_DT"&amp;TEXT(report_date+1,"yyyy-mm-dd"))</f>
        <v>#N/A Connection</v>
      </c>
      <c r="J20" t="str" cm="1">
        <f t="array" aca="1" ref="J20" ca="1">_xll.BDP($B20,"PREV_BUS_TRR_YTD","EQY_FUND_CRNCY=ZAR","SETTLE_DT"&amp;TEXT(report_date+1,"yyyy-mm-dd"))</f>
        <v>#N/A Connection</v>
      </c>
      <c r="K20" t="str" cm="1">
        <f t="array" aca="1" ref="K20" ca="1">_xll.BDP($B20,"PREV_BUS_TRR_1YR","EQY_FUND_CRNCY=ZAR","SETTLE_DT"&amp;TEXT(report_date+1,"yyyy-mm-dd"))</f>
        <v>#N/A Connection</v>
      </c>
      <c r="L20" t="str" cm="1">
        <f t="array" aca="1" ref="L20" ca="1">_xll.BDP($B20,"CUR_MKT_CAP","EQY_FUND_CRNCY=ZAR","SETTLE_DT"&amp;TEXT(report_date+1,"yyyy-mm-dd"))</f>
        <v>#N/A Connection</v>
      </c>
      <c r="M20" t="str">
        <f t="shared" ca="1" si="0"/>
        <v/>
      </c>
    </row>
    <row r="21" spans="1:13" x14ac:dyDescent="0.35">
      <c r="A21" t="s">
        <v>713</v>
      </c>
      <c r="B21" t="s">
        <v>714</v>
      </c>
      <c r="C21" t="s">
        <v>715</v>
      </c>
      <c r="D21" t="s">
        <v>60</v>
      </c>
      <c r="E21" t="str" cm="1">
        <f t="array" aca="1" ref="E21" ca="1">_xll.BDP($B21,"BDVD_PROJ_12M_YLD","SETTLE_DT"&amp;TEXT(report_date+1,"yyyy-mm-dd"))</f>
        <v>#N/A Connection</v>
      </c>
      <c r="F21" t="str" cm="1">
        <f t="array" aca="1" ref="F21" ca="1">_xll.BDP($B21,"BEST_PE_NXT_YR","SETTLE_DT"&amp;TEXT(report_date+1,"yyyy-mm-dd"))</f>
        <v>#N/A Connection</v>
      </c>
      <c r="H21" t="str" cm="1">
        <f t="array" aca="1" ref="H21" ca="1">_xll.BDP($B21,"ADJUSTED_PREV_LAST_PRICE","EQY_FUND_CRNCY=ZAR","SETTLE_DT"&amp;TEXT(report_date+1,"yyyy-mm-dd"))</f>
        <v>#N/A Connection</v>
      </c>
      <c r="I21" t="str" cm="1">
        <f t="array" aca="1" ref="I21" ca="1">_xll.BDP($B21,"PREV_BUS_TRR_MTD","EQY_FUND_CRNCY=ZAR","SETTLE_DT"&amp;TEXT(report_date+1,"yyyy-mm-dd"))</f>
        <v>#N/A Connection</v>
      </c>
      <c r="J21" t="str" cm="1">
        <f t="array" aca="1" ref="J21" ca="1">_xll.BDP($B21,"PREV_BUS_TRR_YTD","EQY_FUND_CRNCY=ZAR","SETTLE_DT"&amp;TEXT(report_date+1,"yyyy-mm-dd"))</f>
        <v>#N/A Connection</v>
      </c>
      <c r="K21" t="str" cm="1">
        <f t="array" aca="1" ref="K21" ca="1">_xll.BDP($B21,"PREV_BUS_TRR_1YR","EQY_FUND_CRNCY=ZAR","SETTLE_DT"&amp;TEXT(report_date+1,"yyyy-mm-dd"))</f>
        <v>#N/A Connection</v>
      </c>
      <c r="L21" t="str" cm="1">
        <f t="array" aca="1" ref="L21" ca="1">_xll.BDP($B21,"CUR_MKT_CAP","EQY_FUND_CRNCY=ZAR","SETTLE_DT"&amp;TEXT(report_date+1,"yyyy-mm-dd"))</f>
        <v>#N/A Connection</v>
      </c>
      <c r="M21" t="str">
        <f t="shared" ca="1" si="0"/>
        <v/>
      </c>
    </row>
    <row r="22" spans="1:13" x14ac:dyDescent="0.35">
      <c r="A22" t="s">
        <v>716</v>
      </c>
      <c r="B22" t="s">
        <v>717</v>
      </c>
      <c r="C22" t="s">
        <v>718</v>
      </c>
      <c r="D22" t="s">
        <v>60</v>
      </c>
      <c r="E22" t="str" cm="1">
        <f t="array" aca="1" ref="E22" ca="1">_xll.BDP($B22,"BDVD_PROJ_12M_YLD","SETTLE_DT"&amp;TEXT(report_date+1,"yyyy-mm-dd"))</f>
        <v>#N/A Connection</v>
      </c>
      <c r="F22" t="str" cm="1">
        <f t="array" aca="1" ref="F22" ca="1">_xll.BDP($B22,"BEST_PE_NXT_YR","SETTLE_DT"&amp;TEXT(report_date+1,"yyyy-mm-dd"))</f>
        <v>#N/A Connection</v>
      </c>
      <c r="H22" t="str" cm="1">
        <f t="array" aca="1" ref="H22" ca="1">_xll.BDP($B22,"ADJUSTED_PREV_LAST_PRICE","EQY_FUND_CRNCY=ZAR","SETTLE_DT"&amp;TEXT(report_date+1,"yyyy-mm-dd"))</f>
        <v>#N/A Connection</v>
      </c>
      <c r="I22" t="str" cm="1">
        <f t="array" aca="1" ref="I22" ca="1">_xll.BDP($B22,"PREV_BUS_TRR_MTD","EQY_FUND_CRNCY=ZAR","SETTLE_DT"&amp;TEXT(report_date+1,"yyyy-mm-dd"))</f>
        <v>#N/A Connection</v>
      </c>
      <c r="J22" t="str" cm="1">
        <f t="array" aca="1" ref="J22" ca="1">_xll.BDP($B22,"PREV_BUS_TRR_YTD","EQY_FUND_CRNCY=ZAR","SETTLE_DT"&amp;TEXT(report_date+1,"yyyy-mm-dd"))</f>
        <v>#N/A Connection</v>
      </c>
      <c r="K22" t="str" cm="1">
        <f t="array" aca="1" ref="K22" ca="1">_xll.BDP($B22,"PREV_BUS_TRR_1YR","EQY_FUND_CRNCY=ZAR","SETTLE_DT"&amp;TEXT(report_date+1,"yyyy-mm-dd"))</f>
        <v>#N/A Connection</v>
      </c>
      <c r="L22" t="str" cm="1">
        <f t="array" aca="1" ref="L22" ca="1">_xll.BDP($B22,"CUR_MKT_CAP","EQY_FUND_CRNCY=ZAR","SETTLE_DT"&amp;TEXT(report_date+1,"yyyy-mm-dd"))</f>
        <v>#N/A Connection</v>
      </c>
      <c r="M22" t="str">
        <f t="shared" ca="1" si="0"/>
        <v/>
      </c>
    </row>
    <row r="23" spans="1:13" x14ac:dyDescent="0.35">
      <c r="A23" t="s">
        <v>719</v>
      </c>
      <c r="B23" t="s">
        <v>720</v>
      </c>
      <c r="C23" t="s">
        <v>721</v>
      </c>
      <c r="D23" t="s">
        <v>60</v>
      </c>
      <c r="E23" t="str" cm="1">
        <f t="array" aca="1" ref="E23" ca="1">_xll.BDP($B23,"BDVD_PROJ_12M_YLD","SETTLE_DT"&amp;TEXT(report_date+1,"yyyy-mm-dd"))</f>
        <v>#N/A Connection</v>
      </c>
      <c r="F23" t="str" cm="1">
        <f t="array" aca="1" ref="F23" ca="1">_xll.BDP($B23,"BEST_PE_NXT_YR","SETTLE_DT"&amp;TEXT(report_date+1,"yyyy-mm-dd"))</f>
        <v>#N/A Connection</v>
      </c>
      <c r="H23" t="str" cm="1">
        <f t="array" aca="1" ref="H23" ca="1">_xll.BDP($B23,"ADJUSTED_PREV_LAST_PRICE","EQY_FUND_CRNCY=ZAR","SETTLE_DT"&amp;TEXT(report_date+1,"yyyy-mm-dd"))</f>
        <v>#N/A Connection</v>
      </c>
      <c r="I23" t="str" cm="1">
        <f t="array" aca="1" ref="I23" ca="1">_xll.BDP($B23,"PREV_BUS_TRR_MTD","EQY_FUND_CRNCY=ZAR","SETTLE_DT"&amp;TEXT(report_date+1,"yyyy-mm-dd"))</f>
        <v>#N/A Connection</v>
      </c>
      <c r="J23" t="str" cm="1">
        <f t="array" aca="1" ref="J23" ca="1">_xll.BDP($B23,"PREV_BUS_TRR_YTD","EQY_FUND_CRNCY=ZAR","SETTLE_DT"&amp;TEXT(report_date+1,"yyyy-mm-dd"))</f>
        <v>#N/A Connection</v>
      </c>
      <c r="K23" t="str" cm="1">
        <f t="array" aca="1" ref="K23" ca="1">_xll.BDP($B23,"PREV_BUS_TRR_1YR","EQY_FUND_CRNCY=ZAR","SETTLE_DT"&amp;TEXT(report_date+1,"yyyy-mm-dd"))</f>
        <v>#N/A Connection</v>
      </c>
      <c r="L23" t="str" cm="1">
        <f t="array" aca="1" ref="L23" ca="1">_xll.BDP($B23,"CUR_MKT_CAP","EQY_FUND_CRNCY=ZAR","SETTLE_DT"&amp;TEXT(report_date+1,"yyyy-mm-dd"))</f>
        <v>#N/A Connection</v>
      </c>
      <c r="M23" t="str">
        <f t="shared" ca="1" si="0"/>
        <v/>
      </c>
    </row>
    <row r="24" spans="1:13" x14ac:dyDescent="0.35">
      <c r="A24" t="s">
        <v>722</v>
      </c>
      <c r="B24" t="s">
        <v>723</v>
      </c>
      <c r="C24" t="s">
        <v>724</v>
      </c>
      <c r="D24" t="s">
        <v>60</v>
      </c>
      <c r="E24" t="str" cm="1">
        <f t="array" aca="1" ref="E24" ca="1">_xll.BDP($B24,"BDVD_PROJ_12M_YLD","SETTLE_DT"&amp;TEXT(report_date+1,"yyyy-mm-dd"))</f>
        <v>#N/A Connection</v>
      </c>
      <c r="F24" t="str" cm="1">
        <f t="array" aca="1" ref="F24" ca="1">_xll.BDP($B24,"BEST_PE_NXT_YR","SETTLE_DT"&amp;TEXT(report_date+1,"yyyy-mm-dd"))</f>
        <v>#N/A Connection</v>
      </c>
      <c r="H24" t="str" cm="1">
        <f t="array" aca="1" ref="H24" ca="1">_xll.BDP($B24,"ADJUSTED_PREV_LAST_PRICE","EQY_FUND_CRNCY=ZAR","SETTLE_DT"&amp;TEXT(report_date+1,"yyyy-mm-dd"))</f>
        <v>#N/A Connection</v>
      </c>
      <c r="I24" t="str" cm="1">
        <f t="array" aca="1" ref="I24" ca="1">_xll.BDP($B24,"PREV_BUS_TRR_MTD","EQY_FUND_CRNCY=ZAR","SETTLE_DT"&amp;TEXT(report_date+1,"yyyy-mm-dd"))</f>
        <v>#N/A Connection</v>
      </c>
      <c r="J24" t="str" cm="1">
        <f t="array" aca="1" ref="J24" ca="1">_xll.BDP($B24,"PREV_BUS_TRR_YTD","EQY_FUND_CRNCY=ZAR","SETTLE_DT"&amp;TEXT(report_date+1,"yyyy-mm-dd"))</f>
        <v>#N/A Connection</v>
      </c>
      <c r="K24" t="str" cm="1">
        <f t="array" aca="1" ref="K24" ca="1">_xll.BDP($B24,"PREV_BUS_TRR_1YR","EQY_FUND_CRNCY=ZAR","SETTLE_DT"&amp;TEXT(report_date+1,"yyyy-mm-dd"))</f>
        <v>#N/A Connection</v>
      </c>
      <c r="L24" t="str" cm="1">
        <f t="array" aca="1" ref="L24" ca="1">_xll.BDP($B24,"CUR_MKT_CAP","EQY_FUND_CRNCY=ZAR","SETTLE_DT"&amp;TEXT(report_date+1,"yyyy-mm-dd"))</f>
        <v>#N/A Connection</v>
      </c>
      <c r="M24" t="str">
        <f t="shared" ca="1" si="0"/>
        <v/>
      </c>
    </row>
    <row r="25" spans="1:13" x14ac:dyDescent="0.35">
      <c r="A25" t="s">
        <v>725</v>
      </c>
      <c r="B25" t="s">
        <v>726</v>
      </c>
      <c r="C25" t="s">
        <v>727</v>
      </c>
      <c r="D25" t="s">
        <v>60</v>
      </c>
      <c r="E25" t="str" cm="1">
        <f t="array" aca="1" ref="E25" ca="1">_xll.BDP($B25,"BDVD_PROJ_12M_YLD","SETTLE_DT"&amp;TEXT(report_date+1,"yyyy-mm-dd"))</f>
        <v>#N/A Connection</v>
      </c>
      <c r="F25" t="str" cm="1">
        <f t="array" aca="1" ref="F25" ca="1">_xll.BDP($B25,"BEST_PE_NXT_YR","SETTLE_DT"&amp;TEXT(report_date+1,"yyyy-mm-dd"))</f>
        <v>#N/A Connection</v>
      </c>
      <c r="H25" t="str" cm="1">
        <f t="array" aca="1" ref="H25" ca="1">_xll.BDP($B25,"ADJUSTED_PREV_LAST_PRICE","EQY_FUND_CRNCY=ZAR","SETTLE_DT"&amp;TEXT(report_date+1,"yyyy-mm-dd"))</f>
        <v>#N/A Connection</v>
      </c>
      <c r="I25" t="str" cm="1">
        <f t="array" aca="1" ref="I25" ca="1">_xll.BDP($B25,"PREV_BUS_TRR_MTD","EQY_FUND_CRNCY=ZAR","SETTLE_DT"&amp;TEXT(report_date+1,"yyyy-mm-dd"))</f>
        <v>#N/A Connection</v>
      </c>
      <c r="J25" t="str" cm="1">
        <f t="array" aca="1" ref="J25" ca="1">_xll.BDP($B25,"PREV_BUS_TRR_YTD","EQY_FUND_CRNCY=ZAR","SETTLE_DT"&amp;TEXT(report_date+1,"yyyy-mm-dd"))</f>
        <v>#N/A Connection</v>
      </c>
      <c r="K25" t="str" cm="1">
        <f t="array" aca="1" ref="K25" ca="1">_xll.BDP($B25,"PREV_BUS_TRR_1YR","EQY_FUND_CRNCY=ZAR","SETTLE_DT"&amp;TEXT(report_date+1,"yyyy-mm-dd"))</f>
        <v>#N/A Connection</v>
      </c>
      <c r="L25" t="str" cm="1">
        <f t="array" aca="1" ref="L25" ca="1">_xll.BDP($B25,"CUR_MKT_CAP","EQY_FUND_CRNCY=ZAR","SETTLE_DT"&amp;TEXT(report_date+1,"yyyy-mm-dd"))</f>
        <v>#N/A Connection</v>
      </c>
      <c r="M25" t="str">
        <f t="shared" ca="1" si="0"/>
        <v/>
      </c>
    </row>
    <row r="26" spans="1:13" x14ac:dyDescent="0.35">
      <c r="A26" t="s">
        <v>728</v>
      </c>
      <c r="B26" t="s">
        <v>729</v>
      </c>
      <c r="C26" t="s">
        <v>730</v>
      </c>
      <c r="D26" t="s">
        <v>60</v>
      </c>
      <c r="E26" t="str" cm="1">
        <f t="array" aca="1" ref="E26" ca="1">_xll.BDP($B26,"BDVD_PROJ_12M_YLD","SETTLE_DT"&amp;TEXT(report_date+1,"yyyy-mm-dd"))</f>
        <v>#N/A Connection</v>
      </c>
      <c r="F26" s="2" t="str" cm="1">
        <f t="array" aca="1" ref="F26" ca="1">_xll.BDP($B26,"PE_RATIO","SETTLE_DT"&amp;TEXT(report_date+1,"yyyy-mm-dd"))</f>
        <v>#N/A Connection</v>
      </c>
      <c r="G26" t="s">
        <v>830</v>
      </c>
      <c r="H26" t="str" cm="1">
        <f t="array" aca="1" ref="H26" ca="1">_xll.BDP($B26,"ADJUSTED_PREV_LAST_PRICE","EQY_FUND_CRNCY=ZAR","SETTLE_DT"&amp;TEXT(report_date+1,"yyyy-mm-dd"))</f>
        <v>#N/A Connection</v>
      </c>
      <c r="I26" t="str" cm="1">
        <f t="array" aca="1" ref="I26" ca="1">_xll.BDP($B26,"PREV_BUS_TRR_MTD","EQY_FUND_CRNCY=ZAR","SETTLE_DT"&amp;TEXT(report_date+1,"yyyy-mm-dd"))</f>
        <v>#N/A Connection</v>
      </c>
      <c r="J26" t="str" cm="1">
        <f t="array" aca="1" ref="J26" ca="1">_xll.BDP($B26,"PREV_BUS_TRR_YTD","EQY_FUND_CRNCY=ZAR","SETTLE_DT"&amp;TEXT(report_date+1,"yyyy-mm-dd"))</f>
        <v>#N/A Connection</v>
      </c>
      <c r="K26" t="str" cm="1">
        <f t="array" aca="1" ref="K26" ca="1">_xll.BDP($B26,"PREV_BUS_TRR_1YR","EQY_FUND_CRNCY=ZAR","SETTLE_DT"&amp;TEXT(report_date+1,"yyyy-mm-dd"))</f>
        <v>#N/A Connection</v>
      </c>
      <c r="L26" t="str" cm="1">
        <f t="array" aca="1" ref="L26" ca="1">_xll.BDP($B26,"CUR_MKT_CAP","EQY_FUND_CRNCY=ZAR","SETTLE_DT"&amp;TEXT(report_date+1,"yyyy-mm-dd"))</f>
        <v>#N/A Connection</v>
      </c>
      <c r="M26" t="str">
        <f t="shared" ca="1" si="0"/>
        <v/>
      </c>
    </row>
    <row r="27" spans="1:13" x14ac:dyDescent="0.35">
      <c r="A27" t="s">
        <v>731</v>
      </c>
      <c r="B27" t="s">
        <v>732</v>
      </c>
      <c r="C27" t="s">
        <v>733</v>
      </c>
      <c r="D27" t="s">
        <v>60</v>
      </c>
      <c r="E27" t="str" cm="1">
        <f t="array" aca="1" ref="E27" ca="1">_xll.BDP($B27,"BDVD_PROJ_12M_YLD","SETTLE_DT"&amp;TEXT(report_date+1,"yyyy-mm-dd"))</f>
        <v>#N/A Connection</v>
      </c>
      <c r="F27" t="str" cm="1">
        <f t="array" aca="1" ref="F27" ca="1">_xll.BDP($B27,"BEST_PE_NXT_YR","SETTLE_DT"&amp;TEXT(report_date+1,"yyyy-mm-dd"))</f>
        <v>#N/A Connection</v>
      </c>
      <c r="H27" t="str" cm="1">
        <f t="array" aca="1" ref="H27" ca="1">_xll.BDP($B27,"ADJUSTED_PREV_LAST_PRICE","EQY_FUND_CRNCY=ZAR","SETTLE_DT"&amp;TEXT(report_date+1,"yyyy-mm-dd"))</f>
        <v>#N/A Connection</v>
      </c>
      <c r="I27" t="str" cm="1">
        <f t="array" aca="1" ref="I27" ca="1">_xll.BDP($B27,"PREV_BUS_TRR_MTD","EQY_FUND_CRNCY=ZAR","SETTLE_DT"&amp;TEXT(report_date+1,"yyyy-mm-dd"))</f>
        <v>#N/A Connection</v>
      </c>
      <c r="J27" t="str" cm="1">
        <f t="array" aca="1" ref="J27" ca="1">_xll.BDP($B27,"PREV_BUS_TRR_YTD","EQY_FUND_CRNCY=ZAR","SETTLE_DT"&amp;TEXT(report_date+1,"yyyy-mm-dd"))</f>
        <v>#N/A Connection</v>
      </c>
      <c r="K27" t="str" cm="1">
        <f t="array" aca="1" ref="K27" ca="1">_xll.BDP($B27,"PREV_BUS_TRR_1YR","EQY_FUND_CRNCY=ZAR","SETTLE_DT"&amp;TEXT(report_date+1,"yyyy-mm-dd"))</f>
        <v>#N/A Connection</v>
      </c>
      <c r="L27" t="str" cm="1">
        <f t="array" aca="1" ref="L27" ca="1">_xll.BDP($B27,"CUR_MKT_CAP","EQY_FUND_CRNCY=ZAR","SETTLE_DT"&amp;TEXT(report_date+1,"yyyy-mm-dd"))</f>
        <v>#N/A Connection</v>
      </c>
      <c r="M27" t="str">
        <f t="shared" ca="1" si="0"/>
        <v/>
      </c>
    </row>
    <row r="28" spans="1:13" x14ac:dyDescent="0.35">
      <c r="A28" t="s">
        <v>734</v>
      </c>
      <c r="B28" t="s">
        <v>735</v>
      </c>
      <c r="C28" t="s">
        <v>736</v>
      </c>
      <c r="D28" t="s">
        <v>60</v>
      </c>
      <c r="E28" t="str" cm="1">
        <f t="array" aca="1" ref="E28" ca="1">_xll.BDP($B28,"BDVD_PROJ_12M_YLD","SETTLE_DT"&amp;TEXT(report_date+1,"yyyy-mm-dd"))</f>
        <v>#N/A Connection</v>
      </c>
      <c r="F28" t="str" cm="1">
        <f t="array" aca="1" ref="F28" ca="1">_xll.BDP($B28,"BEST_PE_NXT_YR","SETTLE_DT"&amp;TEXT(report_date+1,"yyyy-mm-dd"))</f>
        <v>#N/A Connection</v>
      </c>
      <c r="H28" t="str" cm="1">
        <f t="array" aca="1" ref="H28" ca="1">_xll.BDP($B28,"ADJUSTED_PREV_LAST_PRICE","EQY_FUND_CRNCY=ZAR","SETTLE_DT"&amp;TEXT(report_date+1,"yyyy-mm-dd"))</f>
        <v>#N/A Connection</v>
      </c>
      <c r="I28" t="str" cm="1">
        <f t="array" aca="1" ref="I28" ca="1">_xll.BDP($B28,"PREV_BUS_TRR_MTD","EQY_FUND_CRNCY=ZAR","SETTLE_DT"&amp;TEXT(report_date+1,"yyyy-mm-dd"))</f>
        <v>#N/A Connection</v>
      </c>
      <c r="J28" t="str" cm="1">
        <f t="array" aca="1" ref="J28" ca="1">_xll.BDP($B28,"PREV_BUS_TRR_YTD","EQY_FUND_CRNCY=ZAR","SETTLE_DT"&amp;TEXT(report_date+1,"yyyy-mm-dd"))</f>
        <v>#N/A Connection</v>
      </c>
      <c r="K28" t="str" cm="1">
        <f t="array" aca="1" ref="K28" ca="1">_xll.BDP($B28,"PREV_BUS_TRR_1YR","EQY_FUND_CRNCY=ZAR","SETTLE_DT"&amp;TEXT(report_date+1,"yyyy-mm-dd"))</f>
        <v>#N/A Connection</v>
      </c>
      <c r="L28" t="str" cm="1">
        <f t="array" aca="1" ref="L28" ca="1">_xll.BDP($B28,"CUR_MKT_CAP","EQY_FUND_CRNCY=ZAR","SETTLE_DT"&amp;TEXT(report_date+1,"yyyy-mm-dd"))</f>
        <v>#N/A Connection</v>
      </c>
      <c r="M28" t="str">
        <f t="shared" ca="1" si="0"/>
        <v/>
      </c>
    </row>
    <row r="29" spans="1:13" x14ac:dyDescent="0.35">
      <c r="A29" t="s">
        <v>737</v>
      </c>
      <c r="B29" t="s">
        <v>738</v>
      </c>
      <c r="C29" t="s">
        <v>739</v>
      </c>
      <c r="D29" t="s">
        <v>60</v>
      </c>
      <c r="E29" t="str" cm="1">
        <f t="array" aca="1" ref="E29" ca="1">_xll.BDP($B29,"BDVD_PROJ_12M_YLD","SETTLE_DT"&amp;TEXT(report_date+1,"yyyy-mm-dd"))</f>
        <v>#N/A Connection</v>
      </c>
      <c r="F29" s="2" t="str" cm="1">
        <f t="array" aca="1" ref="F29" ca="1">_xll.BDP($B29,"PE_RATIO","SETTLE_DT"&amp;TEXT(report_date+1,"yyyy-mm-dd"))</f>
        <v>#N/A Connection</v>
      </c>
      <c r="G29" t="s">
        <v>830</v>
      </c>
      <c r="H29" t="str" cm="1">
        <f t="array" aca="1" ref="H29" ca="1">_xll.BDP($B29,"ADJUSTED_PREV_LAST_PRICE","EQY_FUND_CRNCY=ZAR","SETTLE_DT"&amp;TEXT(report_date+1,"yyyy-mm-dd"))</f>
        <v>#N/A Connection</v>
      </c>
      <c r="I29" t="str" cm="1">
        <f t="array" aca="1" ref="I29" ca="1">_xll.BDP($B29,"PREV_BUS_TRR_MTD","EQY_FUND_CRNCY=ZAR","SETTLE_DT"&amp;TEXT(report_date+1,"yyyy-mm-dd"))</f>
        <v>#N/A Connection</v>
      </c>
      <c r="J29" t="str" cm="1">
        <f t="array" aca="1" ref="J29" ca="1">_xll.BDP($B29,"PREV_BUS_TRR_YTD","EQY_FUND_CRNCY=ZAR","SETTLE_DT"&amp;TEXT(report_date+1,"yyyy-mm-dd"))</f>
        <v>#N/A Connection</v>
      </c>
      <c r="K29" t="str" cm="1">
        <f t="array" aca="1" ref="K29" ca="1">_xll.BDP($B29,"PREV_BUS_TRR_1YR","EQY_FUND_CRNCY=ZAR","SETTLE_DT"&amp;TEXT(report_date+1,"yyyy-mm-dd"))</f>
        <v>#N/A Connection</v>
      </c>
      <c r="L29" t="str" cm="1">
        <f t="array" aca="1" ref="L29" ca="1">_xll.BDP($B29,"CUR_MKT_CAP","EQY_FUND_CRNCY=ZAR","SETTLE_DT"&amp;TEXT(report_date+1,"yyyy-mm-dd"))</f>
        <v>#N/A Connection</v>
      </c>
      <c r="M29" t="str">
        <f t="shared" ca="1" si="0"/>
        <v/>
      </c>
    </row>
    <row r="30" spans="1:13" x14ac:dyDescent="0.35">
      <c r="A30" t="s">
        <v>740</v>
      </c>
      <c r="B30" t="s">
        <v>741</v>
      </c>
      <c r="C30" t="s">
        <v>742</v>
      </c>
      <c r="D30" t="s">
        <v>60</v>
      </c>
      <c r="E30" t="str" cm="1">
        <f t="array" aca="1" ref="E30" ca="1">_xll.BDP($B30,"BDVD_PROJ_12M_YLD","SETTLE_DT"&amp;TEXT(report_date+1,"yyyy-mm-dd"))</f>
        <v>#N/A Connection</v>
      </c>
      <c r="F30" s="2" t="str" cm="1">
        <f t="array" aca="1" ref="F30" ca="1">_xll.BDP($B30,"PE_RATIO","SETTLE_DT"&amp;TEXT(report_date+1,"yyyy-mm-dd"))</f>
        <v>#N/A Connection</v>
      </c>
      <c r="G30" t="s">
        <v>830</v>
      </c>
      <c r="H30" t="str" cm="1">
        <f t="array" aca="1" ref="H30" ca="1">_xll.BDP($B30,"ADJUSTED_PREV_LAST_PRICE","EQY_FUND_CRNCY=ZAR","SETTLE_DT"&amp;TEXT(report_date+1,"yyyy-mm-dd"))</f>
        <v>#N/A Connection</v>
      </c>
      <c r="I30" t="str" cm="1">
        <f t="array" aca="1" ref="I30" ca="1">_xll.BDP($B30,"PREV_BUS_TRR_MTD","EQY_FUND_CRNCY=ZAR","SETTLE_DT"&amp;TEXT(report_date+1,"yyyy-mm-dd"))</f>
        <v>#N/A Connection</v>
      </c>
      <c r="J30" t="str" cm="1">
        <f t="array" aca="1" ref="J30" ca="1">_xll.BDP($B30,"PREV_BUS_TRR_YTD","EQY_FUND_CRNCY=ZAR","SETTLE_DT"&amp;TEXT(report_date+1,"yyyy-mm-dd"))</f>
        <v>#N/A Connection</v>
      </c>
      <c r="K30" t="str" cm="1">
        <f t="array" aca="1" ref="K30" ca="1">_xll.BDP($B30,"PREV_BUS_TRR_1YR","EQY_FUND_CRNCY=ZAR","SETTLE_DT"&amp;TEXT(report_date+1,"yyyy-mm-dd"))</f>
        <v>#N/A Connection</v>
      </c>
      <c r="L30" t="str" cm="1">
        <f t="array" aca="1" ref="L30" ca="1">_xll.BDP($B30,"CUR_MKT_CAP","EQY_FUND_CRNCY=ZAR","SETTLE_DT"&amp;TEXT(report_date+1,"yyyy-mm-dd"))</f>
        <v>#N/A Connection</v>
      </c>
      <c r="M30" t="str">
        <f t="shared" ca="1" si="0"/>
        <v/>
      </c>
    </row>
    <row r="31" spans="1:13" x14ac:dyDescent="0.35">
      <c r="A31" t="s">
        <v>743</v>
      </c>
      <c r="B31" t="s">
        <v>744</v>
      </c>
      <c r="C31" t="s">
        <v>745</v>
      </c>
      <c r="D31" t="s">
        <v>60</v>
      </c>
      <c r="E31" t="str" cm="1">
        <f t="array" aca="1" ref="E31" ca="1">_xll.BDP($B31,"BDVD_PROJ_12M_YLD","SETTLE_DT"&amp;TEXT(report_date+1,"yyyy-mm-dd"))</f>
        <v>#N/A Connection</v>
      </c>
      <c r="F31" t="str" cm="1">
        <f t="array" aca="1" ref="F31" ca="1">_xll.BDP($B31,"BEST_PE_NXT_YR","SETTLE_DT"&amp;TEXT(report_date+1,"yyyy-mm-dd"))</f>
        <v>#N/A Connection</v>
      </c>
      <c r="H31" t="str" cm="1">
        <f t="array" aca="1" ref="H31" ca="1">_xll.BDP($B31,"ADJUSTED_PREV_LAST_PRICE","EQY_FUND_CRNCY=ZAR","SETTLE_DT"&amp;TEXT(report_date+1,"yyyy-mm-dd"))</f>
        <v>#N/A Connection</v>
      </c>
      <c r="I31" t="str" cm="1">
        <f t="array" aca="1" ref="I31" ca="1">_xll.BDP($B31,"PREV_BUS_TRR_MTD","EQY_FUND_CRNCY=ZAR","SETTLE_DT"&amp;TEXT(report_date+1,"yyyy-mm-dd"))</f>
        <v>#N/A Connection</v>
      </c>
      <c r="J31" t="str" cm="1">
        <f t="array" aca="1" ref="J31" ca="1">_xll.BDP($B31,"PREV_BUS_TRR_YTD","EQY_FUND_CRNCY=ZAR","SETTLE_DT"&amp;TEXT(report_date+1,"yyyy-mm-dd"))</f>
        <v>#N/A Connection</v>
      </c>
      <c r="K31" t="str" cm="1">
        <f t="array" aca="1" ref="K31" ca="1">_xll.BDP($B31,"PREV_BUS_TRR_1YR","EQY_FUND_CRNCY=ZAR","SETTLE_DT"&amp;TEXT(report_date+1,"yyyy-mm-dd"))</f>
        <v>#N/A Connection</v>
      </c>
      <c r="L31" t="str" cm="1">
        <f t="array" aca="1" ref="L31" ca="1">_xll.BDP($B31,"CUR_MKT_CAP","EQY_FUND_CRNCY=ZAR","SETTLE_DT"&amp;TEXT(report_date+1,"yyyy-mm-dd"))</f>
        <v>#N/A Connection</v>
      </c>
      <c r="M31" t="str">
        <f t="shared" ca="1" si="0"/>
        <v/>
      </c>
    </row>
    <row r="32" spans="1:13" x14ac:dyDescent="0.35">
      <c r="A32" t="s">
        <v>746</v>
      </c>
      <c r="B32" t="s">
        <v>747</v>
      </c>
      <c r="C32" t="s">
        <v>748</v>
      </c>
      <c r="D32" t="s">
        <v>60</v>
      </c>
      <c r="E32" t="str" cm="1">
        <f t="array" aca="1" ref="E32" ca="1">_xll.BDP($B32,"BDVD_PROJ_12M_YLD","SETTLE_DT"&amp;TEXT(report_date+1,"yyyy-mm-dd"))</f>
        <v>#N/A Connection</v>
      </c>
      <c r="F32" t="str" cm="1">
        <f t="array" aca="1" ref="F32" ca="1">_xll.BDP($B32,"BEST_PE_NXT_YR","SETTLE_DT"&amp;TEXT(report_date+1,"yyyy-mm-dd"))</f>
        <v>#N/A Connection</v>
      </c>
      <c r="H32" t="str" cm="1">
        <f t="array" aca="1" ref="H32" ca="1">_xll.BDP($B32,"ADJUSTED_PREV_LAST_PRICE","EQY_FUND_CRNCY=ZAR","SETTLE_DT"&amp;TEXT(report_date+1,"yyyy-mm-dd"))</f>
        <v>#N/A Connection</v>
      </c>
      <c r="I32" t="str" cm="1">
        <f t="array" aca="1" ref="I32" ca="1">_xll.BDP($B32,"PREV_BUS_TRR_MTD","EQY_FUND_CRNCY=ZAR","SETTLE_DT"&amp;TEXT(report_date+1,"yyyy-mm-dd"))</f>
        <v>#N/A Connection</v>
      </c>
      <c r="J32" t="str" cm="1">
        <f t="array" aca="1" ref="J32" ca="1">_xll.BDP($B32,"PREV_BUS_TRR_YTD","EQY_FUND_CRNCY=ZAR","SETTLE_DT"&amp;TEXT(report_date+1,"yyyy-mm-dd"))</f>
        <v>#N/A Connection</v>
      </c>
      <c r="K32" t="str" cm="1">
        <f t="array" aca="1" ref="K32" ca="1">_xll.BDP($B32,"PREV_BUS_TRR_1YR","EQY_FUND_CRNCY=ZAR","SETTLE_DT"&amp;TEXT(report_date+1,"yyyy-mm-dd"))</f>
        <v>#N/A Connection</v>
      </c>
      <c r="L32" t="str" cm="1">
        <f t="array" aca="1" ref="L32" ca="1">_xll.BDP($B32,"CUR_MKT_CAP","EQY_FUND_CRNCY=ZAR","SETTLE_DT"&amp;TEXT(report_date+1,"yyyy-mm-dd"))</f>
        <v>#N/A Connection</v>
      </c>
      <c r="M32" t="str">
        <f t="shared" ca="1" si="0"/>
        <v/>
      </c>
    </row>
    <row r="33" spans="1:13" x14ac:dyDescent="0.35">
      <c r="A33" t="s">
        <v>749</v>
      </c>
      <c r="B33" t="s">
        <v>750</v>
      </c>
      <c r="C33" t="s">
        <v>751</v>
      </c>
      <c r="D33" t="s">
        <v>60</v>
      </c>
      <c r="E33" t="str" cm="1">
        <f t="array" aca="1" ref="E33" ca="1">_xll.BDP($B33,"BDVD_PROJ_12M_YLD","SETTLE_DT"&amp;TEXT(report_date+1,"yyyy-mm-dd"))</f>
        <v>#N/A Connection</v>
      </c>
      <c r="F33" t="str" cm="1">
        <f t="array" aca="1" ref="F33" ca="1">_xll.BDP($B33,"BEST_PE_NXT_YR","SETTLE_DT"&amp;TEXT(report_date+1,"yyyy-mm-dd"))</f>
        <v>#N/A Connection</v>
      </c>
      <c r="H33" t="str" cm="1">
        <f t="array" aca="1" ref="H33" ca="1">_xll.BDP($B33,"ADJUSTED_PREV_LAST_PRICE","EQY_FUND_CRNCY=ZAR","SETTLE_DT"&amp;TEXT(report_date+1,"yyyy-mm-dd"))</f>
        <v>#N/A Connection</v>
      </c>
      <c r="I33" t="str" cm="1">
        <f t="array" aca="1" ref="I33" ca="1">_xll.BDP($B33,"PREV_BUS_TRR_MTD","EQY_FUND_CRNCY=ZAR","SETTLE_DT"&amp;TEXT(report_date+1,"yyyy-mm-dd"))</f>
        <v>#N/A Connection</v>
      </c>
      <c r="J33" t="str" cm="1">
        <f t="array" aca="1" ref="J33" ca="1">_xll.BDP($B33,"PREV_BUS_TRR_YTD","EQY_FUND_CRNCY=ZAR","SETTLE_DT"&amp;TEXT(report_date+1,"yyyy-mm-dd"))</f>
        <v>#N/A Connection</v>
      </c>
      <c r="K33" t="str" cm="1">
        <f t="array" aca="1" ref="K33" ca="1">_xll.BDP($B33,"PREV_BUS_TRR_1YR","EQY_FUND_CRNCY=ZAR","SETTLE_DT"&amp;TEXT(report_date+1,"yyyy-mm-dd"))</f>
        <v>#N/A Connection</v>
      </c>
      <c r="L33" t="str" cm="1">
        <f t="array" aca="1" ref="L33" ca="1">_xll.BDP($B33,"CUR_MKT_CAP","EQY_FUND_CRNCY=ZAR","SETTLE_DT"&amp;TEXT(report_date+1,"yyyy-mm-dd"))</f>
        <v>#N/A Connection</v>
      </c>
      <c r="M33" t="str">
        <f t="shared" ca="1" si="0"/>
        <v/>
      </c>
    </row>
    <row r="34" spans="1:13" x14ac:dyDescent="0.35">
      <c r="A34" t="s">
        <v>752</v>
      </c>
      <c r="B34" t="s">
        <v>753</v>
      </c>
      <c r="C34" t="s">
        <v>754</v>
      </c>
      <c r="D34" t="s">
        <v>60</v>
      </c>
      <c r="E34" t="str" cm="1">
        <f t="array" aca="1" ref="E34" ca="1">_xll.BDP($B34,"BDVD_PROJ_12M_YLD","SETTLE_DT"&amp;TEXT(report_date+1,"yyyy-mm-dd"))</f>
        <v>#N/A Connection</v>
      </c>
      <c r="F34" t="str" cm="1">
        <f t="array" aca="1" ref="F34" ca="1">_xll.BDP($B34,"BEST_PE_NXT_YR","SETTLE_DT"&amp;TEXT(report_date+1,"yyyy-mm-dd"))</f>
        <v>#N/A Connection</v>
      </c>
      <c r="H34" t="str" cm="1">
        <f t="array" aca="1" ref="H34" ca="1">_xll.BDP($B34,"ADJUSTED_PREV_LAST_PRICE","EQY_FUND_CRNCY=ZAR","SETTLE_DT"&amp;TEXT(report_date+1,"yyyy-mm-dd"))</f>
        <v>#N/A Connection</v>
      </c>
      <c r="I34" t="str" cm="1">
        <f t="array" aca="1" ref="I34" ca="1">_xll.BDP($B34,"PREV_BUS_TRR_MTD","EQY_FUND_CRNCY=ZAR","SETTLE_DT"&amp;TEXT(report_date+1,"yyyy-mm-dd"))</f>
        <v>#N/A Connection</v>
      </c>
      <c r="J34" t="str" cm="1">
        <f t="array" aca="1" ref="J34" ca="1">_xll.BDP($B34,"PREV_BUS_TRR_YTD","EQY_FUND_CRNCY=ZAR","SETTLE_DT"&amp;TEXT(report_date+1,"yyyy-mm-dd"))</f>
        <v>#N/A Connection</v>
      </c>
      <c r="K34" t="str" cm="1">
        <f t="array" aca="1" ref="K34" ca="1">_xll.BDP($B34,"PREV_BUS_TRR_1YR","EQY_FUND_CRNCY=ZAR","SETTLE_DT"&amp;TEXT(report_date+1,"yyyy-mm-dd"))</f>
        <v>#N/A Connection</v>
      </c>
      <c r="L34" t="str" cm="1">
        <f t="array" aca="1" ref="L34" ca="1">_xll.BDP($B34,"CUR_MKT_CAP","EQY_FUND_CRNCY=ZAR","SETTLE_DT"&amp;TEXT(report_date+1,"yyyy-mm-dd"))</f>
        <v>#N/A Connection</v>
      </c>
      <c r="M34" t="str">
        <f t="shared" ca="1" si="0"/>
        <v/>
      </c>
    </row>
    <row r="35" spans="1:13" x14ac:dyDescent="0.35">
      <c r="A35" t="s">
        <v>755</v>
      </c>
      <c r="B35" t="s">
        <v>756</v>
      </c>
      <c r="C35" t="s">
        <v>757</v>
      </c>
      <c r="D35" t="s">
        <v>60</v>
      </c>
      <c r="E35" t="str" cm="1">
        <f t="array" aca="1" ref="E35" ca="1">_xll.BDP($B35,"BDVD_PROJ_12M_YLD","SETTLE_DT"&amp;TEXT(report_date+1,"yyyy-mm-dd"))</f>
        <v>#N/A Connection</v>
      </c>
      <c r="F35" t="str" cm="1">
        <f t="array" aca="1" ref="F35" ca="1">_xll.BDP($B35,"BEST_PE_NXT_YR","SETTLE_DT"&amp;TEXT(report_date+1,"yyyy-mm-dd"))</f>
        <v>#N/A Connection</v>
      </c>
      <c r="H35" t="str" cm="1">
        <f t="array" aca="1" ref="H35" ca="1">_xll.BDP($B35,"ADJUSTED_PREV_LAST_PRICE","EQY_FUND_CRNCY=ZAR","SETTLE_DT"&amp;TEXT(report_date+1,"yyyy-mm-dd"))</f>
        <v>#N/A Connection</v>
      </c>
      <c r="I35" t="str" cm="1">
        <f t="array" aca="1" ref="I35" ca="1">_xll.BDP($B35,"PREV_BUS_TRR_MTD","EQY_FUND_CRNCY=ZAR","SETTLE_DT"&amp;TEXT(report_date+1,"yyyy-mm-dd"))</f>
        <v>#N/A Connection</v>
      </c>
      <c r="J35" t="str" cm="1">
        <f t="array" aca="1" ref="J35" ca="1">_xll.BDP($B35,"PREV_BUS_TRR_YTD","EQY_FUND_CRNCY=ZAR","SETTLE_DT"&amp;TEXT(report_date+1,"yyyy-mm-dd"))</f>
        <v>#N/A Connection</v>
      </c>
      <c r="K35" t="str" cm="1">
        <f t="array" aca="1" ref="K35" ca="1">_xll.BDP($B35,"PREV_BUS_TRR_1YR","EQY_FUND_CRNCY=ZAR","SETTLE_DT"&amp;TEXT(report_date+1,"yyyy-mm-dd"))</f>
        <v>#N/A Connection</v>
      </c>
      <c r="L35" t="str" cm="1">
        <f t="array" aca="1" ref="L35" ca="1">_xll.BDP($B35,"CUR_MKT_CAP","EQY_FUND_CRNCY=ZAR","SETTLE_DT"&amp;TEXT(report_date+1,"yyyy-mm-dd"))</f>
        <v>#N/A Connection</v>
      </c>
      <c r="M35" t="str">
        <f t="shared" ca="1" si="0"/>
        <v/>
      </c>
    </row>
    <row r="36" spans="1:13" x14ac:dyDescent="0.35">
      <c r="A36" t="s">
        <v>758</v>
      </c>
      <c r="B36" t="s">
        <v>759</v>
      </c>
      <c r="C36" t="s">
        <v>760</v>
      </c>
      <c r="D36" t="s">
        <v>60</v>
      </c>
      <c r="E36" t="str" cm="1">
        <f t="array" aca="1" ref="E36" ca="1">_xll.BDP($B36,"BDVD_PROJ_12M_YLD","SETTLE_DT"&amp;TEXT(report_date+1,"yyyy-mm-dd"))</f>
        <v>#N/A Connection</v>
      </c>
      <c r="F36" t="str" cm="1">
        <f t="array" aca="1" ref="F36" ca="1">_xll.BDP($B36,"BEST_PE_NXT_YR","SETTLE_DT"&amp;TEXT(report_date+1,"yyyy-mm-dd"))</f>
        <v>#N/A Connection</v>
      </c>
      <c r="H36" t="str" cm="1">
        <f t="array" aca="1" ref="H36" ca="1">_xll.BDP($B36,"ADJUSTED_PREV_LAST_PRICE","EQY_FUND_CRNCY=ZAR","SETTLE_DT"&amp;TEXT(report_date+1,"yyyy-mm-dd"))</f>
        <v>#N/A Connection</v>
      </c>
      <c r="I36" t="str" cm="1">
        <f t="array" aca="1" ref="I36" ca="1">_xll.BDP($B36,"PREV_BUS_TRR_MTD","EQY_FUND_CRNCY=ZAR","SETTLE_DT"&amp;TEXT(report_date+1,"yyyy-mm-dd"))</f>
        <v>#N/A Connection</v>
      </c>
      <c r="J36" t="str" cm="1">
        <f t="array" aca="1" ref="J36" ca="1">_xll.BDP($B36,"PREV_BUS_TRR_YTD","EQY_FUND_CRNCY=ZAR","SETTLE_DT"&amp;TEXT(report_date+1,"yyyy-mm-dd"))</f>
        <v>#N/A Connection</v>
      </c>
      <c r="K36" t="str" cm="1">
        <f t="array" aca="1" ref="K36" ca="1">_xll.BDP($B36,"PREV_BUS_TRR_1YR","EQY_FUND_CRNCY=ZAR","SETTLE_DT"&amp;TEXT(report_date+1,"yyyy-mm-dd"))</f>
        <v>#N/A Connection</v>
      </c>
      <c r="L36" t="str" cm="1">
        <f t="array" aca="1" ref="L36" ca="1">_xll.BDP($B36,"CUR_MKT_CAP","EQY_FUND_CRNCY=ZAR","SETTLE_DT"&amp;TEXT(report_date+1,"yyyy-mm-dd"))</f>
        <v>#N/A Connection</v>
      </c>
      <c r="M36" t="str">
        <f t="shared" ca="1" si="0"/>
        <v/>
      </c>
    </row>
    <row r="37" spans="1:13" x14ac:dyDescent="0.35">
      <c r="A37" t="s">
        <v>707</v>
      </c>
      <c r="B37" t="s">
        <v>708</v>
      </c>
      <c r="C37" t="s">
        <v>709</v>
      </c>
      <c r="D37" t="s">
        <v>60</v>
      </c>
      <c r="E37" t="str" cm="1">
        <f t="array" aca="1" ref="E37" ca="1">_xll.BDP($B37,"BDVD_PROJ_12M_YLD","SETTLE_DT"&amp;TEXT(report_date+1,"yyyy-mm-dd"))</f>
        <v>#N/A Connection</v>
      </c>
      <c r="F37" t="str" cm="1">
        <f t="array" aca="1" ref="F37" ca="1">_xll.BDP($B37,"BEST_PE_NXT_YR","SETTLE_DT"&amp;TEXT(report_date+1,"yyyy-mm-dd"))</f>
        <v>#N/A Connection</v>
      </c>
      <c r="H37" t="str" cm="1">
        <f t="array" aca="1" ref="H37" ca="1">_xll.BDP($B37,"ADJUSTED_PREV_LAST_PRICE","EQY_FUND_CRNCY=ZAR","SETTLE_DT"&amp;TEXT(report_date+1,"yyyy-mm-dd"))</f>
        <v>#N/A Connection</v>
      </c>
      <c r="I37" t="str" cm="1">
        <f t="array" aca="1" ref="I37" ca="1">_xll.BDP($B37,"PREV_BUS_TRR_MTD","EQY_FUND_CRNCY=ZAR","SETTLE_DT"&amp;TEXT(report_date+1,"yyyy-mm-dd"))</f>
        <v>#N/A Connection</v>
      </c>
      <c r="J37" t="str" cm="1">
        <f t="array" aca="1" ref="J37" ca="1">_xll.BDP($B37,"PREV_BUS_TRR_YTD","EQY_FUND_CRNCY=ZAR","SETTLE_DT"&amp;TEXT(report_date+1,"yyyy-mm-dd"))</f>
        <v>#N/A Connection</v>
      </c>
      <c r="K37" t="str" cm="1">
        <f t="array" aca="1" ref="K37" ca="1">_xll.BDP($B37,"PREV_BUS_TRR_1YR","EQY_FUND_CRNCY=ZAR","SETTLE_DT"&amp;TEXT(report_date+1,"yyyy-mm-dd"))</f>
        <v>#N/A Connection</v>
      </c>
      <c r="L37" t="str" cm="1">
        <f t="array" aca="1" ref="L37" ca="1">_xll.BDP($B37,"CUR_MKT_CAP","EQY_FUND_CRNCY=ZAR","SETTLE_DT"&amp;TEXT(report_date+1,"yyyy-mm-dd"))</f>
        <v>#N/A Connection</v>
      </c>
      <c r="M37" t="str">
        <f t="shared" ca="1" si="0"/>
        <v/>
      </c>
    </row>
    <row r="38" spans="1:13" x14ac:dyDescent="0.35">
      <c r="A38" t="s">
        <v>761</v>
      </c>
      <c r="B38" t="s">
        <v>762</v>
      </c>
      <c r="C38" t="s">
        <v>763</v>
      </c>
      <c r="D38" t="s">
        <v>60</v>
      </c>
      <c r="E38" t="str" cm="1">
        <f t="array" aca="1" ref="E38" ca="1">_xll.BDP($B38,"BDVD_PROJ_12M_YLD","SETTLE_DT"&amp;TEXT(report_date+1,"yyyy-mm-dd"))</f>
        <v>#N/A Connection</v>
      </c>
      <c r="F38" t="str" cm="1">
        <f t="array" aca="1" ref="F38" ca="1">_xll.BDP($B38,"BEST_PE_NXT_YR","SETTLE_DT"&amp;TEXT(report_date+1,"yyyy-mm-dd"))</f>
        <v>#N/A Connection</v>
      </c>
      <c r="H38" t="str" cm="1">
        <f t="array" aca="1" ref="H38" ca="1">_xll.BDP($B38,"ADJUSTED_PREV_LAST_PRICE","EQY_FUND_CRNCY=ZAR","SETTLE_DT"&amp;TEXT(report_date+1,"yyyy-mm-dd"))</f>
        <v>#N/A Connection</v>
      </c>
      <c r="I38" t="str" cm="1">
        <f t="array" aca="1" ref="I38" ca="1">_xll.BDP($B38,"PREV_BUS_TRR_MTD","EQY_FUND_CRNCY=ZAR","SETTLE_DT"&amp;TEXT(report_date+1,"yyyy-mm-dd"))</f>
        <v>#N/A Connection</v>
      </c>
      <c r="J38" t="str" cm="1">
        <f t="array" aca="1" ref="J38" ca="1">_xll.BDP($B38,"PREV_BUS_TRR_YTD","EQY_FUND_CRNCY=ZAR","SETTLE_DT"&amp;TEXT(report_date+1,"yyyy-mm-dd"))</f>
        <v>#N/A Connection</v>
      </c>
      <c r="K38" t="str" cm="1">
        <f t="array" aca="1" ref="K38" ca="1">_xll.BDP($B38,"PREV_BUS_TRR_1YR","EQY_FUND_CRNCY=ZAR","SETTLE_DT"&amp;TEXT(report_date+1,"yyyy-mm-dd"))</f>
        <v>#N/A Connection</v>
      </c>
      <c r="L38" t="str" cm="1">
        <f t="array" aca="1" ref="L38" ca="1">_xll.BDP($B38,"CUR_MKT_CAP","EQY_FUND_CRNCY=ZAR","SETTLE_DT"&amp;TEXT(report_date+1,"yyyy-mm-dd"))</f>
        <v>#N/A Connection</v>
      </c>
      <c r="M38" t="str">
        <f t="shared" ca="1" si="0"/>
        <v/>
      </c>
    </row>
    <row r="39" spans="1:13" x14ac:dyDescent="0.35">
      <c r="A39" t="s">
        <v>764</v>
      </c>
      <c r="B39" t="s">
        <v>765</v>
      </c>
      <c r="C39" t="s">
        <v>766</v>
      </c>
      <c r="D39" t="s">
        <v>60</v>
      </c>
      <c r="E39" t="str" cm="1">
        <f t="array" aca="1" ref="E39" ca="1">_xll.BDP($B39,"BDVD_PROJ_12M_YLD","SETTLE_DT"&amp;TEXT(report_date+1,"yyyy-mm-dd"))</f>
        <v>#N/A Connection</v>
      </c>
      <c r="F39" t="str" cm="1">
        <f t="array" aca="1" ref="F39" ca="1">_xll.BDP($B39,"BEST_PE_NXT_YR","SETTLE_DT"&amp;TEXT(report_date+1,"yyyy-mm-dd"))</f>
        <v>#N/A Connection</v>
      </c>
      <c r="H39" t="str" cm="1">
        <f t="array" aca="1" ref="H39" ca="1">_xll.BDP($B39,"ADJUSTED_PREV_LAST_PRICE","EQY_FUND_CRNCY=ZAR","SETTLE_DT"&amp;TEXT(report_date+1,"yyyy-mm-dd"))</f>
        <v>#N/A Connection</v>
      </c>
      <c r="I39" t="str" cm="1">
        <f t="array" aca="1" ref="I39" ca="1">_xll.BDP($B39,"PREV_BUS_TRR_MTD","EQY_FUND_CRNCY=ZAR","SETTLE_DT"&amp;TEXT(report_date+1,"yyyy-mm-dd"))</f>
        <v>#N/A Connection</v>
      </c>
      <c r="J39" t="str" cm="1">
        <f t="array" aca="1" ref="J39" ca="1">_xll.BDP($B39,"PREV_BUS_TRR_YTD","EQY_FUND_CRNCY=ZAR","SETTLE_DT"&amp;TEXT(report_date+1,"yyyy-mm-dd"))</f>
        <v>#N/A Connection</v>
      </c>
      <c r="K39" t="str" cm="1">
        <f t="array" aca="1" ref="K39" ca="1">_xll.BDP($B39,"PREV_BUS_TRR_1YR","EQY_FUND_CRNCY=ZAR","SETTLE_DT"&amp;TEXT(report_date+1,"yyyy-mm-dd"))</f>
        <v>#N/A Connection</v>
      </c>
      <c r="L39" t="str" cm="1">
        <f t="array" aca="1" ref="L39" ca="1">_xll.BDP($B39,"CUR_MKT_CAP","EQY_FUND_CRNCY=ZAR","SETTLE_DT"&amp;TEXT(report_date+1,"yyyy-mm-dd"))</f>
        <v>#N/A Connection</v>
      </c>
      <c r="M39" t="str">
        <f t="shared" ca="1" si="0"/>
        <v/>
      </c>
    </row>
    <row r="40" spans="1:13" x14ac:dyDescent="0.35">
      <c r="A40" t="s">
        <v>767</v>
      </c>
      <c r="B40" t="s">
        <v>765</v>
      </c>
      <c r="C40" t="s">
        <v>766</v>
      </c>
      <c r="D40" t="s">
        <v>60</v>
      </c>
      <c r="E40" t="str" cm="1">
        <f t="array" aca="1" ref="E40" ca="1">_xll.BDP($B40,"BDVD_PROJ_12M_YLD","SETTLE_DT"&amp;TEXT(report_date+1,"yyyy-mm-dd"))</f>
        <v>#N/A Connection</v>
      </c>
      <c r="F40" t="str" cm="1">
        <f t="array" aca="1" ref="F40" ca="1">_xll.BDP($B40,"BEST_PE_NXT_YR","SETTLE_DT"&amp;TEXT(report_date+1,"yyyy-mm-dd"))</f>
        <v>#N/A Connection</v>
      </c>
      <c r="H40" t="str" cm="1">
        <f t="array" aca="1" ref="H40" ca="1">_xll.BDP($B40,"ADJUSTED_PREV_LAST_PRICE","EQY_FUND_CRNCY=ZAR","SETTLE_DT"&amp;TEXT(report_date+1,"yyyy-mm-dd"))</f>
        <v>#N/A Connection</v>
      </c>
      <c r="I40" t="str" cm="1">
        <f t="array" aca="1" ref="I40" ca="1">_xll.BDP($B40,"PREV_BUS_TRR_MTD","EQY_FUND_CRNCY=ZAR","SETTLE_DT"&amp;TEXT(report_date+1,"yyyy-mm-dd"))</f>
        <v>#N/A Connection</v>
      </c>
      <c r="J40" t="str" cm="1">
        <f t="array" aca="1" ref="J40" ca="1">_xll.BDP($B40,"PREV_BUS_TRR_YTD","EQY_FUND_CRNCY=ZAR","SETTLE_DT"&amp;TEXT(report_date+1,"yyyy-mm-dd"))</f>
        <v>#N/A Connection</v>
      </c>
      <c r="K40" t="str" cm="1">
        <f t="array" aca="1" ref="K40" ca="1">_xll.BDP($B40,"PREV_BUS_TRR_1YR","EQY_FUND_CRNCY=ZAR","SETTLE_DT"&amp;TEXT(report_date+1,"yyyy-mm-dd"))</f>
        <v>#N/A Connection</v>
      </c>
      <c r="L40" t="str" cm="1">
        <f t="array" aca="1" ref="L40" ca="1">_xll.BDP($B40,"CUR_MKT_CAP","EQY_FUND_CRNCY=ZAR","SETTLE_DT"&amp;TEXT(report_date+1,"yyyy-mm-dd"))</f>
        <v>#N/A Connection</v>
      </c>
      <c r="M40" t="str">
        <f t="shared" ca="1" si="0"/>
        <v/>
      </c>
    </row>
    <row r="41" spans="1:13" x14ac:dyDescent="0.35">
      <c r="A41" t="s">
        <v>57</v>
      </c>
      <c r="B41" t="s">
        <v>58</v>
      </c>
      <c r="C41" t="s">
        <v>59</v>
      </c>
      <c r="D41" t="s">
        <v>60</v>
      </c>
      <c r="E41" s="2" t="str" cm="1">
        <f t="array" aca="1" ref="E41" ca="1">_xll.BDP($B41,"DIVIDEND_INDICATED_YIELD","SETTLE_DT"&amp;TEXT(report_date+1,"yyyy-mm-dd"))</f>
        <v>#N/A Connection</v>
      </c>
      <c r="F41" t="str" cm="1">
        <f t="array" aca="1" ref="F41" ca="1">_xll.BDP($B41,"BEST_PE_NXT_YR","SETTLE_DT"&amp;TEXT(report_date+1,"yyyy-mm-dd"))</f>
        <v>#N/A Connection</v>
      </c>
      <c r="G41" t="s">
        <v>831</v>
      </c>
      <c r="H41" t="str" cm="1">
        <f t="array" aca="1" ref="H41" ca="1">_xll.BDP($B41,"ADJUSTED_PREV_LAST_PRICE","EQY_FUND_CRNCY=ZAR","SETTLE_DT"&amp;TEXT(report_date+1,"yyyy-mm-dd"))</f>
        <v>#N/A Connection</v>
      </c>
      <c r="I41" t="str" cm="1">
        <f t="array" aca="1" ref="I41" ca="1">_xll.BDP($B41,"PREV_BUS_TRR_MTD","EQY_FUND_CRNCY=ZAR","SETTLE_DT"&amp;TEXT(report_date+1,"yyyy-mm-dd"))</f>
        <v>#N/A Connection</v>
      </c>
      <c r="J41" t="str" cm="1">
        <f t="array" aca="1" ref="J41" ca="1">_xll.BDP($B41,"PREV_BUS_TRR_YTD","EQY_FUND_CRNCY=ZAR","SETTLE_DT"&amp;TEXT(report_date+1,"yyyy-mm-dd"))</f>
        <v>#N/A Connection</v>
      </c>
      <c r="K41" t="str" cm="1">
        <f t="array" aca="1" ref="K41" ca="1">_xll.BDP($B41,"PREV_BUS_TRR_1YR","EQY_FUND_CRNCY=ZAR","SETTLE_DT"&amp;TEXT(report_date+1,"yyyy-mm-dd"))</f>
        <v>#N/A Connection</v>
      </c>
      <c r="L41" t="str" cm="1">
        <f t="array" aca="1" ref="L41" ca="1">_xll.BDP($B41, "CUR_MKT_CAP", "EQY_FUND_CRNCY=ZAR", "SETTLE_DT=" &amp; TEXT(report_date+1, "yyyy-mm-dd"))</f>
        <v>#N/A Connection</v>
      </c>
      <c r="M41" t="str">
        <f t="shared" ca="1" si="0"/>
        <v/>
      </c>
    </row>
    <row r="42" spans="1:13" x14ac:dyDescent="0.35">
      <c r="A42" t="s">
        <v>664</v>
      </c>
      <c r="B42" t="s">
        <v>665</v>
      </c>
      <c r="C42" t="s">
        <v>666</v>
      </c>
      <c r="D42" t="s">
        <v>667</v>
      </c>
      <c r="E42" t="str" cm="1">
        <f t="array" aca="1" ref="E42" ca="1">_xll.BDP($B42,"BDVD_PROJ_12M_YLD","SETTLE_DT"&amp;TEXT(report_date+1,"yyyy-mm-dd"))</f>
        <v>#N/A Connection</v>
      </c>
      <c r="F42" t="str" cm="1">
        <f t="array" aca="1" ref="F42" ca="1">_xll.BDP($B42,"BEST_PE_NXT_YR","SETTLE_DT"&amp;TEXT(report_date+1,"yyyy-mm-dd"))</f>
        <v>#N/A Connection</v>
      </c>
      <c r="H42" t="str" cm="1">
        <f t="array" aca="1" ref="H42" ca="1">_xll.BDP($B42,"ADJUSTED_PREV_LAST_PRICE","EQY_FUND_CRNCY=ZAR","SETTLE_DT"&amp;TEXT(report_date+1,"yyyy-mm-dd"))</f>
        <v>#N/A Connection</v>
      </c>
      <c r="I42" t="str" cm="1">
        <f t="array" aca="1" ref="I42" ca="1">_xll.BDP($B42,"PREV_BUS_TRR_MTD","EQY_FUND_CRNCY=ZAR","SETTLE_DT"&amp;TEXT(report_date+1,"yyyy-mm-dd"))</f>
        <v>#N/A Connection</v>
      </c>
      <c r="J42" t="str" cm="1">
        <f t="array" aca="1" ref="J42" ca="1">_xll.BDP($B42,"PREV_BUS_TRR_YTD","EQY_FUND_CRNCY=ZAR","SETTLE_DT"&amp;TEXT(report_date+1,"yyyy-mm-dd"))</f>
        <v>#N/A Connection</v>
      </c>
      <c r="K42" t="str" cm="1">
        <f t="array" aca="1" ref="K42" ca="1">_xll.BDP($B42,"PREV_BUS_TRR_1YR","EQY_FUND_CRNCY=ZAR","SETTLE_DT"&amp;TEXT(report_date+1,"yyyy-mm-dd"))</f>
        <v>#N/A Connection</v>
      </c>
      <c r="L42" t="str" cm="1">
        <f t="array" aca="1" ref="L42" ca="1">_xll.BDP($B42,"CUR_MKT_CAP","EQY_FUND_CRNCY=ZAR","SETTLE_DT"&amp;TEXT(report_date+1,"yyyy-mm-dd"))</f>
        <v>#N/A Connection</v>
      </c>
      <c r="M42" t="str">
        <f t="shared" ca="1" si="0"/>
        <v/>
      </c>
    </row>
    <row r="43" spans="1:13" x14ac:dyDescent="0.35">
      <c r="A43" t="s">
        <v>668</v>
      </c>
      <c r="B43" t="s">
        <v>669</v>
      </c>
      <c r="C43" t="s">
        <v>670</v>
      </c>
      <c r="D43" t="s">
        <v>667</v>
      </c>
      <c r="E43" t="str" cm="1">
        <f t="array" aca="1" ref="E43" ca="1">_xll.BDP($B43,"BDVD_PROJ_12M_YLD","SETTLE_DT"&amp;TEXT(report_date+1,"yyyy-mm-dd"))</f>
        <v>#N/A Connection</v>
      </c>
      <c r="F43" t="str" cm="1">
        <f t="array" aca="1" ref="F43" ca="1">_xll.BDP($B43,"BEST_PE_NXT_YR","SETTLE_DT"&amp;TEXT(report_date+1,"yyyy-mm-dd"))</f>
        <v>#N/A Connection</v>
      </c>
      <c r="H43" t="str" cm="1">
        <f t="array" aca="1" ref="H43" ca="1">_xll.BDP($B43,"ADJUSTED_PREV_LAST_PRICE","EQY_FUND_CRNCY=ZAR","SETTLE_DT"&amp;TEXT(report_date+1,"yyyy-mm-dd"))</f>
        <v>#N/A Connection</v>
      </c>
      <c r="I43" t="str" cm="1">
        <f t="array" aca="1" ref="I43" ca="1">_xll.BDP($B43,"PREV_BUS_TRR_MTD","EQY_FUND_CRNCY=ZAR","SETTLE_DT"&amp;TEXT(report_date+1,"yyyy-mm-dd"))</f>
        <v>#N/A Connection</v>
      </c>
      <c r="J43" t="str" cm="1">
        <f t="array" aca="1" ref="J43" ca="1">_xll.BDP($B43,"PREV_BUS_TRR_YTD","EQY_FUND_CRNCY=ZAR","SETTLE_DT"&amp;TEXT(report_date+1,"yyyy-mm-dd"))</f>
        <v>#N/A Connection</v>
      </c>
      <c r="K43" t="str" cm="1">
        <f t="array" aca="1" ref="K43" ca="1">_xll.BDP($B43,"PREV_BUS_TRR_1YR","EQY_FUND_CRNCY=ZAR","SETTLE_DT"&amp;TEXT(report_date+1,"yyyy-mm-dd"))</f>
        <v>#N/A Connection</v>
      </c>
      <c r="L43" t="str" cm="1">
        <f t="array" aca="1" ref="L43" ca="1">_xll.BDP($B43,"CUR_MKT_CAP","EQY_FUND_CRNCY=ZAR","SETTLE_DT"&amp;TEXT(report_date+1,"yyyy-mm-dd"))</f>
        <v>#N/A Connection</v>
      </c>
      <c r="M43" t="str">
        <f t="shared" ca="1" si="0"/>
        <v/>
      </c>
    </row>
    <row r="44" spans="1:13" x14ac:dyDescent="0.35">
      <c r="A44" t="s">
        <v>671</v>
      </c>
      <c r="B44" t="s">
        <v>672</v>
      </c>
      <c r="C44" t="s">
        <v>673</v>
      </c>
      <c r="D44" t="s">
        <v>667</v>
      </c>
      <c r="E44" t="str" cm="1">
        <f t="array" aca="1" ref="E44" ca="1">_xll.BDP($B44,"BDVD_PROJ_12M_YLD","SETTLE_DT"&amp;TEXT(report_date+1,"yyyy-mm-dd"))</f>
        <v>#N/A Connection</v>
      </c>
      <c r="F44" t="str" cm="1">
        <f t="array" aca="1" ref="F44" ca="1">_xll.BDP($B44,"BEST_PE_NXT_YR","SETTLE_DT"&amp;TEXT(report_date+1,"yyyy-mm-dd"))</f>
        <v>#N/A Connection</v>
      </c>
      <c r="H44" t="str" cm="1">
        <f t="array" aca="1" ref="H44" ca="1">_xll.BDP($B44,"ADJUSTED_PREV_LAST_PRICE","EQY_FUND_CRNCY=ZAR","SETTLE_DT"&amp;TEXT(report_date+1,"yyyy-mm-dd"))</f>
        <v>#N/A Connection</v>
      </c>
      <c r="I44" t="str" cm="1">
        <f t="array" aca="1" ref="I44" ca="1">_xll.BDP($B44,"PREV_BUS_TRR_MTD","EQY_FUND_CRNCY=ZAR","SETTLE_DT"&amp;TEXT(report_date+1,"yyyy-mm-dd"))</f>
        <v>#N/A Connection</v>
      </c>
      <c r="J44" t="str" cm="1">
        <f t="array" aca="1" ref="J44" ca="1">_xll.BDP($B44,"PREV_BUS_TRR_YTD","EQY_FUND_CRNCY=ZAR","SETTLE_DT"&amp;TEXT(report_date+1,"yyyy-mm-dd"))</f>
        <v>#N/A Connection</v>
      </c>
      <c r="K44" t="str" cm="1">
        <f t="array" aca="1" ref="K44" ca="1">_xll.BDP($B44,"PREV_BUS_TRR_1YR","EQY_FUND_CRNCY=ZAR","SETTLE_DT"&amp;TEXT(report_date+1,"yyyy-mm-dd"))</f>
        <v>#N/A Connection</v>
      </c>
      <c r="L44" t="str" cm="1">
        <f t="array" aca="1" ref="L44" ca="1">_xll.BDP($B44,"CUR_MKT_CAP","EQY_FUND_CRNCY=ZAR","SETTLE_DT"&amp;TEXT(report_date+1,"yyyy-mm-dd"))</f>
        <v>#N/A Connection</v>
      </c>
      <c r="M44" t="str">
        <f t="shared" ca="1" si="0"/>
        <v/>
      </c>
    </row>
    <row r="45" spans="1:13" x14ac:dyDescent="0.35">
      <c r="A45" t="s">
        <v>674</v>
      </c>
      <c r="B45" t="s">
        <v>675</v>
      </c>
      <c r="C45" t="s">
        <v>676</v>
      </c>
      <c r="D45" t="s">
        <v>667</v>
      </c>
      <c r="E45" t="str" cm="1">
        <f t="array" aca="1" ref="E45" ca="1">_xll.BDP($B45,"BDVD_PROJ_12M_YLD","SETTLE_DT"&amp;TEXT(report_date+1,"yyyy-mm-dd"))</f>
        <v>#N/A Connection</v>
      </c>
      <c r="F45" t="str" cm="1">
        <f t="array" aca="1" ref="F45" ca="1">_xll.BDP($B45,"BEST_PE_NXT_YR","SETTLE_DT"&amp;TEXT(report_date+1,"yyyy-mm-dd"))</f>
        <v>#N/A Connection</v>
      </c>
      <c r="H45" t="str" cm="1">
        <f t="array" aca="1" ref="H45" ca="1">_xll.BDP($B45,"ADJUSTED_PREV_LAST_PRICE","EQY_FUND_CRNCY=ZAR","SETTLE_DT"&amp;TEXT(report_date+1,"yyyy-mm-dd"))</f>
        <v>#N/A Connection</v>
      </c>
      <c r="I45" t="str" cm="1">
        <f t="array" aca="1" ref="I45" ca="1">_xll.BDP($B45,"PREV_BUS_TRR_MTD","EQY_FUND_CRNCY=ZAR","SETTLE_DT"&amp;TEXT(report_date+1,"yyyy-mm-dd"))</f>
        <v>#N/A Connection</v>
      </c>
      <c r="J45" t="str" cm="1">
        <f t="array" aca="1" ref="J45" ca="1">_xll.BDP($B45,"PREV_BUS_TRR_YTD","EQY_FUND_CRNCY=ZAR","SETTLE_DT"&amp;TEXT(report_date+1,"yyyy-mm-dd"))</f>
        <v>#N/A Connection</v>
      </c>
      <c r="K45" t="str" cm="1">
        <f t="array" aca="1" ref="K45" ca="1">_xll.BDP($B45,"PREV_BUS_TRR_1YR","EQY_FUND_CRNCY=ZAR","SETTLE_DT"&amp;TEXT(report_date+1,"yyyy-mm-dd"))</f>
        <v>#N/A Connection</v>
      </c>
      <c r="L45" t="str" cm="1">
        <f t="array" aca="1" ref="L45" ca="1">_xll.BDP($B45,"CUR_MKT_CAP","EQY_FUND_CRNCY=ZAR","SETTLE_DT"&amp;TEXT(report_date+1,"yyyy-mm-dd"))</f>
        <v>#N/A Connection</v>
      </c>
      <c r="M45" t="str">
        <f t="shared" ca="1" si="0"/>
        <v/>
      </c>
    </row>
    <row r="46" spans="1:13" x14ac:dyDescent="0.35">
      <c r="A46" t="s">
        <v>677</v>
      </c>
      <c r="B46" t="s">
        <v>678</v>
      </c>
      <c r="C46" t="s">
        <v>679</v>
      </c>
      <c r="D46" t="s">
        <v>667</v>
      </c>
      <c r="E46" t="str" cm="1">
        <f t="array" aca="1" ref="E46" ca="1">_xll.BDP($B46,"BDVD_PROJ_12M_YLD","SETTLE_DT"&amp;TEXT(report_date+1,"yyyy-mm-dd"))</f>
        <v>#N/A Connection</v>
      </c>
      <c r="F46" t="str" cm="1">
        <f t="array" aca="1" ref="F46" ca="1">_xll.BDP($B46,"BEST_PE_NXT_YR","SETTLE_DT"&amp;TEXT(report_date+1,"yyyy-mm-dd"))</f>
        <v>#N/A Connection</v>
      </c>
      <c r="H46" t="str" cm="1">
        <f t="array" aca="1" ref="H46" ca="1">_xll.BDP($B46,"ADJUSTED_PREV_LAST_PRICE","EQY_FUND_CRNCY=ZAR","SETTLE_DT"&amp;TEXT(report_date+1,"yyyy-mm-dd"))</f>
        <v>#N/A Connection</v>
      </c>
      <c r="I46" t="str" cm="1">
        <f t="array" aca="1" ref="I46" ca="1">_xll.BDP($B46,"PREV_BUS_TRR_MTD","EQY_FUND_CRNCY=ZAR","SETTLE_DT"&amp;TEXT(report_date+1,"yyyy-mm-dd"))</f>
        <v>#N/A Connection</v>
      </c>
      <c r="J46" t="str" cm="1">
        <f t="array" aca="1" ref="J46" ca="1">_xll.BDP($B46,"PREV_BUS_TRR_YTD","EQY_FUND_CRNCY=ZAR","SETTLE_DT"&amp;TEXT(report_date+1,"yyyy-mm-dd"))</f>
        <v>#N/A Connection</v>
      </c>
      <c r="K46" t="str" cm="1">
        <f t="array" aca="1" ref="K46" ca="1">_xll.BDP($B46,"PREV_BUS_TRR_1YR","EQY_FUND_CRNCY=ZAR","SETTLE_DT"&amp;TEXT(report_date+1,"yyyy-mm-dd"))</f>
        <v>#N/A Connection</v>
      </c>
      <c r="L46" t="str" cm="1">
        <f t="array" aca="1" ref="L46" ca="1">_xll.BDP($B46,"CUR_MKT_CAP","EQY_FUND_CRNCY=ZAR","SETTLE_DT"&amp;TEXT(report_date+1,"yyyy-mm-dd"))</f>
        <v>#N/A Connection</v>
      </c>
      <c r="M46" t="str">
        <f t="shared" ca="1" si="0"/>
        <v/>
      </c>
    </row>
    <row r="47" spans="1:13" x14ac:dyDescent="0.35">
      <c r="A47" t="s">
        <v>680</v>
      </c>
      <c r="B47" t="s">
        <v>681</v>
      </c>
      <c r="C47" t="s">
        <v>682</v>
      </c>
      <c r="D47" t="s">
        <v>667</v>
      </c>
      <c r="E47" t="str" cm="1">
        <f t="array" aca="1" ref="E47" ca="1">_xll.BDP($B47,"BDVD_PROJ_12M_YLD","SETTLE_DT"&amp;TEXT(report_date+1,"yyyy-mm-dd"))</f>
        <v>#N/A Connection</v>
      </c>
      <c r="F47" t="str" cm="1">
        <f t="array" aca="1" ref="F47" ca="1">_xll.BDP($B47,"BEST_PE_NXT_YR","SETTLE_DT"&amp;TEXT(report_date+1,"yyyy-mm-dd"))</f>
        <v>#N/A Connection</v>
      </c>
      <c r="H47" t="str" cm="1">
        <f t="array" aca="1" ref="H47" ca="1">_xll.BDP($B47,"ADJUSTED_PREV_LAST_PRICE","EQY_FUND_CRNCY=ZAR","SETTLE_DT"&amp;TEXT(report_date+1,"yyyy-mm-dd"))</f>
        <v>#N/A Connection</v>
      </c>
      <c r="I47" t="str" cm="1">
        <f t="array" aca="1" ref="I47" ca="1">_xll.BDP($B47,"PREV_BUS_TRR_MTD","EQY_FUND_CRNCY=ZAR","SETTLE_DT"&amp;TEXT(report_date+1,"yyyy-mm-dd"))</f>
        <v>#N/A Connection</v>
      </c>
      <c r="J47" t="str" cm="1">
        <f t="array" aca="1" ref="J47" ca="1">_xll.BDP($B47,"PREV_BUS_TRR_YTD","EQY_FUND_CRNCY=ZAR","SETTLE_DT"&amp;TEXT(report_date+1,"yyyy-mm-dd"))</f>
        <v>#N/A Connection</v>
      </c>
      <c r="K47" t="str" cm="1">
        <f t="array" aca="1" ref="K47" ca="1">_xll.BDP($B47,"PREV_BUS_TRR_1YR","EQY_FUND_CRNCY=ZAR","SETTLE_DT"&amp;TEXT(report_date+1,"yyyy-mm-dd"))</f>
        <v>#N/A Connection</v>
      </c>
      <c r="L47" t="str" cm="1">
        <f t="array" aca="1" ref="L47" ca="1">_xll.BDP($B47,"CUR_MKT_CAP","EQY_FUND_CRNCY=ZAR","SETTLE_DT"&amp;TEXT(report_date+1,"yyyy-mm-dd"))</f>
        <v>#N/A Connection</v>
      </c>
      <c r="M47" t="str">
        <f t="shared" ca="1" si="0"/>
        <v/>
      </c>
    </row>
    <row r="48" spans="1:13" x14ac:dyDescent="0.35">
      <c r="A48" t="s">
        <v>683</v>
      </c>
      <c r="B48" t="s">
        <v>684</v>
      </c>
      <c r="C48" t="s">
        <v>685</v>
      </c>
      <c r="D48" t="s">
        <v>667</v>
      </c>
      <c r="E48" t="str" cm="1">
        <f t="array" aca="1" ref="E48" ca="1">_xll.BDP($B48,"BDVD_PROJ_12M_YLD","SETTLE_DT"&amp;TEXT(report_date+1,"yyyy-mm-dd"))</f>
        <v>#N/A Connection</v>
      </c>
      <c r="F48" t="str" cm="1">
        <f t="array" aca="1" ref="F48" ca="1">_xll.BDP($B48,"BEST_PE_NXT_YR","SETTLE_DT"&amp;TEXT(report_date+1,"yyyy-mm-dd"))</f>
        <v>#N/A Connection</v>
      </c>
      <c r="H48" t="str" cm="1">
        <f t="array" aca="1" ref="H48" ca="1">_xll.BDP($B48,"ADJUSTED_PREV_LAST_PRICE","EQY_FUND_CRNCY=ZAR","SETTLE_DT"&amp;TEXT(report_date+1,"yyyy-mm-dd"))</f>
        <v>#N/A Connection</v>
      </c>
      <c r="I48" t="str" cm="1">
        <f t="array" aca="1" ref="I48" ca="1">_xll.BDP($B48,"PREV_BUS_TRR_MTD","EQY_FUND_CRNCY=ZAR","SETTLE_DT"&amp;TEXT(report_date+1,"yyyy-mm-dd"))</f>
        <v>#N/A Connection</v>
      </c>
      <c r="J48" t="str" cm="1">
        <f t="array" aca="1" ref="J48" ca="1">_xll.BDP($B48,"PREV_BUS_TRR_YTD","EQY_FUND_CRNCY=ZAR","SETTLE_DT"&amp;TEXT(report_date+1,"yyyy-mm-dd"))</f>
        <v>#N/A Connection</v>
      </c>
      <c r="K48" t="str" cm="1">
        <f t="array" aca="1" ref="K48" ca="1">_xll.BDP($B48,"PREV_BUS_TRR_1YR","EQY_FUND_CRNCY=ZAR","SETTLE_DT"&amp;TEXT(report_date+1,"yyyy-mm-dd"))</f>
        <v>#N/A Connection</v>
      </c>
      <c r="L48" t="str" cm="1">
        <f t="array" aca="1" ref="L48" ca="1">_xll.BDP($B48,"CUR_MKT_CAP","EQY_FUND_CRNCY=ZAR","SETTLE_DT"&amp;TEXT(report_date+1,"yyyy-mm-dd"))</f>
        <v>#N/A Connection</v>
      </c>
      <c r="M48" t="str">
        <f t="shared" ca="1" si="0"/>
        <v/>
      </c>
    </row>
    <row r="49" spans="1:13" x14ac:dyDescent="0.35">
      <c r="A49" t="s">
        <v>686</v>
      </c>
      <c r="B49" t="s">
        <v>687</v>
      </c>
      <c r="C49" t="s">
        <v>688</v>
      </c>
      <c r="D49" t="s">
        <v>667</v>
      </c>
      <c r="E49" t="str" cm="1">
        <f t="array" aca="1" ref="E49" ca="1">_xll.BDP($B49,"BDVD_PROJ_12M_YLD","SETTLE_DT"&amp;TEXT(report_date+1,"yyyy-mm-dd"))</f>
        <v>#N/A Connection</v>
      </c>
      <c r="F49" t="str" cm="1">
        <f t="array" aca="1" ref="F49" ca="1">_xll.BDP($B49,"BEST_PE_NXT_YR","SETTLE_DT"&amp;TEXT(report_date+1,"yyyy-mm-dd"))</f>
        <v>#N/A Connection</v>
      </c>
      <c r="H49" t="str" cm="1">
        <f t="array" aca="1" ref="H49" ca="1">_xll.BDP($B49,"ADJUSTED_PREV_LAST_PRICE","EQY_FUND_CRNCY=ZAR","SETTLE_DT"&amp;TEXT(report_date+1,"yyyy-mm-dd"))</f>
        <v>#N/A Connection</v>
      </c>
      <c r="I49" t="str" cm="1">
        <f t="array" aca="1" ref="I49" ca="1">_xll.BDP($B49,"PREV_BUS_TRR_MTD","EQY_FUND_CRNCY=ZAR","SETTLE_DT"&amp;TEXT(report_date+1,"yyyy-mm-dd"))</f>
        <v>#N/A Connection</v>
      </c>
      <c r="J49" t="str" cm="1">
        <f t="array" aca="1" ref="J49" ca="1">_xll.BDP($B49,"PREV_BUS_TRR_YTD","EQY_FUND_CRNCY=ZAR","SETTLE_DT"&amp;TEXT(report_date+1,"yyyy-mm-dd"))</f>
        <v>#N/A Connection</v>
      </c>
      <c r="K49" t="str" cm="1">
        <f t="array" aca="1" ref="K49" ca="1">_xll.BDP($B49,"PREV_BUS_TRR_1YR","EQY_FUND_CRNCY=ZAR","SETTLE_DT"&amp;TEXT(report_date+1,"yyyy-mm-dd"))</f>
        <v>#N/A Connection</v>
      </c>
      <c r="L49" t="str" cm="1">
        <f t="array" aca="1" ref="L49" ca="1">_xll.BDP($B49,"CUR_MKT_CAP","EQY_FUND_CRNCY=ZAR","SETTLE_DT"&amp;TEXT(report_date+1,"yyyy-mm-dd"))</f>
        <v>#N/A Connection</v>
      </c>
      <c r="M49" t="str">
        <f t="shared" ca="1" si="0"/>
        <v/>
      </c>
    </row>
    <row r="50" spans="1:13" x14ac:dyDescent="0.35">
      <c r="A50" t="s">
        <v>689</v>
      </c>
      <c r="B50" t="s">
        <v>690</v>
      </c>
      <c r="C50" t="s">
        <v>691</v>
      </c>
      <c r="D50" t="s">
        <v>667</v>
      </c>
      <c r="E50" t="str" cm="1">
        <f t="array" aca="1" ref="E50" ca="1">_xll.BDP($B50,"BDVD_PROJ_12M_YLD","SETTLE_DT"&amp;TEXT(report_date+1,"yyyy-mm-dd"))</f>
        <v>#N/A Connection</v>
      </c>
      <c r="F50" t="str" cm="1">
        <f t="array" aca="1" ref="F50" ca="1">_xll.BDP($B50,"BEST_PE_NXT_YR","SETTLE_DT"&amp;TEXT(report_date+1,"yyyy-mm-dd"))</f>
        <v>#N/A Connection</v>
      </c>
      <c r="H50" t="str" cm="1">
        <f t="array" aca="1" ref="H50" ca="1">_xll.BDP($B50,"ADJUSTED_PREV_LAST_PRICE","EQY_FUND_CRNCY=ZAR","SETTLE_DT"&amp;TEXT(report_date+1,"yyyy-mm-dd"))</f>
        <v>#N/A Connection</v>
      </c>
      <c r="I50" t="str" cm="1">
        <f t="array" aca="1" ref="I50" ca="1">_xll.BDP($B50,"PREV_BUS_TRR_MTD","EQY_FUND_CRNCY=ZAR","SETTLE_DT"&amp;TEXT(report_date+1,"yyyy-mm-dd"))</f>
        <v>#N/A Connection</v>
      </c>
      <c r="J50" t="str" cm="1">
        <f t="array" aca="1" ref="J50" ca="1">_xll.BDP($B50,"PREV_BUS_TRR_YTD","EQY_FUND_CRNCY=ZAR","SETTLE_DT"&amp;TEXT(report_date+1,"yyyy-mm-dd"))</f>
        <v>#N/A Connection</v>
      </c>
      <c r="K50" t="str" cm="1">
        <f t="array" aca="1" ref="K50" ca="1">_xll.BDP($B50,"PREV_BUS_TRR_1YR","EQY_FUND_CRNCY=ZAR","SETTLE_DT"&amp;TEXT(report_date+1,"yyyy-mm-dd"))</f>
        <v>#N/A Connection</v>
      </c>
      <c r="L50" t="str" cm="1">
        <f t="array" aca="1" ref="L50" ca="1">_xll.BDP($B50,"CUR_MKT_CAP","EQY_FUND_CRNCY=ZAR","SETTLE_DT"&amp;TEXT(report_date+1,"yyyy-mm-dd"))</f>
        <v>#N/A Connection</v>
      </c>
      <c r="M50" t="str">
        <f t="shared" ca="1" si="0"/>
        <v/>
      </c>
    </row>
    <row r="51" spans="1:13" x14ac:dyDescent="0.35">
      <c r="A51" t="s">
        <v>692</v>
      </c>
      <c r="B51" t="s">
        <v>693</v>
      </c>
      <c r="C51" t="s">
        <v>694</v>
      </c>
      <c r="D51" t="s">
        <v>667</v>
      </c>
      <c r="E51" t="str" cm="1">
        <f t="array" aca="1" ref="E51" ca="1">_xll.BDP($B51,"BDVD_PROJ_12M_YLD","SETTLE_DT"&amp;TEXT(report_date+1,"yyyy-mm-dd"))</f>
        <v>#N/A Connection</v>
      </c>
      <c r="F51" t="str" cm="1">
        <f t="array" aca="1" ref="F51" ca="1">_xll.BDP($B51,"BEST_PE_NXT_YR","SETTLE_DT"&amp;TEXT(report_date+1,"yyyy-mm-dd"))</f>
        <v>#N/A Connection</v>
      </c>
      <c r="H51" t="str" cm="1">
        <f t="array" aca="1" ref="H51" ca="1">_xll.BDP($B51,"ADJUSTED_PREV_LAST_PRICE","EQY_FUND_CRNCY=ZAR","SETTLE_DT"&amp;TEXT(report_date+1,"yyyy-mm-dd"))</f>
        <v>#N/A Connection</v>
      </c>
      <c r="I51" t="str" cm="1">
        <f t="array" aca="1" ref="I51" ca="1">_xll.BDP($B51,"PREV_BUS_TRR_MTD","EQY_FUND_CRNCY=ZAR","SETTLE_DT"&amp;TEXT(report_date+1,"yyyy-mm-dd"))</f>
        <v>#N/A Connection</v>
      </c>
      <c r="J51" t="str" cm="1">
        <f t="array" aca="1" ref="J51" ca="1">_xll.BDP($B51,"PREV_BUS_TRR_YTD","EQY_FUND_CRNCY=ZAR","SETTLE_DT"&amp;TEXT(report_date+1,"yyyy-mm-dd"))</f>
        <v>#N/A Connection</v>
      </c>
      <c r="K51" t="str" cm="1">
        <f t="array" aca="1" ref="K51" ca="1">_xll.BDP($B51,"PREV_BUS_TRR_1YR","EQY_FUND_CRNCY=ZAR","SETTLE_DT"&amp;TEXT(report_date+1,"yyyy-mm-dd"))</f>
        <v>#N/A Connection</v>
      </c>
      <c r="L51" t="str" cm="1">
        <f t="array" aca="1" ref="L51" ca="1">_xll.BDP($B51,"CUR_MKT_CAP","EQY_FUND_CRNCY=ZAR","SETTLE_DT"&amp;TEXT(report_date+1,"yyyy-mm-dd"))</f>
        <v>#N/A Connection</v>
      </c>
      <c r="M51" t="str">
        <f t="shared" ca="1" si="0"/>
        <v/>
      </c>
    </row>
    <row r="52" spans="1:13" x14ac:dyDescent="0.35">
      <c r="A52" t="s">
        <v>695</v>
      </c>
      <c r="B52" t="s">
        <v>696</v>
      </c>
      <c r="C52" t="s">
        <v>697</v>
      </c>
      <c r="D52" t="s">
        <v>667</v>
      </c>
      <c r="E52" t="str" cm="1">
        <f t="array" aca="1" ref="E52" ca="1">_xll.BDP($B52,"BDVD_PROJ_12M_YLD","SETTLE_DT"&amp;TEXT(report_date+1,"yyyy-mm-dd"))</f>
        <v>#N/A Connection</v>
      </c>
      <c r="F52" t="str" cm="1">
        <f t="array" aca="1" ref="F52" ca="1">_xll.BDP($B52,"BEST_PE_NXT_YR","SETTLE_DT"&amp;TEXT(report_date+1,"yyyy-mm-dd"))</f>
        <v>#N/A Connection</v>
      </c>
      <c r="H52" t="str" cm="1">
        <f t="array" aca="1" ref="H52" ca="1">_xll.BDP($B52,"ADJUSTED_PREV_LAST_PRICE","EQY_FUND_CRNCY=ZAR","SETTLE_DT"&amp;TEXT(report_date+1,"yyyy-mm-dd"))</f>
        <v>#N/A Connection</v>
      </c>
      <c r="I52" t="str" cm="1">
        <f t="array" aca="1" ref="I52" ca="1">_xll.BDP($B52,"PREV_BUS_TRR_MTD","EQY_FUND_CRNCY=ZAR","SETTLE_DT"&amp;TEXT(report_date+1,"yyyy-mm-dd"))</f>
        <v>#N/A Connection</v>
      </c>
      <c r="J52" t="str" cm="1">
        <f t="array" aca="1" ref="J52" ca="1">_xll.BDP($B52,"PREV_BUS_TRR_YTD","EQY_FUND_CRNCY=ZAR","SETTLE_DT"&amp;TEXT(report_date+1,"yyyy-mm-dd"))</f>
        <v>#N/A Connection</v>
      </c>
      <c r="K52" t="str" cm="1">
        <f t="array" aca="1" ref="K52" ca="1">_xll.BDP($B52,"PREV_BUS_TRR_1YR","EQY_FUND_CRNCY=ZAR","SETTLE_DT"&amp;TEXT(report_date+1,"yyyy-mm-dd"))</f>
        <v>#N/A Connection</v>
      </c>
      <c r="L52" t="str" cm="1">
        <f t="array" aca="1" ref="L52" ca="1">_xll.BDP($B52,"CUR_MKT_CAP","EQY_FUND_CRNCY=ZAR","SETTLE_DT"&amp;TEXT(report_date+1,"yyyy-mm-dd"))</f>
        <v>#N/A Connection</v>
      </c>
      <c r="M52" t="str">
        <f t="shared" ca="1" si="0"/>
        <v/>
      </c>
    </row>
    <row r="53" spans="1:13" x14ac:dyDescent="0.35">
      <c r="A53" t="s">
        <v>698</v>
      </c>
      <c r="B53" t="s">
        <v>699</v>
      </c>
      <c r="C53" t="s">
        <v>700</v>
      </c>
      <c r="D53" t="s">
        <v>667</v>
      </c>
      <c r="E53" t="str" cm="1">
        <f t="array" aca="1" ref="E53" ca="1">_xll.BDP($B53,"BDVD_PROJ_12M_YLD","SETTLE_DT"&amp;TEXT(report_date+1,"yyyy-mm-dd"))</f>
        <v>#N/A Connection</v>
      </c>
      <c r="F53" t="str" cm="1">
        <f t="array" aca="1" ref="F53" ca="1">_xll.BDP($B53,"BEST_PE_NXT_YR","SETTLE_DT"&amp;TEXT(report_date+1,"yyyy-mm-dd"))</f>
        <v>#N/A Connection</v>
      </c>
      <c r="H53" t="str" cm="1">
        <f t="array" aca="1" ref="H53" ca="1">_xll.BDP($B53,"ADJUSTED_PREV_LAST_PRICE","EQY_FUND_CRNCY=ZAR","SETTLE_DT"&amp;TEXT(report_date+1,"yyyy-mm-dd"))</f>
        <v>#N/A Connection</v>
      </c>
      <c r="I53" t="str" cm="1">
        <f t="array" aca="1" ref="I53" ca="1">_xll.BDP($B53,"PREV_BUS_TRR_MTD","EQY_FUND_CRNCY=ZAR","SETTLE_DT"&amp;TEXT(report_date+1,"yyyy-mm-dd"))</f>
        <v>#N/A Connection</v>
      </c>
      <c r="J53" t="str" cm="1">
        <f t="array" aca="1" ref="J53" ca="1">_xll.BDP($B53,"PREV_BUS_TRR_YTD","EQY_FUND_CRNCY=ZAR","SETTLE_DT"&amp;TEXT(report_date+1,"yyyy-mm-dd"))</f>
        <v>#N/A Connection</v>
      </c>
      <c r="K53" t="str" cm="1">
        <f t="array" aca="1" ref="K53" ca="1">_xll.BDP($B53,"PREV_BUS_TRR_1YR","EQY_FUND_CRNCY=ZAR","SETTLE_DT"&amp;TEXT(report_date+1,"yyyy-mm-dd"))</f>
        <v>#N/A Connection</v>
      </c>
      <c r="L53" t="str" cm="1">
        <f t="array" aca="1" ref="L53" ca="1">_xll.BDP($B53,"CUR_MKT_CAP","EQY_FUND_CRNCY=ZAR","SETTLE_DT"&amp;TEXT(report_date+1,"yyyy-mm-dd"))</f>
        <v>#N/A Connection</v>
      </c>
      <c r="M53" t="str">
        <f t="shared" ca="1" si="0"/>
        <v/>
      </c>
    </row>
    <row r="54" spans="1:13" x14ac:dyDescent="0.35">
      <c r="A54" t="s">
        <v>701</v>
      </c>
      <c r="B54" t="s">
        <v>702</v>
      </c>
      <c r="C54" t="s">
        <v>703</v>
      </c>
      <c r="D54" t="s">
        <v>667</v>
      </c>
      <c r="E54" t="str" cm="1">
        <f t="array" aca="1" ref="E54" ca="1">_xll.BDP($B54,"BDVD_PROJ_12M_YLD","SETTLE_DT"&amp;TEXT(report_date+1,"yyyy-mm-dd"))</f>
        <v>#N/A Connection</v>
      </c>
      <c r="F54" t="str" cm="1">
        <f t="array" aca="1" ref="F54" ca="1">_xll.BDP($B54,"BEST_PE_NXT_YR","SETTLE_DT"&amp;TEXT(report_date+1,"yyyy-mm-dd"))</f>
        <v>#N/A Connection</v>
      </c>
      <c r="H54" t="str" cm="1">
        <f t="array" aca="1" ref="H54" ca="1">_xll.BDP($B54,"ADJUSTED_PREV_LAST_PRICE","EQY_FUND_CRNCY=ZAR","SETTLE_DT"&amp;TEXT(report_date+1,"yyyy-mm-dd"))</f>
        <v>#N/A Connection</v>
      </c>
      <c r="I54" t="str" cm="1">
        <f t="array" aca="1" ref="I54" ca="1">_xll.BDP($B54,"PREV_BUS_TRR_MTD","EQY_FUND_CRNCY=ZAR","SETTLE_DT"&amp;TEXT(report_date+1,"yyyy-mm-dd"))</f>
        <v>#N/A Connection</v>
      </c>
      <c r="J54" t="str" cm="1">
        <f t="array" aca="1" ref="J54" ca="1">_xll.BDP($B54,"PREV_BUS_TRR_YTD","EQY_FUND_CRNCY=ZAR","SETTLE_DT"&amp;TEXT(report_date+1,"yyyy-mm-dd"))</f>
        <v>#N/A Connection</v>
      </c>
      <c r="K54" t="str" cm="1">
        <f t="array" aca="1" ref="K54" ca="1">_xll.BDP($B54,"PREV_BUS_TRR_1YR","EQY_FUND_CRNCY=ZAR","SETTLE_DT"&amp;TEXT(report_date+1,"yyyy-mm-dd"))</f>
        <v>#N/A Connection</v>
      </c>
      <c r="L54" t="str" cm="1">
        <f t="array" aca="1" ref="L54" ca="1">_xll.BDP($B54,"CUR_MKT_CAP","EQY_FUND_CRNCY=ZAR","SETTLE_DT"&amp;TEXT(report_date+1,"yyyy-mm-dd"))</f>
        <v>#N/A Connection</v>
      </c>
      <c r="M54" t="str">
        <f t="shared" ca="1" si="0"/>
        <v/>
      </c>
    </row>
    <row r="55" spans="1:13" x14ac:dyDescent="0.35">
      <c r="A55" t="s">
        <v>704</v>
      </c>
      <c r="B55" t="s">
        <v>705</v>
      </c>
      <c r="C55" t="s">
        <v>706</v>
      </c>
      <c r="D55" t="s">
        <v>667</v>
      </c>
      <c r="E55" t="str" cm="1">
        <f t="array" aca="1" ref="E55" ca="1">_xll.BDP($B55,"BDVD_PROJ_12M_YLD","SETTLE_DT"&amp;TEXT(report_date+1,"yyyy-mm-dd"))</f>
        <v>#N/A Connection</v>
      </c>
      <c r="F55" t="str" cm="1">
        <f t="array" aca="1" ref="F55" ca="1">_xll.BDP($B55,"BEST_PE_NXT_YR","SETTLE_DT"&amp;TEXT(report_date+1,"yyyy-mm-dd"))</f>
        <v>#N/A Connection</v>
      </c>
      <c r="H55" t="str" cm="1">
        <f t="array" aca="1" ref="H55" ca="1">_xll.BDP($B55,"ADJUSTED_PREV_LAST_PRICE","EQY_FUND_CRNCY=ZAR","SETTLE_DT"&amp;TEXT(report_date+1,"yyyy-mm-dd"))</f>
        <v>#N/A Connection</v>
      </c>
      <c r="I55" t="str" cm="1">
        <f t="array" aca="1" ref="I55" ca="1">_xll.BDP($B55,"PREV_BUS_TRR_MTD","EQY_FUND_CRNCY=ZAR","SETTLE_DT"&amp;TEXT(report_date+1,"yyyy-mm-dd"))</f>
        <v>#N/A Connection</v>
      </c>
      <c r="J55" t="str" cm="1">
        <f t="array" aca="1" ref="J55" ca="1">_xll.BDP($B55,"PREV_BUS_TRR_YTD","EQY_FUND_CRNCY=ZAR","SETTLE_DT"&amp;TEXT(report_date+1,"yyyy-mm-dd"))</f>
        <v>#N/A Connection</v>
      </c>
      <c r="K55" t="str" cm="1">
        <f t="array" aca="1" ref="K55" ca="1">_xll.BDP($B55,"PREV_BUS_TRR_1YR","EQY_FUND_CRNCY=ZAR","SETTLE_DT"&amp;TEXT(report_date+1,"yyyy-mm-dd"))</f>
        <v>#N/A Connection</v>
      </c>
      <c r="L55" t="str" cm="1">
        <f t="array" aca="1" ref="L55" ca="1">_xll.BDP($B55,"CUR_MKT_CAP","EQY_FUND_CRNCY=ZAR","SETTLE_DT"&amp;TEXT(report_date+1,"yyyy-mm-dd"))</f>
        <v>#N/A Connection</v>
      </c>
      <c r="M55" t="str">
        <f t="shared" ca="1" si="0"/>
        <v/>
      </c>
    </row>
    <row r="56" spans="1:13" x14ac:dyDescent="0.35">
      <c r="A56" t="s">
        <v>657</v>
      </c>
      <c r="B56" t="s">
        <v>658</v>
      </c>
      <c r="C56" t="s">
        <v>659</v>
      </c>
      <c r="D56" t="s">
        <v>660</v>
      </c>
      <c r="E56" s="2" t="str" cm="1">
        <f t="array" aca="1" ref="E56" ca="1">_xll.BDP($B56,"DIVIDEND_INDICATED_YIELD","SETTLE_DT"&amp;TEXT(report_date+1,"yyyy-mm-dd"))</f>
        <v>#N/A Connection</v>
      </c>
      <c r="F56" t="str" cm="1">
        <f t="array" aca="1" ref="F56" ca="1">_xll.BDP($B56,"BEST_PE_NXT_YR","SETTLE_DT"&amp;TEXT(report_date+1,"yyyy-mm-dd"))</f>
        <v>#N/A Connection</v>
      </c>
      <c r="G56" t="s">
        <v>831</v>
      </c>
      <c r="H56" t="str" cm="1">
        <f t="array" aca="1" ref="H56" ca="1">_xll.BDP($B56,"ADJUSTED_PREV_LAST_PRICE","EQY_FUND_CRNCY=ZAR","SETTLE_DT"&amp;TEXT(report_date+1,"yyyy-mm-dd"))</f>
        <v>#N/A Connection</v>
      </c>
      <c r="I56" t="str" cm="1">
        <f t="array" aca="1" ref="I56" ca="1">_xll.BDP($B56,"PREV_BUS_TRR_MTD","EQY_FUND_CRNCY=ZAR","SETTLE_DT"&amp;TEXT(report_date+1,"yyyy-mm-dd"))</f>
        <v>#N/A Connection</v>
      </c>
      <c r="J56" t="str" cm="1">
        <f t="array" aca="1" ref="J56" ca="1">_xll.BDP($B56,"PREV_BUS_TRR_YTD","EQY_FUND_CRNCY=ZAR","SETTLE_DT"&amp;TEXT(report_date+1,"yyyy-mm-dd"))</f>
        <v>#N/A Connection</v>
      </c>
      <c r="K56" t="str" cm="1">
        <f t="array" aca="1" ref="K56" ca="1">_xll.BDP($B56,"PREV_BUS_TRR_1YR","EQY_FUND_CRNCY=ZAR","SETTLE_DT"&amp;TEXT(report_date+1,"yyyy-mm-dd"))</f>
        <v>#N/A Connection</v>
      </c>
      <c r="L56" t="str" cm="1">
        <f t="array" aca="1" ref="L56" ca="1">_xll.BDP($B56,"CUR_MKT_CAP","EQY_FUND_CRNCY=ZAR","SETTLE_DT"&amp;TEXT(report_date+1,"yyyy-mm-dd"))</f>
        <v>#N/A Connection</v>
      </c>
      <c r="M56" t="str">
        <f t="shared" ca="1" si="0"/>
        <v/>
      </c>
    </row>
    <row r="57" spans="1:13" x14ac:dyDescent="0.35">
      <c r="A57" t="s">
        <v>661</v>
      </c>
      <c r="B57" t="s">
        <v>662</v>
      </c>
      <c r="C57" t="s">
        <v>663</v>
      </c>
      <c r="D57" t="s">
        <v>660</v>
      </c>
      <c r="E57" t="str" cm="1">
        <f t="array" aca="1" ref="E57" ca="1">_xll.BDP($B57,"BDVD_PROJ_12M_YLD","SETTLE_DT"&amp;TEXT(report_date+1,"yyyy-mm-dd"))</f>
        <v>#N/A Connection</v>
      </c>
      <c r="F57" t="str" cm="1">
        <f t="array" aca="1" ref="F57" ca="1">_xll.BDP($B57,"BEST_PE_NXT_YR","SETTLE_DT"&amp;TEXT(report_date+1,"yyyy-mm-dd"))</f>
        <v>#N/A Connection</v>
      </c>
      <c r="H57" t="str" cm="1">
        <f t="array" aca="1" ref="H57" ca="1">_xll.BDP($B57,"ADJUSTED_PREV_LAST_PRICE","EQY_FUND_CRNCY=ZAR","SETTLE_DT"&amp;TEXT(report_date+1,"yyyy-mm-dd"))</f>
        <v>#N/A Connection</v>
      </c>
      <c r="I57" t="str" cm="1">
        <f t="array" aca="1" ref="I57" ca="1">_xll.BDP($B57,"PREV_BUS_TRR_MTD","EQY_FUND_CRNCY=ZAR","SETTLE_DT"&amp;TEXT(report_date+1,"yyyy-mm-dd"))</f>
        <v>#N/A Connection</v>
      </c>
      <c r="J57" t="str" cm="1">
        <f t="array" aca="1" ref="J57" ca="1">_xll.BDP($B57,"PREV_BUS_TRR_YTD","EQY_FUND_CRNCY=ZAR","SETTLE_DT"&amp;TEXT(report_date+1,"yyyy-mm-dd"))</f>
        <v>#N/A Connection</v>
      </c>
      <c r="K57" t="str" cm="1">
        <f t="array" aca="1" ref="K57" ca="1">_xll.BDP($B57,"PREV_BUS_TRR_1YR","EQY_FUND_CRNCY=ZAR","SETTLE_DT"&amp;TEXT(report_date+1,"yyyy-mm-dd"))</f>
        <v>#N/A Connection</v>
      </c>
      <c r="L57" t="str" cm="1">
        <f t="array" aca="1" ref="L57" ca="1">_xll.BDP($B57,"CUR_MKT_CAP","EQY_FUND_CRNCY=ZAR","SETTLE_DT"&amp;TEXT(report_date+1,"yyyy-mm-dd"))</f>
        <v>#N/A Connection</v>
      </c>
      <c r="M57" t="str">
        <f t="shared" ca="1" si="0"/>
        <v/>
      </c>
    </row>
    <row r="58" spans="1:13" x14ac:dyDescent="0.35">
      <c r="A58" t="s">
        <v>411</v>
      </c>
      <c r="B58" t="s">
        <v>833</v>
      </c>
      <c r="C58" t="s">
        <v>412</v>
      </c>
      <c r="D58" t="s">
        <v>413</v>
      </c>
      <c r="E58" s="3" t="str" cm="1">
        <f t="array" aca="1" ref="E58" ca="1">_xll.BDP($B58, "BDVD_PROJ_12M_YLD", "SETTLE_DT"&amp;TEXT(report_date + 1,"yyyy-mm-dd"))</f>
        <v>#N/A Connection</v>
      </c>
      <c r="F58" t="str" cm="1">
        <f t="array" aca="1" ref="F58" ca="1">_xll.BDP($B58,"BEST_PE_NXT_YR","SETTLE_DT"&amp;TEXT(report_date+1,"yyyy-mm-dd"))</f>
        <v>#N/A Connection</v>
      </c>
      <c r="H58" t="str" cm="1">
        <f t="array" aca="1" ref="H58" ca="1">_xll.BDP($B58,"ADJUSTED_PREV_LAST_PRICE","EQY_FUND_CRNCY=ZAR","SETTLE_DT"&amp;TEXT(report_date+1,"yyyy-mm-dd"))</f>
        <v>#N/A Connection</v>
      </c>
      <c r="I58" t="str" cm="1">
        <f t="array" aca="1" ref="I58" ca="1">_xll.BDP($B58,"PREV_BUS_TRR_MTD","EQY_FUND_CRNCY=ZAR","SETTLE_DT"&amp;TEXT(report_date+1,"yyyy-mm-dd"))</f>
        <v>#N/A Connection</v>
      </c>
      <c r="J58" t="str" cm="1">
        <f t="array" aca="1" ref="J58" ca="1">_xll.BDP($B58,"PREV_BUS_TRR_YTD","EQY_FUND_CRNCY=ZAR","SETTLE_DT"&amp;TEXT(report_date+1,"yyyy-mm-dd"))</f>
        <v>#N/A Connection</v>
      </c>
      <c r="K58" t="str" cm="1">
        <f t="array" aca="1" ref="K58" ca="1">_xll.BDP($B58,"PREV_BUS_TRR_1YR","EQY_FUND_CRNCY=ZAR","SETTLE_DT"&amp;TEXT(report_date+1,"yyyy-mm-dd"))</f>
        <v>#N/A Connection</v>
      </c>
      <c r="L58" t="str" cm="1">
        <f t="array" aca="1" ref="L58" ca="1">_xll.BDP($B58,"CUR_MKT_CAP","EQY_FUND_CRNCY=ZAR","SETTLE_DT"&amp;TEXT(report_date+1,"yyyy-mm-dd"))</f>
        <v>#N/A Connection</v>
      </c>
      <c r="M58" t="str">
        <f t="shared" ca="1" si="0"/>
        <v/>
      </c>
    </row>
    <row r="59" spans="1:13" x14ac:dyDescent="0.35">
      <c r="A59" t="s">
        <v>570</v>
      </c>
      <c r="B59" t="s">
        <v>571</v>
      </c>
      <c r="C59" t="s">
        <v>572</v>
      </c>
      <c r="D59" t="s">
        <v>34</v>
      </c>
      <c r="E59" t="str" cm="1">
        <f t="array" aca="1" ref="E59" ca="1">_xll.BDP($B59,"BDVD_PROJ_12M_YLD","SETTLE_DT"&amp;TEXT(report_date+1,"yyyy-mm-dd"))</f>
        <v>#N/A Connection</v>
      </c>
      <c r="F59" t="str" cm="1">
        <f t="array" aca="1" ref="F59" ca="1">_xll.BDP($B59,"BEST_PE_NXT_YR","SETTLE_DT"&amp;TEXT(report_date+1,"yyyy-mm-dd"))</f>
        <v>#N/A Connection</v>
      </c>
      <c r="H59" t="str" cm="1">
        <f t="array" aca="1" ref="H59" ca="1">_xll.BDP($B59,"ADJUSTED_PREV_LAST_PRICE","EQY_FUND_CRNCY=ZAR","SETTLE_DT"&amp;TEXT(report_date+1,"yyyy-mm-dd"))</f>
        <v>#N/A Connection</v>
      </c>
      <c r="I59" t="str" cm="1">
        <f t="array" aca="1" ref="I59" ca="1">_xll.BDP($B59,"PREV_BUS_TRR_MTD","EQY_FUND_CRNCY=ZAR","SETTLE_DT"&amp;TEXT(report_date+1,"yyyy-mm-dd"))</f>
        <v>#N/A Connection</v>
      </c>
      <c r="J59" t="str" cm="1">
        <f t="array" aca="1" ref="J59" ca="1">_xll.BDP($B59,"PREV_BUS_TRR_YTD","EQY_FUND_CRNCY=ZAR","SETTLE_DT"&amp;TEXT(report_date+1,"yyyy-mm-dd"))</f>
        <v>#N/A Connection</v>
      </c>
      <c r="K59" t="str" cm="1">
        <f t="array" aca="1" ref="K59" ca="1">_xll.BDP($B59,"PREV_BUS_TRR_1YR","EQY_FUND_CRNCY=ZAR","SETTLE_DT"&amp;TEXT(report_date+1,"yyyy-mm-dd"))</f>
        <v>#N/A Connection</v>
      </c>
      <c r="L59" t="str" cm="1">
        <f t="array" aca="1" ref="L59" ca="1">_xll.BDP($B59,"CUR_MKT_CAP","EQY_FUND_CRNCY=ZAR","SETTLE_DT"&amp;TEXT(report_date+1,"yyyy-mm-dd"))</f>
        <v>#N/A Connection</v>
      </c>
      <c r="M59" t="str">
        <f t="shared" ca="1" si="0"/>
        <v/>
      </c>
    </row>
    <row r="60" spans="1:13" x14ac:dyDescent="0.35">
      <c r="A60" t="s">
        <v>573</v>
      </c>
      <c r="B60" t="s">
        <v>574</v>
      </c>
      <c r="C60" t="s">
        <v>575</v>
      </c>
      <c r="D60" t="s">
        <v>34</v>
      </c>
      <c r="E60" t="str" cm="1">
        <f t="array" aca="1" ref="E60" ca="1">_xll.BDP($B60,"BDVD_PROJ_12M_YLD","SETTLE_DT"&amp;TEXT(report_date+1,"yyyy-mm-dd"))</f>
        <v>#N/A Connection</v>
      </c>
      <c r="F60" t="str" cm="1">
        <f t="array" aca="1" ref="F60" ca="1">_xll.BDP($B60,"BEST_PE_NXT_YR","SETTLE_DT"&amp;TEXT(report_date+1,"yyyy-mm-dd"))</f>
        <v>#N/A Connection</v>
      </c>
      <c r="H60" t="str" cm="1">
        <f t="array" aca="1" ref="H60" ca="1">_xll.BDP($B60,"ADJUSTED_PREV_LAST_PRICE","EQY_FUND_CRNCY=ZAR","SETTLE_DT"&amp;TEXT(report_date+1,"yyyy-mm-dd"))</f>
        <v>#N/A Connection</v>
      </c>
      <c r="I60" t="str" cm="1">
        <f t="array" aca="1" ref="I60" ca="1">_xll.BDP($B60,"PREV_BUS_TRR_MTD","EQY_FUND_CRNCY=ZAR","SETTLE_DT"&amp;TEXT(report_date+1,"yyyy-mm-dd"))</f>
        <v>#N/A Connection</v>
      </c>
      <c r="J60" t="str" cm="1">
        <f t="array" aca="1" ref="J60" ca="1">_xll.BDP($B60,"PREV_BUS_TRR_YTD","EQY_FUND_CRNCY=ZAR","SETTLE_DT"&amp;TEXT(report_date+1,"yyyy-mm-dd"))</f>
        <v>#N/A Connection</v>
      </c>
      <c r="K60" t="str" cm="1">
        <f t="array" aca="1" ref="K60" ca="1">_xll.BDP($B60,"PREV_BUS_TRR_1YR","EQY_FUND_CRNCY=ZAR","SETTLE_DT"&amp;TEXT(report_date+1,"yyyy-mm-dd"))</f>
        <v>#N/A Connection</v>
      </c>
      <c r="L60" t="str" cm="1">
        <f t="array" aca="1" ref="L60" ca="1">_xll.BDP($B60,"CUR_MKT_CAP","EQY_FUND_CRNCY=ZAR","SETTLE_DT"&amp;TEXT(report_date+1,"yyyy-mm-dd"))</f>
        <v>#N/A Connection</v>
      </c>
      <c r="M60" t="str">
        <f t="shared" ca="1" si="0"/>
        <v/>
      </c>
    </row>
    <row r="61" spans="1:13" x14ac:dyDescent="0.35">
      <c r="A61" t="s">
        <v>576</v>
      </c>
      <c r="B61" t="s">
        <v>577</v>
      </c>
      <c r="C61" t="s">
        <v>578</v>
      </c>
      <c r="D61" t="s">
        <v>34</v>
      </c>
      <c r="E61" t="str" cm="1">
        <f t="array" aca="1" ref="E61" ca="1">_xll.BDP($B61,"BDVD_PROJ_12M_YLD","SETTLE_DT"&amp;TEXT(report_date+1,"yyyy-mm-dd"))</f>
        <v>#N/A Connection</v>
      </c>
      <c r="F61" t="str" cm="1">
        <f t="array" aca="1" ref="F61" ca="1">_xll.BDP($B61,"BEST_PE_NXT_YR","SETTLE_DT"&amp;TEXT(report_date+1,"yyyy-mm-dd"))</f>
        <v>#N/A Connection</v>
      </c>
      <c r="H61" t="str" cm="1">
        <f t="array" aca="1" ref="H61" ca="1">_xll.BDP($B61,"ADJUSTED_PREV_LAST_PRICE","EQY_FUND_CRNCY=ZAR","SETTLE_DT"&amp;TEXT(report_date+1,"yyyy-mm-dd"))</f>
        <v>#N/A Connection</v>
      </c>
      <c r="I61" t="str" cm="1">
        <f t="array" aca="1" ref="I61" ca="1">_xll.BDP($B61,"PREV_BUS_TRR_MTD","EQY_FUND_CRNCY=ZAR","SETTLE_DT"&amp;TEXT(report_date+1,"yyyy-mm-dd"))</f>
        <v>#N/A Connection</v>
      </c>
      <c r="J61" t="str" cm="1">
        <f t="array" aca="1" ref="J61" ca="1">_xll.BDP($B61,"PREV_BUS_TRR_YTD","EQY_FUND_CRNCY=ZAR","SETTLE_DT"&amp;TEXT(report_date+1,"yyyy-mm-dd"))</f>
        <v>#N/A Connection</v>
      </c>
      <c r="K61" t="str" cm="1">
        <f t="array" aca="1" ref="K61" ca="1">_xll.BDP($B61,"PREV_BUS_TRR_1YR","EQY_FUND_CRNCY=ZAR","SETTLE_DT"&amp;TEXT(report_date+1,"yyyy-mm-dd"))</f>
        <v>#N/A Connection</v>
      </c>
      <c r="L61" t="str" cm="1">
        <f t="array" aca="1" ref="L61" ca="1">_xll.BDP($B61,"CUR_MKT_CAP","EQY_FUND_CRNCY=ZAR","SETTLE_DT"&amp;TEXT(report_date+1,"yyyy-mm-dd"))</f>
        <v>#N/A Connection</v>
      </c>
      <c r="M61" t="str">
        <f t="shared" ca="1" si="0"/>
        <v/>
      </c>
    </row>
    <row r="62" spans="1:13" x14ac:dyDescent="0.35">
      <c r="A62" t="s">
        <v>579</v>
      </c>
      <c r="B62" t="s">
        <v>580</v>
      </c>
      <c r="C62" t="s">
        <v>581</v>
      </c>
      <c r="D62" t="s">
        <v>34</v>
      </c>
      <c r="E62" t="str" cm="1">
        <f t="array" aca="1" ref="E62" ca="1">_xll.BDP($B62,"BDVD_PROJ_12M_YLD","SETTLE_DT"&amp;TEXT(report_date+1,"yyyy-mm-dd"))</f>
        <v>#N/A Connection</v>
      </c>
      <c r="F62" t="str" cm="1">
        <f t="array" aca="1" ref="F62" ca="1">_xll.BDP($B62,"BEST_PE_NXT_YR","SETTLE_DT"&amp;TEXT(report_date+1,"yyyy-mm-dd"))</f>
        <v>#N/A Connection</v>
      </c>
      <c r="H62" t="str" cm="1">
        <f t="array" aca="1" ref="H62" ca="1">_xll.BDP($B62,"ADJUSTED_PREV_LAST_PRICE","EQY_FUND_CRNCY=ZAR","SETTLE_DT"&amp;TEXT(report_date+1,"yyyy-mm-dd"))</f>
        <v>#N/A Connection</v>
      </c>
      <c r="I62" t="str" cm="1">
        <f t="array" aca="1" ref="I62" ca="1">_xll.BDP($B62,"PREV_BUS_TRR_MTD","EQY_FUND_CRNCY=ZAR","SETTLE_DT"&amp;TEXT(report_date+1,"yyyy-mm-dd"))</f>
        <v>#N/A Connection</v>
      </c>
      <c r="J62" t="str" cm="1">
        <f t="array" aca="1" ref="J62" ca="1">_xll.BDP($B62,"PREV_BUS_TRR_YTD","EQY_FUND_CRNCY=ZAR","SETTLE_DT"&amp;TEXT(report_date+1,"yyyy-mm-dd"))</f>
        <v>#N/A Connection</v>
      </c>
      <c r="K62" t="str" cm="1">
        <f t="array" aca="1" ref="K62" ca="1">_xll.BDP($B62,"PREV_BUS_TRR_1YR","EQY_FUND_CRNCY=ZAR","SETTLE_DT"&amp;TEXT(report_date+1,"yyyy-mm-dd"))</f>
        <v>#N/A Connection</v>
      </c>
      <c r="L62" t="str" cm="1">
        <f t="array" aca="1" ref="L62" ca="1">_xll.BDP($B62,"CUR_MKT_CAP","EQY_FUND_CRNCY=ZAR","SETTLE_DT"&amp;TEXT(report_date+1,"yyyy-mm-dd"))</f>
        <v>#N/A Connection</v>
      </c>
      <c r="M62" t="str">
        <f t="shared" ca="1" si="0"/>
        <v/>
      </c>
    </row>
    <row r="63" spans="1:13" x14ac:dyDescent="0.35">
      <c r="A63" t="s">
        <v>582</v>
      </c>
      <c r="B63" t="s">
        <v>583</v>
      </c>
      <c r="C63" t="s">
        <v>584</v>
      </c>
      <c r="D63" t="s">
        <v>34</v>
      </c>
      <c r="E63" t="str" cm="1">
        <f t="array" aca="1" ref="E63" ca="1">_xll.BDP($B63,"BDVD_PROJ_12M_YLD","SETTLE_DT"&amp;TEXT(report_date+1,"yyyy-mm-dd"))</f>
        <v>#N/A Connection</v>
      </c>
      <c r="F63" s="2" t="str" cm="1">
        <f t="array" aca="1" ref="F63" ca="1">_xll.BDP($B63,"PE_RATIO","SETTLE_DT"&amp;TEXT(report_date+1,"yyyy-mm-dd"))</f>
        <v>#N/A Connection</v>
      </c>
      <c r="G63" t="s">
        <v>830</v>
      </c>
      <c r="H63" t="str" cm="1">
        <f t="array" aca="1" ref="H63" ca="1">_xll.BDP($B63,"ADJUSTED_PREV_LAST_PRICE","EQY_FUND_CRNCY=ZAR","SETTLE_DT"&amp;TEXT(report_date+1,"yyyy-mm-dd"))</f>
        <v>#N/A Connection</v>
      </c>
      <c r="I63" t="str" cm="1">
        <f t="array" aca="1" ref="I63" ca="1">_xll.BDP($B63,"PREV_BUS_TRR_MTD","EQY_FUND_CRNCY=ZAR","SETTLE_DT"&amp;TEXT(report_date+1,"yyyy-mm-dd"))</f>
        <v>#N/A Connection</v>
      </c>
      <c r="J63" t="str" cm="1">
        <f t="array" aca="1" ref="J63" ca="1">_xll.BDP($B63,"PREV_BUS_TRR_YTD","EQY_FUND_CRNCY=ZAR","SETTLE_DT"&amp;TEXT(report_date+1,"yyyy-mm-dd"))</f>
        <v>#N/A Connection</v>
      </c>
      <c r="K63" t="str" cm="1">
        <f t="array" aca="1" ref="K63" ca="1">_xll.BDP($B63,"PREV_BUS_TRR_1YR","EQY_FUND_CRNCY=ZAR","SETTLE_DT"&amp;TEXT(report_date+1,"yyyy-mm-dd"))</f>
        <v>#N/A Connection</v>
      </c>
      <c r="L63" t="str" cm="1">
        <f t="array" aca="1" ref="L63" ca="1">_xll.BDP($B63,"CUR_MKT_CAP","EQY_FUND_CRNCY=ZAR","SETTLE_DT"&amp;TEXT(report_date+1,"yyyy-mm-dd"))</f>
        <v>#N/A Connection</v>
      </c>
      <c r="M63" t="str">
        <f t="shared" ca="1" si="0"/>
        <v/>
      </c>
    </row>
    <row r="64" spans="1:13" x14ac:dyDescent="0.35">
      <c r="A64" t="s">
        <v>585</v>
      </c>
      <c r="B64" t="s">
        <v>586</v>
      </c>
      <c r="C64" t="s">
        <v>587</v>
      </c>
      <c r="D64" t="s">
        <v>34</v>
      </c>
      <c r="E64" t="str" cm="1">
        <f t="array" aca="1" ref="E64" ca="1">_xll.BDP($B64,"BDVD_PROJ_12M_YLD","SETTLE_DT"&amp;TEXT(report_date+1,"yyyy-mm-dd"))</f>
        <v>#N/A Connection</v>
      </c>
      <c r="F64" s="2" t="str" cm="1">
        <f t="array" aca="1" ref="F64" ca="1">_xll.BDP($B64,"PE_RATIO","SETTLE_DT"&amp;TEXT(report_date+1,"yyyy-mm-dd"))</f>
        <v>#N/A Connection</v>
      </c>
      <c r="G64" t="s">
        <v>830</v>
      </c>
      <c r="H64" t="str" cm="1">
        <f t="array" aca="1" ref="H64" ca="1">_xll.BDP($B64,"ADJUSTED_PREV_LAST_PRICE","EQY_FUND_CRNCY=ZAR","SETTLE_DT"&amp;TEXT(report_date+1,"yyyy-mm-dd"))</f>
        <v>#N/A Connection</v>
      </c>
      <c r="I64" t="str" cm="1">
        <f t="array" aca="1" ref="I64" ca="1">_xll.BDP($B64,"PREV_BUS_TRR_MTD","EQY_FUND_CRNCY=ZAR","SETTLE_DT"&amp;TEXT(report_date+1,"yyyy-mm-dd"))</f>
        <v>#N/A Connection</v>
      </c>
      <c r="J64" t="str" cm="1">
        <f t="array" aca="1" ref="J64" ca="1">_xll.BDP($B64,"PREV_BUS_TRR_YTD","EQY_FUND_CRNCY=ZAR","SETTLE_DT"&amp;TEXT(report_date+1,"yyyy-mm-dd"))</f>
        <v>#N/A Connection</v>
      </c>
      <c r="K64" t="str" cm="1">
        <f t="array" aca="1" ref="K64" ca="1">_xll.BDP($B64,"PREV_BUS_TRR_1YR","EQY_FUND_CRNCY=ZAR","SETTLE_DT"&amp;TEXT(report_date+1,"yyyy-mm-dd"))</f>
        <v>#N/A Connection</v>
      </c>
      <c r="L64" t="str" cm="1">
        <f t="array" aca="1" ref="L64" ca="1">_xll.BDP($B64,"CUR_MKT_CAP","EQY_FUND_CRNCY=ZAR","SETTLE_DT"&amp;TEXT(report_date+1,"yyyy-mm-dd"))</f>
        <v>#N/A Connection</v>
      </c>
      <c r="M64" t="str">
        <f t="shared" ca="1" si="0"/>
        <v/>
      </c>
    </row>
    <row r="65" spans="1:13" x14ac:dyDescent="0.35">
      <c r="A65" t="s">
        <v>588</v>
      </c>
      <c r="B65" t="s">
        <v>589</v>
      </c>
      <c r="C65" t="s">
        <v>590</v>
      </c>
      <c r="D65" t="s">
        <v>34</v>
      </c>
      <c r="E65" t="str" cm="1">
        <f t="array" aca="1" ref="E65" ca="1">_xll.BDP($B65,"BDVD_PROJ_12M_YLD","SETTLE_DT"&amp;TEXT(report_date+1,"yyyy-mm-dd"))</f>
        <v>#N/A Connection</v>
      </c>
      <c r="F65" t="str" cm="1">
        <f t="array" aca="1" ref="F65" ca="1">_xll.BDP($B65,"BEST_PE_NXT_YR","SETTLE_DT"&amp;TEXT(report_date+1,"yyyy-mm-dd"))</f>
        <v>#N/A Connection</v>
      </c>
      <c r="H65" t="str" cm="1">
        <f t="array" aca="1" ref="H65" ca="1">_xll.BDP($B65,"ADJUSTED_PREV_LAST_PRICE","EQY_FUND_CRNCY=ZAR","SETTLE_DT"&amp;TEXT(report_date+1,"yyyy-mm-dd"))</f>
        <v>#N/A Connection</v>
      </c>
      <c r="I65" t="str" cm="1">
        <f t="array" aca="1" ref="I65" ca="1">_xll.BDP($B65,"PREV_BUS_TRR_MTD","EQY_FUND_CRNCY=ZAR","SETTLE_DT"&amp;TEXT(report_date+1,"yyyy-mm-dd"))</f>
        <v>#N/A Connection</v>
      </c>
      <c r="J65" t="str" cm="1">
        <f t="array" aca="1" ref="J65" ca="1">_xll.BDP($B65,"PREV_BUS_TRR_YTD","EQY_FUND_CRNCY=ZAR","SETTLE_DT"&amp;TEXT(report_date+1,"yyyy-mm-dd"))</f>
        <v>#N/A Connection</v>
      </c>
      <c r="K65" t="str" cm="1">
        <f t="array" aca="1" ref="K65" ca="1">_xll.BDP($B65,"PREV_BUS_TRR_1YR","EQY_FUND_CRNCY=ZAR","SETTLE_DT"&amp;TEXT(report_date+1,"yyyy-mm-dd"))</f>
        <v>#N/A Connection</v>
      </c>
      <c r="L65" t="str" cm="1">
        <f t="array" aca="1" ref="L65" ca="1">_xll.BDP($B65,"CUR_MKT_CAP","EQY_FUND_CRNCY=ZAR","SETTLE_DT"&amp;TEXT(report_date+1,"yyyy-mm-dd"))</f>
        <v>#N/A Connection</v>
      </c>
      <c r="M65" t="str">
        <f t="shared" ca="1" si="0"/>
        <v/>
      </c>
    </row>
    <row r="66" spans="1:13" x14ac:dyDescent="0.35">
      <c r="A66" t="s">
        <v>591</v>
      </c>
      <c r="B66" t="s">
        <v>592</v>
      </c>
      <c r="C66" t="s">
        <v>593</v>
      </c>
      <c r="D66" t="s">
        <v>34</v>
      </c>
      <c r="E66" t="str" cm="1">
        <f t="array" aca="1" ref="E66" ca="1">_xll.BDP($B66,"BDVD_PROJ_12M_YLD","SETTLE_DT"&amp;TEXT(report_date+1,"yyyy-mm-dd"))</f>
        <v>#N/A Connection</v>
      </c>
      <c r="F66" t="str" cm="1">
        <f t="array" aca="1" ref="F66" ca="1">_xll.BDP($B66,"BEST_PE_NXT_YR","SETTLE_DT"&amp;TEXT(report_date+1,"yyyy-mm-dd"))</f>
        <v>#N/A Connection</v>
      </c>
      <c r="H66" t="str" cm="1">
        <f t="array" aca="1" ref="H66" ca="1">_xll.BDP($B66,"ADJUSTED_PREV_LAST_PRICE","EQY_FUND_CRNCY=ZAR","SETTLE_DT"&amp;TEXT(report_date+1,"yyyy-mm-dd"))</f>
        <v>#N/A Connection</v>
      </c>
      <c r="I66" t="str" cm="1">
        <f t="array" aca="1" ref="I66" ca="1">_xll.BDP($B66,"PREV_BUS_TRR_MTD","EQY_FUND_CRNCY=ZAR","SETTLE_DT"&amp;TEXT(report_date+1,"yyyy-mm-dd"))</f>
        <v>#N/A Connection</v>
      </c>
      <c r="J66" t="str" cm="1">
        <f t="array" aca="1" ref="J66" ca="1">_xll.BDP($B66,"PREV_BUS_TRR_YTD","EQY_FUND_CRNCY=ZAR","SETTLE_DT"&amp;TEXT(report_date+1,"yyyy-mm-dd"))</f>
        <v>#N/A Connection</v>
      </c>
      <c r="K66" t="str" cm="1">
        <f t="array" aca="1" ref="K66" ca="1">_xll.BDP($B66,"PREV_BUS_TRR_1YR","EQY_FUND_CRNCY=ZAR","SETTLE_DT"&amp;TEXT(report_date+1,"yyyy-mm-dd"))</f>
        <v>#N/A Connection</v>
      </c>
      <c r="L66" t="str" cm="1">
        <f t="array" aca="1" ref="L66" ca="1">_xll.BDP($B66,"CUR_MKT_CAP","EQY_FUND_CRNCY=ZAR","SETTLE_DT"&amp;TEXT(report_date+1,"yyyy-mm-dd"))</f>
        <v>#N/A Connection</v>
      </c>
      <c r="M66" t="str">
        <f t="shared" ca="1" si="0"/>
        <v/>
      </c>
    </row>
    <row r="67" spans="1:13" x14ac:dyDescent="0.35">
      <c r="A67" t="s">
        <v>594</v>
      </c>
      <c r="B67" t="s">
        <v>595</v>
      </c>
      <c r="C67" t="s">
        <v>596</v>
      </c>
      <c r="D67" t="s">
        <v>34</v>
      </c>
      <c r="E67" t="str" cm="1">
        <f t="array" aca="1" ref="E67" ca="1">_xll.BDP($B67,"BDVD_PROJ_12M_YLD","SETTLE_DT"&amp;TEXT(report_date+1,"yyyy-mm-dd"))</f>
        <v>#N/A Connection</v>
      </c>
      <c r="F67" t="str" cm="1">
        <f t="array" aca="1" ref="F67" ca="1">_xll.BDP($B67,"BEST_PE_NXT_YR","SETTLE_DT"&amp;TEXT(report_date+1,"yyyy-mm-dd"))</f>
        <v>#N/A Connection</v>
      </c>
      <c r="H67" t="str" cm="1">
        <f t="array" aca="1" ref="H67" ca="1">_xll.BDP($B67,"ADJUSTED_PREV_LAST_PRICE","EQY_FUND_CRNCY=ZAR","SETTLE_DT"&amp;TEXT(report_date+1,"yyyy-mm-dd"))</f>
        <v>#N/A Connection</v>
      </c>
      <c r="I67" t="str" cm="1">
        <f t="array" aca="1" ref="I67" ca="1">_xll.BDP($B67,"PREV_BUS_TRR_MTD","EQY_FUND_CRNCY=ZAR","SETTLE_DT"&amp;TEXT(report_date+1,"yyyy-mm-dd"))</f>
        <v>#N/A Connection</v>
      </c>
      <c r="J67" t="str" cm="1">
        <f t="array" aca="1" ref="J67" ca="1">_xll.BDP($B67,"PREV_BUS_TRR_YTD","EQY_FUND_CRNCY=ZAR","SETTLE_DT"&amp;TEXT(report_date+1,"yyyy-mm-dd"))</f>
        <v>#N/A Connection</v>
      </c>
      <c r="K67" t="str" cm="1">
        <f t="array" aca="1" ref="K67" ca="1">_xll.BDP($B67,"PREV_BUS_TRR_1YR","EQY_FUND_CRNCY=ZAR","SETTLE_DT"&amp;TEXT(report_date+1,"yyyy-mm-dd"))</f>
        <v>#N/A Connection</v>
      </c>
      <c r="L67" t="str" cm="1">
        <f t="array" aca="1" ref="L67" ca="1">_xll.BDP($B67,"CUR_MKT_CAP","EQY_FUND_CRNCY=ZAR","SETTLE_DT"&amp;TEXT(report_date+1,"yyyy-mm-dd"))</f>
        <v>#N/A Connection</v>
      </c>
      <c r="M67" t="str">
        <f t="shared" ref="M67:M110" ca="1" si="1">IF(OR(ISBLANK($L67), $L67="", LEFT($L67,1)="#"), "",
  IF(ISNUMBER($L67),
    IF($L67&gt;15000000000, 20,
      IF(AND($L67&gt;=2000000000, $L67&lt;=20000000000), 10,
        IF($L67&lt;2000000000, 5,
          ""))),
    ""))</f>
        <v/>
      </c>
    </row>
    <row r="68" spans="1:13" x14ac:dyDescent="0.35">
      <c r="A68" t="s">
        <v>597</v>
      </c>
      <c r="B68" t="s">
        <v>598</v>
      </c>
      <c r="C68" t="s">
        <v>599</v>
      </c>
      <c r="D68" t="s">
        <v>34</v>
      </c>
      <c r="E68" t="str" cm="1">
        <f t="array" aca="1" ref="E68" ca="1">_xll.BDP($B68,"BDVD_PROJ_12M_YLD","SETTLE_DT"&amp;TEXT(report_date+1,"yyyy-mm-dd"))</f>
        <v>#N/A Connection</v>
      </c>
      <c r="F68" t="str" cm="1">
        <f t="array" aca="1" ref="F68" ca="1">_xll.BDP($B68,"BEST_PE_NXT_YR","SETTLE_DT"&amp;TEXT(report_date+1,"yyyy-mm-dd"))</f>
        <v>#N/A Connection</v>
      </c>
      <c r="H68" t="str" cm="1">
        <f t="array" aca="1" ref="H68" ca="1">_xll.BDP($B68,"ADJUSTED_PREV_LAST_PRICE","EQY_FUND_CRNCY=ZAR","SETTLE_DT"&amp;TEXT(report_date+1,"yyyy-mm-dd"))</f>
        <v>#N/A Connection</v>
      </c>
      <c r="I68" t="str" cm="1">
        <f t="array" aca="1" ref="I68" ca="1">_xll.BDP($B68,"PREV_BUS_TRR_MTD","EQY_FUND_CRNCY=ZAR","SETTLE_DT"&amp;TEXT(report_date+1,"yyyy-mm-dd"))</f>
        <v>#N/A Connection</v>
      </c>
      <c r="J68" t="str" cm="1">
        <f t="array" aca="1" ref="J68" ca="1">_xll.BDP($B68,"PREV_BUS_TRR_YTD","EQY_FUND_CRNCY=ZAR","SETTLE_DT"&amp;TEXT(report_date+1,"yyyy-mm-dd"))</f>
        <v>#N/A Connection</v>
      </c>
      <c r="K68" t="str" cm="1">
        <f t="array" aca="1" ref="K68" ca="1">_xll.BDP($B68,"PREV_BUS_TRR_1YR","EQY_FUND_CRNCY=ZAR","SETTLE_DT"&amp;TEXT(report_date+1,"yyyy-mm-dd"))</f>
        <v>#N/A Connection</v>
      </c>
      <c r="L68" t="str" cm="1">
        <f t="array" aca="1" ref="L68" ca="1">_xll.BDP($B68,"CUR_MKT_CAP","EQY_FUND_CRNCY=ZAR","SETTLE_DT"&amp;TEXT(report_date+1,"yyyy-mm-dd"))</f>
        <v>#N/A Connection</v>
      </c>
      <c r="M68" t="str">
        <f t="shared" ca="1" si="1"/>
        <v/>
      </c>
    </row>
    <row r="69" spans="1:13" x14ac:dyDescent="0.35">
      <c r="A69" t="s">
        <v>600</v>
      </c>
      <c r="B69" t="s">
        <v>601</v>
      </c>
      <c r="C69" t="s">
        <v>602</v>
      </c>
      <c r="D69" t="s">
        <v>34</v>
      </c>
      <c r="E69" t="str" cm="1">
        <f t="array" aca="1" ref="E69" ca="1">_xll.BDP($B69,"BDVD_PROJ_12M_YLD","SETTLE_DT"&amp;TEXT(report_date+1,"yyyy-mm-dd"))</f>
        <v>#N/A Connection</v>
      </c>
      <c r="F69" t="str" cm="1">
        <f t="array" aca="1" ref="F69" ca="1">_xll.BDP($B69,"BEST_PE_NXT_YR","SETTLE_DT"&amp;TEXT(report_date+1,"yyyy-mm-dd"))</f>
        <v>#N/A Connection</v>
      </c>
      <c r="H69" t="str" cm="1">
        <f t="array" aca="1" ref="H69" ca="1">_xll.BDP($B69,"ADJUSTED_PREV_LAST_PRICE","EQY_FUND_CRNCY=ZAR","SETTLE_DT"&amp;TEXT(report_date+1,"yyyy-mm-dd"))</f>
        <v>#N/A Connection</v>
      </c>
      <c r="I69" t="str" cm="1">
        <f t="array" aca="1" ref="I69" ca="1">_xll.BDP($B69,"PREV_BUS_TRR_MTD","EQY_FUND_CRNCY=ZAR","SETTLE_DT"&amp;TEXT(report_date+1,"yyyy-mm-dd"))</f>
        <v>#N/A Connection</v>
      </c>
      <c r="J69" t="str" cm="1">
        <f t="array" aca="1" ref="J69" ca="1">_xll.BDP($B69,"PREV_BUS_TRR_YTD","EQY_FUND_CRNCY=ZAR","SETTLE_DT"&amp;TEXT(report_date+1,"yyyy-mm-dd"))</f>
        <v>#N/A Connection</v>
      </c>
      <c r="K69" t="str" cm="1">
        <f t="array" aca="1" ref="K69" ca="1">_xll.BDP($B69,"PREV_BUS_TRR_1YR","EQY_FUND_CRNCY=ZAR","SETTLE_DT"&amp;TEXT(report_date+1,"yyyy-mm-dd"))</f>
        <v>#N/A Connection</v>
      </c>
      <c r="L69" t="str" cm="1">
        <f t="array" aca="1" ref="L69" ca="1">_xll.BDP($B69,"CUR_MKT_CAP","EQY_FUND_CRNCY=ZAR","SETTLE_DT"&amp;TEXT(report_date+1,"yyyy-mm-dd"))</f>
        <v>#N/A Connection</v>
      </c>
      <c r="M69" t="str">
        <f t="shared" ca="1" si="1"/>
        <v/>
      </c>
    </row>
    <row r="70" spans="1:13" x14ac:dyDescent="0.35">
      <c r="A70" t="s">
        <v>603</v>
      </c>
      <c r="B70" t="s">
        <v>604</v>
      </c>
      <c r="C70" t="s">
        <v>605</v>
      </c>
      <c r="D70" t="s">
        <v>34</v>
      </c>
      <c r="E70" t="str" cm="1">
        <f t="array" aca="1" ref="E70" ca="1">_xll.BDP($B70,"BDVD_PROJ_12M_YLD","SETTLE_DT"&amp;TEXT(report_date+1,"yyyy-mm-dd"))</f>
        <v>#N/A Connection</v>
      </c>
      <c r="F70" t="str" cm="1">
        <f t="array" aca="1" ref="F70" ca="1">_xll.BDP($B70,"BEST_PE_NXT_YR","SETTLE_DT"&amp;TEXT(report_date+1,"yyyy-mm-dd"))</f>
        <v>#N/A Connection</v>
      </c>
      <c r="H70" t="str" cm="1">
        <f t="array" aca="1" ref="H70" ca="1">_xll.BDP($B70,"ADJUSTED_PREV_LAST_PRICE","EQY_FUND_CRNCY=ZAR","SETTLE_DT"&amp;TEXT(report_date+1,"yyyy-mm-dd"))</f>
        <v>#N/A Connection</v>
      </c>
      <c r="I70" t="str" cm="1">
        <f t="array" aca="1" ref="I70" ca="1">_xll.BDP($B70,"PREV_BUS_TRR_MTD","EQY_FUND_CRNCY=ZAR","SETTLE_DT"&amp;TEXT(report_date+1,"yyyy-mm-dd"))</f>
        <v>#N/A Connection</v>
      </c>
      <c r="J70" t="str" cm="1">
        <f t="array" aca="1" ref="J70" ca="1">_xll.BDP($B70,"PREV_BUS_TRR_YTD","EQY_FUND_CRNCY=ZAR","SETTLE_DT"&amp;TEXT(report_date+1,"yyyy-mm-dd"))</f>
        <v>#N/A Connection</v>
      </c>
      <c r="K70" t="str" cm="1">
        <f t="array" aca="1" ref="K70" ca="1">_xll.BDP($B70,"PREV_BUS_TRR_1YR","EQY_FUND_CRNCY=ZAR","SETTLE_DT"&amp;TEXT(report_date+1,"yyyy-mm-dd"))</f>
        <v>#N/A Connection</v>
      </c>
      <c r="L70" t="str" cm="1">
        <f t="array" aca="1" ref="L70" ca="1">_xll.BDP($B70,"CUR_MKT_CAP","EQY_FUND_CRNCY=ZAR","SETTLE_DT"&amp;TEXT(report_date+1,"yyyy-mm-dd"))</f>
        <v>#N/A Connection</v>
      </c>
      <c r="M70" t="str">
        <f t="shared" ca="1" si="1"/>
        <v/>
      </c>
    </row>
    <row r="71" spans="1:13" x14ac:dyDescent="0.35">
      <c r="A71" t="s">
        <v>606</v>
      </c>
      <c r="B71" t="s">
        <v>607</v>
      </c>
      <c r="C71" t="s">
        <v>608</v>
      </c>
      <c r="D71" t="s">
        <v>34</v>
      </c>
      <c r="E71" t="str" cm="1">
        <f t="array" aca="1" ref="E71" ca="1">_xll.BDP($B71,"BDVD_PROJ_12M_YLD","SETTLE_DT"&amp;TEXT(report_date+1,"yyyy-mm-dd"))</f>
        <v>#N/A Connection</v>
      </c>
      <c r="F71" s="2" t="str" cm="1">
        <f t="array" aca="1" ref="F71" ca="1">_xll.BDP($B71,"PE_RATIO","SETTLE_DT"&amp;TEXT(report_date+1,"yyyy-mm-dd"))</f>
        <v>#N/A Connection</v>
      </c>
      <c r="G71" t="s">
        <v>830</v>
      </c>
      <c r="H71" t="str" cm="1">
        <f t="array" aca="1" ref="H71" ca="1">_xll.BDP($B71,"ADJUSTED_PREV_LAST_PRICE","EQY_FUND_CRNCY=ZAR","SETTLE_DT"&amp;TEXT(report_date+1,"yyyy-mm-dd"))</f>
        <v>#N/A Connection</v>
      </c>
      <c r="I71" t="str" cm="1">
        <f t="array" aca="1" ref="I71" ca="1">_xll.BDP($B71,"PREV_BUS_TRR_MTD","EQY_FUND_CRNCY=ZAR","SETTLE_DT"&amp;TEXT(report_date+1,"yyyy-mm-dd"))</f>
        <v>#N/A Connection</v>
      </c>
      <c r="J71" t="str" cm="1">
        <f t="array" aca="1" ref="J71" ca="1">_xll.BDP($B71,"PREV_BUS_TRR_YTD","EQY_FUND_CRNCY=ZAR","SETTLE_DT"&amp;TEXT(report_date+1,"yyyy-mm-dd"))</f>
        <v>#N/A Connection</v>
      </c>
      <c r="K71" t="str" cm="1">
        <f t="array" aca="1" ref="K71" ca="1">_xll.BDP($B71,"PREV_BUS_TRR_1YR","EQY_FUND_CRNCY=ZAR","SETTLE_DT"&amp;TEXT(report_date+1,"yyyy-mm-dd"))</f>
        <v>#N/A Connection</v>
      </c>
      <c r="L71" t="str" cm="1">
        <f t="array" aca="1" ref="L71" ca="1">_xll.BDP($B71,"CUR_MKT_CAP","EQY_FUND_CRNCY=ZAR","SETTLE_DT"&amp;TEXT(report_date+1,"yyyy-mm-dd"))</f>
        <v>#N/A Connection</v>
      </c>
      <c r="M71" t="str">
        <f t="shared" ca="1" si="1"/>
        <v/>
      </c>
    </row>
    <row r="72" spans="1:13" x14ac:dyDescent="0.35">
      <c r="A72" t="s">
        <v>609</v>
      </c>
      <c r="B72" t="s">
        <v>610</v>
      </c>
      <c r="C72" t="s">
        <v>611</v>
      </c>
      <c r="D72" t="s">
        <v>34</v>
      </c>
      <c r="E72" t="str" cm="1">
        <f t="array" aca="1" ref="E72" ca="1">_xll.BDP($B72,"BDVD_PROJ_12M_YLD","SETTLE_DT"&amp;TEXT(report_date+1,"yyyy-mm-dd"))</f>
        <v>#N/A Connection</v>
      </c>
      <c r="F72" t="str" cm="1">
        <f t="array" aca="1" ref="F72" ca="1">_xll.BDP($B72,"BEST_PE_NXT_YR","SETTLE_DT"&amp;TEXT(report_date+1,"yyyy-mm-dd"))</f>
        <v>#N/A Connection</v>
      </c>
      <c r="H72" t="str" cm="1">
        <f t="array" aca="1" ref="H72" ca="1">_xll.BDP($B72,"ADJUSTED_PREV_LAST_PRICE","EQY_FUND_CRNCY=ZAR","SETTLE_DT"&amp;TEXT(report_date+1,"yyyy-mm-dd"))</f>
        <v>#N/A Connection</v>
      </c>
      <c r="I72" t="str" cm="1">
        <f t="array" aca="1" ref="I72" ca="1">_xll.BDP($B72,"PREV_BUS_TRR_MTD","EQY_FUND_CRNCY=ZAR","SETTLE_DT"&amp;TEXT(report_date+1,"yyyy-mm-dd"))</f>
        <v>#N/A Connection</v>
      </c>
      <c r="J72" t="str" cm="1">
        <f t="array" aca="1" ref="J72" ca="1">_xll.BDP($B72,"PREV_BUS_TRR_YTD","EQY_FUND_CRNCY=ZAR","SETTLE_DT"&amp;TEXT(report_date+1,"yyyy-mm-dd"))</f>
        <v>#N/A Connection</v>
      </c>
      <c r="K72" t="str" cm="1">
        <f t="array" aca="1" ref="K72" ca="1">_xll.BDP($B72,"PREV_BUS_TRR_1YR","EQY_FUND_CRNCY=ZAR","SETTLE_DT"&amp;TEXT(report_date+1,"yyyy-mm-dd"))</f>
        <v>#N/A Connection</v>
      </c>
      <c r="L72" t="str" cm="1">
        <f t="array" aca="1" ref="L72" ca="1">_xll.BDP($B72,"CUR_MKT_CAP","EQY_FUND_CRNCY=ZAR","SETTLE_DT"&amp;TEXT(report_date+1,"yyyy-mm-dd"))</f>
        <v>#N/A Connection</v>
      </c>
      <c r="M72" t="str">
        <f t="shared" ca="1" si="1"/>
        <v/>
      </c>
    </row>
    <row r="73" spans="1:13" x14ac:dyDescent="0.35">
      <c r="A73" t="s">
        <v>612</v>
      </c>
      <c r="B73" t="s">
        <v>613</v>
      </c>
      <c r="C73" t="s">
        <v>614</v>
      </c>
      <c r="D73" t="s">
        <v>34</v>
      </c>
      <c r="E73" t="str" cm="1">
        <f t="array" aca="1" ref="E73" ca="1">_xll.BDP($B73,"BDVD_PROJ_12M_YLD","SETTLE_DT"&amp;TEXT(report_date+1,"yyyy-mm-dd"))</f>
        <v>#N/A Connection</v>
      </c>
      <c r="F73" t="str" cm="1">
        <f t="array" aca="1" ref="F73" ca="1">_xll.BDP($B73,"BEST_PE_NXT_YR","SETTLE_DT"&amp;TEXT(report_date+1,"yyyy-mm-dd"))</f>
        <v>#N/A Connection</v>
      </c>
      <c r="H73" t="str" cm="1">
        <f t="array" aca="1" ref="H73" ca="1">_xll.BDP($B73,"ADJUSTED_PREV_LAST_PRICE","EQY_FUND_CRNCY=ZAR","SETTLE_DT"&amp;TEXT(report_date+1,"yyyy-mm-dd"))</f>
        <v>#N/A Connection</v>
      </c>
      <c r="I73" t="str" cm="1">
        <f t="array" aca="1" ref="I73" ca="1">_xll.BDP($B73,"PREV_BUS_TRR_MTD","EQY_FUND_CRNCY=ZAR","SETTLE_DT"&amp;TEXT(report_date+1,"yyyy-mm-dd"))</f>
        <v>#N/A Connection</v>
      </c>
      <c r="J73" t="str" cm="1">
        <f t="array" aca="1" ref="J73" ca="1">_xll.BDP($B73,"PREV_BUS_TRR_YTD","EQY_FUND_CRNCY=ZAR","SETTLE_DT"&amp;TEXT(report_date+1,"yyyy-mm-dd"))</f>
        <v>#N/A Connection</v>
      </c>
      <c r="K73" t="str" cm="1">
        <f t="array" aca="1" ref="K73" ca="1">_xll.BDP($B73,"PREV_BUS_TRR_1YR","EQY_FUND_CRNCY=ZAR","SETTLE_DT"&amp;TEXT(report_date+1,"yyyy-mm-dd"))</f>
        <v>#N/A Connection</v>
      </c>
      <c r="L73" t="str" cm="1">
        <f t="array" aca="1" ref="L73" ca="1">_xll.BDP($B73,"CUR_MKT_CAP","EQY_FUND_CRNCY=ZAR","SETTLE_DT"&amp;TEXT(report_date+1,"yyyy-mm-dd"))</f>
        <v>#N/A Connection</v>
      </c>
      <c r="M73" t="str">
        <f t="shared" ca="1" si="1"/>
        <v/>
      </c>
    </row>
    <row r="74" spans="1:13" x14ac:dyDescent="0.35">
      <c r="A74" t="s">
        <v>615</v>
      </c>
      <c r="B74" t="s">
        <v>616</v>
      </c>
      <c r="C74" t="s">
        <v>617</v>
      </c>
      <c r="D74" t="s">
        <v>34</v>
      </c>
      <c r="E74" t="str" cm="1">
        <f t="array" aca="1" ref="E74" ca="1">_xll.BDP($B74,"BDVD_PROJ_12M_YLD","SETTLE_DT"&amp;TEXT(report_date+1,"yyyy-mm-dd"))</f>
        <v>#N/A Connection</v>
      </c>
      <c r="F74" t="str" cm="1">
        <f t="array" aca="1" ref="F74" ca="1">_xll.BDP($B74,"BEST_PE_NXT_YR","SETTLE_DT"&amp;TEXT(report_date+1,"yyyy-mm-dd"))</f>
        <v>#N/A Connection</v>
      </c>
      <c r="H74" t="str" cm="1">
        <f t="array" aca="1" ref="H74" ca="1">_xll.BDP($B74,"ADJUSTED_PREV_LAST_PRICE","EQY_FUND_CRNCY=ZAR","SETTLE_DT"&amp;TEXT(report_date+1,"yyyy-mm-dd"))</f>
        <v>#N/A Connection</v>
      </c>
      <c r="I74" t="str" cm="1">
        <f t="array" aca="1" ref="I74" ca="1">_xll.BDP($B74,"PREV_BUS_TRR_MTD","EQY_FUND_CRNCY=ZAR","SETTLE_DT"&amp;TEXT(report_date+1,"yyyy-mm-dd"))</f>
        <v>#N/A Connection</v>
      </c>
      <c r="J74" t="str" cm="1">
        <f t="array" aca="1" ref="J74" ca="1">_xll.BDP($B74,"PREV_BUS_TRR_YTD","EQY_FUND_CRNCY=ZAR","SETTLE_DT"&amp;TEXT(report_date+1,"yyyy-mm-dd"))</f>
        <v>#N/A Connection</v>
      </c>
      <c r="K74" t="str" cm="1">
        <f t="array" aca="1" ref="K74" ca="1">_xll.BDP($B74,"PREV_BUS_TRR_1YR","EQY_FUND_CRNCY=ZAR","SETTLE_DT"&amp;TEXT(report_date+1,"yyyy-mm-dd"))</f>
        <v>#N/A Connection</v>
      </c>
      <c r="L74" t="str" cm="1">
        <f t="array" aca="1" ref="L74" ca="1">_xll.BDP($B74,"CUR_MKT_CAP","EQY_FUND_CRNCY=ZAR","SETTLE_DT"&amp;TEXT(report_date+1,"yyyy-mm-dd"))</f>
        <v>#N/A Connection</v>
      </c>
      <c r="M74" t="str">
        <f t="shared" ca="1" si="1"/>
        <v/>
      </c>
    </row>
    <row r="75" spans="1:13" x14ac:dyDescent="0.35">
      <c r="A75" t="s">
        <v>618</v>
      </c>
      <c r="B75" t="s">
        <v>619</v>
      </c>
      <c r="C75" t="s">
        <v>620</v>
      </c>
      <c r="D75" t="s">
        <v>34</v>
      </c>
      <c r="E75" t="str" cm="1">
        <f t="array" aca="1" ref="E75" ca="1">_xll.BDP($B75,"BDVD_PROJ_12M_YLD","SETTLE_DT"&amp;TEXT(report_date+1,"yyyy-mm-dd"))</f>
        <v>#N/A Connection</v>
      </c>
      <c r="F75" t="str" cm="1">
        <f t="array" aca="1" ref="F75" ca="1">_xll.BDP($B75,"BEST_PE_NXT_YR","SETTLE_DT"&amp;TEXT(report_date+1,"yyyy-mm-dd"))</f>
        <v>#N/A Connection</v>
      </c>
      <c r="H75" t="str" cm="1">
        <f t="array" aca="1" ref="H75" ca="1">_xll.BDP($B75,"ADJUSTED_PREV_LAST_PRICE","EQY_FUND_CRNCY=ZAR","SETTLE_DT"&amp;TEXT(report_date+1,"yyyy-mm-dd"))</f>
        <v>#N/A Connection</v>
      </c>
      <c r="I75" t="str" cm="1">
        <f t="array" aca="1" ref="I75" ca="1">_xll.BDP($B75,"PREV_BUS_TRR_MTD","EQY_FUND_CRNCY=ZAR","SETTLE_DT"&amp;TEXT(report_date+1,"yyyy-mm-dd"))</f>
        <v>#N/A Connection</v>
      </c>
      <c r="J75" t="str" cm="1">
        <f t="array" aca="1" ref="J75" ca="1">_xll.BDP($B75,"PREV_BUS_TRR_YTD","EQY_FUND_CRNCY=ZAR","SETTLE_DT"&amp;TEXT(report_date+1,"yyyy-mm-dd"))</f>
        <v>#N/A Connection</v>
      </c>
      <c r="K75" t="str" cm="1">
        <f t="array" aca="1" ref="K75" ca="1">_xll.BDP($B75,"PREV_BUS_TRR_1YR","EQY_FUND_CRNCY=ZAR","SETTLE_DT"&amp;TEXT(report_date+1,"yyyy-mm-dd"))</f>
        <v>#N/A Connection</v>
      </c>
      <c r="L75" t="str" cm="1">
        <f t="array" aca="1" ref="L75" ca="1">_xll.BDP($B75,"CUR_MKT_CAP","EQY_FUND_CRNCY=ZAR","SETTLE_DT"&amp;TEXT(report_date+1,"yyyy-mm-dd"))</f>
        <v>#N/A Connection</v>
      </c>
      <c r="M75" t="str">
        <f t="shared" ca="1" si="1"/>
        <v/>
      </c>
    </row>
    <row r="76" spans="1:13" x14ac:dyDescent="0.35">
      <c r="A76" t="s">
        <v>621</v>
      </c>
      <c r="B76" t="s">
        <v>622</v>
      </c>
      <c r="C76" t="s">
        <v>623</v>
      </c>
      <c r="D76" t="s">
        <v>34</v>
      </c>
      <c r="E76" s="3" t="str" cm="1">
        <f t="array" aca="1" ref="E76" ca="1">_xll.BDP($B76,"BDVD_PROJ_12M_YLD","SETTLE_DT"&amp;TEXT(report_date+1,"yyyy-mm-dd"))</f>
        <v>#N/A Connection</v>
      </c>
      <c r="F76" s="3" t="str" cm="1">
        <f t="array" aca="1" ref="F76" ca="1">_xll.BDP($B76,"BEST_PE_NXT_YR","SETTLE_DT"&amp;TEXT(report_date+1,"yyyy-mm-dd"))</f>
        <v>#N/A Connection</v>
      </c>
      <c r="H76" t="str" cm="1">
        <f t="array" aca="1" ref="H76" ca="1">_xll.BDP($B76,"ADJUSTED_PREV_LAST_PRICE","EQY_FUND_CRNCY=ZAR","SETTLE_DT"&amp;TEXT(report_date+1,"yyyy-mm-dd"))</f>
        <v>#N/A Connection</v>
      </c>
      <c r="I76" t="str" cm="1">
        <f t="array" aca="1" ref="I76" ca="1">_xll.BDP($B76,"PREV_BUS_TRR_MTD","EQY_FUND_CRNCY=ZAR","SETTLE_DT"&amp;TEXT(report_date+1,"yyyy-mm-dd"))</f>
        <v>#N/A Connection</v>
      </c>
      <c r="J76" t="str" cm="1">
        <f t="array" aca="1" ref="J76" ca="1">_xll.BDP($B76,"PREV_BUS_TRR_YTD","EQY_FUND_CRNCY=ZAR","SETTLE_DT"&amp;TEXT(report_date+1,"yyyy-mm-dd"))</f>
        <v>#N/A Connection</v>
      </c>
      <c r="K76" t="str" cm="1">
        <f t="array" aca="1" ref="K76" ca="1">_xll.BDP($B76,"PREV_BUS_TRR_1YR","EQY_FUND_CRNCY=ZAR","SETTLE_DT"&amp;TEXT(report_date+1,"yyyy-mm-dd"))</f>
        <v>#N/A Connection</v>
      </c>
      <c r="L76" t="str" cm="1">
        <f t="array" aca="1" ref="L76" ca="1">_xll.BDP($B76,"CUR_MKT_CAP","EQY_FUND_CRNCY=ZAR","SETTLE_DT"&amp;TEXT(report_date+1,"yyyy-mm-dd"))</f>
        <v>#N/A Connection</v>
      </c>
      <c r="M76" t="str">
        <f t="shared" ca="1" si="1"/>
        <v/>
      </c>
    </row>
    <row r="77" spans="1:13" x14ac:dyDescent="0.35">
      <c r="A77" t="s">
        <v>624</v>
      </c>
      <c r="B77" t="s">
        <v>625</v>
      </c>
      <c r="C77" t="s">
        <v>626</v>
      </c>
      <c r="D77" t="s">
        <v>34</v>
      </c>
      <c r="E77" s="3" t="str" cm="1">
        <f t="array" aca="1" ref="E77" ca="1">_xll.BDP($B77,"BDVD_PROJ_12M_YLD","SETTLE_DT"&amp;TEXT(report_date+1,"yyyy-mm-dd"))</f>
        <v>#N/A Connection</v>
      </c>
      <c r="F77" s="3" t="str" cm="1">
        <f t="array" aca="1" ref="F77" ca="1">_xll.BDP($B77,"BEST_PE_NXT_YR","SETTLE_DT"&amp;TEXT(report_date+1,"yyyy-mm-dd"))</f>
        <v>#N/A Connection</v>
      </c>
      <c r="H77" t="str" cm="1">
        <f t="array" aca="1" ref="H77" ca="1">_xll.BDP($B77,"ADJUSTED_PREV_LAST_PRICE","EQY_FUND_CRNCY=ZAR","SETTLE_DT"&amp;TEXT(report_date+1,"yyyy-mm-dd"))</f>
        <v>#N/A Connection</v>
      </c>
      <c r="I77" t="str" cm="1">
        <f t="array" aca="1" ref="I77" ca="1">_xll.BDP($B77,"PREV_BUS_TRR_MTD","EQY_FUND_CRNCY=ZAR","SETTLE_DT"&amp;TEXT(report_date+1,"yyyy-mm-dd"))</f>
        <v>#N/A Connection</v>
      </c>
      <c r="J77" t="str" cm="1">
        <f t="array" aca="1" ref="J77" ca="1">_xll.BDP($B77,"PREV_BUS_TRR_YTD","EQY_FUND_CRNCY=ZAR","SETTLE_DT"&amp;TEXT(report_date+1,"yyyy-mm-dd"))</f>
        <v>#N/A Connection</v>
      </c>
      <c r="K77" t="str" cm="1">
        <f t="array" aca="1" ref="K77" ca="1">_xll.BDP($B77,"PREV_BUS_TRR_1YR","EQY_FUND_CRNCY=ZAR","SETTLE_DT"&amp;TEXT(report_date+1,"yyyy-mm-dd"))</f>
        <v>#N/A Connection</v>
      </c>
      <c r="L77" t="str" cm="1">
        <f t="array" aca="1" ref="L77" ca="1">_xll.BDP($B77,"CUR_MKT_CAP","EQY_FUND_CRNCY=ZAR","SETTLE_DT"&amp;TEXT(report_date+1,"yyyy-mm-dd"))</f>
        <v>#N/A Connection</v>
      </c>
      <c r="M77" t="str">
        <f t="shared" ca="1" si="1"/>
        <v/>
      </c>
    </row>
    <row r="78" spans="1:13" x14ac:dyDescent="0.35">
      <c r="A78" t="s">
        <v>627</v>
      </c>
      <c r="B78" t="s">
        <v>628</v>
      </c>
      <c r="C78" t="s">
        <v>629</v>
      </c>
      <c r="D78" t="s">
        <v>34</v>
      </c>
      <c r="E78" t="str" cm="1">
        <f t="array" aca="1" ref="E78" ca="1">_xll.BDP($B78,"BDVD_PROJ_12M_YLD","SETTLE_DT"&amp;TEXT(report_date+1,"yyyy-mm-dd"))</f>
        <v>#N/A Connection</v>
      </c>
      <c r="F78" t="str" cm="1">
        <f t="array" aca="1" ref="F78" ca="1">_xll.BDP($B78,"BEST_PE_NXT_YR","SETTLE_DT"&amp;TEXT(report_date+1,"yyyy-mm-dd"))</f>
        <v>#N/A Connection</v>
      </c>
      <c r="H78" t="str" cm="1">
        <f t="array" aca="1" ref="H78" ca="1">_xll.BDP($B78,"ADJUSTED_PREV_LAST_PRICE","EQY_FUND_CRNCY=ZAR","SETTLE_DT"&amp;TEXT(report_date+1,"yyyy-mm-dd"))</f>
        <v>#N/A Connection</v>
      </c>
      <c r="I78" t="str" cm="1">
        <f t="array" aca="1" ref="I78" ca="1">_xll.BDP($B78,"PREV_BUS_TRR_MTD","EQY_FUND_CRNCY=ZAR","SETTLE_DT"&amp;TEXT(report_date+1,"yyyy-mm-dd"))</f>
        <v>#N/A Connection</v>
      </c>
      <c r="J78" t="str" cm="1">
        <f t="array" aca="1" ref="J78" ca="1">_xll.BDP($B78,"PREV_BUS_TRR_YTD","EQY_FUND_CRNCY=ZAR","SETTLE_DT"&amp;TEXT(report_date+1,"yyyy-mm-dd"))</f>
        <v>#N/A Connection</v>
      </c>
      <c r="K78" t="str" cm="1">
        <f t="array" aca="1" ref="K78" ca="1">_xll.BDP($B78,"PREV_BUS_TRR_1YR","EQY_FUND_CRNCY=ZAR","SETTLE_DT"&amp;TEXT(report_date+1,"yyyy-mm-dd"))</f>
        <v>#N/A Connection</v>
      </c>
      <c r="L78" t="str" cm="1">
        <f t="array" aca="1" ref="L78" ca="1">_xll.BDP($B78,"CUR_MKT_CAP","EQY_FUND_CRNCY=ZAR","SETTLE_DT"&amp;TEXT(report_date+1,"yyyy-mm-dd"))</f>
        <v>#N/A Connection</v>
      </c>
      <c r="M78" t="str">
        <f t="shared" ca="1" si="1"/>
        <v/>
      </c>
    </row>
    <row r="79" spans="1:13" x14ac:dyDescent="0.35">
      <c r="A79" t="s">
        <v>630</v>
      </c>
      <c r="B79" t="s">
        <v>631</v>
      </c>
      <c r="C79" t="s">
        <v>632</v>
      </c>
      <c r="D79" t="s">
        <v>34</v>
      </c>
      <c r="E79" s="3" t="str" cm="1">
        <f t="array" aca="1" ref="E79" ca="1">_xll.BDP($B79,"BDVD_PROJ_12M_YLD","SETTLE_DT"&amp;TEXT(report_date+1,"yyyy-mm-dd"))</f>
        <v>#N/A Connection</v>
      </c>
      <c r="F79" s="3" t="str" cm="1">
        <f t="array" aca="1" ref="F79" ca="1">_xll.BDP($B79,"BEST_PE_NXT_YR","SETTLE_DT"&amp;TEXT(report_date+1,"yyyy-mm-dd"))</f>
        <v>#N/A Connection</v>
      </c>
      <c r="H79" t="str" cm="1">
        <f t="array" aca="1" ref="H79" ca="1">_xll.BDP($B79,"ADJUSTED_PREV_LAST_PRICE","EQY_FUND_CRNCY=ZAR","SETTLE_DT"&amp;TEXT(report_date+1,"yyyy-mm-dd"))</f>
        <v>#N/A Connection</v>
      </c>
      <c r="I79" t="str" cm="1">
        <f t="array" aca="1" ref="I79" ca="1">_xll.BDP($B79,"PREV_BUS_TRR_MTD","EQY_FUND_CRNCY=ZAR","SETTLE_DT"&amp;TEXT(report_date+1,"yyyy-mm-dd"))</f>
        <v>#N/A Connection</v>
      </c>
      <c r="J79" t="str" cm="1">
        <f t="array" aca="1" ref="J79" ca="1">_xll.BDP($B79,"PREV_BUS_TRR_YTD","EQY_FUND_CRNCY=ZAR","SETTLE_DT"&amp;TEXT(report_date+1,"yyyy-mm-dd"))</f>
        <v>#N/A Connection</v>
      </c>
      <c r="K79" t="str" cm="1">
        <f t="array" aca="1" ref="K79" ca="1">_xll.BDP($B79,"PREV_BUS_TRR_1YR","EQY_FUND_CRNCY=ZAR","SETTLE_DT"&amp;TEXT(report_date+1,"yyyy-mm-dd"))</f>
        <v>#N/A Connection</v>
      </c>
      <c r="L79" t="str" cm="1">
        <f t="array" aca="1" ref="L79" ca="1">_xll.BDP($B79,"CUR_MKT_CAP","EQY_FUND_CRNCY=ZAR","SETTLE_DT"&amp;TEXT(report_date+1,"yyyy-mm-dd"))</f>
        <v>#N/A Connection</v>
      </c>
      <c r="M79" t="str">
        <f t="shared" ca="1" si="1"/>
        <v/>
      </c>
    </row>
    <row r="80" spans="1:13" x14ac:dyDescent="0.35">
      <c r="A80" t="s">
        <v>633</v>
      </c>
      <c r="B80" t="s">
        <v>634</v>
      </c>
      <c r="C80" t="s">
        <v>635</v>
      </c>
      <c r="D80" t="s">
        <v>34</v>
      </c>
      <c r="E80" t="str" cm="1">
        <f t="array" aca="1" ref="E80" ca="1">_xll.BDP($B80,"BDVD_PROJ_12M_YLD","SETTLE_DT"&amp;TEXT(report_date+1,"yyyy-mm-dd"))</f>
        <v>#N/A Connection</v>
      </c>
      <c r="F80" t="str" cm="1">
        <f t="array" aca="1" ref="F80" ca="1">_xll.BDP($B80,"BEST_PE_NXT_YR","SETTLE_DT"&amp;TEXT(report_date+1,"yyyy-mm-dd"))</f>
        <v>#N/A Connection</v>
      </c>
      <c r="H80" t="str" cm="1">
        <f t="array" aca="1" ref="H80" ca="1">_xll.BDP($B80,"ADJUSTED_PREV_LAST_PRICE","EQY_FUND_CRNCY=ZAR","SETTLE_DT"&amp;TEXT(report_date+1,"yyyy-mm-dd"))</f>
        <v>#N/A Connection</v>
      </c>
      <c r="I80" t="str" cm="1">
        <f t="array" aca="1" ref="I80" ca="1">_xll.BDP($B80,"PREV_BUS_TRR_MTD","EQY_FUND_CRNCY=ZAR","SETTLE_DT"&amp;TEXT(report_date+1,"yyyy-mm-dd"))</f>
        <v>#N/A Connection</v>
      </c>
      <c r="J80" t="str" cm="1">
        <f t="array" aca="1" ref="J80" ca="1">_xll.BDP($B80,"PREV_BUS_TRR_YTD","EQY_FUND_CRNCY=ZAR","SETTLE_DT"&amp;TEXT(report_date+1,"yyyy-mm-dd"))</f>
        <v>#N/A Connection</v>
      </c>
      <c r="K80" t="str" cm="1">
        <f t="array" aca="1" ref="K80" ca="1">_xll.BDP($B80,"PREV_BUS_TRR_1YR","EQY_FUND_CRNCY=ZAR","SETTLE_DT"&amp;TEXT(report_date+1,"yyyy-mm-dd"))</f>
        <v>#N/A Connection</v>
      </c>
      <c r="L80" t="str" cm="1">
        <f t="array" aca="1" ref="L80" ca="1">_xll.BDP($B80,"CUR_MKT_CAP","EQY_FUND_CRNCY=ZAR","SETTLE_DT"&amp;TEXT(report_date+1,"yyyy-mm-dd"))</f>
        <v>#N/A Connection</v>
      </c>
      <c r="M80" t="str">
        <f t="shared" ca="1" si="1"/>
        <v/>
      </c>
    </row>
    <row r="81" spans="1:13" x14ac:dyDescent="0.35">
      <c r="A81" t="s">
        <v>636</v>
      </c>
      <c r="B81" t="s">
        <v>637</v>
      </c>
      <c r="C81" t="s">
        <v>638</v>
      </c>
      <c r="D81" t="s">
        <v>34</v>
      </c>
      <c r="E81" t="str" cm="1">
        <f t="array" aca="1" ref="E81" ca="1">_xll.BDP($B81,"BDVD_PROJ_12M_YLD","SETTLE_DT"&amp;TEXT(report_date+1,"yyyy-mm-dd"))</f>
        <v>#N/A Connection</v>
      </c>
      <c r="F81" t="str" cm="1">
        <f t="array" aca="1" ref="F81" ca="1">_xll.BDP($B81,"BEST_PE_NXT_YR","SETTLE_DT"&amp;TEXT(report_date+1,"yyyy-mm-dd"))</f>
        <v>#N/A Connection</v>
      </c>
      <c r="H81" t="str" cm="1">
        <f t="array" aca="1" ref="H81" ca="1">_xll.BDP($B81,"ADJUSTED_PREV_LAST_PRICE","EQY_FUND_CRNCY=ZAR","SETTLE_DT"&amp;TEXT(report_date+1,"yyyy-mm-dd"))</f>
        <v>#N/A Connection</v>
      </c>
      <c r="I81" t="str" cm="1">
        <f t="array" aca="1" ref="I81" ca="1">_xll.BDP($B81,"PREV_BUS_TRR_MTD","EQY_FUND_CRNCY=ZAR","SETTLE_DT"&amp;TEXT(report_date+1,"yyyy-mm-dd"))</f>
        <v>#N/A Connection</v>
      </c>
      <c r="J81" t="str" cm="1">
        <f t="array" aca="1" ref="J81" ca="1">_xll.BDP($B81,"PREV_BUS_TRR_YTD","EQY_FUND_CRNCY=ZAR","SETTLE_DT"&amp;TEXT(report_date+1,"yyyy-mm-dd"))</f>
        <v>#N/A Connection</v>
      </c>
      <c r="K81" t="str" cm="1">
        <f t="array" aca="1" ref="K81" ca="1">_xll.BDP($B81,"PREV_BUS_TRR_1YR","EQY_FUND_CRNCY=ZAR","SETTLE_DT"&amp;TEXT(report_date+1,"yyyy-mm-dd"))</f>
        <v>#N/A Connection</v>
      </c>
      <c r="L81" t="str" cm="1">
        <f t="array" aca="1" ref="L81" ca="1">_xll.BDP($B81,"CUR_MKT_CAP","EQY_FUND_CRNCY=ZAR","SETTLE_DT"&amp;TEXT(report_date+1,"yyyy-mm-dd"))</f>
        <v>#N/A Connection</v>
      </c>
      <c r="M81" t="str">
        <f t="shared" ca="1" si="1"/>
        <v/>
      </c>
    </row>
    <row r="82" spans="1:13" x14ac:dyDescent="0.35">
      <c r="A82" t="s">
        <v>639</v>
      </c>
      <c r="B82" t="s">
        <v>640</v>
      </c>
      <c r="C82" t="s">
        <v>641</v>
      </c>
      <c r="D82" t="s">
        <v>34</v>
      </c>
      <c r="E82" t="str" cm="1">
        <f t="array" aca="1" ref="E82" ca="1">_xll.BDP($B82,"BDVD_PROJ_12M_YLD","SETTLE_DT"&amp;TEXT(report_date+1,"yyyy-mm-dd"))</f>
        <v>#N/A Connection</v>
      </c>
      <c r="F82" t="str" cm="1">
        <f t="array" aca="1" ref="F82" ca="1">_xll.BDP($B82,"BEST_PE_NXT_YR","SETTLE_DT"&amp;TEXT(report_date+1,"yyyy-mm-dd"))</f>
        <v>#N/A Connection</v>
      </c>
      <c r="H82" t="str" cm="1">
        <f t="array" aca="1" ref="H82" ca="1">_xll.BDP($B82,"ADJUSTED_PREV_LAST_PRICE","EQY_FUND_CRNCY=ZAR","SETTLE_DT"&amp;TEXT(report_date+1,"yyyy-mm-dd"))</f>
        <v>#N/A Connection</v>
      </c>
      <c r="I82" t="str" cm="1">
        <f t="array" aca="1" ref="I82" ca="1">_xll.BDP($B82,"PREV_BUS_TRR_MTD","EQY_FUND_CRNCY=ZAR","SETTLE_DT"&amp;TEXT(report_date+1,"yyyy-mm-dd"))</f>
        <v>#N/A Connection</v>
      </c>
      <c r="J82" t="str" cm="1">
        <f t="array" aca="1" ref="J82" ca="1">_xll.BDP($B82,"PREV_BUS_TRR_YTD","EQY_FUND_CRNCY=ZAR","SETTLE_DT"&amp;TEXT(report_date+1,"yyyy-mm-dd"))</f>
        <v>#N/A Connection</v>
      </c>
      <c r="K82" t="str" cm="1">
        <f t="array" aca="1" ref="K82" ca="1">_xll.BDP($B82,"PREV_BUS_TRR_1YR","EQY_FUND_CRNCY=ZAR","SETTLE_DT"&amp;TEXT(report_date+1,"yyyy-mm-dd"))</f>
        <v>#N/A Connection</v>
      </c>
      <c r="L82" t="str" cm="1">
        <f t="array" aca="1" ref="L82" ca="1">_xll.BDP($B82,"CUR_MKT_CAP","EQY_FUND_CRNCY=ZAR","SETTLE_DT"&amp;TEXT(report_date+1,"yyyy-mm-dd"))</f>
        <v>#N/A Connection</v>
      </c>
      <c r="M82" t="str">
        <f t="shared" ca="1" si="1"/>
        <v/>
      </c>
    </row>
    <row r="83" spans="1:13" x14ac:dyDescent="0.35">
      <c r="A83" t="s">
        <v>31</v>
      </c>
      <c r="B83" t="s">
        <v>32</v>
      </c>
      <c r="C83" t="s">
        <v>33</v>
      </c>
      <c r="D83" t="s">
        <v>34</v>
      </c>
      <c r="E83" s="3" t="str" cm="1">
        <f t="array" aca="1" ref="E83" ca="1">_xll.BDP($B83,"BDVD_PROJ_12M_YLD","SETTLE_DT"&amp;TEXT(report_date+1,"yyyy-mm-dd"))</f>
        <v>#N/A Connection</v>
      </c>
      <c r="F83" t="str" cm="1">
        <f t="array" aca="1" ref="F83" ca="1">_xll.BDP($B83,"BEST_PE_NXT_YR","SETTLE_DT"&amp;TEXT(report_date+1,"yyyy-mm-dd"))</f>
        <v>#N/A Connection</v>
      </c>
      <c r="H83" t="str" cm="1">
        <f t="array" aca="1" ref="H83" ca="1">_xll.BDP($B83,"ADJUSTED_PREV_LAST_PRICE","EQY_FUND_CRNCY=ZAR","SETTLE_DT"&amp;TEXT(report_date+1,"yyyy-mm-dd"))</f>
        <v>#N/A Connection</v>
      </c>
      <c r="I83" t="str" cm="1">
        <f t="array" aca="1" ref="I83" ca="1">_xll.BDP($B83,"PREV_BUS_TRR_MTD","EQY_FUND_CRNCY=ZAR","SETTLE_DT"&amp;TEXT(report_date+1,"yyyy-mm-dd"))</f>
        <v>#N/A Connection</v>
      </c>
      <c r="J83" t="str" cm="1">
        <f t="array" aca="1" ref="J83" ca="1">_xll.BDP($B83,"PREV_BUS_TRR_YTD","EQY_FUND_CRNCY=ZAR","SETTLE_DT"&amp;TEXT(report_date+1,"yyyy-mm-dd"))</f>
        <v>#N/A Connection</v>
      </c>
      <c r="K83" t="str" cm="1">
        <f t="array" aca="1" ref="K83" ca="1">_xll.BDP($B83,"PREV_BUS_TRR_1YR","EQY_FUND_CRNCY=ZAR","SETTLE_DT"&amp;TEXT(report_date+1,"yyyy-mm-dd"))</f>
        <v>#N/A Connection</v>
      </c>
      <c r="L83" t="str" cm="1">
        <f t="array" aca="1" ref="L83" ca="1">_xll.BDP($B83, "CUR_MKT_CAP", "EQY_FUND_CRNCY=ZAR", "SETTLE_DT=" &amp; TEXT(report_date+1, "yyyy-mm-dd"))</f>
        <v>#N/A Connection</v>
      </c>
      <c r="M83" t="str">
        <f t="shared" ca="1" si="1"/>
        <v/>
      </c>
    </row>
    <row r="84" spans="1:13" x14ac:dyDescent="0.35">
      <c r="A84" t="s">
        <v>557</v>
      </c>
      <c r="B84" t="s">
        <v>558</v>
      </c>
      <c r="C84" t="s">
        <v>559</v>
      </c>
      <c r="D84" t="s">
        <v>560</v>
      </c>
      <c r="E84" t="str" cm="1">
        <f t="array" aca="1" ref="E84" ca="1">_xll.BDP($B84,"BDVD_PROJ_12M_YLD","SETTLE_DT"&amp;TEXT(report_date+1,"yyyy-mm-dd"))</f>
        <v>#N/A Connection</v>
      </c>
      <c r="F84" t="str" cm="1">
        <f t="array" aca="1" ref="F84" ca="1">_xll.BDP($B84,"BEST_PE_NXT_YR","SETTLE_DT"&amp;TEXT(report_date+1,"yyyy-mm-dd"))</f>
        <v>#N/A Connection</v>
      </c>
      <c r="H84" t="str" cm="1">
        <f t="array" aca="1" ref="H84" ca="1">_xll.BDP($B84,"ADJUSTED_PREV_LAST_PRICE","EQY_FUND_CRNCY=ZAR","SETTLE_DT"&amp;TEXT(report_date+1,"yyyy-mm-dd"))</f>
        <v>#N/A Connection</v>
      </c>
      <c r="I84" t="str" cm="1">
        <f t="array" aca="1" ref="I84" ca="1">_xll.BDP($B84,"PREV_BUS_TRR_MTD","EQY_FUND_CRNCY=ZAR","SETTLE_DT"&amp;TEXT(report_date+1,"yyyy-mm-dd"))</f>
        <v>#N/A Connection</v>
      </c>
      <c r="J84" t="str" cm="1">
        <f t="array" aca="1" ref="J84" ca="1">_xll.BDP($B84,"PREV_BUS_TRR_YTD","EQY_FUND_CRNCY=ZAR","SETTLE_DT"&amp;TEXT(report_date+1,"yyyy-mm-dd"))</f>
        <v>#N/A Connection</v>
      </c>
      <c r="K84" t="str" cm="1">
        <f t="array" aca="1" ref="K84" ca="1">_xll.BDP($B84,"PREV_BUS_TRR_1YR","EQY_FUND_CRNCY=ZAR","SETTLE_DT"&amp;TEXT(report_date+1,"yyyy-mm-dd"))</f>
        <v>#N/A Connection</v>
      </c>
      <c r="L84" t="str" cm="1">
        <f t="array" aca="1" ref="L84" ca="1">_xll.BDP($B84,"CUR_MKT_CAP","EQY_FUND_CRNCY=ZAR","SETTLE_DT"&amp;TEXT(report_date+1,"yyyy-mm-dd"))</f>
        <v>#N/A Connection</v>
      </c>
      <c r="M84" t="str">
        <f t="shared" ca="1" si="1"/>
        <v/>
      </c>
    </row>
    <row r="85" spans="1:13" x14ac:dyDescent="0.35">
      <c r="A85" t="s">
        <v>561</v>
      </c>
      <c r="B85" t="s">
        <v>562</v>
      </c>
      <c r="C85" t="s">
        <v>563</v>
      </c>
      <c r="D85" t="s">
        <v>560</v>
      </c>
      <c r="E85" t="str" cm="1">
        <f t="array" aca="1" ref="E85" ca="1">_xll.BDP($B85,"BDVD_PROJ_12M_YLD","SETTLE_DT"&amp;TEXT(report_date+1,"yyyy-mm-dd"))</f>
        <v>#N/A Connection</v>
      </c>
      <c r="F85" t="str" cm="1">
        <f t="array" aca="1" ref="F85" ca="1">_xll.BDP($B85,"BEST_PE_NXT_YR","SETTLE_DT"&amp;TEXT(report_date+1,"yyyy-mm-dd"))</f>
        <v>#N/A Connection</v>
      </c>
      <c r="H85" t="str" cm="1">
        <f t="array" aca="1" ref="H85" ca="1">_xll.BDP($B85,"ADJUSTED_PREV_LAST_PRICE","EQY_FUND_CRNCY=ZAR","SETTLE_DT"&amp;TEXT(report_date+1,"yyyy-mm-dd"))</f>
        <v>#N/A Connection</v>
      </c>
      <c r="I85" t="str" cm="1">
        <f t="array" aca="1" ref="I85" ca="1">_xll.BDP($B85,"PREV_BUS_TRR_MTD","EQY_FUND_CRNCY=ZAR","SETTLE_DT"&amp;TEXT(report_date+1,"yyyy-mm-dd"))</f>
        <v>#N/A Connection</v>
      </c>
      <c r="J85" t="str" cm="1">
        <f t="array" aca="1" ref="J85" ca="1">_xll.BDP($B85,"PREV_BUS_TRR_YTD","EQY_FUND_CRNCY=ZAR","SETTLE_DT"&amp;TEXT(report_date+1,"yyyy-mm-dd"))</f>
        <v>#N/A Connection</v>
      </c>
      <c r="K85" t="str" cm="1">
        <f t="array" aca="1" ref="K85" ca="1">_xll.BDP($B85,"PREV_BUS_TRR_1YR","EQY_FUND_CRNCY=ZAR","SETTLE_DT"&amp;TEXT(report_date+1,"yyyy-mm-dd"))</f>
        <v>#N/A Connection</v>
      </c>
      <c r="L85" t="str" cm="1">
        <f t="array" aca="1" ref="L85" ca="1">_xll.BDP($B85,"CUR_MKT_CAP","EQY_FUND_CRNCY=ZAR","SETTLE_DT"&amp;TEXT(report_date+1,"yyyy-mm-dd"))</f>
        <v>#N/A Connection</v>
      </c>
      <c r="M85" t="str">
        <f t="shared" ca="1" si="1"/>
        <v/>
      </c>
    </row>
    <row r="86" spans="1:13" x14ac:dyDescent="0.35">
      <c r="A86" t="s">
        <v>564</v>
      </c>
      <c r="B86" t="s">
        <v>565</v>
      </c>
      <c r="C86" t="s">
        <v>566</v>
      </c>
      <c r="D86" t="s">
        <v>560</v>
      </c>
      <c r="E86" t="str" cm="1">
        <f t="array" aca="1" ref="E86" ca="1">_xll.BDP($B86,"BDVD_PROJ_12M_YLD","SETTLE_DT"&amp;TEXT(report_date+1,"yyyy-mm-dd"))</f>
        <v>#N/A Connection</v>
      </c>
      <c r="F86" t="str" cm="1">
        <f t="array" aca="1" ref="F86" ca="1">_xll.BDP($B86,"BEST_PE_NXT_YR","SETTLE_DT"&amp;TEXT(report_date+1,"yyyy-mm-dd"))</f>
        <v>#N/A Connection</v>
      </c>
      <c r="H86" t="str" cm="1">
        <f t="array" aca="1" ref="H86" ca="1">_xll.BDP($B86,"ADJUSTED_PREV_LAST_PRICE","EQY_FUND_CRNCY=ZAR","SETTLE_DT"&amp;TEXT(report_date+1,"yyyy-mm-dd"))</f>
        <v>#N/A Connection</v>
      </c>
      <c r="I86" t="str" cm="1">
        <f t="array" aca="1" ref="I86" ca="1">_xll.BDP($B86,"PREV_BUS_TRR_MTD","EQY_FUND_CRNCY=ZAR","SETTLE_DT"&amp;TEXT(report_date+1,"yyyy-mm-dd"))</f>
        <v>#N/A Connection</v>
      </c>
      <c r="J86" t="str" cm="1">
        <f t="array" aca="1" ref="J86" ca="1">_xll.BDP($B86,"PREV_BUS_TRR_YTD","EQY_FUND_CRNCY=ZAR","SETTLE_DT"&amp;TEXT(report_date+1,"yyyy-mm-dd"))</f>
        <v>#N/A Connection</v>
      </c>
      <c r="K86" t="str" cm="1">
        <f t="array" aca="1" ref="K86" ca="1">_xll.BDP($B86,"PREV_BUS_TRR_1YR","EQY_FUND_CRNCY=ZAR","SETTLE_DT"&amp;TEXT(report_date+1,"yyyy-mm-dd"))</f>
        <v>#N/A Connection</v>
      </c>
      <c r="L86" t="str" cm="1">
        <f t="array" aca="1" ref="L86" ca="1">_xll.BDP($B86,"CUR_MKT_CAP","EQY_FUND_CRNCY=ZAR","SETTLE_DT"&amp;TEXT(report_date+1,"yyyy-mm-dd"))</f>
        <v>#N/A Connection</v>
      </c>
      <c r="M86" t="str">
        <f t="shared" ca="1" si="1"/>
        <v/>
      </c>
    </row>
    <row r="87" spans="1:13" x14ac:dyDescent="0.35">
      <c r="A87" t="s">
        <v>567</v>
      </c>
      <c r="B87" t="s">
        <v>568</v>
      </c>
      <c r="C87" t="s">
        <v>569</v>
      </c>
      <c r="D87" t="s">
        <v>560</v>
      </c>
      <c r="E87" t="str" cm="1">
        <f t="array" aca="1" ref="E87" ca="1">_xll.BDP($B87,"BDVD_PROJ_12M_YLD","SETTLE_DT"&amp;TEXT(report_date+1,"yyyy-mm-dd"))</f>
        <v>#N/A Connection</v>
      </c>
      <c r="F87" t="str" cm="1">
        <f t="array" aca="1" ref="F87" ca="1">_xll.BDP($B87,"BEST_PE_NXT_YR","SETTLE_DT"&amp;TEXT(report_date+1,"yyyy-mm-dd"))</f>
        <v>#N/A Connection</v>
      </c>
      <c r="H87" t="str" cm="1">
        <f t="array" aca="1" ref="H87" ca="1">_xll.BDP($B87,"ADJUSTED_PREV_LAST_PRICE","EQY_FUND_CRNCY=ZAR","SETTLE_DT"&amp;TEXT(report_date+1,"yyyy-mm-dd"))</f>
        <v>#N/A Connection</v>
      </c>
      <c r="I87" t="str" cm="1">
        <f t="array" aca="1" ref="I87" ca="1">_xll.BDP($B87,"PREV_BUS_TRR_MTD","EQY_FUND_CRNCY=ZAR","SETTLE_DT"&amp;TEXT(report_date+1,"yyyy-mm-dd"))</f>
        <v>#N/A Connection</v>
      </c>
      <c r="J87" t="str" cm="1">
        <f t="array" aca="1" ref="J87" ca="1">_xll.BDP($B87,"PREV_BUS_TRR_YTD","EQY_FUND_CRNCY=ZAR","SETTLE_DT"&amp;TEXT(report_date+1,"yyyy-mm-dd"))</f>
        <v>#N/A Connection</v>
      </c>
      <c r="K87" t="str" cm="1">
        <f t="array" aca="1" ref="K87" ca="1">_xll.BDP($B87,"PREV_BUS_TRR_1YR","EQY_FUND_CRNCY=ZAR","SETTLE_DT"&amp;TEXT(report_date+1,"yyyy-mm-dd"))</f>
        <v>#N/A Connection</v>
      </c>
      <c r="L87" t="str" cm="1">
        <f t="array" aca="1" ref="L87" ca="1">_xll.BDP($B87,"CUR_MKT_CAP","EQY_FUND_CRNCY=ZAR","SETTLE_DT"&amp;TEXT(report_date+1,"yyyy-mm-dd"))</f>
        <v>#N/A Connection</v>
      </c>
      <c r="M87" t="str">
        <f t="shared" ca="1" si="1"/>
        <v/>
      </c>
    </row>
    <row r="88" spans="1:13" x14ac:dyDescent="0.35">
      <c r="A88" t="s">
        <v>529</v>
      </c>
      <c r="B88" t="s">
        <v>530</v>
      </c>
      <c r="C88" t="s">
        <v>531</v>
      </c>
      <c r="D88" t="s">
        <v>532</v>
      </c>
      <c r="E88" s="3" t="str" cm="1">
        <f t="array" aca="1" ref="E88" ca="1">_xll.BDP($B88,"DIVIDEND_INDICATED_YIELD","SETTLE_DT"&amp;TEXT(report_date+1,"yyyy-mm-dd"))</f>
        <v>#N/A Connection</v>
      </c>
      <c r="F88" t="str" cm="1">
        <f t="array" aca="1" ref="F88" ca="1">_xll.BDP($B88,"BEST_PE_NXT_YR","SETTLE_DT"&amp;TEXT(report_date+1,"yyyy-mm-dd"))</f>
        <v>#N/A Connection</v>
      </c>
      <c r="H88" t="str" cm="1">
        <f t="array" aca="1" ref="H88" ca="1">_xll.BDP($B88,"ADJUSTED_PREV_LAST_PRICE","EQY_FUND_CRNCY=ZAR","SETTLE_DT"&amp;TEXT(report_date+1,"yyyy-mm-dd"))</f>
        <v>#N/A Connection</v>
      </c>
      <c r="I88" t="str" cm="1">
        <f t="array" aca="1" ref="I88" ca="1">_xll.BDP($B88,"PREV_BUS_TRR_MTD","EQY_FUND_CRNCY=ZAR","SETTLE_DT"&amp;TEXT(report_date+1,"yyyy-mm-dd"))</f>
        <v>#N/A Connection</v>
      </c>
      <c r="J88" t="str" cm="1">
        <f t="array" aca="1" ref="J88" ca="1">_xll.BDP($B88,"PREV_BUS_TRR_YTD","EQY_FUND_CRNCY=ZAR","SETTLE_DT"&amp;TEXT(report_date+1,"yyyy-mm-dd"))</f>
        <v>#N/A Connection</v>
      </c>
      <c r="K88" t="str" cm="1">
        <f t="array" aca="1" ref="K88" ca="1">_xll.BDP($B88,"PREV_BUS_TRR_1YR","EQY_FUND_CRNCY=ZAR","SETTLE_DT"&amp;TEXT(report_date+1,"yyyy-mm-dd"))</f>
        <v>#N/A Connection</v>
      </c>
      <c r="L88" t="str" cm="1">
        <f t="array" aca="1" ref="L88" ca="1">_xll.BDP($B88,"CUR_MKT_CAP","EQY_FUND_CRNCY=ZAR","SETTLE_DT"&amp;TEXT(report_date+1,"yyyy-mm-dd"))</f>
        <v>#N/A Connection</v>
      </c>
      <c r="M88" t="str">
        <f t="shared" ca="1" si="1"/>
        <v/>
      </c>
    </row>
    <row r="89" spans="1:13" x14ac:dyDescent="0.35">
      <c r="A89" t="s">
        <v>533</v>
      </c>
      <c r="B89" t="s">
        <v>534</v>
      </c>
      <c r="C89" t="s">
        <v>535</v>
      </c>
      <c r="D89" t="s">
        <v>532</v>
      </c>
      <c r="E89" t="str" cm="1">
        <f t="array" aca="1" ref="E89" ca="1">_xll.BDP($B89,"BDVD_PROJ_12M_YLD","SETTLE_DT"&amp;TEXT(report_date+1,"yyyy-mm-dd"))</f>
        <v>#N/A Connection</v>
      </c>
      <c r="F89" t="str" cm="1">
        <f t="array" aca="1" ref="F89" ca="1">_xll.BDP($B89,"BEST_PE_NXT_YR","SETTLE_DT"&amp;TEXT(report_date+1,"yyyy-mm-dd"))</f>
        <v>#N/A Connection</v>
      </c>
      <c r="H89" t="str" cm="1">
        <f t="array" aca="1" ref="H89" ca="1">_xll.BDP($B89,"ADJUSTED_PREV_LAST_PRICE","EQY_FUND_CRNCY=ZAR","SETTLE_DT"&amp;TEXT(report_date+1,"yyyy-mm-dd"))</f>
        <v>#N/A Connection</v>
      </c>
      <c r="I89" t="str" cm="1">
        <f t="array" aca="1" ref="I89" ca="1">_xll.BDP($B89,"PREV_BUS_TRR_MTD","EQY_FUND_CRNCY=ZAR","SETTLE_DT"&amp;TEXT(report_date+1,"yyyy-mm-dd"))</f>
        <v>#N/A Connection</v>
      </c>
      <c r="J89" t="str" cm="1">
        <f t="array" aca="1" ref="J89" ca="1">_xll.BDP($B89,"PREV_BUS_TRR_YTD","EQY_FUND_CRNCY=ZAR","SETTLE_DT"&amp;TEXT(report_date+1,"yyyy-mm-dd"))</f>
        <v>#N/A Connection</v>
      </c>
      <c r="K89" t="str" cm="1">
        <f t="array" aca="1" ref="K89" ca="1">_xll.BDP($B89,"PREV_BUS_TRR_1YR","EQY_FUND_CRNCY=ZAR","SETTLE_DT"&amp;TEXT(report_date+1,"yyyy-mm-dd"))</f>
        <v>#N/A Connection</v>
      </c>
      <c r="L89" t="str" cm="1">
        <f t="array" aca="1" ref="L89" ca="1">_xll.BDP($B89,"CUR_MKT_CAP","EQY_FUND_CRNCY=ZAR","SETTLE_DT"&amp;TEXT(report_date+1,"yyyy-mm-dd"))</f>
        <v>#N/A Connection</v>
      </c>
      <c r="M89" t="str">
        <f t="shared" ca="1" si="1"/>
        <v/>
      </c>
    </row>
    <row r="90" spans="1:13" x14ac:dyDescent="0.35">
      <c r="A90" t="s">
        <v>536</v>
      </c>
      <c r="B90" t="s">
        <v>537</v>
      </c>
      <c r="C90" t="s">
        <v>538</v>
      </c>
      <c r="D90" t="s">
        <v>532</v>
      </c>
      <c r="E90" t="str" cm="1">
        <f t="array" aca="1" ref="E90" ca="1">_xll.BDP($B90,"BDVD_PROJ_12M_YLD","SETTLE_DT"&amp;TEXT(report_date+1,"yyyy-mm-dd"))</f>
        <v>#N/A Connection</v>
      </c>
      <c r="F90" t="str" cm="1">
        <f t="array" aca="1" ref="F90" ca="1">_xll.BDP($B90,"BEST_PE_NXT_YR","SETTLE_DT"&amp;TEXT(report_date+1,"yyyy-mm-dd"))</f>
        <v>#N/A Connection</v>
      </c>
      <c r="H90" t="str" cm="1">
        <f t="array" aca="1" ref="H90" ca="1">_xll.BDP($B90,"ADJUSTED_PREV_LAST_PRICE","EQY_FUND_CRNCY=ZAR","SETTLE_DT"&amp;TEXT(report_date+1,"yyyy-mm-dd"))</f>
        <v>#N/A Connection</v>
      </c>
      <c r="I90" t="str" cm="1">
        <f t="array" aca="1" ref="I90" ca="1">_xll.BDP($B90,"PREV_BUS_TRR_MTD","EQY_FUND_CRNCY=ZAR","SETTLE_DT"&amp;TEXT(report_date+1,"yyyy-mm-dd"))</f>
        <v>#N/A Connection</v>
      </c>
      <c r="J90" t="str" cm="1">
        <f t="array" aca="1" ref="J90" ca="1">_xll.BDP($B90,"PREV_BUS_TRR_YTD","EQY_FUND_CRNCY=ZAR","SETTLE_DT"&amp;TEXT(report_date+1,"yyyy-mm-dd"))</f>
        <v>#N/A Connection</v>
      </c>
      <c r="K90" t="str" cm="1">
        <f t="array" aca="1" ref="K90" ca="1">_xll.BDP($B90,"PREV_BUS_TRR_1YR","EQY_FUND_CRNCY=ZAR","SETTLE_DT"&amp;TEXT(report_date+1,"yyyy-mm-dd"))</f>
        <v>#N/A Connection</v>
      </c>
      <c r="L90" t="str" cm="1">
        <f t="array" aca="1" ref="L90" ca="1">_xll.BDP($B90,"CUR_MKT_CAP","EQY_FUND_CRNCY=ZAR","SETTLE_DT"&amp;TEXT(report_date+1,"yyyy-mm-dd"))</f>
        <v>#N/A Connection</v>
      </c>
      <c r="M90" t="str">
        <f t="shared" ca="1" si="1"/>
        <v/>
      </c>
    </row>
    <row r="91" spans="1:13" x14ac:dyDescent="0.35">
      <c r="A91" t="s">
        <v>539</v>
      </c>
      <c r="B91" t="s">
        <v>540</v>
      </c>
      <c r="C91" t="s">
        <v>541</v>
      </c>
      <c r="D91" t="s">
        <v>532</v>
      </c>
      <c r="E91" t="str" cm="1">
        <f t="array" aca="1" ref="E91" ca="1">_xll.BDP($B91,"BDVD_PROJ_12M_YLD","SETTLE_DT"&amp;TEXT(report_date+1,"yyyy-mm-dd"))</f>
        <v>#N/A Connection</v>
      </c>
      <c r="F91" t="str" cm="1">
        <f t="array" aca="1" ref="F91" ca="1">_xll.BDP($B91,"BEST_PE_NXT_YR","SETTLE_DT"&amp;TEXT(report_date+1,"yyyy-mm-dd"))</f>
        <v>#N/A Connection</v>
      </c>
      <c r="H91" t="str" cm="1">
        <f t="array" aca="1" ref="H91" ca="1">_xll.BDP($B91,"ADJUSTED_PREV_LAST_PRICE","EQY_FUND_CRNCY=ZAR","SETTLE_DT"&amp;TEXT(report_date+1,"yyyy-mm-dd"))</f>
        <v>#N/A Connection</v>
      </c>
      <c r="I91" t="str" cm="1">
        <f t="array" aca="1" ref="I91" ca="1">_xll.BDP($B91,"PREV_BUS_TRR_MTD","EQY_FUND_CRNCY=ZAR","SETTLE_DT"&amp;TEXT(report_date+1,"yyyy-mm-dd"))</f>
        <v>#N/A Connection</v>
      </c>
      <c r="J91" t="str" cm="1">
        <f t="array" aca="1" ref="J91" ca="1">_xll.BDP($B91,"PREV_BUS_TRR_YTD","EQY_FUND_CRNCY=ZAR","SETTLE_DT"&amp;TEXT(report_date+1,"yyyy-mm-dd"))</f>
        <v>#N/A Connection</v>
      </c>
      <c r="K91" t="str" cm="1">
        <f t="array" aca="1" ref="K91" ca="1">_xll.BDP($B91,"PREV_BUS_TRR_1YR","EQY_FUND_CRNCY=ZAR","SETTLE_DT"&amp;TEXT(report_date+1,"yyyy-mm-dd"))</f>
        <v>#N/A Connection</v>
      </c>
      <c r="L91" t="str" cm="1">
        <f t="array" aca="1" ref="L91" ca="1">_xll.BDP($B91,"CUR_MKT_CAP","EQY_FUND_CRNCY=ZAR","SETTLE_DT"&amp;TEXT(report_date+1,"yyyy-mm-dd"))</f>
        <v>#N/A Connection</v>
      </c>
      <c r="M91" t="str">
        <f t="shared" ca="1" si="1"/>
        <v/>
      </c>
    </row>
    <row r="92" spans="1:13" x14ac:dyDescent="0.35">
      <c r="A92" t="s">
        <v>542</v>
      </c>
      <c r="B92" t="s">
        <v>543</v>
      </c>
      <c r="C92" t="s">
        <v>544</v>
      </c>
      <c r="D92" t="s">
        <v>532</v>
      </c>
      <c r="E92" t="str" cm="1">
        <f t="array" aca="1" ref="E92" ca="1">_xll.BDP($B92,"BDVD_PROJ_12M_YLD","SETTLE_DT"&amp;TEXT(report_date+1,"yyyy-mm-dd"))</f>
        <v>#N/A Connection</v>
      </c>
      <c r="F92" t="str" cm="1">
        <f t="array" aca="1" ref="F92" ca="1">_xll.BDP($B92,"BEST_PE_NXT_YR","SETTLE_DT"&amp;TEXT(report_date+1,"yyyy-mm-dd"))</f>
        <v>#N/A Connection</v>
      </c>
      <c r="H92" t="str" cm="1">
        <f t="array" aca="1" ref="H92" ca="1">_xll.BDP($B92,"ADJUSTED_PREV_LAST_PRICE","EQY_FUND_CRNCY=ZAR","SETTLE_DT"&amp;TEXT(report_date+1,"yyyy-mm-dd"))</f>
        <v>#N/A Connection</v>
      </c>
      <c r="I92" t="str" cm="1">
        <f t="array" aca="1" ref="I92" ca="1">_xll.BDP($B92,"PREV_BUS_TRR_MTD","EQY_FUND_CRNCY=ZAR","SETTLE_DT"&amp;TEXT(report_date+1,"yyyy-mm-dd"))</f>
        <v>#N/A Connection</v>
      </c>
      <c r="J92" t="str" cm="1">
        <f t="array" aca="1" ref="J92" ca="1">_xll.BDP($B92,"PREV_BUS_TRR_YTD","EQY_FUND_CRNCY=ZAR","SETTLE_DT"&amp;TEXT(report_date+1,"yyyy-mm-dd"))</f>
        <v>#N/A Connection</v>
      </c>
      <c r="K92" t="str" cm="1">
        <f t="array" aca="1" ref="K92" ca="1">_xll.BDP($B92,"PREV_BUS_TRR_1YR","EQY_FUND_CRNCY=ZAR","SETTLE_DT"&amp;TEXT(report_date+1,"yyyy-mm-dd"))</f>
        <v>#N/A Connection</v>
      </c>
      <c r="L92" t="str" cm="1">
        <f t="array" aca="1" ref="L92" ca="1">_xll.BDP($B92,"CUR_MKT_CAP","EQY_FUND_CRNCY=ZAR","SETTLE_DT"&amp;TEXT(report_date+1,"yyyy-mm-dd"))</f>
        <v>#N/A Connection</v>
      </c>
      <c r="M92" t="str">
        <f t="shared" ca="1" si="1"/>
        <v/>
      </c>
    </row>
    <row r="93" spans="1:13" x14ac:dyDescent="0.35">
      <c r="A93" t="s">
        <v>545</v>
      </c>
      <c r="B93" t="s">
        <v>546</v>
      </c>
      <c r="C93" t="s">
        <v>547</v>
      </c>
      <c r="D93" t="s">
        <v>532</v>
      </c>
      <c r="E93" t="str" cm="1">
        <f t="array" aca="1" ref="E93" ca="1">_xll.BDP($B93,"BDVD_PROJ_12M_YLD","SETTLE_DT"&amp;TEXT(report_date+1,"yyyy-mm-dd"))</f>
        <v>#N/A Connection</v>
      </c>
      <c r="F93" t="str" cm="1">
        <f t="array" aca="1" ref="F93" ca="1">_xll.BDP($B93,"BEST_PE_NXT_YR","SETTLE_DT"&amp;TEXT(report_date+1,"yyyy-mm-dd"))</f>
        <v>#N/A Connection</v>
      </c>
      <c r="H93" t="str" cm="1">
        <f t="array" aca="1" ref="H93" ca="1">_xll.BDP($B93,"ADJUSTED_PREV_LAST_PRICE","EQY_FUND_CRNCY=ZAR","SETTLE_DT"&amp;TEXT(report_date+1,"yyyy-mm-dd"))</f>
        <v>#N/A Connection</v>
      </c>
      <c r="I93" t="str" cm="1">
        <f t="array" aca="1" ref="I93" ca="1">_xll.BDP($B93,"PREV_BUS_TRR_MTD","EQY_FUND_CRNCY=ZAR","SETTLE_DT"&amp;TEXT(report_date+1,"yyyy-mm-dd"))</f>
        <v>#N/A Connection</v>
      </c>
      <c r="J93" t="str" cm="1">
        <f t="array" aca="1" ref="J93" ca="1">_xll.BDP($B93,"PREV_BUS_TRR_YTD","EQY_FUND_CRNCY=ZAR","SETTLE_DT"&amp;TEXT(report_date+1,"yyyy-mm-dd"))</f>
        <v>#N/A Connection</v>
      </c>
      <c r="K93" t="str" cm="1">
        <f t="array" aca="1" ref="K93" ca="1">_xll.BDP($B93,"PREV_BUS_TRR_1YR","EQY_FUND_CRNCY=ZAR","SETTLE_DT"&amp;TEXT(report_date+1,"yyyy-mm-dd"))</f>
        <v>#N/A Connection</v>
      </c>
      <c r="L93" t="str" cm="1">
        <f t="array" aca="1" ref="L93" ca="1">_xll.BDP($B93,"CUR_MKT_CAP","EQY_FUND_CRNCY=ZAR","SETTLE_DT"&amp;TEXT(report_date+1,"yyyy-mm-dd"))</f>
        <v>#N/A Connection</v>
      </c>
      <c r="M93" t="str">
        <f t="shared" ca="1" si="1"/>
        <v/>
      </c>
    </row>
    <row r="94" spans="1:13" x14ac:dyDescent="0.35">
      <c r="A94" t="s">
        <v>548</v>
      </c>
      <c r="B94" t="s">
        <v>549</v>
      </c>
      <c r="C94" t="s">
        <v>550</v>
      </c>
      <c r="D94" t="s">
        <v>532</v>
      </c>
      <c r="E94" t="str" cm="1">
        <f t="array" aca="1" ref="E94" ca="1">_xll.BDP($B94,"BDVD_PROJ_12M_YLD","SETTLE_DT"&amp;TEXT(report_date+1,"yyyy-mm-dd"))</f>
        <v>#N/A Connection</v>
      </c>
      <c r="F94" t="str" cm="1">
        <f t="array" aca="1" ref="F94" ca="1">_xll.BDP($B94,"BEST_PE_NXT_YR","SETTLE_DT"&amp;TEXT(report_date+1,"yyyy-mm-dd"))</f>
        <v>#N/A Connection</v>
      </c>
      <c r="H94" t="str" cm="1">
        <f t="array" aca="1" ref="H94" ca="1">_xll.BDP($B94,"ADJUSTED_PREV_LAST_PRICE","EQY_FUND_CRNCY=ZAR","SETTLE_DT"&amp;TEXT(report_date+1,"yyyy-mm-dd"))</f>
        <v>#N/A Connection</v>
      </c>
      <c r="I94" t="str" cm="1">
        <f t="array" aca="1" ref="I94" ca="1">_xll.BDP($B94,"PREV_BUS_TRR_MTD","EQY_FUND_CRNCY=ZAR","SETTLE_DT"&amp;TEXT(report_date+1,"yyyy-mm-dd"))</f>
        <v>#N/A Connection</v>
      </c>
      <c r="J94" t="str" cm="1">
        <f t="array" aca="1" ref="J94" ca="1">_xll.BDP($B94,"PREV_BUS_TRR_YTD","EQY_FUND_CRNCY=ZAR","SETTLE_DT"&amp;TEXT(report_date+1,"yyyy-mm-dd"))</f>
        <v>#N/A Connection</v>
      </c>
      <c r="K94" t="str" cm="1">
        <f t="array" aca="1" ref="K94" ca="1">_xll.BDP($B94,"PREV_BUS_TRR_1YR","EQY_FUND_CRNCY=ZAR","SETTLE_DT"&amp;TEXT(report_date+1,"yyyy-mm-dd"))</f>
        <v>#N/A Connection</v>
      </c>
      <c r="L94" t="str" cm="1">
        <f t="array" aca="1" ref="L94" ca="1">_xll.BDP($B94,"CUR_MKT_CAP","EQY_FUND_CRNCY=ZAR","SETTLE_DT"&amp;TEXT(report_date+1,"yyyy-mm-dd"))</f>
        <v>#N/A Connection</v>
      </c>
      <c r="M94" t="str">
        <f t="shared" ca="1" si="1"/>
        <v/>
      </c>
    </row>
    <row r="95" spans="1:13" x14ac:dyDescent="0.35">
      <c r="A95" t="s">
        <v>551</v>
      </c>
      <c r="B95" t="s">
        <v>552</v>
      </c>
      <c r="C95" t="s">
        <v>553</v>
      </c>
      <c r="D95" t="s">
        <v>532</v>
      </c>
      <c r="E95" t="str" cm="1">
        <f t="array" aca="1" ref="E95" ca="1">_xll.BDP($B95,"BDVD_PROJ_12M_YLD","SETTLE_DT"&amp;TEXT(report_date+1,"yyyy-mm-dd"))</f>
        <v>#N/A Connection</v>
      </c>
      <c r="F95" t="str" cm="1">
        <f t="array" aca="1" ref="F95" ca="1">_xll.BDP($B95,"BEST_PE_NXT_YR","SETTLE_DT"&amp;TEXT(report_date+1,"yyyy-mm-dd"))</f>
        <v>#N/A Connection</v>
      </c>
      <c r="H95" t="str" cm="1">
        <f t="array" aca="1" ref="H95" ca="1">_xll.BDP($B95,"ADJUSTED_PREV_LAST_PRICE","EQY_FUND_CRNCY=ZAR","SETTLE_DT"&amp;TEXT(report_date+1,"yyyy-mm-dd"))</f>
        <v>#N/A Connection</v>
      </c>
      <c r="I95" t="str" cm="1">
        <f t="array" aca="1" ref="I95" ca="1">_xll.BDP($B95,"PREV_BUS_TRR_MTD","EQY_FUND_CRNCY=ZAR","SETTLE_DT"&amp;TEXT(report_date+1,"yyyy-mm-dd"))</f>
        <v>#N/A Connection</v>
      </c>
      <c r="J95" t="str" cm="1">
        <f t="array" aca="1" ref="J95" ca="1">_xll.BDP($B95,"PREV_BUS_TRR_YTD","EQY_FUND_CRNCY=ZAR","SETTLE_DT"&amp;TEXT(report_date+1,"yyyy-mm-dd"))</f>
        <v>#N/A Connection</v>
      </c>
      <c r="K95" t="str" cm="1">
        <f t="array" aca="1" ref="K95" ca="1">_xll.BDP($B95,"PREV_BUS_TRR_1YR","EQY_FUND_CRNCY=ZAR","SETTLE_DT"&amp;TEXT(report_date+1,"yyyy-mm-dd"))</f>
        <v>#N/A Connection</v>
      </c>
      <c r="L95" t="str" cm="1">
        <f t="array" aca="1" ref="L95" ca="1">_xll.BDP($B95,"CUR_MKT_CAP","EQY_FUND_CRNCY=ZAR","SETTLE_DT"&amp;TEXT(report_date+1,"yyyy-mm-dd"))</f>
        <v>#N/A Connection</v>
      </c>
      <c r="M95" t="str">
        <f t="shared" ca="1" si="1"/>
        <v/>
      </c>
    </row>
    <row r="96" spans="1:13" x14ac:dyDescent="0.35">
      <c r="A96" t="s">
        <v>554</v>
      </c>
      <c r="B96" t="s">
        <v>555</v>
      </c>
      <c r="C96" t="s">
        <v>556</v>
      </c>
      <c r="D96" t="s">
        <v>532</v>
      </c>
      <c r="E96" s="2" t="str" cm="1">
        <f t="array" aca="1" ref="E96" ca="1">_xll.BDP($B96,"DIVIDEND_INDICATED_YIELD","SETTLE_DT"&amp;TEXT(report_date+1,"yyyy-mm-dd"))</f>
        <v>#N/A Connection</v>
      </c>
      <c r="F96" s="2" t="str" cm="1">
        <f t="array" aca="1" ref="F96" ca="1">_xll.BDP($B96,"PE_RATIO","SETTLE_DT"&amp;TEXT(report_date+1,"yyyy-mm-dd"))</f>
        <v>#N/A Connection</v>
      </c>
      <c r="G96" t="s">
        <v>829</v>
      </c>
      <c r="H96" t="str" cm="1">
        <f t="array" aca="1" ref="H96" ca="1">_xll.BDP($B96,"ADJUSTED_PREV_LAST_PRICE","EQY_FUND_CRNCY=ZAR","SETTLE_DT"&amp;TEXT(report_date+1,"yyyy-mm-dd"))</f>
        <v>#N/A Connection</v>
      </c>
      <c r="I96" t="str" cm="1">
        <f t="array" aca="1" ref="I96" ca="1">_xll.BDP($B96,"PREV_BUS_TRR_MTD","EQY_FUND_CRNCY=ZAR","SETTLE_DT"&amp;TEXT(report_date+1,"yyyy-mm-dd"))</f>
        <v>#N/A Connection</v>
      </c>
      <c r="J96" t="str" cm="1">
        <f t="array" aca="1" ref="J96" ca="1">_xll.BDP($B96,"PREV_BUS_TRR_YTD","EQY_FUND_CRNCY=ZAR","SETTLE_DT"&amp;TEXT(report_date+1,"yyyy-mm-dd"))</f>
        <v>#N/A Connection</v>
      </c>
      <c r="K96" t="str" cm="1">
        <f t="array" aca="1" ref="K96" ca="1">_xll.BDP($B96,"PREV_BUS_TRR_1YR","EQY_FUND_CRNCY=ZAR","SETTLE_DT"&amp;TEXT(report_date+1,"yyyy-mm-dd"))</f>
        <v>#N/A Connection</v>
      </c>
      <c r="L96" t="str" cm="1">
        <f t="array" aca="1" ref="L96" ca="1">_xll.BDP($B96,"CUR_MKT_CAP","EQY_FUND_CRNCY=ZAR","SETTLE_DT"&amp;TEXT(report_date+1,"yyyy-mm-dd"))</f>
        <v>#N/A Connection</v>
      </c>
      <c r="M96" t="str">
        <f t="shared" ca="1" si="1"/>
        <v/>
      </c>
    </row>
    <row r="97" spans="1:13" x14ac:dyDescent="0.35">
      <c r="A97" t="s">
        <v>516</v>
      </c>
      <c r="B97" t="s">
        <v>517</v>
      </c>
      <c r="C97" t="s">
        <v>518</v>
      </c>
      <c r="D97" t="s">
        <v>519</v>
      </c>
      <c r="E97" t="str" cm="1">
        <f t="array" aca="1" ref="E97" ca="1">_xll.BDP($B97,"BDVD_PROJ_12M_YLD","SETTLE_DT"&amp;TEXT(report_date+1,"yyyy-mm-dd"))</f>
        <v>#N/A Connection</v>
      </c>
      <c r="F97" t="str" cm="1">
        <f t="array" aca="1" ref="F97" ca="1">_xll.BDP($B97,"BEST_PE_NXT_YR","SETTLE_DT"&amp;TEXT(report_date+1,"yyyy-mm-dd"))</f>
        <v>#N/A Connection</v>
      </c>
      <c r="H97" t="str" cm="1">
        <f t="array" aca="1" ref="H97" ca="1">_xll.BDP($B97,"ADJUSTED_PREV_LAST_PRICE","EQY_FUND_CRNCY=ZAR","SETTLE_DT"&amp;TEXT(report_date+1,"yyyy-mm-dd"))</f>
        <v>#N/A Connection</v>
      </c>
      <c r="I97" t="str" cm="1">
        <f t="array" aca="1" ref="I97" ca="1">_xll.BDP($B97,"PREV_BUS_TRR_MTD","EQY_FUND_CRNCY=ZAR","SETTLE_DT"&amp;TEXT(report_date+1,"yyyy-mm-dd"))</f>
        <v>#N/A Connection</v>
      </c>
      <c r="J97" t="str" cm="1">
        <f t="array" aca="1" ref="J97" ca="1">_xll.BDP($B97,"PREV_BUS_TRR_YTD","EQY_FUND_CRNCY=ZAR","SETTLE_DT"&amp;TEXT(report_date+1,"yyyy-mm-dd"))</f>
        <v>#N/A Connection</v>
      </c>
      <c r="K97" t="str" cm="1">
        <f t="array" aca="1" ref="K97" ca="1">_xll.BDP($B97,"PREV_BUS_TRR_1YR","EQY_FUND_CRNCY=ZAR","SETTLE_DT"&amp;TEXT(report_date+1,"yyyy-mm-dd"))</f>
        <v>#N/A Connection</v>
      </c>
      <c r="L97" t="str" cm="1">
        <f t="array" aca="1" ref="L97" ca="1">_xll.BDP($B97,"CUR_MKT_CAP","EQY_FUND_CRNCY=ZAR","SETTLE_DT"&amp;TEXT(report_date+1,"yyyy-mm-dd"))</f>
        <v>#N/A Connection</v>
      </c>
      <c r="M97" t="str">
        <f t="shared" ca="1" si="1"/>
        <v/>
      </c>
    </row>
    <row r="98" spans="1:13" x14ac:dyDescent="0.35">
      <c r="A98" t="s">
        <v>520</v>
      </c>
      <c r="B98" t="s">
        <v>521</v>
      </c>
      <c r="C98" t="s">
        <v>522</v>
      </c>
      <c r="D98" t="s">
        <v>519</v>
      </c>
      <c r="E98" t="str" cm="1">
        <f t="array" aca="1" ref="E98" ca="1">_xll.BDP($B98,"BDVD_PROJ_12M_YLD","SETTLE_DT"&amp;TEXT(report_date+1,"yyyy-mm-dd"))</f>
        <v>#N/A Connection</v>
      </c>
      <c r="F98" t="str" cm="1">
        <f t="array" aca="1" ref="F98" ca="1">_xll.BDP($B98,"BEST_PE_NXT_YR","SETTLE_DT"&amp;TEXT(report_date+1,"yyyy-mm-dd"))</f>
        <v>#N/A Connection</v>
      </c>
      <c r="H98" t="str" cm="1">
        <f t="array" aca="1" ref="H98" ca="1">_xll.BDP($B98,"ADJUSTED_PREV_LAST_PRICE","EQY_FUND_CRNCY=ZAR","SETTLE_DT"&amp;TEXT(report_date+1,"yyyy-mm-dd"))</f>
        <v>#N/A Connection</v>
      </c>
      <c r="I98" t="str" cm="1">
        <f t="array" aca="1" ref="I98" ca="1">_xll.BDP($B98,"PREV_BUS_TRR_MTD","EQY_FUND_CRNCY=ZAR","SETTLE_DT"&amp;TEXT(report_date+1,"yyyy-mm-dd"))</f>
        <v>#N/A Connection</v>
      </c>
      <c r="J98" t="str" cm="1">
        <f t="array" aca="1" ref="J98" ca="1">_xll.BDP($B98,"PREV_BUS_TRR_YTD","EQY_FUND_CRNCY=ZAR","SETTLE_DT"&amp;TEXT(report_date+1,"yyyy-mm-dd"))</f>
        <v>#N/A Connection</v>
      </c>
      <c r="K98" t="str" cm="1">
        <f t="array" aca="1" ref="K98" ca="1">_xll.BDP($B98,"PREV_BUS_TRR_1YR","EQY_FUND_CRNCY=ZAR","SETTLE_DT"&amp;TEXT(report_date+1,"yyyy-mm-dd"))</f>
        <v>#N/A Connection</v>
      </c>
      <c r="L98" t="str" cm="1">
        <f t="array" aca="1" ref="L98" ca="1">_xll.BDP($B98,"CUR_MKT_CAP","EQY_FUND_CRNCY=ZAR","SETTLE_DT"&amp;TEXT(report_date+1,"yyyy-mm-dd"))</f>
        <v>#N/A Connection</v>
      </c>
      <c r="M98" t="str">
        <f t="shared" ca="1" si="1"/>
        <v/>
      </c>
    </row>
    <row r="99" spans="1:13" x14ac:dyDescent="0.35">
      <c r="A99" t="s">
        <v>523</v>
      </c>
      <c r="B99" t="s">
        <v>524</v>
      </c>
      <c r="C99" t="s">
        <v>525</v>
      </c>
      <c r="D99" t="s">
        <v>519</v>
      </c>
      <c r="E99" s="2" t="str" cm="1">
        <f t="array" aca="1" ref="E99" ca="1">_xll.BDP($B99,"DIVIDEND_INDICATED_YIELD","SETTLE_DT"&amp;TEXT(report_date+1,"yyyy-mm-dd"))</f>
        <v>#N/A Connection</v>
      </c>
      <c r="F99" t="str" cm="1">
        <f t="array" aca="1" ref="F99" ca="1">_xll.BDP($B99,"BEST_PE_NXT_YR","SETTLE_DT"&amp;TEXT(report_date+1,"yyyy-mm-dd"))</f>
        <v>#N/A Connection</v>
      </c>
      <c r="G99" t="s">
        <v>831</v>
      </c>
      <c r="H99" t="str" cm="1">
        <f t="array" aca="1" ref="H99" ca="1">_xll.BDP($B99,"ADJUSTED_PREV_LAST_PRICE","EQY_FUND_CRNCY=ZAR","SETTLE_DT"&amp;TEXT(report_date+1,"yyyy-mm-dd"))</f>
        <v>#N/A Connection</v>
      </c>
      <c r="I99" t="str" cm="1">
        <f t="array" aca="1" ref="I99" ca="1">_xll.BDP($B99,"PREV_BUS_TRR_MTD","EQY_FUND_CRNCY=ZAR","SETTLE_DT"&amp;TEXT(report_date+1,"yyyy-mm-dd"))</f>
        <v>#N/A Connection</v>
      </c>
      <c r="J99" t="str" cm="1">
        <f t="array" aca="1" ref="J99" ca="1">_xll.BDP($B99,"PREV_BUS_TRR_YTD","EQY_FUND_CRNCY=ZAR","SETTLE_DT"&amp;TEXT(report_date+1,"yyyy-mm-dd"))</f>
        <v>#N/A Connection</v>
      </c>
      <c r="K99" t="str" cm="1">
        <f t="array" aca="1" ref="K99" ca="1">_xll.BDP($B99,"PREV_BUS_TRR_1YR","EQY_FUND_CRNCY=ZAR","SETTLE_DT"&amp;TEXT(report_date+1,"yyyy-mm-dd"))</f>
        <v>#N/A Connection</v>
      </c>
      <c r="L99" t="str" cm="1">
        <f t="array" aca="1" ref="L99" ca="1">_xll.BDP($B99,"CUR_MKT_CAP","EQY_FUND_CRNCY=ZAR","SETTLE_DT"&amp;TEXT(report_date+1,"yyyy-mm-dd"))</f>
        <v>#N/A Connection</v>
      </c>
      <c r="M99" t="str">
        <f t="shared" ca="1" si="1"/>
        <v/>
      </c>
    </row>
    <row r="100" spans="1:13" x14ac:dyDescent="0.35">
      <c r="A100" t="s">
        <v>526</v>
      </c>
      <c r="B100" t="s">
        <v>527</v>
      </c>
      <c r="C100" t="s">
        <v>528</v>
      </c>
      <c r="D100" t="s">
        <v>519</v>
      </c>
      <c r="E100" t="str" cm="1">
        <f t="array" aca="1" ref="E100" ca="1">_xll.BDP($B100,"BDVD_PROJ_12M_YLD","SETTLE_DT"&amp;TEXT(report_date+1,"yyyy-mm-dd"))</f>
        <v>#N/A Connection</v>
      </c>
      <c r="F100" t="str" cm="1">
        <f t="array" aca="1" ref="F100" ca="1">_xll.BDP($B100,"BEST_PE_NXT_YR","SETTLE_DT"&amp;TEXT(report_date+1,"yyyy-mm-dd"))</f>
        <v>#N/A Connection</v>
      </c>
      <c r="H100" t="str" cm="1">
        <f t="array" aca="1" ref="H100" ca="1">_xll.BDP($B100,"ADJUSTED_PREV_LAST_PRICE","EQY_FUND_CRNCY=ZAR","SETTLE_DT"&amp;TEXT(report_date+1,"yyyy-mm-dd"))</f>
        <v>#N/A Connection</v>
      </c>
      <c r="I100" t="str" cm="1">
        <f t="array" aca="1" ref="I100" ca="1">_xll.BDP($B100,"PREV_BUS_TRR_MTD","EQY_FUND_CRNCY=ZAR","SETTLE_DT"&amp;TEXT(report_date+1,"yyyy-mm-dd"))</f>
        <v>#N/A Connection</v>
      </c>
      <c r="J100" t="str" cm="1">
        <f t="array" aca="1" ref="J100" ca="1">_xll.BDP($B100,"PREV_BUS_TRR_YTD","EQY_FUND_CRNCY=ZAR","SETTLE_DT"&amp;TEXT(report_date+1,"yyyy-mm-dd"))</f>
        <v>#N/A Connection</v>
      </c>
      <c r="K100" t="str" cm="1">
        <f t="array" aca="1" ref="K100" ca="1">_xll.BDP($B100,"PREV_BUS_TRR_1YR","EQY_FUND_CRNCY=ZAR","SETTLE_DT"&amp;TEXT(report_date+1,"yyyy-mm-dd"))</f>
        <v>#N/A Connection</v>
      </c>
      <c r="L100" t="str" cm="1">
        <f t="array" aca="1" ref="L100" ca="1">_xll.BDP($B100,"CUR_MKT_CAP","EQY_FUND_CRNCY=ZAR","SETTLE_DT"&amp;TEXT(report_date+1,"yyyy-mm-dd"))</f>
        <v>#N/A Connection</v>
      </c>
      <c r="M100" t="str">
        <f t="shared" ca="1" si="1"/>
        <v/>
      </c>
    </row>
    <row r="101" spans="1:13" x14ac:dyDescent="0.35">
      <c r="A101" t="s">
        <v>485</v>
      </c>
      <c r="B101" t="s">
        <v>486</v>
      </c>
      <c r="C101" t="s">
        <v>487</v>
      </c>
      <c r="D101" t="s">
        <v>488</v>
      </c>
      <c r="E101" s="2" t="str" cm="1">
        <f t="array" aca="1" ref="E101" ca="1">_xll.BDP($B101,"DIVIDEND_INDICATED_YIELD","SETTLE_DT"&amp;TEXT(report_date+1,"yyyy-mm-dd"))</f>
        <v>#N/A Connection</v>
      </c>
      <c r="F101" t="str" cm="1">
        <f t="array" aca="1" ref="F101" ca="1">_xll.BDP($B101,"BEST_PE_NXT_YR","SETTLE_DT"&amp;TEXT(report_date+1,"yyyy-mm-dd"))</f>
        <v>#N/A Connection</v>
      </c>
      <c r="H101" t="str" cm="1">
        <f t="array" aca="1" ref="H101" ca="1">_xll.BDP($B101,"ADJUSTED_PREV_LAST_PRICE","EQY_FUND_CRNCY=ZAR","SETTLE_DT"&amp;TEXT(report_date+1,"yyyy-mm-dd"))</f>
        <v>#N/A Connection</v>
      </c>
      <c r="I101" t="str" cm="1">
        <f t="array" aca="1" ref="I101" ca="1">_xll.BDP($B101,"PREV_BUS_TRR_MTD","EQY_FUND_CRNCY=ZAR","SETTLE_DT"&amp;TEXT(report_date+1,"yyyy-mm-dd"))</f>
        <v>#N/A Connection</v>
      </c>
      <c r="J101" t="str" cm="1">
        <f t="array" aca="1" ref="J101" ca="1">_xll.BDP($B101,"PREV_BUS_TRR_YTD","EQY_FUND_CRNCY=ZAR","SETTLE_DT"&amp;TEXT(report_date+1,"yyyy-mm-dd"))</f>
        <v>#N/A Connection</v>
      </c>
      <c r="K101" t="str" cm="1">
        <f t="array" aca="1" ref="K101" ca="1">_xll.BDP($B101,"PREV_BUS_TRR_1YR","EQY_FUND_CRNCY=ZAR","SETTLE_DT"&amp;TEXT(report_date+1,"yyyy-mm-dd"))</f>
        <v>#N/A Connection</v>
      </c>
      <c r="L101" t="str" cm="1">
        <f t="array" aca="1" ref="L101" ca="1">_xll.BDP($B101,"CUR_MKT_CAP","EQY_FUND_CRNCY=ZAR","SETTLE_DT"&amp;TEXT(report_date+1,"yyyy-mm-dd"))</f>
        <v>#N/A Connection</v>
      </c>
      <c r="M101" t="str">
        <f t="shared" ca="1" si="1"/>
        <v/>
      </c>
    </row>
    <row r="102" spans="1:13" x14ac:dyDescent="0.35">
      <c r="A102" t="s">
        <v>489</v>
      </c>
      <c r="B102" t="s">
        <v>490</v>
      </c>
      <c r="C102" t="s">
        <v>491</v>
      </c>
      <c r="D102" t="s">
        <v>488</v>
      </c>
      <c r="E102" t="str" cm="1">
        <f t="array" aca="1" ref="E102" ca="1">_xll.BDP($B102,"BDVD_PROJ_12M_YLD","SETTLE_DT"&amp;TEXT(report_date+1,"yyyy-mm-dd"))</f>
        <v>#N/A Connection</v>
      </c>
      <c r="F102" t="str" cm="1">
        <f t="array" aca="1" ref="F102" ca="1">_xll.BDP($B102,"BEST_PE_NXT_YR","SETTLE_DT"&amp;TEXT(report_date+1,"yyyy-mm-dd"))</f>
        <v>#N/A Connection</v>
      </c>
      <c r="H102" t="str" cm="1">
        <f t="array" aca="1" ref="H102" ca="1">_xll.BDP($B102,"ADJUSTED_PREV_LAST_PRICE","EQY_FUND_CRNCY=ZAR","SETTLE_DT"&amp;TEXT(report_date+1,"yyyy-mm-dd"))</f>
        <v>#N/A Connection</v>
      </c>
      <c r="I102" t="str" cm="1">
        <f t="array" aca="1" ref="I102" ca="1">_xll.BDP($B102,"PREV_BUS_TRR_MTD","EQY_FUND_CRNCY=ZAR","SETTLE_DT"&amp;TEXT(report_date+1,"yyyy-mm-dd"))</f>
        <v>#N/A Connection</v>
      </c>
      <c r="J102" t="str" cm="1">
        <f t="array" aca="1" ref="J102" ca="1">_xll.BDP($B102,"PREV_BUS_TRR_YTD","EQY_FUND_CRNCY=ZAR","SETTLE_DT"&amp;TEXT(report_date+1,"yyyy-mm-dd"))</f>
        <v>#N/A Connection</v>
      </c>
      <c r="K102" t="str" cm="1">
        <f t="array" aca="1" ref="K102" ca="1">_xll.BDP($B102,"PREV_BUS_TRR_1YR","EQY_FUND_CRNCY=ZAR","SETTLE_DT"&amp;TEXT(report_date+1,"yyyy-mm-dd"))</f>
        <v>#N/A Connection</v>
      </c>
      <c r="L102" t="str" cm="1">
        <f t="array" aca="1" ref="L102" ca="1">_xll.BDP($B102,"CUR_MKT_CAP","EQY_FUND_CRNCY=ZAR","SETTLE_DT"&amp;TEXT(report_date+1,"yyyy-mm-dd"))</f>
        <v>#N/A Connection</v>
      </c>
      <c r="M102" t="str">
        <f t="shared" ca="1" si="1"/>
        <v/>
      </c>
    </row>
    <row r="103" spans="1:13" x14ac:dyDescent="0.35">
      <c r="A103" t="s">
        <v>492</v>
      </c>
      <c r="B103" t="s">
        <v>493</v>
      </c>
      <c r="C103" t="s">
        <v>494</v>
      </c>
      <c r="D103" t="s">
        <v>488</v>
      </c>
      <c r="E103" t="str" cm="1">
        <f t="array" aca="1" ref="E103" ca="1">_xll.BDP($B103,"BDVD_PROJ_12M_YLD","SETTLE_DT"&amp;TEXT(report_date+1,"yyyy-mm-dd"))</f>
        <v>#N/A Connection</v>
      </c>
      <c r="F103" t="str" cm="1">
        <f t="array" aca="1" ref="F103" ca="1">_xll.BDP($B103,"BEST_PE_NXT_YR","SETTLE_DT"&amp;TEXT(report_date+1,"yyyy-mm-dd"))</f>
        <v>#N/A Connection</v>
      </c>
      <c r="H103" t="str" cm="1">
        <f t="array" aca="1" ref="H103" ca="1">_xll.BDP($B103,"ADJUSTED_PREV_LAST_PRICE","EQY_FUND_CRNCY=ZAR","SETTLE_DT"&amp;TEXT(report_date+1,"yyyy-mm-dd"))</f>
        <v>#N/A Connection</v>
      </c>
      <c r="I103" t="str" cm="1">
        <f t="array" aca="1" ref="I103" ca="1">_xll.BDP($B103,"PREV_BUS_TRR_MTD","EQY_FUND_CRNCY=ZAR","SETTLE_DT"&amp;TEXT(report_date+1,"yyyy-mm-dd"))</f>
        <v>#N/A Connection</v>
      </c>
      <c r="J103" t="str" cm="1">
        <f t="array" aca="1" ref="J103" ca="1">_xll.BDP($B103,"PREV_BUS_TRR_YTD","EQY_FUND_CRNCY=ZAR","SETTLE_DT"&amp;TEXT(report_date+1,"yyyy-mm-dd"))</f>
        <v>#N/A Connection</v>
      </c>
      <c r="K103" t="str" cm="1">
        <f t="array" aca="1" ref="K103" ca="1">_xll.BDP($B103,"PREV_BUS_TRR_1YR","EQY_FUND_CRNCY=ZAR","SETTLE_DT"&amp;TEXT(report_date+1,"yyyy-mm-dd"))</f>
        <v>#N/A Connection</v>
      </c>
      <c r="L103" t="str" cm="1">
        <f t="array" aca="1" ref="L103" ca="1">_xll.BDP($B103,"CUR_MKT_CAP","EQY_FUND_CRNCY=ZAR","SETTLE_DT"&amp;TEXT(report_date+1,"yyyy-mm-dd"))</f>
        <v>#N/A Connection</v>
      </c>
      <c r="M103" t="str">
        <f t="shared" ca="1" si="1"/>
        <v/>
      </c>
    </row>
    <row r="104" spans="1:13" x14ac:dyDescent="0.35">
      <c r="A104" t="s">
        <v>495</v>
      </c>
      <c r="B104" t="s">
        <v>496</v>
      </c>
      <c r="C104" t="s">
        <v>497</v>
      </c>
      <c r="D104" t="s">
        <v>488</v>
      </c>
      <c r="E104" t="str" cm="1">
        <f t="array" aca="1" ref="E104" ca="1">_xll.BDP($B104,"BDVD_PROJ_12M_YLD","SETTLE_DT"&amp;TEXT(report_date+1,"yyyy-mm-dd"))</f>
        <v>#N/A Connection</v>
      </c>
      <c r="F104" t="str" cm="1">
        <f t="array" aca="1" ref="F104" ca="1">_xll.BDP($B104,"BEST_PE_NXT_YR","SETTLE_DT"&amp;TEXT(report_date+1,"yyyy-mm-dd"))</f>
        <v>#N/A Connection</v>
      </c>
      <c r="H104" t="str" cm="1">
        <f t="array" aca="1" ref="H104" ca="1">_xll.BDP($B104,"ADJUSTED_PREV_LAST_PRICE","EQY_FUND_CRNCY=ZAR","SETTLE_DT"&amp;TEXT(report_date+1,"yyyy-mm-dd"))</f>
        <v>#N/A Connection</v>
      </c>
      <c r="I104" t="str" cm="1">
        <f t="array" aca="1" ref="I104" ca="1">_xll.BDP($B104,"PREV_BUS_TRR_MTD","EQY_FUND_CRNCY=ZAR","SETTLE_DT"&amp;TEXT(report_date+1,"yyyy-mm-dd"))</f>
        <v>#N/A Connection</v>
      </c>
      <c r="J104" t="str" cm="1">
        <f t="array" aca="1" ref="J104" ca="1">_xll.BDP($B104,"PREV_BUS_TRR_YTD","EQY_FUND_CRNCY=ZAR","SETTLE_DT"&amp;TEXT(report_date+1,"yyyy-mm-dd"))</f>
        <v>#N/A Connection</v>
      </c>
      <c r="K104" t="str" cm="1">
        <f t="array" aca="1" ref="K104" ca="1">_xll.BDP($B104,"PREV_BUS_TRR_1YR","EQY_FUND_CRNCY=ZAR","SETTLE_DT"&amp;TEXT(report_date+1,"yyyy-mm-dd"))</f>
        <v>#N/A Connection</v>
      </c>
      <c r="L104" t="str" cm="1">
        <f t="array" aca="1" ref="L104" ca="1">_xll.BDP($B104,"CUR_MKT_CAP","EQY_FUND_CRNCY=ZAR","SETTLE_DT"&amp;TEXT(report_date+1,"yyyy-mm-dd"))</f>
        <v>#N/A Connection</v>
      </c>
      <c r="M104" t="str">
        <f t="shared" ca="1" si="1"/>
        <v/>
      </c>
    </row>
    <row r="105" spans="1:13" x14ac:dyDescent="0.35">
      <c r="A105" t="s">
        <v>498</v>
      </c>
      <c r="B105" t="s">
        <v>499</v>
      </c>
      <c r="C105" t="s">
        <v>500</v>
      </c>
      <c r="D105" t="s">
        <v>488</v>
      </c>
      <c r="E105" t="str" cm="1">
        <f t="array" aca="1" ref="E105" ca="1">_xll.BDP($B105,"BDVD_PROJ_12M_YLD","SETTLE_DT"&amp;TEXT(report_date+1,"yyyy-mm-dd"))</f>
        <v>#N/A Connection</v>
      </c>
      <c r="F105" t="str" cm="1">
        <f t="array" aca="1" ref="F105" ca="1">_xll.BDP($B105,"BEST_PE_NXT_YR","SETTLE_DT"&amp;TEXT(report_date+1,"yyyy-mm-dd"))</f>
        <v>#N/A Connection</v>
      </c>
      <c r="H105" t="str" cm="1">
        <f t="array" aca="1" ref="H105" ca="1">_xll.BDP($B105,"ADJUSTED_PREV_LAST_PRICE","EQY_FUND_CRNCY=ZAR","SETTLE_DT"&amp;TEXT(report_date+1,"yyyy-mm-dd"))</f>
        <v>#N/A Connection</v>
      </c>
      <c r="I105" t="str" cm="1">
        <f t="array" aca="1" ref="I105" ca="1">_xll.BDP($B105,"PREV_BUS_TRR_MTD","EQY_FUND_CRNCY=ZAR","SETTLE_DT"&amp;TEXT(report_date+1,"yyyy-mm-dd"))</f>
        <v>#N/A Connection</v>
      </c>
      <c r="J105" t="str" cm="1">
        <f t="array" aca="1" ref="J105" ca="1">_xll.BDP($B105,"PREV_BUS_TRR_YTD","EQY_FUND_CRNCY=ZAR","SETTLE_DT"&amp;TEXT(report_date+1,"yyyy-mm-dd"))</f>
        <v>#N/A Connection</v>
      </c>
      <c r="K105" t="str" cm="1">
        <f t="array" aca="1" ref="K105" ca="1">_xll.BDP($B105,"PREV_BUS_TRR_1YR","EQY_FUND_CRNCY=ZAR","SETTLE_DT"&amp;TEXT(report_date+1,"yyyy-mm-dd"))</f>
        <v>#N/A Connection</v>
      </c>
      <c r="L105" t="str" cm="1">
        <f t="array" aca="1" ref="L105" ca="1">_xll.BDP($B105,"CUR_MKT_CAP","EQY_FUND_CRNCY=ZAR","SETTLE_DT"&amp;TEXT(report_date+1,"yyyy-mm-dd"))</f>
        <v>#N/A Connection</v>
      </c>
      <c r="M105" t="str">
        <f t="shared" ca="1" si="1"/>
        <v/>
      </c>
    </row>
    <row r="106" spans="1:13" x14ac:dyDescent="0.35">
      <c r="A106" t="s">
        <v>501</v>
      </c>
      <c r="B106" t="s">
        <v>502</v>
      </c>
      <c r="C106" t="s">
        <v>503</v>
      </c>
      <c r="D106" t="s">
        <v>488</v>
      </c>
      <c r="E106" t="str" cm="1">
        <f t="array" aca="1" ref="E106" ca="1">_xll.BDP($B106,"BDVD_PROJ_12M_YLD","SETTLE_DT"&amp;TEXT(report_date+1,"yyyy-mm-dd"))</f>
        <v>#N/A Connection</v>
      </c>
      <c r="F106" t="str" cm="1">
        <f t="array" aca="1" ref="F106" ca="1">_xll.BDP($B106,"BEST_PE_NXT_YR","SETTLE_DT"&amp;TEXT(report_date+1,"yyyy-mm-dd"))</f>
        <v>#N/A Connection</v>
      </c>
      <c r="H106" t="str" cm="1">
        <f t="array" aca="1" ref="H106" ca="1">_xll.BDP($B106,"ADJUSTED_PREV_LAST_PRICE","EQY_FUND_CRNCY=ZAR","SETTLE_DT"&amp;TEXT(report_date+1,"yyyy-mm-dd"))</f>
        <v>#N/A Connection</v>
      </c>
      <c r="I106" t="str" cm="1">
        <f t="array" aca="1" ref="I106" ca="1">_xll.BDP($B106,"PREV_BUS_TRR_MTD","EQY_FUND_CRNCY=ZAR","SETTLE_DT"&amp;TEXT(report_date+1,"yyyy-mm-dd"))</f>
        <v>#N/A Connection</v>
      </c>
      <c r="J106" t="str" cm="1">
        <f t="array" aca="1" ref="J106" ca="1">_xll.BDP($B106,"PREV_BUS_TRR_YTD","EQY_FUND_CRNCY=ZAR","SETTLE_DT"&amp;TEXT(report_date+1,"yyyy-mm-dd"))</f>
        <v>#N/A Connection</v>
      </c>
      <c r="K106" t="str" cm="1">
        <f t="array" aca="1" ref="K106" ca="1">_xll.BDP($B106,"PREV_BUS_TRR_1YR","EQY_FUND_CRNCY=ZAR","SETTLE_DT"&amp;TEXT(report_date+1,"yyyy-mm-dd"))</f>
        <v>#N/A Connection</v>
      </c>
      <c r="L106" t="str" cm="1">
        <f t="array" aca="1" ref="L106" ca="1">_xll.BDP($B106,"CUR_MKT_CAP","EQY_FUND_CRNCY=ZAR","SETTLE_DT"&amp;TEXT(report_date+1,"yyyy-mm-dd"))</f>
        <v>#N/A Connection</v>
      </c>
      <c r="M106" t="str">
        <f t="shared" ca="1" si="1"/>
        <v/>
      </c>
    </row>
    <row r="107" spans="1:13" x14ac:dyDescent="0.35">
      <c r="A107" t="s">
        <v>504</v>
      </c>
      <c r="B107" t="s">
        <v>505</v>
      </c>
      <c r="C107" t="s">
        <v>506</v>
      </c>
      <c r="D107" t="s">
        <v>488</v>
      </c>
      <c r="E107" t="str" cm="1">
        <f t="array" aca="1" ref="E107" ca="1">_xll.BDP($B107,"BDVD_PROJ_12M_YLD","SETTLE_DT"&amp;TEXT(report_date+1,"yyyy-mm-dd"))</f>
        <v>#N/A Connection</v>
      </c>
      <c r="F107" t="str" cm="1">
        <f t="array" aca="1" ref="F107" ca="1">_xll.BDP($B107,"BEST_PE_NXT_YR","SETTLE_DT"&amp;TEXT(report_date+1,"yyyy-mm-dd"))</f>
        <v>#N/A Connection</v>
      </c>
      <c r="H107" t="str" cm="1">
        <f t="array" aca="1" ref="H107" ca="1">_xll.BDP($B107,"ADJUSTED_PREV_LAST_PRICE","EQY_FUND_CRNCY=ZAR","SETTLE_DT"&amp;TEXT(report_date+1,"yyyy-mm-dd"))</f>
        <v>#N/A Connection</v>
      </c>
      <c r="I107" t="str" cm="1">
        <f t="array" aca="1" ref="I107" ca="1">_xll.BDP($B107,"PREV_BUS_TRR_MTD","EQY_FUND_CRNCY=ZAR","SETTLE_DT"&amp;TEXT(report_date+1,"yyyy-mm-dd"))</f>
        <v>#N/A Connection</v>
      </c>
      <c r="J107" t="str" cm="1">
        <f t="array" aca="1" ref="J107" ca="1">_xll.BDP($B107,"PREV_BUS_TRR_YTD","EQY_FUND_CRNCY=ZAR","SETTLE_DT"&amp;TEXT(report_date+1,"yyyy-mm-dd"))</f>
        <v>#N/A Connection</v>
      </c>
      <c r="K107" t="str" cm="1">
        <f t="array" aca="1" ref="K107" ca="1">_xll.BDP($B107,"PREV_BUS_TRR_1YR","EQY_FUND_CRNCY=ZAR","SETTLE_DT"&amp;TEXT(report_date+1,"yyyy-mm-dd"))</f>
        <v>#N/A Connection</v>
      </c>
      <c r="L107" t="str" cm="1">
        <f t="array" aca="1" ref="L107" ca="1">_xll.BDP($B107,"CUR_MKT_CAP","EQY_FUND_CRNCY=ZAR","SETTLE_DT"&amp;TEXT(report_date+1,"yyyy-mm-dd"))</f>
        <v>#N/A Connection</v>
      </c>
      <c r="M107" t="str">
        <f t="shared" ca="1" si="1"/>
        <v/>
      </c>
    </row>
    <row r="108" spans="1:13" x14ac:dyDescent="0.35">
      <c r="A108" t="s">
        <v>507</v>
      </c>
      <c r="B108" t="s">
        <v>508</v>
      </c>
      <c r="C108" t="s">
        <v>509</v>
      </c>
      <c r="D108" t="s">
        <v>488</v>
      </c>
      <c r="E108" t="str" cm="1">
        <f t="array" aca="1" ref="E108" ca="1">_xll.BDP($B108,"BDVD_PROJ_12M_YLD","SETTLE_DT"&amp;TEXT(report_date+1,"yyyy-mm-dd"))</f>
        <v>#N/A Connection</v>
      </c>
      <c r="F108" t="str" cm="1">
        <f t="array" aca="1" ref="F108" ca="1">_xll.BDP($B108,"BEST_PE_NXT_YR","SETTLE_DT"&amp;TEXT(report_date+1,"yyyy-mm-dd"))</f>
        <v>#N/A Connection</v>
      </c>
      <c r="H108" t="str" cm="1">
        <f t="array" aca="1" ref="H108" ca="1">_xll.BDP($B108,"ADJUSTED_PREV_LAST_PRICE","EQY_FUND_CRNCY=ZAR","SETTLE_DT"&amp;TEXT(report_date+1,"yyyy-mm-dd"))</f>
        <v>#N/A Connection</v>
      </c>
      <c r="I108" t="str" cm="1">
        <f t="array" aca="1" ref="I108" ca="1">_xll.BDP($B108,"PREV_BUS_TRR_MTD","EQY_FUND_CRNCY=ZAR","SETTLE_DT"&amp;TEXT(report_date+1,"yyyy-mm-dd"))</f>
        <v>#N/A Connection</v>
      </c>
      <c r="J108" t="str" cm="1">
        <f t="array" aca="1" ref="J108" ca="1">_xll.BDP($B108,"PREV_BUS_TRR_YTD","EQY_FUND_CRNCY=ZAR","SETTLE_DT"&amp;TEXT(report_date+1,"yyyy-mm-dd"))</f>
        <v>#N/A Connection</v>
      </c>
      <c r="K108" t="str" cm="1">
        <f t="array" aca="1" ref="K108" ca="1">_xll.BDP($B108,"PREV_BUS_TRR_1YR","EQY_FUND_CRNCY=ZAR","SETTLE_DT"&amp;TEXT(report_date+1,"yyyy-mm-dd"))</f>
        <v>#N/A Connection</v>
      </c>
      <c r="L108" t="str" cm="1">
        <f t="array" aca="1" ref="L108" ca="1">_xll.BDP($B108,"CUR_MKT_CAP","EQY_FUND_CRNCY=ZAR","SETTLE_DT"&amp;TEXT(report_date+1,"yyyy-mm-dd"))</f>
        <v>#N/A Connection</v>
      </c>
      <c r="M108" t="str">
        <f t="shared" ca="1" si="1"/>
        <v/>
      </c>
    </row>
    <row r="109" spans="1:13" x14ac:dyDescent="0.35">
      <c r="A109" t="s">
        <v>510</v>
      </c>
      <c r="B109" t="s">
        <v>511</v>
      </c>
      <c r="C109" t="s">
        <v>512</v>
      </c>
      <c r="D109" t="s">
        <v>488</v>
      </c>
      <c r="E109" t="str" cm="1">
        <f t="array" aca="1" ref="E109" ca="1">_xll.BDP($B109,"BDVD_PROJ_12M_YLD","SETTLE_DT"&amp;TEXT(report_date+1,"yyyy-mm-dd"))</f>
        <v>#N/A Connection</v>
      </c>
      <c r="F109" t="str" cm="1">
        <f t="array" aca="1" ref="F109" ca="1">_xll.BDP($B109,"BEST_PE_NXT_YR","SETTLE_DT"&amp;TEXT(report_date+1,"yyyy-mm-dd"))</f>
        <v>#N/A Connection</v>
      </c>
      <c r="H109" t="str" cm="1">
        <f t="array" aca="1" ref="H109" ca="1">_xll.BDP($B109,"ADJUSTED_PREV_LAST_PRICE","EQY_FUND_CRNCY=ZAR","SETTLE_DT"&amp;TEXT(report_date+1,"yyyy-mm-dd"))</f>
        <v>#N/A Connection</v>
      </c>
      <c r="I109" t="str" cm="1">
        <f t="array" aca="1" ref="I109" ca="1">_xll.BDP($B109,"PREV_BUS_TRR_MTD","EQY_FUND_CRNCY=ZAR","SETTLE_DT"&amp;TEXT(report_date+1,"yyyy-mm-dd"))</f>
        <v>#N/A Connection</v>
      </c>
      <c r="J109" t="str" cm="1">
        <f t="array" aca="1" ref="J109" ca="1">_xll.BDP($B109,"PREV_BUS_TRR_YTD","EQY_FUND_CRNCY=ZAR","SETTLE_DT"&amp;TEXT(report_date+1,"yyyy-mm-dd"))</f>
        <v>#N/A Connection</v>
      </c>
      <c r="K109" t="str" cm="1">
        <f t="array" aca="1" ref="K109" ca="1">_xll.BDP($B109,"PREV_BUS_TRR_1YR","EQY_FUND_CRNCY=ZAR","SETTLE_DT"&amp;TEXT(report_date+1,"yyyy-mm-dd"))</f>
        <v>#N/A Connection</v>
      </c>
      <c r="L109" t="str" cm="1">
        <f t="array" aca="1" ref="L109" ca="1">_xll.BDP($B109,"CUR_MKT_CAP","EQY_FUND_CRNCY=ZAR","SETTLE_DT"&amp;TEXT(report_date+1,"yyyy-mm-dd"))</f>
        <v>#N/A Connection</v>
      </c>
      <c r="M109" t="str">
        <f t="shared" ca="1" si="1"/>
        <v/>
      </c>
    </row>
    <row r="110" spans="1:13" x14ac:dyDescent="0.35">
      <c r="A110" t="s">
        <v>513</v>
      </c>
      <c r="B110" t="s">
        <v>514</v>
      </c>
      <c r="C110" t="s">
        <v>515</v>
      </c>
      <c r="D110" t="s">
        <v>488</v>
      </c>
      <c r="E110" s="2" t="str" cm="1">
        <f t="array" aca="1" ref="E110" ca="1">_xll.BDP($B110,"DIVIDEND_INDICATED_YIELD","SETTLE_DT"&amp;TEXT(report_date+1,"yyyy-mm-dd"))</f>
        <v>#N/A Connection</v>
      </c>
      <c r="F110" t="str" cm="1">
        <f t="array" aca="1" ref="F110" ca="1">_xll.BDP($B110,"BEST_PE_NXT_YR","SETTLE_DT"&amp;TEXT(report_date+1,"yyyy-mm-dd"))</f>
        <v>#N/A Connection</v>
      </c>
      <c r="G110" t="s">
        <v>831</v>
      </c>
      <c r="H110" t="str" cm="1">
        <f t="array" aca="1" ref="H110" ca="1">_xll.BDP($B110,"ADJUSTED_PREV_LAST_PRICE","EQY_FUND_CRNCY=ZAR","SETTLE_DT"&amp;TEXT(report_date+1,"yyyy-mm-dd"))</f>
        <v>#N/A Connection</v>
      </c>
      <c r="I110" t="str" cm="1">
        <f t="array" aca="1" ref="I110" ca="1">_xll.BDP($B110,"PREV_BUS_TRR_MTD","EQY_FUND_CRNCY=ZAR","SETTLE_DT"&amp;TEXT(report_date+1,"yyyy-mm-dd"))</f>
        <v>#N/A Connection</v>
      </c>
      <c r="J110" t="str" cm="1">
        <f t="array" aca="1" ref="J110" ca="1">_xll.BDP($B110,"PREV_BUS_TRR_YTD","EQY_FUND_CRNCY=ZAR","SETTLE_DT"&amp;TEXT(report_date+1,"yyyy-mm-dd"))</f>
        <v>#N/A Connection</v>
      </c>
      <c r="K110" t="str" cm="1">
        <f t="array" aca="1" ref="K110" ca="1">_xll.BDP($B110,"PREV_BUS_TRR_1YR","EQY_FUND_CRNCY=ZAR","SETTLE_DT"&amp;TEXT(report_date+1,"yyyy-mm-dd"))</f>
        <v>#N/A Connection</v>
      </c>
      <c r="L110" t="str" cm="1">
        <f t="array" aca="1" ref="L110" ca="1">_xll.BDP($B110,"CUR_MKT_CAP","EQY_FUND_CRNCY=ZAR","SETTLE_DT"&amp;TEXT(report_date+1,"yyyy-mm-dd"))</f>
        <v>#N/A Connection</v>
      </c>
      <c r="M110" t="str">
        <f t="shared" ca="1" si="1"/>
        <v/>
      </c>
    </row>
    <row r="111" spans="1:13" x14ac:dyDescent="0.35">
      <c r="A111" t="s">
        <v>425</v>
      </c>
      <c r="C111" t="s">
        <v>426</v>
      </c>
      <c r="D111" t="s">
        <v>427</v>
      </c>
      <c r="M111">
        <v>5</v>
      </c>
    </row>
    <row r="112" spans="1:13" x14ac:dyDescent="0.35">
      <c r="A112" t="s">
        <v>428</v>
      </c>
      <c r="B112" t="s">
        <v>429</v>
      </c>
      <c r="C112" t="s">
        <v>430</v>
      </c>
      <c r="D112" t="s">
        <v>427</v>
      </c>
      <c r="E112" s="2" t="str" cm="1">
        <f t="array" aca="1" ref="E112" ca="1">_xll.BDP($B112,"DIVIDEND_INDICATED_YIELD","SETTLE_DT"&amp;TEXT(report_date+1,"yyyy-mm-dd"))</f>
        <v>#N/A Connection</v>
      </c>
      <c r="F112" t="str" cm="1">
        <f t="array" aca="1" ref="F112" ca="1">_xll.BDP($B112,"BEST_PE_NXT_YR","SETTLE_DT"&amp;TEXT(report_date+1,"yyyy-mm-dd"))</f>
        <v>#N/A Connection</v>
      </c>
      <c r="G112" t="s">
        <v>831</v>
      </c>
      <c r="H112" t="str" cm="1">
        <f t="array" aca="1" ref="H112" ca="1">_xll.BDP($B112,"ADJUSTED_PREV_LAST_PRICE","EQY_FUND_CRNCY=ZAR","SETTLE_DT"&amp;TEXT(report_date+1,"yyyy-mm-dd"))</f>
        <v>#N/A Connection</v>
      </c>
      <c r="I112" t="str" cm="1">
        <f t="array" aca="1" ref="I112" ca="1">_xll.BDP($B112,"PREV_BUS_TRR_MTD","EQY_FUND_CRNCY=ZAR","SETTLE_DT"&amp;TEXT(report_date+1,"yyyy-mm-dd"))</f>
        <v>#N/A Connection</v>
      </c>
      <c r="J112" t="str" cm="1">
        <f t="array" aca="1" ref="J112" ca="1">_xll.BDP($B112,"PREV_BUS_TRR_YTD","EQY_FUND_CRNCY=ZAR","SETTLE_DT"&amp;TEXT(report_date+1,"yyyy-mm-dd"))</f>
        <v>#N/A Connection</v>
      </c>
      <c r="K112" t="str" cm="1">
        <f t="array" aca="1" ref="K112" ca="1">_xll.BDP($B112,"PREV_BUS_TRR_1YR","EQY_FUND_CRNCY=ZAR","SETTLE_DT"&amp;TEXT(report_date+1,"yyyy-mm-dd"))</f>
        <v>#N/A Connection</v>
      </c>
      <c r="L112" t="str" cm="1">
        <f t="array" aca="1" ref="L112" ca="1">_xll.BDP($B112,"CUR_MKT_CAP","EQY_FUND_CRNCY=ZAR","SETTLE_DT"&amp;TEXT(report_date+1,"yyyy-mm-dd"))</f>
        <v>#N/A Connection</v>
      </c>
      <c r="M112" t="str">
        <f ca="1">IF(OR(ISBLANK($L112), $L112="", LEFT($L112,1)="#"), "",
  IF(ISNUMBER($L112),
    IF($L112&gt;15000000000, 10,
      IF(AND($L112&gt;=3000000000, $L112&lt;10000000000), 10,
        IF($L112&lt;3000000000, 5,
          ""))),
    ""))</f>
        <v/>
      </c>
    </row>
    <row r="113" spans="1:13" x14ac:dyDescent="0.35">
      <c r="A113" t="s">
        <v>431</v>
      </c>
      <c r="B113" t="s">
        <v>432</v>
      </c>
      <c r="C113" t="s">
        <v>430</v>
      </c>
      <c r="D113" t="s">
        <v>427</v>
      </c>
      <c r="E113" s="2" t="str" cm="1">
        <f t="array" aca="1" ref="E113" ca="1">_xll.BDP($B113,"DIVIDEND_INDICATED_YIELD","SETTLE_DT"&amp;TEXT(report_date+1,"yyyy-mm-dd"))</f>
        <v>#N/A Connection</v>
      </c>
      <c r="F113" t="str" cm="1">
        <f t="array" aca="1" ref="F113" ca="1">_xll.BDP($B113,"BEST_PE_NXT_YR","SETTLE_DT"&amp;TEXT(report_date+1,"yyyy-mm-dd"))</f>
        <v>#N/A Connection</v>
      </c>
      <c r="G113" t="s">
        <v>831</v>
      </c>
      <c r="H113" t="str" cm="1">
        <f t="array" aca="1" ref="H113" ca="1">_xll.BDP($B113,"ADJUSTED_PREV_LAST_PRICE","EQY_FUND_CRNCY=ZAR","SETTLE_DT"&amp;TEXT(report_date+1,"yyyy-mm-dd"))</f>
        <v>#N/A Connection</v>
      </c>
      <c r="I113" t="str" cm="1">
        <f t="array" aca="1" ref="I113" ca="1">_xll.BDP($B113,"PREV_BUS_TRR_MTD","EQY_FUND_CRNCY=ZAR","SETTLE_DT"&amp;TEXT(report_date+1,"yyyy-mm-dd"))</f>
        <v>#N/A Connection</v>
      </c>
      <c r="J113" t="str" cm="1">
        <f t="array" aca="1" ref="J113" ca="1">_xll.BDP($B113,"PREV_BUS_TRR_YTD","EQY_FUND_CRNCY=ZAR","SETTLE_DT"&amp;TEXT(report_date+1,"yyyy-mm-dd"))</f>
        <v>#N/A Connection</v>
      </c>
      <c r="K113" t="str" cm="1">
        <f t="array" aca="1" ref="K113" ca="1">_xll.BDP($B113,"PREV_BUS_TRR_1YR","EQY_FUND_CRNCY=ZAR","SETTLE_DT"&amp;TEXT(report_date+1,"yyyy-mm-dd"))</f>
        <v>#N/A Connection</v>
      </c>
      <c r="L113" t="str" cm="1">
        <f t="array" aca="1" ref="L113" ca="1">_xll.BDP($B113,"CUR_MKT_CAP","EQY_FUND_CRNCY=ZAR","SETTLE_DT"&amp;TEXT(report_date+1,"yyyy-mm-dd"))</f>
        <v>#N/A Connection</v>
      </c>
      <c r="M113" t="str">
        <f t="shared" ref="M113:M115" ca="1" si="2">IF(OR(ISBLANK($L113), $L113="", LEFT($L113,1)="#"), "",
  IF(ISNUMBER($L113),
    IF($L113&gt;15000000000, 10,
      IF(AND($L113&gt;=3000000000, $L113&lt;10000000000), 10,
        IF($L113&lt;3000000000, 5,
          ""))),
    ""))</f>
        <v/>
      </c>
    </row>
    <row r="114" spans="1:13" x14ac:dyDescent="0.35">
      <c r="A114" t="s">
        <v>433</v>
      </c>
      <c r="B114" t="s">
        <v>434</v>
      </c>
      <c r="C114" t="s">
        <v>435</v>
      </c>
      <c r="D114" t="s">
        <v>427</v>
      </c>
      <c r="E114" s="2" t="str" cm="1">
        <f t="array" aca="1" ref="E114" ca="1">_xll.BDP($B114,"DIVIDEND_INDICATED_YIELD","SETTLE_DT"&amp;TEXT(report_date+1,"yyyy-mm-dd"))</f>
        <v>#N/A Connection</v>
      </c>
      <c r="F114" t="str" cm="1">
        <f t="array" aca="1" ref="F114" ca="1">_xll.BDP($B114,"BEST_PE_NXT_YR","SETTLE_DT"&amp;TEXT(report_date+1,"yyyy-mm-dd"))</f>
        <v>#N/A Connection</v>
      </c>
      <c r="G114" t="s">
        <v>831</v>
      </c>
      <c r="H114" t="str" cm="1">
        <f t="array" aca="1" ref="H114" ca="1">_xll.BDP($B114,"ADJUSTED_PREV_LAST_PRICE","EQY_FUND_CRNCY=ZAR","SETTLE_DT"&amp;TEXT(report_date+1,"yyyy-mm-dd"))</f>
        <v>#N/A Connection</v>
      </c>
      <c r="I114" t="str" cm="1">
        <f t="array" aca="1" ref="I114" ca="1">_xll.BDP($B114,"PREV_BUS_TRR_MTD","EQY_FUND_CRNCY=ZAR","SETTLE_DT"&amp;TEXT(report_date+1,"yyyy-mm-dd"))</f>
        <v>#N/A Connection</v>
      </c>
      <c r="J114" t="str" cm="1">
        <f t="array" aca="1" ref="J114" ca="1">_xll.BDP($B114,"PREV_BUS_TRR_YTD","EQY_FUND_CRNCY=ZAR","SETTLE_DT"&amp;TEXT(report_date+1,"yyyy-mm-dd"))</f>
        <v>#N/A Connection</v>
      </c>
      <c r="K114" t="str" cm="1">
        <f t="array" aca="1" ref="K114" ca="1">_xll.BDP($B114,"PREV_BUS_TRR_1YR","EQY_FUND_CRNCY=ZAR","SETTLE_DT"&amp;TEXT(report_date+1,"yyyy-mm-dd"))</f>
        <v>#N/A Connection</v>
      </c>
      <c r="L114" t="str" cm="1">
        <f t="array" aca="1" ref="L114" ca="1">_xll.BDP($B114,"CUR_MKT_CAP","EQY_FUND_CRNCY=ZAR","SETTLE_DT"&amp;TEXT(report_date+1,"yyyy-mm-dd"))</f>
        <v>#N/A Connection</v>
      </c>
      <c r="M114" t="str">
        <f t="shared" ca="1" si="2"/>
        <v/>
      </c>
    </row>
    <row r="115" spans="1:13" x14ac:dyDescent="0.35">
      <c r="A115" t="s">
        <v>436</v>
      </c>
      <c r="B115" t="s">
        <v>434</v>
      </c>
      <c r="C115" t="s">
        <v>435</v>
      </c>
      <c r="D115" t="s">
        <v>427</v>
      </c>
      <c r="E115" s="2" t="str">
        <f ca="1">E114</f>
        <v>#N/A Connection</v>
      </c>
      <c r="F115" t="str">
        <f t="shared" ref="F115" ca="1" si="3">F114</f>
        <v>#N/A Connection</v>
      </c>
      <c r="G115" t="s">
        <v>831</v>
      </c>
      <c r="H115" t="str">
        <f ca="1">H114</f>
        <v>#N/A Connection</v>
      </c>
      <c r="I115" t="str">
        <f ca="1">I114</f>
        <v>#N/A Connection</v>
      </c>
      <c r="J115" t="str">
        <f ca="1">J114</f>
        <v>#N/A Connection</v>
      </c>
      <c r="K115" t="str">
        <f ca="1">K114</f>
        <v>#N/A Connection</v>
      </c>
      <c r="L115" t="str">
        <f ca="1">L114</f>
        <v>#N/A Connection</v>
      </c>
      <c r="M115" t="str">
        <f t="shared" ca="1" si="2"/>
        <v/>
      </c>
    </row>
    <row r="116" spans="1:13" x14ac:dyDescent="0.35">
      <c r="A116" t="s">
        <v>437</v>
      </c>
      <c r="B116" t="s">
        <v>438</v>
      </c>
      <c r="C116" t="s">
        <v>439</v>
      </c>
      <c r="D116" t="s">
        <v>427</v>
      </c>
      <c r="E116" t="str" cm="1">
        <f t="array" aca="1" ref="E116" ca="1">_xll.BDP($B116,"BDVD_PROJ_12M_YLD","SETTLE_DT"&amp;TEXT(report_date,"yyyy-mm-dd"))</f>
        <v>#N/A Connection</v>
      </c>
      <c r="F116" s="2" t="str" cm="1">
        <f t="array" aca="1" ref="F116" ca="1">_xll.BDP($B116,"PE_RATIO","SETTLE_DT"&amp;TEXT(report_date+1,"yyyy-mm-dd"))</f>
        <v>#N/A Connection</v>
      </c>
      <c r="G116" t="s">
        <v>830</v>
      </c>
      <c r="H116" t="str" cm="1">
        <f t="array" aca="1" ref="H116" ca="1">_xll.BDP($B116,"ADJUSTED_PREV_LAST_PRICE","EQY_FUND_CRNCY=ZAR","SETTLE_DT"&amp;TEXT(report_date+1,"yyyy-mm-dd"))</f>
        <v>#N/A Connection</v>
      </c>
      <c r="I116" t="str" cm="1">
        <f t="array" aca="1" ref="I116" ca="1">_xll.BDP($B116,"PREV_BUS_TRR_MTD","EQY_FUND_CRNCY=ZAR","SETTLE_DT"&amp;TEXT(report_date+1,"yyyy-mm-dd"))</f>
        <v>#N/A Connection</v>
      </c>
      <c r="J116" t="str" cm="1">
        <f t="array" aca="1" ref="J116" ca="1">_xll.BDP($B116,"PREV_BUS_TRR_YTD","EQY_FUND_CRNCY=ZAR","SETTLE_DT"&amp;TEXT(report_date+1,"yyyy-mm-dd"))</f>
        <v>#N/A Connection</v>
      </c>
      <c r="K116" t="str" cm="1">
        <f t="array" aca="1" ref="K116" ca="1">_xll.BDP($B116,"PREV_BUS_TRR_1YR","EQY_FUND_CRNCY=ZAR","SETTLE_DT"&amp;TEXT(report_date+1,"yyyy-mm-dd"))</f>
        <v>#N/A Connection</v>
      </c>
      <c r="L116" t="str" cm="1">
        <f t="array" aca="1" ref="L116" ca="1">_xll.BDP($B116,"CUR_MKT_CAP","EQY_FUND_CRNCY=ZAR","SETTLE_DT"&amp;TEXT(report_date+1,"yyyy-mm-dd"))</f>
        <v>#N/A Connection</v>
      </c>
      <c r="M116" t="str">
        <f ca="1">IF(OR(ISBLANK($L116), $L116="", LEFT($L116,1)="#"), "",
  IF(ISNUMBER($L116),
    IF($L116&gt;15000000000, 10,
      IF(AND($L116&gt;=3000000000, $L116&lt;10000000000), 10,
        IF($L116&lt;3000000000, 5,
          ""))),
    ""))</f>
        <v/>
      </c>
    </row>
    <row r="117" spans="1:13" x14ac:dyDescent="0.35">
      <c r="A117" t="s">
        <v>440</v>
      </c>
      <c r="B117" t="s">
        <v>441</v>
      </c>
      <c r="C117" t="s">
        <v>442</v>
      </c>
      <c r="D117" t="s">
        <v>427</v>
      </c>
      <c r="E117" t="str" cm="1">
        <f t="array" aca="1" ref="E117" ca="1">_xll.BDP($B117,"BDVD_PROJ_12M_YLD","SETTLE_DT"&amp;TEXT(report_date+1,"yyyy-mm-dd"))</f>
        <v>#N/A Connection</v>
      </c>
      <c r="F117" t="str" cm="1">
        <f t="array" aca="1" ref="F117" ca="1">_xll.BDP($B117,"BEST_PE_NXT_YR","SETTLE_DT"&amp;TEXT(report_date+1,"yyyy-mm-dd"))</f>
        <v>#N/A Connection</v>
      </c>
      <c r="H117" t="str" cm="1">
        <f t="array" aca="1" ref="H117" ca="1">_xll.BDP($B117,"ADJUSTED_PREV_LAST_PRICE","EQY_FUND_CRNCY=ZAR","SETTLE_DT"&amp;TEXT(report_date+1,"yyyy-mm-dd"))</f>
        <v>#N/A Connection</v>
      </c>
      <c r="I117" t="str" cm="1">
        <f t="array" aca="1" ref="I117" ca="1">_xll.BDP($B117,"PREV_BUS_TRR_MTD","EQY_FUND_CRNCY=ZAR","SETTLE_DT"&amp;TEXT(report_date+1,"yyyy-mm-dd"))</f>
        <v>#N/A Connection</v>
      </c>
      <c r="J117" t="str" cm="1">
        <f t="array" aca="1" ref="J117" ca="1">_xll.BDP($B117,"PREV_BUS_TRR_YTD","EQY_FUND_CRNCY=ZAR","SETTLE_DT"&amp;TEXT(report_date+1,"yyyy-mm-dd"))</f>
        <v>#N/A Connection</v>
      </c>
      <c r="K117" t="str" cm="1">
        <f t="array" aca="1" ref="K117" ca="1">_xll.BDP($B117,"PREV_BUS_TRR_1YR","EQY_FUND_CRNCY=ZAR","SETTLE_DT"&amp;TEXT(report_date+1,"yyyy-mm-dd"))</f>
        <v>#N/A Connection</v>
      </c>
      <c r="L117" t="str" cm="1">
        <f t="array" aca="1" ref="L117" ca="1">_xll.BDP($B117,"CUR_MKT_CAP","EQY_FUND_CRNCY=ZAR","SETTLE_DT"&amp;TEXT(report_date+1,"yyyy-mm-dd"))</f>
        <v>#N/A Connection</v>
      </c>
      <c r="M117" t="str">
        <f t="shared" ref="M117:M131" ca="1" si="4">IF(OR(ISBLANK($L117), $L117="", LEFT($L117,1)="#"), "",
  IF(ISNUMBER($L117),
    IF($L117&gt;15000000000, 10,
      IF(AND($L117&gt;=3000000000, $L117&lt;10000000000), 10,
        IF($L117&lt;3000000000, 5,
          ""))),
    ""))</f>
        <v/>
      </c>
    </row>
    <row r="118" spans="1:13" x14ac:dyDescent="0.35">
      <c r="A118" t="s">
        <v>443</v>
      </c>
      <c r="B118" t="s">
        <v>444</v>
      </c>
      <c r="C118" t="s">
        <v>445</v>
      </c>
      <c r="D118" t="s">
        <v>427</v>
      </c>
      <c r="E118" t="str" cm="1">
        <f t="array" aca="1" ref="E118" ca="1">_xll.BDP($B118,"BDVD_PROJ_12M_YLD","SETTLE_DT"&amp;TEXT(report_date+1,"yyyy-mm-dd"))</f>
        <v>#N/A Connection</v>
      </c>
      <c r="F118" t="str" cm="1">
        <f t="array" aca="1" ref="F118" ca="1">_xll.BDP($B118,"BEST_PE_NXT_YR","SETTLE_DT"&amp;TEXT(report_date+1,"yyyy-mm-dd"))</f>
        <v>#N/A Connection</v>
      </c>
      <c r="H118" t="str" cm="1">
        <f t="array" aca="1" ref="H118" ca="1">_xll.BDP($B118,"ADJUSTED_PREV_LAST_PRICE","EQY_FUND_CRNCY=ZAR","SETTLE_DT"&amp;TEXT(report_date+1,"yyyy-mm-dd"))</f>
        <v>#N/A Connection</v>
      </c>
      <c r="I118" t="str" cm="1">
        <f t="array" aca="1" ref="I118" ca="1">_xll.BDP($B118,"PREV_BUS_TRR_MTD","EQY_FUND_CRNCY=ZAR","SETTLE_DT"&amp;TEXT(report_date+1,"yyyy-mm-dd"))</f>
        <v>#N/A Connection</v>
      </c>
      <c r="J118" t="str" cm="1">
        <f t="array" aca="1" ref="J118" ca="1">_xll.BDP($B118,"PREV_BUS_TRR_YTD","EQY_FUND_CRNCY=ZAR","SETTLE_DT"&amp;TEXT(report_date+1,"yyyy-mm-dd"))</f>
        <v>#N/A Connection</v>
      </c>
      <c r="K118" t="str" cm="1">
        <f t="array" aca="1" ref="K118" ca="1">_xll.BDP($B118,"PREV_BUS_TRR_1YR","EQY_FUND_CRNCY=ZAR","SETTLE_DT"&amp;TEXT(report_date+1,"yyyy-mm-dd"))</f>
        <v>#N/A Connection</v>
      </c>
      <c r="L118" t="str" cm="1">
        <f t="array" aca="1" ref="L118" ca="1">_xll.BDP($B118,"CUR_MKT_CAP","EQY_FUND_CRNCY=ZAR","SETTLE_DT"&amp;TEXT(report_date+1,"yyyy-mm-dd"))</f>
        <v>#N/A Connection</v>
      </c>
      <c r="M118" t="str">
        <f t="shared" ca="1" si="4"/>
        <v/>
      </c>
    </row>
    <row r="119" spans="1:13" x14ac:dyDescent="0.35">
      <c r="A119" t="s">
        <v>446</v>
      </c>
      <c r="B119" t="s">
        <v>447</v>
      </c>
      <c r="C119" t="s">
        <v>448</v>
      </c>
      <c r="D119" t="s">
        <v>427</v>
      </c>
      <c r="E119" t="str" cm="1">
        <f t="array" aca="1" ref="E119" ca="1">_xll.BDP($B119,"BDVD_PROJ_12M_YLD","SETTLE_DT"&amp;TEXT(report_date+1,"yyyy-mm-dd"))</f>
        <v>#N/A Connection</v>
      </c>
      <c r="F119" s="2" t="str" cm="1">
        <f t="array" aca="1" ref="F119" ca="1">_xll.BDP($B119,"PE_RATIO","SETTLE_DT"&amp;TEXT(report_date+1,"yyyy-mm-dd"))</f>
        <v>#N/A Connection</v>
      </c>
      <c r="G119" t="s">
        <v>830</v>
      </c>
      <c r="H119" t="str" cm="1">
        <f t="array" aca="1" ref="H119" ca="1">_xll.BDP($B119,"ADJUSTED_PREV_LAST_PRICE","EQY_FUND_CRNCY=ZAR","SETTLE_DT"&amp;TEXT(report_date+1,"yyyy-mm-dd"))</f>
        <v>#N/A Connection</v>
      </c>
      <c r="I119" t="str" cm="1">
        <f t="array" aca="1" ref="I119" ca="1">_xll.BDP($B119,"PREV_BUS_TRR_MTD","EQY_FUND_CRNCY=ZAR","SETTLE_DT"&amp;TEXT(report_date+1,"yyyy-mm-dd"))</f>
        <v>#N/A Connection</v>
      </c>
      <c r="J119" t="str" cm="1">
        <f t="array" aca="1" ref="J119" ca="1">_xll.BDP($B119,"PREV_BUS_TRR_YTD","EQY_FUND_CRNCY=ZAR","SETTLE_DT"&amp;TEXT(report_date+1,"yyyy-mm-dd"))</f>
        <v>#N/A Connection</v>
      </c>
      <c r="K119" t="str" cm="1">
        <f t="array" aca="1" ref="K119" ca="1">_xll.BDP($B119,"PREV_BUS_TRR_1YR","EQY_FUND_CRNCY=ZAR","SETTLE_DT"&amp;TEXT(report_date+1,"yyyy-mm-dd"))</f>
        <v>#N/A Connection</v>
      </c>
      <c r="L119" t="str" cm="1">
        <f t="array" aca="1" ref="L119" ca="1">_xll.BDP($B119,"CUR_MKT_CAP","EQY_FUND_CRNCY=ZAR","SETTLE_DT"&amp;TEXT(report_date+1,"yyyy-mm-dd"))</f>
        <v>#N/A Connection</v>
      </c>
      <c r="M119" t="str">
        <f t="shared" ca="1" si="4"/>
        <v/>
      </c>
    </row>
    <row r="120" spans="1:13" x14ac:dyDescent="0.35">
      <c r="A120" t="s">
        <v>449</v>
      </c>
      <c r="B120" t="s">
        <v>450</v>
      </c>
      <c r="C120" t="s">
        <v>451</v>
      </c>
      <c r="D120" t="s">
        <v>427</v>
      </c>
      <c r="E120" t="str" cm="1">
        <f t="array" aca="1" ref="E120" ca="1">_xll.BDP($B120,"BDVD_PROJ_12M_YLD","SETTLE_DT"&amp;TEXT(report_date+1,"yyyy-mm-dd"))</f>
        <v>#N/A Connection</v>
      </c>
      <c r="F120" s="2" t="str" cm="1">
        <f t="array" aca="1" ref="F120" ca="1">_xll.BDP($B120,"PE_RATIO","SETTLE_DT"&amp;TEXT(report_date+1,"yyyy-mm-dd"))</f>
        <v>#N/A Connection</v>
      </c>
      <c r="G120" t="s">
        <v>830</v>
      </c>
      <c r="H120" t="str" cm="1">
        <f t="array" aca="1" ref="H120" ca="1">_xll.BDP($B120,"ADJUSTED_PREV_LAST_PRICE","EQY_FUND_CRNCY=ZAR","SETTLE_DT"&amp;TEXT(report_date+1,"yyyy-mm-dd"))</f>
        <v>#N/A Connection</v>
      </c>
      <c r="I120" t="str" cm="1">
        <f t="array" aca="1" ref="I120" ca="1">_xll.BDP($B120,"PREV_BUS_TRR_MTD","EQY_FUND_CRNCY=ZAR","SETTLE_DT"&amp;TEXT(report_date+1,"yyyy-mm-dd"))</f>
        <v>#N/A Connection</v>
      </c>
      <c r="J120" t="str" cm="1">
        <f t="array" aca="1" ref="J120" ca="1">_xll.BDP($B120,"PREV_BUS_TRR_YTD","EQY_FUND_CRNCY=ZAR","SETTLE_DT"&amp;TEXT(report_date+1,"yyyy-mm-dd"))</f>
        <v>#N/A Connection</v>
      </c>
      <c r="K120" t="str" cm="1">
        <f t="array" aca="1" ref="K120" ca="1">_xll.BDP($B120,"PREV_BUS_TRR_1YR","EQY_FUND_CRNCY=ZAR","SETTLE_DT"&amp;TEXT(report_date+1,"yyyy-mm-dd"))</f>
        <v>#N/A Connection</v>
      </c>
      <c r="L120" t="str" cm="1">
        <f t="array" aca="1" ref="L120" ca="1">_xll.BDP($B120,"CUR_MKT_CAP","EQY_FUND_CRNCY=ZAR","SETTLE_DT"&amp;TEXT(report_date+1,"yyyy-mm-dd"))</f>
        <v>#N/A Connection</v>
      </c>
      <c r="M120" t="str">
        <f t="shared" ca="1" si="4"/>
        <v/>
      </c>
    </row>
    <row r="121" spans="1:13" x14ac:dyDescent="0.35">
      <c r="A121" t="s">
        <v>452</v>
      </c>
      <c r="B121" t="s">
        <v>453</v>
      </c>
      <c r="C121" t="s">
        <v>454</v>
      </c>
      <c r="D121" t="s">
        <v>427</v>
      </c>
      <c r="E121" t="str" cm="1">
        <f t="array" aca="1" ref="E121" ca="1">_xll.BDP($B121,"BDVD_PROJ_12M_YLD","SETTLE_DT"&amp;TEXT(report_date+1,"yyyy-mm-dd"))</f>
        <v>#N/A Connection</v>
      </c>
      <c r="F121" t="str" cm="1">
        <f t="array" aca="1" ref="F121" ca="1">_xll.BDP($B121,"BEST_PE_NXT_YR","SETTLE_DT"&amp;TEXT(report_date+1,"yyyy-mm-dd"))</f>
        <v>#N/A Connection</v>
      </c>
      <c r="H121" t="str" cm="1">
        <f t="array" aca="1" ref="H121" ca="1">_xll.BDP($B121,"ADJUSTED_PREV_LAST_PRICE","EQY_FUND_CRNCY=ZAR","SETTLE_DT"&amp;TEXT(report_date+1,"yyyy-mm-dd"))</f>
        <v>#N/A Connection</v>
      </c>
      <c r="I121" t="str" cm="1">
        <f t="array" aca="1" ref="I121" ca="1">_xll.BDP($B121,"PREV_BUS_TRR_MTD","EQY_FUND_CRNCY=ZAR","SETTLE_DT"&amp;TEXT(report_date+1,"yyyy-mm-dd"))</f>
        <v>#N/A Connection</v>
      </c>
      <c r="J121" t="str" cm="1">
        <f t="array" aca="1" ref="J121" ca="1">_xll.BDP($B121,"PREV_BUS_TRR_YTD","EQY_FUND_CRNCY=ZAR","SETTLE_DT"&amp;TEXT(report_date+1,"yyyy-mm-dd"))</f>
        <v>#N/A Connection</v>
      </c>
      <c r="K121" t="str" cm="1">
        <f t="array" aca="1" ref="K121" ca="1">_xll.BDP($B121,"PREV_BUS_TRR_1YR","EQY_FUND_CRNCY=ZAR","SETTLE_DT"&amp;TEXT(report_date+1,"yyyy-mm-dd"))</f>
        <v>#N/A Connection</v>
      </c>
      <c r="L121" t="str" cm="1">
        <f t="array" aca="1" ref="L121" ca="1">_xll.BDP($B121,"CUR_MKT_CAP","EQY_FUND_CRNCY=ZAR","SETTLE_DT"&amp;TEXT(report_date+1,"yyyy-mm-dd"))</f>
        <v>#N/A Connection</v>
      </c>
      <c r="M121" t="str">
        <f ca="1">IF(OR(ISBLANK($L121), $L121="", LEFT($L121,1)="#"), "",
  IF(ISNUMBER($L121),
    IF($L121&gt;15000000000, 10,
      IF(AND($L121&gt;=3000000000, $L121&lt;10000000000), 10,
        IF($L121&lt;3000000000, 5,
          ""))),
    ""))</f>
        <v/>
      </c>
    </row>
    <row r="122" spans="1:13" x14ac:dyDescent="0.35">
      <c r="A122" t="s">
        <v>455</v>
      </c>
      <c r="B122" t="s">
        <v>456</v>
      </c>
      <c r="C122" t="s">
        <v>457</v>
      </c>
      <c r="D122" t="s">
        <v>427</v>
      </c>
      <c r="E122" t="str" cm="1">
        <f t="array" aca="1" ref="E122" ca="1">_xll.BDP($B122,"BDVD_PROJ_12M_YLD","SETTLE_DT"&amp;TEXT(report_date+1,"yyyy-mm-dd"))</f>
        <v>#N/A Connection</v>
      </c>
      <c r="F122" t="str" cm="1">
        <f t="array" aca="1" ref="F122" ca="1">_xll.BDP($B122,"BEST_PE_NXT_YR","SETTLE_DT"&amp;TEXT(report_date+1,"yyyy-mm-dd"))</f>
        <v>#N/A Connection</v>
      </c>
      <c r="H122" t="str" cm="1">
        <f t="array" aca="1" ref="H122" ca="1">_xll.BDP($B122,"ADJUSTED_PREV_LAST_PRICE","EQY_FUND_CRNCY=ZAR","SETTLE_DT"&amp;TEXT(report_date+1,"yyyy-mm-dd"))</f>
        <v>#N/A Connection</v>
      </c>
      <c r="I122" t="str" cm="1">
        <f t="array" aca="1" ref="I122" ca="1">_xll.BDP($B122,"PREV_BUS_TRR_MTD","EQY_FUND_CRNCY=ZAR","SETTLE_DT"&amp;TEXT(report_date+1,"yyyy-mm-dd"))</f>
        <v>#N/A Connection</v>
      </c>
      <c r="J122" t="str" cm="1">
        <f t="array" aca="1" ref="J122" ca="1">_xll.BDP($B122,"PREV_BUS_TRR_YTD","EQY_FUND_CRNCY=ZAR","SETTLE_DT"&amp;TEXT(report_date+1,"yyyy-mm-dd"))</f>
        <v>#N/A Connection</v>
      </c>
      <c r="K122" t="str" cm="1">
        <f t="array" aca="1" ref="K122" ca="1">_xll.BDP($B122,"PREV_BUS_TRR_1YR","EQY_FUND_CRNCY=ZAR","SETTLE_DT"&amp;TEXT(report_date+1,"yyyy-mm-dd"))</f>
        <v>#N/A Connection</v>
      </c>
      <c r="L122" t="str" cm="1">
        <f t="array" aca="1" ref="L122" ca="1">_xll.BDP($B122,"CUR_MKT_CAP","EQY_FUND_CRNCY=ZAR","SETTLE_DT"&amp;TEXT(report_date+1,"yyyy-mm-dd"))</f>
        <v>#N/A Connection</v>
      </c>
      <c r="M122" t="str">
        <f t="shared" ca="1" si="4"/>
        <v/>
      </c>
    </row>
    <row r="123" spans="1:13" x14ac:dyDescent="0.35">
      <c r="A123" t="s">
        <v>458</v>
      </c>
      <c r="B123" t="s">
        <v>459</v>
      </c>
      <c r="C123" t="s">
        <v>460</v>
      </c>
      <c r="D123" t="s">
        <v>427</v>
      </c>
      <c r="E123" t="str" cm="1">
        <f t="array" aca="1" ref="E123" ca="1">_xll.BDP($B123,"BDVD_PROJ_12M_YLD","SETTLE_DT"&amp;TEXT(report_date+1,"yyyy-mm-dd"))</f>
        <v>#N/A Connection</v>
      </c>
      <c r="F123" t="str" cm="1">
        <f t="array" aca="1" ref="F123" ca="1">_xll.BDP($B123,"BEST_PE_NXT_YR","SETTLE_DT"&amp;TEXT(report_date+1,"yyyy-mm-dd"))</f>
        <v>#N/A Connection</v>
      </c>
      <c r="H123" t="str" cm="1">
        <f t="array" aca="1" ref="H123" ca="1">_xll.BDP($B123,"ADJUSTED_PREV_LAST_PRICE","EQY_FUND_CRNCY=ZAR","SETTLE_DT"&amp;TEXT(report_date+1,"yyyy-mm-dd"))</f>
        <v>#N/A Connection</v>
      </c>
      <c r="I123" t="str" cm="1">
        <f t="array" aca="1" ref="I123" ca="1">_xll.BDP($B123,"PREV_BUS_TRR_MTD","EQY_FUND_CRNCY=ZAR","SETTLE_DT"&amp;TEXT(report_date+1,"yyyy-mm-dd"))</f>
        <v>#N/A Connection</v>
      </c>
      <c r="J123" t="str" cm="1">
        <f t="array" aca="1" ref="J123" ca="1">_xll.BDP($B123,"PREV_BUS_TRR_YTD","EQY_FUND_CRNCY=ZAR","SETTLE_DT"&amp;TEXT(report_date+1,"yyyy-mm-dd"))</f>
        <v>#N/A Connection</v>
      </c>
      <c r="K123" t="str" cm="1">
        <f t="array" aca="1" ref="K123" ca="1">_xll.BDP($B123,"PREV_BUS_TRR_1YR","EQY_FUND_CRNCY=ZAR","SETTLE_DT"&amp;TEXT(report_date+1,"yyyy-mm-dd"))</f>
        <v>#N/A Connection</v>
      </c>
      <c r="L123" t="str" cm="1">
        <f t="array" aca="1" ref="L123" ca="1">_xll.BDP($B123,"CUR_MKT_CAP","EQY_FUND_CRNCY=ZAR","SETTLE_DT"&amp;TEXT(report_date+1,"yyyy-mm-dd"))</f>
        <v>#N/A Connection</v>
      </c>
      <c r="M123" t="str">
        <f t="shared" ca="1" si="4"/>
        <v/>
      </c>
    </row>
    <row r="124" spans="1:13" x14ac:dyDescent="0.35">
      <c r="A124" t="s">
        <v>461</v>
      </c>
      <c r="B124" t="s">
        <v>462</v>
      </c>
      <c r="C124" t="s">
        <v>463</v>
      </c>
      <c r="D124" t="s">
        <v>427</v>
      </c>
      <c r="E124" t="str" cm="1">
        <f t="array" aca="1" ref="E124" ca="1">_xll.BDP($B124,"BDVD_PROJ_12M_YLD","SETTLE_DT"&amp;TEXT(report_date+1,"yyyy-mm-dd"))</f>
        <v>#N/A Connection</v>
      </c>
      <c r="F124" t="str" cm="1">
        <f t="array" aca="1" ref="F124" ca="1">_xll.BDP($B124,"BEST_PE_NXT_YR","SETTLE_DT"&amp;TEXT(report_date+1,"yyyy-mm-dd"))</f>
        <v>#N/A Connection</v>
      </c>
      <c r="H124" t="str" cm="1">
        <f t="array" aca="1" ref="H124" ca="1">_xll.BDP($B124,"ADJUSTED_PREV_LAST_PRICE","EQY_FUND_CRNCY=ZAR","SETTLE_DT"&amp;TEXT(report_date+1,"yyyy-mm-dd"))</f>
        <v>#N/A Connection</v>
      </c>
      <c r="I124" t="str" cm="1">
        <f t="array" aca="1" ref="I124" ca="1">_xll.BDP($B124,"PREV_BUS_TRR_MTD","EQY_FUND_CRNCY=ZAR","SETTLE_DT"&amp;TEXT(report_date+1,"yyyy-mm-dd"))</f>
        <v>#N/A Connection</v>
      </c>
      <c r="J124" t="str" cm="1">
        <f t="array" aca="1" ref="J124" ca="1">_xll.BDP($B124,"PREV_BUS_TRR_YTD","EQY_FUND_CRNCY=ZAR","SETTLE_DT"&amp;TEXT(report_date+1,"yyyy-mm-dd"))</f>
        <v>#N/A Connection</v>
      </c>
      <c r="K124" t="str" cm="1">
        <f t="array" aca="1" ref="K124" ca="1">_xll.BDP($B124,"PREV_BUS_TRR_1YR","EQY_FUND_CRNCY=ZAR","SETTLE_DT"&amp;TEXT(report_date+1,"yyyy-mm-dd"))</f>
        <v>#N/A Connection</v>
      </c>
      <c r="L124" t="str" cm="1">
        <f t="array" aca="1" ref="L124" ca="1">_xll.BDP($B124,"CUR_MKT_CAP","EQY_FUND_CRNCY=ZAR","SETTLE_DT"&amp;TEXT(report_date+1,"yyyy-mm-dd"))</f>
        <v>#N/A Connection</v>
      </c>
      <c r="M124" t="str">
        <f t="shared" ca="1" si="4"/>
        <v/>
      </c>
    </row>
    <row r="125" spans="1:13" x14ac:dyDescent="0.35">
      <c r="A125" t="s">
        <v>464</v>
      </c>
      <c r="B125" t="s">
        <v>465</v>
      </c>
      <c r="C125" t="s">
        <v>466</v>
      </c>
      <c r="D125" t="s">
        <v>427</v>
      </c>
      <c r="E125" t="str" cm="1">
        <f t="array" aca="1" ref="E125" ca="1">_xll.BDP($B125,"BDVD_PROJ_12M_YLD","SETTLE_DT"&amp;TEXT(report_date+1,"yyyy-mm-dd"))</f>
        <v>#N/A Connection</v>
      </c>
      <c r="F125" t="str" cm="1">
        <f t="array" aca="1" ref="F125" ca="1">_xll.BDP($B125,"BEST_PE_NXT_YR","SETTLE_DT"&amp;TEXT(report_date+1,"yyyy-mm-dd"))</f>
        <v>#N/A Connection</v>
      </c>
      <c r="H125" t="str" cm="1">
        <f t="array" aca="1" ref="H125" ca="1">_xll.BDP($B125,"ADJUSTED_PREV_LAST_PRICE","EQY_FUND_CRNCY=ZAR","SETTLE_DT"&amp;TEXT(report_date+1,"yyyy-mm-dd"))</f>
        <v>#N/A Connection</v>
      </c>
      <c r="I125" t="str" cm="1">
        <f t="array" aca="1" ref="I125" ca="1">_xll.BDP($B125,"PREV_BUS_TRR_MTD","EQY_FUND_CRNCY=ZAR","SETTLE_DT"&amp;TEXT(report_date+1,"yyyy-mm-dd"))</f>
        <v>#N/A Connection</v>
      </c>
      <c r="J125" t="str" cm="1">
        <f t="array" aca="1" ref="J125" ca="1">_xll.BDP($B125,"PREV_BUS_TRR_YTD","EQY_FUND_CRNCY=ZAR","SETTLE_DT"&amp;TEXT(report_date+1,"yyyy-mm-dd"))</f>
        <v>#N/A Connection</v>
      </c>
      <c r="K125" t="str" cm="1">
        <f t="array" aca="1" ref="K125" ca="1">_xll.BDP($B125,"PREV_BUS_TRR_1YR","EQY_FUND_CRNCY=ZAR","SETTLE_DT"&amp;TEXT(report_date+1,"yyyy-mm-dd"))</f>
        <v>#N/A Connection</v>
      </c>
      <c r="L125" t="str" cm="1">
        <f t="array" aca="1" ref="L125" ca="1">_xll.BDP($B125,"CUR_MKT_CAP","EQY_FUND_CRNCY=ZAR","SETTLE_DT"&amp;TEXT(report_date+1,"yyyy-mm-dd"))</f>
        <v>#N/A Connection</v>
      </c>
      <c r="M125" t="str">
        <f t="shared" ca="1" si="4"/>
        <v/>
      </c>
    </row>
    <row r="126" spans="1:13" x14ac:dyDescent="0.35">
      <c r="A126" t="s">
        <v>467</v>
      </c>
      <c r="B126" t="s">
        <v>468</v>
      </c>
      <c r="C126" t="s">
        <v>469</v>
      </c>
      <c r="D126" t="s">
        <v>427</v>
      </c>
      <c r="E126" t="str" cm="1">
        <f t="array" aca="1" ref="E126" ca="1">_xll.BDP($B126,"BDVD_PROJ_12M_YLD","SETTLE_DT"&amp;TEXT(report_date+1,"yyyy-mm-dd"))</f>
        <v>#N/A Connection</v>
      </c>
      <c r="F126" t="str" cm="1">
        <f t="array" aca="1" ref="F126" ca="1">_xll.BDP($B126,"BEST_PE_NXT_YR","SETTLE_DT"&amp;TEXT(report_date+1,"yyyy-mm-dd"))</f>
        <v>#N/A Connection</v>
      </c>
      <c r="H126" t="str" cm="1">
        <f t="array" aca="1" ref="H126" ca="1">_xll.BDP($B126,"ADJUSTED_PREV_LAST_PRICE","EQY_FUND_CRNCY=ZAR","SETTLE_DT"&amp;TEXT(report_date+1,"yyyy-mm-dd"))</f>
        <v>#N/A Connection</v>
      </c>
      <c r="I126" t="str" cm="1">
        <f t="array" aca="1" ref="I126" ca="1">_xll.BDP($B126,"PREV_BUS_TRR_MTD","EQY_FUND_CRNCY=ZAR","SETTLE_DT"&amp;TEXT(report_date+1,"yyyy-mm-dd"))</f>
        <v>#N/A Connection</v>
      </c>
      <c r="J126" t="str" cm="1">
        <f t="array" aca="1" ref="J126" ca="1">_xll.BDP($B126,"PREV_BUS_TRR_YTD","EQY_FUND_CRNCY=ZAR","SETTLE_DT"&amp;TEXT(report_date+1,"yyyy-mm-dd"))</f>
        <v>#N/A Connection</v>
      </c>
      <c r="K126" t="str" cm="1">
        <f t="array" aca="1" ref="K126" ca="1">_xll.BDP($B126,"PREV_BUS_TRR_1YR","EQY_FUND_CRNCY=ZAR","SETTLE_DT"&amp;TEXT(report_date+1,"yyyy-mm-dd"))</f>
        <v>#N/A Connection</v>
      </c>
      <c r="L126" t="str" cm="1">
        <f t="array" aca="1" ref="L126" ca="1">_xll.BDP($B126,"CUR_MKT_CAP","EQY_FUND_CRNCY=ZAR","SETTLE_DT"&amp;TEXT(report_date+1,"yyyy-mm-dd"))</f>
        <v>#N/A Connection</v>
      </c>
      <c r="M126" t="str">
        <f t="shared" ca="1" si="4"/>
        <v/>
      </c>
    </row>
    <row r="127" spans="1:13" x14ac:dyDescent="0.35">
      <c r="A127" t="s">
        <v>470</v>
      </c>
      <c r="B127" t="s">
        <v>471</v>
      </c>
      <c r="C127" t="s">
        <v>472</v>
      </c>
      <c r="D127" t="s">
        <v>427</v>
      </c>
      <c r="E127" t="str" cm="1">
        <f t="array" aca="1" ref="E127" ca="1">_xll.BDP($B127,"BDVD_PROJ_12M_YLD","SETTLE_DT"&amp;TEXT(report_date+1,"yyyy-mm-dd"))</f>
        <v>#N/A Connection</v>
      </c>
      <c r="F127" t="str" cm="1">
        <f t="array" aca="1" ref="F127" ca="1">_xll.BDP($B127,"BEST_PE_NXT_YR","SETTLE_DT"&amp;TEXT(report_date+1,"yyyy-mm-dd"))</f>
        <v>#N/A Connection</v>
      </c>
      <c r="H127" t="str" cm="1">
        <f t="array" aca="1" ref="H127" ca="1">_xll.BDP($B127,"ADJUSTED_PREV_LAST_PRICE","EQY_FUND_CRNCY=ZAR","SETTLE_DT"&amp;TEXT(report_date+1,"yyyy-mm-dd"))</f>
        <v>#N/A Connection</v>
      </c>
      <c r="I127" t="str" cm="1">
        <f t="array" aca="1" ref="I127" ca="1">_xll.BDP($B127,"PREV_BUS_TRR_MTD","EQY_FUND_CRNCY=ZAR","SETTLE_DT"&amp;TEXT(report_date+1,"yyyy-mm-dd"))</f>
        <v>#N/A Connection</v>
      </c>
      <c r="J127" t="str" cm="1">
        <f t="array" aca="1" ref="J127" ca="1">_xll.BDP($B127,"PREV_BUS_TRR_YTD","EQY_FUND_CRNCY=ZAR","SETTLE_DT"&amp;TEXT(report_date+1,"yyyy-mm-dd"))</f>
        <v>#N/A Connection</v>
      </c>
      <c r="K127" t="str" cm="1">
        <f t="array" aca="1" ref="K127" ca="1">_xll.BDP($B127,"PREV_BUS_TRR_1YR","EQY_FUND_CRNCY=ZAR","SETTLE_DT"&amp;TEXT(report_date+1,"yyyy-mm-dd"))</f>
        <v>#N/A Connection</v>
      </c>
      <c r="L127" t="str" cm="1">
        <f t="array" aca="1" ref="L127" ca="1">_xll.BDP($B127,"CUR_MKT_CAP","EQY_FUND_CRNCY=ZAR","SETTLE_DT"&amp;TEXT(report_date+1,"yyyy-mm-dd"))</f>
        <v>#N/A Connection</v>
      </c>
      <c r="M127" t="str">
        <f t="shared" ca="1" si="4"/>
        <v/>
      </c>
    </row>
    <row r="128" spans="1:13" x14ac:dyDescent="0.35">
      <c r="A128" t="s">
        <v>473</v>
      </c>
      <c r="B128" t="s">
        <v>474</v>
      </c>
      <c r="C128" t="s">
        <v>475</v>
      </c>
      <c r="D128" t="s">
        <v>427</v>
      </c>
      <c r="E128" t="str" cm="1">
        <f t="array" aca="1" ref="E128" ca="1">_xll.BDP($B128,"BDVD_PROJ_12M_YLD","SETTLE_DT"&amp;TEXT(report_date+1,"yyyy-mm-dd"))</f>
        <v>#N/A Connection</v>
      </c>
      <c r="F128" t="str" cm="1">
        <f t="array" aca="1" ref="F128" ca="1">_xll.BDP($B128,"BEST_PE_NXT_YR","SETTLE_DT"&amp;TEXT(report_date+1,"yyyy-mm-dd"))</f>
        <v>#N/A Connection</v>
      </c>
      <c r="H128" t="str" cm="1">
        <f t="array" aca="1" ref="H128" ca="1">_xll.BDP($B128,"ADJUSTED_PREV_LAST_PRICE","EQY_FUND_CRNCY=ZAR","SETTLE_DT"&amp;TEXT(report_date+1,"yyyy-mm-dd"))</f>
        <v>#N/A Connection</v>
      </c>
      <c r="I128" t="str" cm="1">
        <f t="array" aca="1" ref="I128" ca="1">_xll.BDP($B128,"PREV_BUS_TRR_MTD","EQY_FUND_CRNCY=ZAR","SETTLE_DT"&amp;TEXT(report_date+1,"yyyy-mm-dd"))</f>
        <v>#N/A Connection</v>
      </c>
      <c r="J128" t="str" cm="1">
        <f t="array" aca="1" ref="J128" ca="1">_xll.BDP($B128,"PREV_BUS_TRR_YTD","EQY_FUND_CRNCY=ZAR","SETTLE_DT"&amp;TEXT(report_date+1,"yyyy-mm-dd"))</f>
        <v>#N/A Connection</v>
      </c>
      <c r="K128" t="str" cm="1">
        <f t="array" aca="1" ref="K128" ca="1">_xll.BDP($B128,"PREV_BUS_TRR_1YR","EQY_FUND_CRNCY=ZAR","SETTLE_DT"&amp;TEXT(report_date+1,"yyyy-mm-dd"))</f>
        <v>#N/A Connection</v>
      </c>
      <c r="L128" t="str" cm="1">
        <f t="array" aca="1" ref="L128" ca="1">_xll.BDP($B128,"CUR_MKT_CAP","EQY_FUND_CRNCY=ZAR","SETTLE_DT"&amp;TEXT(report_date+1,"yyyy-mm-dd"))</f>
        <v>#N/A Connection</v>
      </c>
      <c r="M128" t="str">
        <f t="shared" ca="1" si="4"/>
        <v/>
      </c>
    </row>
    <row r="129" spans="1:13" x14ac:dyDescent="0.35">
      <c r="A129" t="s">
        <v>476</v>
      </c>
      <c r="B129" t="s">
        <v>477</v>
      </c>
      <c r="C129" t="s">
        <v>478</v>
      </c>
      <c r="D129" t="s">
        <v>427</v>
      </c>
      <c r="E129" t="str" cm="1">
        <f t="array" aca="1" ref="E129" ca="1">_xll.BDP($B129,"BDVD_PROJ_12M_YLD","SETTLE_DT"&amp;TEXT(report_date+1,"yyyy-mm-dd"))</f>
        <v>#N/A Connection</v>
      </c>
      <c r="F129" t="str" cm="1">
        <f t="array" aca="1" ref="F129" ca="1">_xll.BDP($B129,"BEST_PE_NXT_YR","SETTLE_DT"&amp;TEXT(report_date+1,"yyyy-mm-dd"))</f>
        <v>#N/A Connection</v>
      </c>
      <c r="H129" t="str" cm="1">
        <f t="array" aca="1" ref="H129" ca="1">_xll.BDP($B129,"ADJUSTED_PREV_LAST_PRICE","EQY_FUND_CRNCY=ZAR","SETTLE_DT"&amp;TEXT(report_date+1,"yyyy-mm-dd"))</f>
        <v>#N/A Connection</v>
      </c>
      <c r="I129" t="str" cm="1">
        <f t="array" aca="1" ref="I129" ca="1">_xll.BDP($B129,"PREV_BUS_TRR_MTD","EQY_FUND_CRNCY=ZAR","SETTLE_DT"&amp;TEXT(report_date+1,"yyyy-mm-dd"))</f>
        <v>#N/A Connection</v>
      </c>
      <c r="J129" t="str" cm="1">
        <f t="array" aca="1" ref="J129" ca="1">_xll.BDP($B129,"PREV_BUS_TRR_YTD","EQY_FUND_CRNCY=ZAR","SETTLE_DT"&amp;TEXT(report_date+1,"yyyy-mm-dd"))</f>
        <v>#N/A Connection</v>
      </c>
      <c r="K129" t="str" cm="1">
        <f t="array" aca="1" ref="K129" ca="1">_xll.BDP($B129,"PREV_BUS_TRR_1YR","EQY_FUND_CRNCY=ZAR","SETTLE_DT"&amp;TEXT(report_date+1,"yyyy-mm-dd"))</f>
        <v>#N/A Connection</v>
      </c>
      <c r="L129" t="str" cm="1">
        <f t="array" aca="1" ref="L129" ca="1">_xll.BDP($B129,"CUR_MKT_CAP","EQY_FUND_CRNCY=ZAR","SETTLE_DT"&amp;TEXT(report_date+1,"yyyy-mm-dd"))</f>
        <v>#N/A Connection</v>
      </c>
      <c r="M129" t="str">
        <f ca="1">IF(OR(ISBLANK($L129), $L129="", LEFT($L129,1)="#"), "",
  IF(ISNUMBER($L129),
    IF($L129&gt;15000000000, 10,
      IF(AND($L129&gt;=3000000000, $L129&lt;10000000000), 10,
        IF($L129&lt;3000000000, 5,
          ""))),
    ""))</f>
        <v/>
      </c>
    </row>
    <row r="130" spans="1:13" x14ac:dyDescent="0.35">
      <c r="A130" t="s">
        <v>479</v>
      </c>
      <c r="B130" t="s">
        <v>480</v>
      </c>
      <c r="C130" t="s">
        <v>481</v>
      </c>
      <c r="D130" t="s">
        <v>427</v>
      </c>
      <c r="E130" t="str" cm="1">
        <f t="array" aca="1" ref="E130" ca="1">_xll.BDP($B130,"BDVD_PROJ_12M_YLD","SETTLE_DT"&amp;TEXT(report_date+1,"yyyy-mm-dd"))</f>
        <v>#N/A Connection</v>
      </c>
      <c r="F130" t="str" cm="1">
        <f t="array" aca="1" ref="F130" ca="1">_xll.BDP($B130,"BEST_PE_NXT_YR","SETTLE_DT"&amp;TEXT(report_date+1,"yyyy-mm-dd"))</f>
        <v>#N/A Connection</v>
      </c>
      <c r="H130" t="str" cm="1">
        <f t="array" aca="1" ref="H130" ca="1">_xll.BDP($B130,"ADJUSTED_PREV_LAST_PRICE","EQY_FUND_CRNCY=ZAR","SETTLE_DT"&amp;TEXT(report_date+1,"yyyy-mm-dd"))</f>
        <v>#N/A Connection</v>
      </c>
      <c r="I130" t="str" cm="1">
        <f t="array" aca="1" ref="I130" ca="1">_xll.BDP($B130,"PREV_BUS_TRR_MTD","EQY_FUND_CRNCY=ZAR","SETTLE_DT"&amp;TEXT(report_date+1,"yyyy-mm-dd"))</f>
        <v>#N/A Connection</v>
      </c>
      <c r="J130" t="str" cm="1">
        <f t="array" aca="1" ref="J130" ca="1">_xll.BDP($B130,"PREV_BUS_TRR_YTD","EQY_FUND_CRNCY=ZAR","SETTLE_DT"&amp;TEXT(report_date+1,"yyyy-mm-dd"))</f>
        <v>#N/A Connection</v>
      </c>
      <c r="K130" t="str" cm="1">
        <f t="array" aca="1" ref="K130" ca="1">_xll.BDP($B130,"PREV_BUS_TRR_1YR","EQY_FUND_CRNCY=ZAR","SETTLE_DT"&amp;TEXT(report_date+1,"yyyy-mm-dd"))</f>
        <v>#N/A Connection</v>
      </c>
      <c r="L130" t="str" cm="1">
        <f t="array" aca="1" ref="L130" ca="1">_xll.BDP($B130,"CUR_MKT_CAP","EQY_FUND_CRNCY=ZAR","SETTLE_DT"&amp;TEXT(report_date+1,"yyyy-mm-dd"))</f>
        <v>#N/A Connection</v>
      </c>
      <c r="M130" t="str">
        <f t="shared" ca="1" si="4"/>
        <v/>
      </c>
    </row>
    <row r="131" spans="1:13" x14ac:dyDescent="0.35">
      <c r="A131" t="s">
        <v>482</v>
      </c>
      <c r="B131" t="s">
        <v>483</v>
      </c>
      <c r="C131" t="s">
        <v>484</v>
      </c>
      <c r="D131" t="s">
        <v>427</v>
      </c>
      <c r="E131" t="str" cm="1">
        <f t="array" aca="1" ref="E131" ca="1">_xll.BDP($B131,"BDVD_PROJ_12M_YLD","SETTLE_DT"&amp;TEXT(report_date+1,"yyyy-mm-dd"))</f>
        <v>#N/A Connection</v>
      </c>
      <c r="F131" t="str" cm="1">
        <f t="array" aca="1" ref="F131" ca="1">_xll.BDP($B131,"BEST_PE_NXT_YR","SETTLE_DT"&amp;TEXT(report_date+1,"yyyy-mm-dd"))</f>
        <v>#N/A Connection</v>
      </c>
      <c r="H131" t="str" cm="1">
        <f t="array" aca="1" ref="H131" ca="1">_xll.BDP($B131,"ADJUSTED_PREV_LAST_PRICE","EQY_FUND_CRNCY=ZAR","SETTLE_DT"&amp;TEXT(report_date+1,"yyyy-mm-dd"))</f>
        <v>#N/A Connection</v>
      </c>
      <c r="I131" t="str" cm="1">
        <f t="array" aca="1" ref="I131" ca="1">_xll.BDP($B131,"PREV_BUS_TRR_MTD","EQY_FUND_CRNCY=ZAR","SETTLE_DT"&amp;TEXT(report_date+1,"yyyy-mm-dd"))</f>
        <v>#N/A Connection</v>
      </c>
      <c r="J131" t="str" cm="1">
        <f t="array" aca="1" ref="J131" ca="1">_xll.BDP($B131,"PREV_BUS_TRR_YTD","EQY_FUND_CRNCY=ZAR","SETTLE_DT"&amp;TEXT(report_date+1,"yyyy-mm-dd"))</f>
        <v>#N/A Connection</v>
      </c>
      <c r="K131" t="str" cm="1">
        <f t="array" aca="1" ref="K131" ca="1">_xll.BDP($B131,"PREV_BUS_TRR_1YR","EQY_FUND_CRNCY=ZAR","SETTLE_DT"&amp;TEXT(report_date+1,"yyyy-mm-dd"))</f>
        <v>#N/A Connection</v>
      </c>
      <c r="L131" t="str" cm="1">
        <f t="array" aca="1" ref="L131" ca="1">_xll.BDP($B131,"CUR_MKT_CAP","EQY_FUND_CRNCY=ZAR","SETTLE_DT"&amp;TEXT(report_date+1,"yyyy-mm-dd"))</f>
        <v>#N/A Connection</v>
      </c>
      <c r="M131" t="str">
        <f t="shared" ca="1" si="4"/>
        <v/>
      </c>
    </row>
    <row r="132" spans="1:13" x14ac:dyDescent="0.35">
      <c r="M132" t="str">
        <f t="shared" ref="M132:M154" si="5">IF(OR(ISBLANK($L132), $L132="", LEFT($L132,1)="#"), "",
  IF(ISNUMBER($L132),
    IF($L132&gt;15, 20,
      IF(AND($L132&gt;=2, $L132&lt;=20), 10,
        IF($L132&lt;2, 5,
          ""))),
    ""))</f>
        <v/>
      </c>
    </row>
    <row r="133" spans="1:13" x14ac:dyDescent="0.35">
      <c r="M133" t="str">
        <f t="shared" si="5"/>
        <v/>
      </c>
    </row>
    <row r="134" spans="1:13" x14ac:dyDescent="0.35">
      <c r="A134" t="s">
        <v>642</v>
      </c>
      <c r="B134" t="s">
        <v>643</v>
      </c>
      <c r="C134" t="s">
        <v>644</v>
      </c>
      <c r="D134" t="s">
        <v>12</v>
      </c>
      <c r="E134" s="2" t="str" cm="1">
        <f t="array" aca="1" ref="E134" ca="1">_xll.BDP($B134,"FUND_AVG_DVD_YLD","SETTLE_DT"&amp;TEXT(report_date+1,"yyyy-mm-dd"))</f>
        <v>#N/A Connection</v>
      </c>
      <c r="F134" s="2" t="str" cm="1">
        <f t="array" aca="1" ref="F134" ca="1">_xll.BDP($B134, "FUND_PE_RATIO", "SETTLE_DT"&amp;TEXT(report_date+1,"yyyy-mm-dd"))</f>
        <v>#N/A Connection</v>
      </c>
      <c r="G134" t="s">
        <v>829</v>
      </c>
      <c r="H134" t="str" cm="1">
        <f t="array" aca="1" ref="H134" ca="1">_xll.BDP($B134,"ADJUSTED_PREV_LAST_PRICE","EQY_FUND_CRNCY=ZAR","SETTLE_DT"&amp;TEXT(report_date+1,"yyyy-mm-dd"))</f>
        <v>#N/A Connection</v>
      </c>
      <c r="I134" t="str" cm="1">
        <f t="array" aca="1" ref="I134" ca="1">_xll.BDP($B134,"PREV_BUS_TRR_MTD","EQY_FUND_CRNCY=ZAR","SETTLE_DT"&amp;TEXT(report_date+1,"yyyy-mm-dd"))</f>
        <v>#N/A Connection</v>
      </c>
      <c r="J134" t="str" cm="1">
        <f t="array" aca="1" ref="J134" ca="1">_xll.BDP($B134,"PREV_BUS_TRR_YTD","EQY_FUND_CRNCY=ZAR","SETTLE_DT"&amp;TEXT(report_date+1,"yyyy-mm-dd"))</f>
        <v>#N/A Connection</v>
      </c>
      <c r="K134" t="str" cm="1">
        <f t="array" aca="1" ref="K134" ca="1">_xll.BDP($B134,"PREV_BUS_TRR_1YR","EQY_FUND_CRNCY=ZAR","SETTLE_DT"&amp;TEXT(report_date+1,"yyyy-mm-dd"))</f>
        <v>#N/A Connection</v>
      </c>
      <c r="L134" t="str" cm="1">
        <f t="array" aca="1" ref="L134" ca="1">_xll.BDP($B134,"CUR_MKT_CAP","EQY_FUND_CRNCY=ZAR","SETTLE_DT"&amp;TEXT(report_date+1,"yyyy-mm-dd"))</f>
        <v>#N/A Connection</v>
      </c>
      <c r="M134" t="str">
        <f ca="1">IF(OR(ISBLANK($L134), $L134="", LEFT($L134,1)="#"), "",
  IF(ISNUMBER($L134),
    IF($L134&gt;15, 20,
      IF(AND($L134&gt;=2, $L134&lt;=20), 10,
        IF($L134&lt;2, 5,
          ""))),
    ""))</f>
        <v/>
      </c>
    </row>
    <row r="135" spans="1:13" x14ac:dyDescent="0.35">
      <c r="A135" t="s">
        <v>645</v>
      </c>
      <c r="B135" t="s">
        <v>646</v>
      </c>
      <c r="C135" t="s">
        <v>647</v>
      </c>
      <c r="D135" t="s">
        <v>12</v>
      </c>
      <c r="E135" s="2" t="str" cm="1">
        <f t="array" aca="1" ref="E135" ca="1">_xll.BDP($B135,"FUND_AVG_DVD_YLD","SETTLE_DT"&amp;TEXT(report_date+1,"yyyy-mm-dd"))</f>
        <v>#N/A Connection</v>
      </c>
      <c r="F135" s="2" t="str" cm="1">
        <f t="array" aca="1" ref="F135" ca="1">_xll.BDP($B135, "FUND_PE_RATIO", "SETTLE_DT"&amp;TEXT(report_date+1,"yyyy-mm-dd"))</f>
        <v>#N/A Connection</v>
      </c>
      <c r="G135" t="s">
        <v>829</v>
      </c>
      <c r="H135" t="str" cm="1">
        <f t="array" aca="1" ref="H135" ca="1">_xll.BDP($B135,"ADJUSTED_PREV_LAST_PRICE","EQY_FUND_CRNCY=ZAR","SETTLE_DT"&amp;TEXT(report_date+1,"yyyy-mm-dd"))</f>
        <v>#N/A Connection</v>
      </c>
      <c r="I135" t="str" cm="1">
        <f t="array" aca="1" ref="I135" ca="1">_xll.BDP($B135,"PREV_BUS_TRR_MTD","EQY_FUND_CRNCY=ZAR","SETTLE_DT"&amp;TEXT(report_date+1,"yyyy-mm-dd"))</f>
        <v>#N/A Connection</v>
      </c>
      <c r="J135" t="str" cm="1">
        <f t="array" aca="1" ref="J135" ca="1">_xll.BDP($B135,"PREV_BUS_TRR_YTD","EQY_FUND_CRNCY=ZAR","SETTLE_DT"&amp;TEXT(report_date+1,"yyyy-mm-dd"))</f>
        <v>#N/A Connection</v>
      </c>
      <c r="K135" t="str" cm="1">
        <f t="array" aca="1" ref="K135" ca="1">_xll.BDP($B135,"PREV_BUS_TRR_1YR","EQY_FUND_CRNCY=ZAR","SETTLE_DT"&amp;TEXT(report_date+1,"yyyy-mm-dd"))</f>
        <v>#N/A Connection</v>
      </c>
      <c r="L135" t="str" cm="1">
        <f t="array" aca="1" ref="L135" ca="1">_xll.BDP($B135,"CUR_MKT_CAP","EQY_FUND_CRNCY=ZAR","SETTLE_DT"&amp;TEXT(report_date+1,"yyyy-mm-dd"))</f>
        <v>#N/A Connection</v>
      </c>
      <c r="M135" t="str">
        <f t="shared" ca="1" si="5"/>
        <v/>
      </c>
    </row>
    <row r="136" spans="1:13" x14ac:dyDescent="0.35">
      <c r="A136" t="s">
        <v>648</v>
      </c>
      <c r="B136" t="s">
        <v>649</v>
      </c>
      <c r="C136" t="s">
        <v>650</v>
      </c>
      <c r="D136" t="s">
        <v>12</v>
      </c>
      <c r="E136" s="2" t="str" cm="1">
        <f t="array" aca="1" ref="E136" ca="1">_xll.BDP($B136,"FUND_AVG_DVD_YLD","SETTLE_DT"&amp;TEXT(report_date+1,"yyyy-mm-dd"))</f>
        <v>#N/A Connection</v>
      </c>
      <c r="F136" s="2" t="str" cm="1">
        <f t="array" aca="1" ref="F136" ca="1">_xll.BDP($B136, "FUND_PE_RATIO", "SETTLE_DT"&amp;TEXT(report_date+1,"yyyy-mm-dd"))</f>
        <v>#N/A Connection</v>
      </c>
      <c r="G136" t="s">
        <v>829</v>
      </c>
      <c r="H136" t="str" cm="1">
        <f t="array" aca="1" ref="H136" ca="1">_xll.BDP($B136,"ADJUSTED_PREV_LAST_PRICE","EQY_FUND_CRNCY=ZAR","SETTLE_DT"&amp;TEXT(report_date+1,"yyyy-mm-dd"))</f>
        <v>#N/A Connection</v>
      </c>
      <c r="I136" t="str" cm="1">
        <f t="array" aca="1" ref="I136" ca="1">_xll.BDP($B136,"PREV_BUS_TRR_MTD","EQY_FUND_CRNCY=ZAR","SETTLE_DT"&amp;TEXT(report_date+1,"yyyy-mm-dd"))</f>
        <v>#N/A Connection</v>
      </c>
      <c r="J136" t="str" cm="1">
        <f t="array" aca="1" ref="J136" ca="1">_xll.BDP($B136,"PREV_BUS_TRR_YTD","EQY_FUND_CRNCY=ZAR","SETTLE_DT"&amp;TEXT(report_date+1,"yyyy-mm-dd"))</f>
        <v>#N/A Connection</v>
      </c>
      <c r="K136" t="str" cm="1">
        <f t="array" aca="1" ref="K136" ca="1">_xll.BDP($B136,"PREV_BUS_TRR_1YR","EQY_FUND_CRNCY=ZAR","SETTLE_DT"&amp;TEXT(report_date+1,"yyyy-mm-dd"))</f>
        <v>#N/A Connection</v>
      </c>
      <c r="L136" t="str" cm="1">
        <f t="array" aca="1" ref="L136" ca="1">_xll.BDP($B136,"CUR_MKT_CAP","EQY_FUND_CRNCY=ZAR","SETTLE_DT"&amp;TEXT(report_date+1,"yyyy-mm-dd"))</f>
        <v>#N/A Connection</v>
      </c>
      <c r="M136" t="str">
        <f t="shared" ca="1" si="5"/>
        <v/>
      </c>
    </row>
    <row r="137" spans="1:13" x14ac:dyDescent="0.35">
      <c r="A137" t="s">
        <v>651</v>
      </c>
      <c r="B137" t="s">
        <v>652</v>
      </c>
      <c r="C137" t="s">
        <v>653</v>
      </c>
      <c r="D137" t="s">
        <v>12</v>
      </c>
      <c r="E137" s="2" t="str" cm="1">
        <f t="array" aca="1" ref="E137" ca="1">_xll.BDP($B137,"FUND_AVG_DVD_YLD","SETTLE_DT"&amp;TEXT(report_date+1,"yyyy-mm-dd"))</f>
        <v>#N/A Connection</v>
      </c>
      <c r="F137" s="2" t="str" cm="1">
        <f t="array" aca="1" ref="F137" ca="1">_xll.BDP($B137, "FUND_PE_RATIO", "SETTLE_DT"&amp;TEXT(report_date+1,"yyyy-mm-dd"))</f>
        <v>#N/A Connection</v>
      </c>
      <c r="G137" t="s">
        <v>829</v>
      </c>
      <c r="H137" t="str" cm="1">
        <f t="array" aca="1" ref="H137" ca="1">_xll.BDP($B137,"ADJUSTED_PREV_LAST_PRICE","EQY_FUND_CRNCY=ZAR","SETTLE_DT"&amp;TEXT(report_date+1,"yyyy-mm-dd"))</f>
        <v>#N/A Connection</v>
      </c>
      <c r="I137" t="str" cm="1">
        <f t="array" aca="1" ref="I137" ca="1">_xll.BDP($B137,"PREV_BUS_TRR_MTD","EQY_FUND_CRNCY=ZAR","SETTLE_DT"&amp;TEXT(report_date+1,"yyyy-mm-dd"))</f>
        <v>#N/A Connection</v>
      </c>
      <c r="J137" t="str" cm="1">
        <f t="array" aca="1" ref="J137" ca="1">_xll.BDP($B137,"PREV_BUS_TRR_YTD","EQY_FUND_CRNCY=ZAR","SETTLE_DT"&amp;TEXT(report_date+1,"yyyy-mm-dd"))</f>
        <v>#N/A Connection</v>
      </c>
      <c r="K137" t="str" cm="1">
        <f t="array" aca="1" ref="K137" ca="1">_xll.BDP($B137,"PREV_BUS_TRR_1YR","EQY_FUND_CRNCY=ZAR","SETTLE_DT"&amp;TEXT(report_date+1,"yyyy-mm-dd"))</f>
        <v>#N/A Connection</v>
      </c>
      <c r="L137" t="str" cm="1">
        <f t="array" aca="1" ref="L137" ca="1">_xll.BDP($B137,"CUR_MKT_CAP","EQY_FUND_CRNCY=ZAR","SETTLE_DT"&amp;TEXT(report_date+1,"yyyy-mm-dd"))</f>
        <v>#N/A Connection</v>
      </c>
      <c r="M137" t="str">
        <f t="shared" ca="1" si="5"/>
        <v/>
      </c>
    </row>
    <row r="138" spans="1:13" x14ac:dyDescent="0.35">
      <c r="A138" t="s">
        <v>654</v>
      </c>
      <c r="B138" t="s">
        <v>655</v>
      </c>
      <c r="C138" t="s">
        <v>656</v>
      </c>
      <c r="D138" t="s">
        <v>12</v>
      </c>
      <c r="E138" t="str" cm="1">
        <f t="array" aca="1" ref="E138" ca="1">_xll.BDP($B138,"BDVD_PROJ_12M_YLD","SETTLE_DT"&amp;TEXT(report_date+1,"yyyy-mm-dd"))</f>
        <v>#N/A Connection</v>
      </c>
      <c r="F138" s="2" t="str" cm="1">
        <f t="array" aca="1" ref="F138" ca="1">_xll.BDP($B138, "FUND_PE_RATIO", "SETTLE_DT"&amp;TEXT(report_date+1,"yyyy-mm-dd"))</f>
        <v>#N/A Connection</v>
      </c>
      <c r="G138" t="s">
        <v>830</v>
      </c>
      <c r="H138" t="str" cm="1">
        <f t="array" aca="1" ref="H138" ca="1">_xll.BDP($B138,"ADJUSTED_PREV_LAST_PRICE","EQY_FUND_CRNCY=ZAR","SETTLE_DT"&amp;TEXT(report_date+1,"yyyy-mm-dd"))</f>
        <v>#N/A Connection</v>
      </c>
      <c r="I138" t="str" cm="1">
        <f t="array" aca="1" ref="I138" ca="1">_xll.BDP($B138,"PREV_BUS_TRR_MTD","EQY_FUND_CRNCY=ZAR","SETTLE_DT"&amp;TEXT(report_date+1,"yyyy-mm-dd"))</f>
        <v>#N/A Connection</v>
      </c>
      <c r="J138" t="str" cm="1">
        <f t="array" aca="1" ref="J138" ca="1">_xll.BDP($B138,"PREV_BUS_TRR_YTD","EQY_FUND_CRNCY=ZAR","SETTLE_DT"&amp;TEXT(report_date+1,"yyyy-mm-dd"))</f>
        <v>#N/A Connection</v>
      </c>
      <c r="K138" t="str" cm="1">
        <f t="array" aca="1" ref="K138" ca="1">_xll.BDP($B138,"PREV_BUS_TRR_1YR","EQY_FUND_CRNCY=ZAR","SETTLE_DT"&amp;TEXT(report_date+1,"yyyy-mm-dd"))</f>
        <v>#N/A Connection</v>
      </c>
      <c r="L138" t="str" cm="1">
        <f t="array" aca="1" ref="L138" ca="1">_xll.BDP($B138,"CUR_MKT_CAP","EQY_FUND_CRNCY=ZAR","SETTLE_DT"&amp;TEXT(report_date+1,"yyyy-mm-dd"))</f>
        <v>#N/A Connection</v>
      </c>
      <c r="M138" t="str">
        <f t="shared" ca="1" si="5"/>
        <v/>
      </c>
    </row>
    <row r="139" spans="1:13" x14ac:dyDescent="0.35">
      <c r="A139" t="s">
        <v>38</v>
      </c>
      <c r="B139" t="s">
        <v>39</v>
      </c>
      <c r="C139" t="s">
        <v>40</v>
      </c>
      <c r="D139" t="s">
        <v>12</v>
      </c>
      <c r="E139" s="2" t="str" cm="1">
        <f t="array" aca="1" ref="E139" ca="1">_xll.BDP($B139,"FUND_AVG_DVD_YLD","SETTLE_DT"&amp;TEXT(report_date+1,"yyyy-mm-dd"))</f>
        <v>#N/A Connection</v>
      </c>
      <c r="F139" s="2" t="str" cm="1">
        <f t="array" aca="1" ref="F139" ca="1">_xll.BDP($B139, "FUND_PE_RATIO", "SETTLE_DT"&amp;TEXT(report_date+1,"yyyy-mm-dd"))</f>
        <v>#N/A Connection</v>
      </c>
      <c r="G139" t="s">
        <v>829</v>
      </c>
      <c r="H139" t="str" cm="1">
        <f t="array" aca="1" ref="H139" ca="1">_xll.BDP($B139,"ADJUSTED_PREV_LAST_PRICE","EQY_FUND_CRNCY=ZAR","SETTLE_DT"&amp;TEXT(report_date+1,"yyyy-mm-dd"))</f>
        <v>#N/A Connection</v>
      </c>
      <c r="I139" t="str" cm="1">
        <f t="array" aca="1" ref="I139" ca="1">_xll.BDP($B139,"PREV_BUS_TRR_MTD","EQY_FUND_CRNCY=ZAR","SETTLE_DT"&amp;TEXT(report_date+1,"yyyy-mm-dd"))</f>
        <v>#N/A Connection</v>
      </c>
      <c r="J139" t="str" cm="1">
        <f t="array" aca="1" ref="J139" ca="1">_xll.BDP($B139,"PREV_BUS_TRR_YTD","EQY_FUND_CRNCY=ZAR","SETTLE_DT"&amp;TEXT(report_date+1,"yyyy-mm-dd"))</f>
        <v>#N/A Connection</v>
      </c>
      <c r="K139" t="str" cm="1">
        <f t="array" aca="1" ref="K139" ca="1">_xll.BDP($B139,"PREV_BUS_TRR_1YR","EQY_FUND_CRNCY=ZAR","SETTLE_DT"&amp;TEXT(report_date+1,"yyyy-mm-dd"))</f>
        <v>#N/A Connection</v>
      </c>
      <c r="L139" t="str" cm="1">
        <f t="array" aca="1" ref="L139" ca="1">_xll.BDP($B139, "CUR_MKT_CAP", "EQY_FUND_CRNCY=ZAR", "SETTLE_DT=" &amp; TEXT(report_date+1, "yyyy-mm-dd"))</f>
        <v>#N/A Connection</v>
      </c>
      <c r="M139" t="str">
        <f t="shared" ca="1" si="5"/>
        <v/>
      </c>
    </row>
    <row r="140" spans="1:13" x14ac:dyDescent="0.35">
      <c r="A140" t="s">
        <v>41</v>
      </c>
      <c r="B140" t="s">
        <v>42</v>
      </c>
      <c r="C140" t="s">
        <v>43</v>
      </c>
      <c r="D140" t="s">
        <v>12</v>
      </c>
      <c r="E140" t="str" cm="1">
        <f t="array" aca="1" ref="E140" ca="1">_xll.BDP($B140,"BDVD_PROJ_12M_YLD","SETTLE_DT"&amp;TEXT(report_date+1,"yyyy-mm-dd"))</f>
        <v>#N/A Connection</v>
      </c>
      <c r="F140" s="2" t="str" cm="1">
        <f t="array" aca="1" ref="F140" ca="1">_xll.BDP($B140, "FUND_PE_RATIO", "SETTLE_DT"&amp;TEXT(report_date+1,"yyyy-mm-dd"))</f>
        <v>#N/A Connection</v>
      </c>
      <c r="G140" t="s">
        <v>830</v>
      </c>
      <c r="H140" t="str" cm="1">
        <f t="array" aca="1" ref="H140" ca="1">_xll.BDP($B140,"ADJUSTED_PREV_LAST_PRICE","EQY_FUND_CRNCY=ZAR","SETTLE_DT"&amp;TEXT(report_date+1,"yyyy-mm-dd"))</f>
        <v>#N/A Connection</v>
      </c>
      <c r="I140" t="str" cm="1">
        <f t="array" aca="1" ref="I140" ca="1">_xll.BDP($B140,"PREV_BUS_TRR_MTD","EQY_FUND_CRNCY=ZAR","SETTLE_DT"&amp;TEXT(report_date+1,"yyyy-mm-dd"))</f>
        <v>#N/A Connection</v>
      </c>
      <c r="J140" t="str" cm="1">
        <f t="array" aca="1" ref="J140" ca="1">_xll.BDP($B140,"PREV_BUS_TRR_YTD","EQY_FUND_CRNCY=ZAR","SETTLE_DT"&amp;TEXT(report_date+1,"yyyy-mm-dd"))</f>
        <v>#N/A Connection</v>
      </c>
      <c r="K140" t="str" cm="1">
        <f t="array" aca="1" ref="K140" ca="1">_xll.BDP($B140,"PREV_BUS_TRR_1YR","EQY_FUND_CRNCY=ZAR","SETTLE_DT"&amp;TEXT(report_date+1,"yyyy-mm-dd"))</f>
        <v>#N/A Connection</v>
      </c>
      <c r="L140" t="str" cm="1">
        <f t="array" aca="1" ref="L140" ca="1">_xll.BDP($B140, "CUR_MKT_CAP", "EQY_FUND_CRNCY=ZAR", "SETTLE_DT=" &amp; TEXT(report_date+1, "yyyy-mm-dd"))</f>
        <v>#N/A Connection</v>
      </c>
      <c r="M140" t="str">
        <f t="shared" ca="1" si="5"/>
        <v/>
      </c>
    </row>
    <row r="141" spans="1:13" x14ac:dyDescent="0.35">
      <c r="A141" t="s">
        <v>44</v>
      </c>
      <c r="B141" t="s">
        <v>45</v>
      </c>
      <c r="C141" t="s">
        <v>46</v>
      </c>
      <c r="D141" t="s">
        <v>12</v>
      </c>
      <c r="E141" t="str" cm="1">
        <f t="array" aca="1" ref="E141" ca="1">_xll.BDP($B141,"BDVD_PROJ_12M_YLD","SETTLE_DT"&amp;TEXT(report_date+1,"yyyy-mm-dd"))</f>
        <v>#N/A Connection</v>
      </c>
      <c r="F141" s="2" t="str" cm="1">
        <f t="array" aca="1" ref="F141" ca="1">_xll.BDP($B141, "FUND_PE_RATIO", "SETTLE_DT"&amp;TEXT(report_date+1,"yyyy-mm-dd"))</f>
        <v>#N/A Connection</v>
      </c>
      <c r="G141" t="s">
        <v>830</v>
      </c>
      <c r="H141" t="str" cm="1">
        <f t="array" aca="1" ref="H141" ca="1">_xll.BDP($B141,"ADJUSTED_PREV_LAST_PRICE","EQY_FUND_CRNCY=ZAR","SETTLE_DT"&amp;TEXT(report_date+1,"yyyy-mm-dd"))</f>
        <v>#N/A Connection</v>
      </c>
      <c r="I141" t="str" cm="1">
        <f t="array" aca="1" ref="I141" ca="1">_xll.BDP($B141,"PREV_BUS_TRR_MTD","EQY_FUND_CRNCY=ZAR","SETTLE_DT"&amp;TEXT(report_date+1,"yyyy-mm-dd"))</f>
        <v>#N/A Connection</v>
      </c>
      <c r="J141" t="str" cm="1">
        <f t="array" aca="1" ref="J141" ca="1">_xll.BDP($B141,"PREV_BUS_TRR_YTD","EQY_FUND_CRNCY=ZAR","SETTLE_DT"&amp;TEXT(report_date+1,"yyyy-mm-dd"))</f>
        <v>#N/A Connection</v>
      </c>
      <c r="K141" t="str" cm="1">
        <f t="array" aca="1" ref="K141" ca="1">_xll.BDP($B141,"PREV_BUS_TRR_1YR","EQY_FUND_CRNCY=ZAR","SETTLE_DT"&amp;TEXT(report_date+1,"yyyy-mm-dd"))</f>
        <v>#N/A Connection</v>
      </c>
      <c r="L141" t="str" cm="1">
        <f t="array" aca="1" ref="L141" ca="1">_xll.BDP($B141, "CUR_MKT_CAP", "EQY_FUND_CRNCY=ZAR", "SETTLE_DT=" &amp; TEXT(report_date+1, "yyyy-mm-dd"))</f>
        <v>#N/A Connection</v>
      </c>
      <c r="M141" t="str">
        <f ca="1">IF(OR(ISBLANK($L141), $L141="", LEFT($L141,1)="#"), "",
  IF(ISNUMBER($L141),
    IF($L141&gt;15, 20,
      IF(AND($L141&gt;=2, $L141&lt;=20), 10,
        IF($L141&lt;2, 5,
          ""))),
    ""))</f>
        <v/>
      </c>
    </row>
    <row r="142" spans="1:13" x14ac:dyDescent="0.35">
      <c r="A142" t="s">
        <v>51</v>
      </c>
      <c r="B142" t="s">
        <v>52</v>
      </c>
      <c r="C142" t="s">
        <v>53</v>
      </c>
      <c r="D142" t="s">
        <v>12</v>
      </c>
      <c r="E142" t="str" cm="1">
        <f t="array" aca="1" ref="E142" ca="1">_xll.BDP($B142,"BDVD_PROJ_12M_YLD","SETTLE_DT"&amp;TEXT(report_date+1,"yyyy-mm-dd"))</f>
        <v>#N/A Connection</v>
      </c>
      <c r="F142" s="2" t="str" cm="1">
        <f t="array" aca="1" ref="F142" ca="1">_xll.BDP($B142, "FUND_PE_RATIO", "SETTLE_DT"&amp;TEXT(report_date+1,"yyyy-mm-dd"))</f>
        <v>#N/A Connection</v>
      </c>
      <c r="G142" t="s">
        <v>830</v>
      </c>
      <c r="H142" t="str" cm="1">
        <f t="array" aca="1" ref="H142" ca="1">_xll.BDP($B142,"ADJUSTED_PREV_LAST_PRICE","EQY_FUND_CRNCY=ZAR","SETTLE_DT"&amp;TEXT(report_date+1,"yyyy-mm-dd"))</f>
        <v>#N/A Connection</v>
      </c>
      <c r="I142" t="str" cm="1">
        <f t="array" aca="1" ref="I142" ca="1">_xll.BDP($B142,"PREV_BUS_TRR_MTD","EQY_FUND_CRNCY=ZAR","SETTLE_DT"&amp;TEXT(report_date+1,"yyyy-mm-dd"))</f>
        <v>#N/A Connection</v>
      </c>
      <c r="J142" t="str" cm="1">
        <f t="array" aca="1" ref="J142" ca="1">_xll.BDP($B142,"PREV_BUS_TRR_YTD","EQY_FUND_CRNCY=ZAR","SETTLE_DT"&amp;TEXT(report_date+1,"yyyy-mm-dd"))</f>
        <v>#N/A Connection</v>
      </c>
      <c r="K142" t="str" cm="1">
        <f t="array" aca="1" ref="K142" ca="1">_xll.BDP($B142,"PREV_BUS_TRR_1YR","EQY_FUND_CRNCY=ZAR","SETTLE_DT"&amp;TEXT(report_date+1,"yyyy-mm-dd"))</f>
        <v>#N/A Connection</v>
      </c>
      <c r="L142" t="str" cm="1">
        <f t="array" aca="1" ref="L142" ca="1">_xll.BDP($B142, "CUR_MKT_CAP", "EQY_FUND_CRNCY=ZAR", "SETTLE_DT=" &amp; TEXT(report_date+1, "yyyy-mm-dd"))</f>
        <v>#N/A Connection</v>
      </c>
      <c r="M142" t="str">
        <f t="shared" ca="1" si="5"/>
        <v/>
      </c>
    </row>
    <row r="143" spans="1:13" x14ac:dyDescent="0.35">
      <c r="A143" t="s">
        <v>35</v>
      </c>
      <c r="B143" t="s">
        <v>36</v>
      </c>
      <c r="C143" t="s">
        <v>37</v>
      </c>
      <c r="D143" t="s">
        <v>12</v>
      </c>
      <c r="E143" s="2" t="str" cm="1">
        <f t="array" aca="1" ref="E143" ca="1">_xll.BDP($B143,"FUND_AVG_DVD_YLD","SETTLE_DT"&amp;TEXT(report_date+1,"yyyy-mm-dd"))</f>
        <v>#N/A Connection</v>
      </c>
      <c r="F143" t="str" cm="1">
        <f t="array" aca="1" ref="F143" ca="1">_xll.BDP($B143, "FUND_PE_RATIO", "SETTLE_DT"&amp;TEXT(report_date+1,"yyyy-mm-dd"))</f>
        <v>#N/A Connection</v>
      </c>
      <c r="G143" t="s">
        <v>831</v>
      </c>
      <c r="H143" t="str" cm="1">
        <f t="array" aca="1" ref="H143" ca="1">_xll.BDP($B143,"ADJUSTED_PREV_LAST_PRICE","EQY_FUND_CRNCY=ZAR","SETTLE_DT"&amp;TEXT(report_date+1,"yyyy-mm-dd"))</f>
        <v>#N/A Connection</v>
      </c>
      <c r="I143" t="str" cm="1">
        <f t="array" aca="1" ref="I143" ca="1">_xll.BDP($B143,"PREV_BUS_TRR_MTD","EQY_FUND_CRNCY=ZAR","SETTLE_DT"&amp;TEXT(report_date+1,"yyyy-mm-dd"))</f>
        <v>#N/A Connection</v>
      </c>
      <c r="J143" t="str" cm="1">
        <f t="array" aca="1" ref="J143" ca="1">_xll.BDP($B143,"PREV_BUS_TRR_YTD","EQY_FUND_CRNCY=ZAR","SETTLE_DT"&amp;TEXT(report_date+1,"yyyy-mm-dd"))</f>
        <v>#N/A Connection</v>
      </c>
      <c r="K143" t="str" cm="1">
        <f t="array" aca="1" ref="K143" ca="1">_xll.BDP($B143,"PREV_BUS_TRR_1YR","EQY_FUND_CRNCY=ZAR","SETTLE_DT"&amp;TEXT(report_date+1,"yyyy-mm-dd"))</f>
        <v>#N/A Connection</v>
      </c>
      <c r="L143" t="str" cm="1">
        <f t="array" aca="1" ref="L143" ca="1">_xll.BDP($B143, "CUR_MKT_CAP", "EQY_FUND_CRNCY=ZAR", "SETTLE_DT=" &amp; TEXT(report_date+1, "yyyy-mm-dd"))</f>
        <v>#N/A Connection</v>
      </c>
      <c r="M143" t="str">
        <f t="shared" ca="1" si="5"/>
        <v/>
      </c>
    </row>
    <row r="144" spans="1:13" x14ac:dyDescent="0.35">
      <c r="A144" t="s">
        <v>54</v>
      </c>
      <c r="B144" t="s">
        <v>55</v>
      </c>
      <c r="C144" t="s">
        <v>56</v>
      </c>
      <c r="D144" t="s">
        <v>12</v>
      </c>
      <c r="E144" s="2" t="str" cm="1">
        <f t="array" aca="1" ref="E144" ca="1">_xll.BDP($B144,"FUND_AVG_DVD_YLD","SETTLE_DT"&amp;TEXT(report_date+1,"yyyy-mm-dd"))</f>
        <v>#N/A Connection</v>
      </c>
      <c r="F144" t="str" cm="1">
        <f t="array" aca="1" ref="F144" ca="1">_xll.BDP($B144, "FUND_PE_RATIO", "SETTLE_DT"&amp;TEXT(report_date+1,"yyyy-mm-dd"))</f>
        <v>#N/A Connection</v>
      </c>
      <c r="G144" t="s">
        <v>831</v>
      </c>
      <c r="H144" t="str" cm="1">
        <f t="array" aca="1" ref="H144" ca="1">_xll.BDP($B144,"ADJUSTED_PREV_LAST_PRICE","EQY_FUND_CRNCY=ZAR","SETTLE_DT"&amp;TEXT(report_date+1,"yyyy-mm-dd"))</f>
        <v>#N/A Connection</v>
      </c>
      <c r="I144" t="str" cm="1">
        <f t="array" aca="1" ref="I144" ca="1">_xll.BDP($B144,"PREV_BUS_TRR_MTD","EQY_FUND_CRNCY=ZAR","SETTLE_DT"&amp;TEXT(report_date+1,"yyyy-mm-dd"))</f>
        <v>#N/A Connection</v>
      </c>
      <c r="J144" t="str" cm="1">
        <f t="array" aca="1" ref="J144" ca="1">_xll.BDP($B144,"PREV_BUS_TRR_YTD","EQY_FUND_CRNCY=ZAR","SETTLE_DT"&amp;TEXT(report_date+1,"yyyy-mm-dd"))</f>
        <v>#N/A Connection</v>
      </c>
      <c r="K144" t="str" cm="1">
        <f t="array" aca="1" ref="K144" ca="1">_xll.BDP($B144,"PREV_BUS_TRR_1YR","EQY_FUND_CRNCY=ZAR","SETTLE_DT"&amp;TEXT(report_date+1,"yyyy-mm-dd"))</f>
        <v>#N/A Connection</v>
      </c>
      <c r="L144" t="str" cm="1">
        <f t="array" aca="1" ref="L144" ca="1">_xll.BDP($B144, "CUR_MKT_CAP", "EQY_FUND_CRNCY=ZAR", "SETTLE_DT=" &amp; TEXT(report_date+1, "yyyy-mm-dd"))</f>
        <v>#N/A Connection</v>
      </c>
      <c r="M144" t="str">
        <f t="shared" ca="1" si="5"/>
        <v/>
      </c>
    </row>
    <row r="145" spans="1:13" x14ac:dyDescent="0.35">
      <c r="M145" t="str">
        <f t="shared" si="5"/>
        <v/>
      </c>
    </row>
    <row r="146" spans="1:13" x14ac:dyDescent="0.35">
      <c r="M146" t="str">
        <f t="shared" si="5"/>
        <v/>
      </c>
    </row>
    <row r="147" spans="1:13" x14ac:dyDescent="0.35">
      <c r="A147" t="s">
        <v>414</v>
      </c>
      <c r="B147" t="s">
        <v>415</v>
      </c>
      <c r="C147" t="s">
        <v>416</v>
      </c>
      <c r="D147" t="s">
        <v>9</v>
      </c>
      <c r="E147" s="2" t="str" cm="1">
        <f t="array" aca="1" ref="E147" ca="1">_xll.BDP($B147,"FUND_AVG_DVD_YLD","SETTLE_DT"&amp;TEXT(report_date+1,"yyyy-mm-dd"))</f>
        <v>#N/A Connection</v>
      </c>
      <c r="F147" s="2" t="str" cm="1">
        <f t="array" aca="1" ref="F147" ca="1">_xll.BDP($B147, "FUND_PE_RATIO", "SETTLE_DT"&amp;TEXT(report_date+1,"yyyy-mm-dd"))</f>
        <v>#N/A Connection</v>
      </c>
      <c r="G147" t="s">
        <v>829</v>
      </c>
      <c r="H147" t="str" cm="1">
        <f t="array" aca="1" ref="H147" ca="1">_xll.BDP($B147,"ADJUSTED_PREV_LAST_PRICE","EQY_FUND_CRNCY=ZAR","SETTLE_DT"&amp;TEXT(report_date+1,"yyyy-mm-dd"))</f>
        <v>#N/A Connection</v>
      </c>
      <c r="I147" t="str" cm="1">
        <f t="array" aca="1" ref="I147" ca="1">_xll.BDP($B147,"PREV_BUS_TRR_MTD","EQY_FUND_CRNCY=ZAR","SETTLE_DT"&amp;TEXT(report_date+1,"yyyy-mm-dd"))</f>
        <v>#N/A Connection</v>
      </c>
      <c r="J147" t="str" cm="1">
        <f t="array" aca="1" ref="J147" ca="1">_xll.BDP($B147,"PREV_BUS_TRR_YTD","EQY_FUND_CRNCY=ZAR","SETTLE_DT"&amp;TEXT(report_date+1,"yyyy-mm-dd"))</f>
        <v>#N/A Connection</v>
      </c>
      <c r="K147" t="str" cm="1">
        <f t="array" aca="1" ref="K147" ca="1">_xll.BDP($B147,"PREV_BUS_TRR_1YR","EQY_FUND_CRNCY=ZAR","SETTLE_DT"&amp;TEXT(report_date+1,"yyyy-mm-dd"))</f>
        <v>#N/A Connection</v>
      </c>
      <c r="L147" t="str" cm="1">
        <f t="array" aca="1" ref="L147" ca="1">_xll.BDP($B147,"FUND_AVG_MKT_CAP","EQY_FUND_CRNCY=ZAR","SETTLE_DT"&amp;TEXT(report_date+1,"yyyy-mm-dd"))</f>
        <v>#N/A Connection</v>
      </c>
      <c r="M147" t="str">
        <f t="shared" ca="1" si="5"/>
        <v/>
      </c>
    </row>
    <row r="148" spans="1:13" x14ac:dyDescent="0.35">
      <c r="A148" t="s">
        <v>417</v>
      </c>
      <c r="B148" t="s">
        <v>418</v>
      </c>
      <c r="C148" t="s">
        <v>419</v>
      </c>
      <c r="D148" t="s">
        <v>9</v>
      </c>
      <c r="E148" s="2" t="str" cm="1">
        <f t="array" aca="1" ref="E148" ca="1">_xll.BDP($B148,"FUND_AVG_DVD_YLD","SETTLE_DT"&amp;TEXT(report_date+1,"yyyy-mm-dd"))</f>
        <v>#N/A Connection</v>
      </c>
      <c r="F148" s="2" t="str" cm="1">
        <f t="array" aca="1" ref="F148" ca="1">_xll.BDP($B148, "FUND_PE_RATIO", "SETTLE_DT"&amp;TEXT(report_date+1,"yyyy-mm-dd"))</f>
        <v>#N/A Connection</v>
      </c>
      <c r="G148" t="s">
        <v>829</v>
      </c>
      <c r="H148" t="str" cm="1">
        <f t="array" aca="1" ref="H148" ca="1">_xll.BDP($B148,"ADJUSTED_PREV_LAST_PRICE","EQY_FUND_CRNCY=ZAR","SETTLE_DT"&amp;TEXT(report_date+1,"yyyy-mm-dd"))</f>
        <v>#N/A Connection</v>
      </c>
      <c r="I148" t="str" cm="1">
        <f t="array" aca="1" ref="I148" ca="1">_xll.BDP($B148,"PREV_BUS_TRR_MTD","EQY_FUND_CRNCY=ZAR","SETTLE_DT"&amp;TEXT(report_date+1,"yyyy-mm-dd"))</f>
        <v>#N/A Connection</v>
      </c>
      <c r="J148" t="str" cm="1">
        <f t="array" aca="1" ref="J148" ca="1">_xll.BDP($B148,"PREV_BUS_TRR_YTD","EQY_FUND_CRNCY=ZAR","SETTLE_DT"&amp;TEXT(report_date+1,"yyyy-mm-dd"))</f>
        <v>#N/A Connection</v>
      </c>
      <c r="K148" t="str" cm="1">
        <f t="array" aca="1" ref="K148" ca="1">_xll.BDP($B148,"PREV_BUS_TRR_1YR","EQY_FUND_CRNCY=ZAR","SETTLE_DT"&amp;TEXT(report_date+1,"yyyy-mm-dd"))</f>
        <v>#N/A Connection</v>
      </c>
      <c r="L148" t="str" cm="1">
        <f t="array" aca="1" ref="L148" ca="1">_xll.BDP($B148,"FUND_AVG_MKT_CAP","EQY_FUND_CRNCY=ZAR","SETTLE_DT"&amp;TEXT(report_date+1,"yyyy-mm-dd"))</f>
        <v>#N/A Connection</v>
      </c>
      <c r="M148" t="str">
        <f t="shared" ca="1" si="5"/>
        <v/>
      </c>
    </row>
    <row r="149" spans="1:13" x14ac:dyDescent="0.35">
      <c r="A149" t="s">
        <v>420</v>
      </c>
      <c r="B149" t="s">
        <v>421</v>
      </c>
      <c r="C149" t="s">
        <v>422</v>
      </c>
      <c r="D149" t="s">
        <v>9</v>
      </c>
      <c r="E149" t="str" cm="1">
        <f t="array" aca="1" ref="E149" ca="1">_xll.BDP($B149,"EQY_DVD_YLD_IND_NET","SETTLE_DT"&amp;TEXT(report_date+1,"yyyy-mm-dd"))</f>
        <v>#N/A Connection</v>
      </c>
      <c r="F149" t="str" cm="1">
        <f t="array" aca="1" ref="F149" ca="1">_xll.BDP($B149, "FUND_PE_RATIO", "SETTLE_DT"&amp;TEXT(report_date+1,"yyyy-mm-dd"))</f>
        <v>#N/A Connection</v>
      </c>
      <c r="H149" t="str" cm="1">
        <f t="array" aca="1" ref="H149" ca="1">_xll.BDP($B149,"ADJUSTED_PREV_LAST_PRICE","EQY_FUND_CRNCY=ZAR","SETTLE_DT"&amp;TEXT(report_date+1,"yyyy-mm-dd"))</f>
        <v>#N/A Connection</v>
      </c>
      <c r="I149" t="str" cm="1">
        <f t="array" aca="1" ref="I149" ca="1">_xll.BDP($B149,"PREV_BUS_TRR_MTD","EQY_FUND_CRNCY=ZAR","SETTLE_DT"&amp;TEXT(report_date+1,"yyyy-mm-dd"))</f>
        <v>#N/A Connection</v>
      </c>
      <c r="J149" t="str" cm="1">
        <f t="array" aca="1" ref="J149" ca="1">_xll.BDP($B149,"PREV_BUS_TRR_YTD","EQY_FUND_CRNCY=ZAR","SETTLE_DT"&amp;TEXT(report_date+1,"yyyy-mm-dd"))</f>
        <v>#N/A Connection</v>
      </c>
      <c r="K149" t="str" cm="1">
        <f t="array" aca="1" ref="K149" ca="1">_xll.BDP($B149,"PREV_BUS_TRR_1YR","EQY_FUND_CRNCY=ZAR","SETTLE_DT"&amp;TEXT(report_date+1,"yyyy-mm-dd"))</f>
        <v>#N/A Connection</v>
      </c>
      <c r="L149" t="str" cm="1">
        <f t="array" aca="1" ref="L149" ca="1">_xll.BDP($B149,"FUND_AVG_MKT_CAP","EQY_FUND_CRNCY=ZAR","SETTLE_DT"&amp;TEXT(report_date+1,"yyyy-mm-dd"))</f>
        <v>#N/A Connection</v>
      </c>
      <c r="M149" t="str">
        <f t="shared" ca="1" si="5"/>
        <v/>
      </c>
    </row>
    <row r="150" spans="1:13" x14ac:dyDescent="0.35">
      <c r="A150" t="s">
        <v>423</v>
      </c>
      <c r="B150" t="s">
        <v>424</v>
      </c>
      <c r="C150" t="s">
        <v>422</v>
      </c>
      <c r="D150" t="s">
        <v>9</v>
      </c>
      <c r="E150" t="str" cm="1">
        <f t="array" aca="1" ref="E150" ca="1">_xll.BDP($B150,"EQY_DVD_YLD_IND_NET","SETTLE_DT"&amp;TEXT(report_date+1,"yyyy-mm-dd"))</f>
        <v>#N/A Connection</v>
      </c>
      <c r="F150" t="str" cm="1">
        <f t="array" aca="1" ref="F150" ca="1">_xll.BDP($B150, "FUND_PE_RATIO", "SETTLE_DT"&amp;TEXT(report_date+1,"yyyy-mm-dd"))</f>
        <v>#N/A Connection</v>
      </c>
      <c r="H150" t="str" cm="1">
        <f t="array" aca="1" ref="H150" ca="1">_xll.BDP($B150,"ADJUSTED_PREV_LAST_PRICE","EQY_FUND_CRNCY=ZAR","SETTLE_DT"&amp;TEXT(report_date+1,"yyyy-mm-dd"))</f>
        <v>#N/A Connection</v>
      </c>
      <c r="I150" t="str" cm="1">
        <f t="array" aca="1" ref="I150" ca="1">_xll.BDP($B150,"PREV_BUS_TRR_MTD","EQY_FUND_CRNCY=ZAR","SETTLE_DT"&amp;TEXT(report_date+1,"yyyy-mm-dd"))</f>
        <v>#N/A Connection</v>
      </c>
      <c r="J150" t="str" cm="1">
        <f t="array" aca="1" ref="J150" ca="1">_xll.BDP($B150,"PREV_BUS_TRR_YTD","EQY_FUND_CRNCY=ZAR","SETTLE_DT"&amp;TEXT(report_date+1,"yyyy-mm-dd"))</f>
        <v>#N/A Connection</v>
      </c>
      <c r="K150" t="str" cm="1">
        <f t="array" aca="1" ref="K150" ca="1">_xll.BDP($B150,"PREV_BUS_TRR_1YR","EQY_FUND_CRNCY=ZAR","SETTLE_DT"&amp;TEXT(report_date+1,"yyyy-mm-dd"))</f>
        <v>#N/A Connection</v>
      </c>
      <c r="L150" t="str" cm="1">
        <f t="array" aca="1" ref="L150" ca="1">_xll.BDP($B150,"FUND_AVG_MKT_CAP","EQY_FUND_CRNCY=ZAR","SETTLE_DT"&amp;TEXT(report_date+1,"yyyy-mm-dd"))</f>
        <v>#N/A Connection</v>
      </c>
      <c r="M150" t="str">
        <f t="shared" ca="1" si="5"/>
        <v/>
      </c>
    </row>
    <row r="151" spans="1:13" x14ac:dyDescent="0.35">
      <c r="A151" t="s">
        <v>20</v>
      </c>
      <c r="B151" t="s">
        <v>21</v>
      </c>
      <c r="C151" t="s">
        <v>22</v>
      </c>
      <c r="D151" t="s">
        <v>9</v>
      </c>
      <c r="E151" s="2" t="str" cm="1">
        <f t="array" aca="1" ref="E151" ca="1">_xll.BDP($B151,"FUND_AVG_DVD_YLD","SETTLE_DT"&amp;TEXT(report_date+1,"yyyy-mm-dd"))</f>
        <v>#N/A Connection</v>
      </c>
      <c r="F151" s="2" t="str" cm="1">
        <f t="array" aca="1" ref="F151" ca="1">_xll.BDP($B151, "FUND_PE_RATIO", "SETTLE_DT"&amp;TEXT(report_date+1,"yyyy-mm-dd"))</f>
        <v>#N/A Connection</v>
      </c>
      <c r="G151" t="s">
        <v>829</v>
      </c>
      <c r="H151" t="str" cm="1">
        <f t="array" aca="1" ref="H151" ca="1">_xll.BDP($B151,"ADJUSTED_PREV_LAST_PRICE","EQY_FUND_CRNCY=ZAR","SETTLE_DT"&amp;TEXT(report_date+1,"yyyy-mm-dd"))</f>
        <v>#N/A Connection</v>
      </c>
      <c r="I151" t="str" cm="1">
        <f t="array" aca="1" ref="I151" ca="1">_xll.BDP($B151,"PREV_BUS_TRR_MTD","EQY_FUND_CRNCY=ZAR","SETTLE_DT"&amp;TEXT(report_date+1,"yyyy-mm-dd"))</f>
        <v>#N/A Connection</v>
      </c>
      <c r="J151" t="str" cm="1">
        <f t="array" aca="1" ref="J151" ca="1">_xll.BDP($B151,"PREV_BUS_TRR_YTD","EQY_FUND_CRNCY=ZAR","SETTLE_DT"&amp;TEXT(report_date+1,"yyyy-mm-dd"))</f>
        <v>#N/A Connection</v>
      </c>
      <c r="K151" t="str" cm="1">
        <f t="array" aca="1" ref="K151" ca="1">_xll.BDP($B151,"PREV_BUS_TRR_1YR","EQY_FUND_CRNCY=ZAR","SETTLE_DT"&amp;TEXT(report_date+1,"yyyy-mm-dd"))</f>
        <v>#N/A Connection</v>
      </c>
      <c r="L151" t="str" cm="1">
        <f t="array" aca="1" ref="L151" ca="1">_xll.BDP($B151,"FUND_AVG_MKT_CAP","EQY_FUND_CRNCY=ZAR","SETTLE_DT"&amp;TEXT(report_date+1,"yyyy-mm-dd"))</f>
        <v>#N/A Connection</v>
      </c>
      <c r="M151" t="str">
        <f t="shared" ca="1" si="5"/>
        <v/>
      </c>
    </row>
    <row r="152" spans="1:13" x14ac:dyDescent="0.35">
      <c r="A152" t="s">
        <v>23</v>
      </c>
      <c r="B152" t="s">
        <v>24</v>
      </c>
      <c r="C152" t="s">
        <v>25</v>
      </c>
      <c r="D152" t="s">
        <v>9</v>
      </c>
      <c r="E152" s="2" t="str" cm="1">
        <f t="array" aca="1" ref="E152" ca="1">_xll.BDP($B152,"FUND_AVG_DVD_YLD","SETTLE_DT"&amp;TEXT(report_date+1,"yyyy-mm-dd"))</f>
        <v>#N/A Connection</v>
      </c>
      <c r="F152" s="2" t="str" cm="1">
        <f t="array" aca="1" ref="F152" ca="1">_xll.BDP($B152, "FUND_PE_RATIO", "SETTLE_DT"&amp;TEXT(report_date+1,"yyyy-mm-dd"))</f>
        <v>#N/A Connection</v>
      </c>
      <c r="G152" t="s">
        <v>829</v>
      </c>
      <c r="H152" t="str" cm="1">
        <f t="array" aca="1" ref="H152" ca="1">_xll.BDP($B152,"ADJUSTED_PREV_LAST_PRICE","EQY_FUND_CRNCY=ZAR","SETTLE_DT"&amp;TEXT(report_date+1,"yyyy-mm-dd"))</f>
        <v>#N/A Connection</v>
      </c>
      <c r="I152" t="str" cm="1">
        <f t="array" aca="1" ref="I152" ca="1">_xll.BDP($B152,"PREV_BUS_TRR_MTD","EQY_FUND_CRNCY=ZAR","SETTLE_DT"&amp;TEXT(report_date+1,"yyyy-mm-dd"))</f>
        <v>#N/A Connection</v>
      </c>
      <c r="J152" t="str" cm="1">
        <f t="array" aca="1" ref="J152" ca="1">_xll.BDP($B152,"PREV_BUS_TRR_YTD","EQY_FUND_CRNCY=ZAR","SETTLE_DT"&amp;TEXT(report_date+1,"yyyy-mm-dd"))</f>
        <v>#N/A Connection</v>
      </c>
      <c r="K152" t="str" cm="1">
        <f t="array" aca="1" ref="K152" ca="1">_xll.BDP($B152,"PREV_BUS_TRR_1YR","EQY_FUND_CRNCY=ZAR","SETTLE_DT"&amp;TEXT(report_date+1,"yyyy-mm-dd"))</f>
        <v>#N/A Connection</v>
      </c>
      <c r="L152" t="str" cm="1">
        <f t="array" aca="1" ref="L152" ca="1">_xll.BDP($B152,"FUND_AVG_MKT_CAP","EQY_FUND_CRNCY=ZAR","SETTLE_DT"&amp;TEXT(report_date+1,"yyyy-mm-dd"))</f>
        <v>#N/A Connection</v>
      </c>
      <c r="M152" t="str">
        <f t="shared" ca="1" si="5"/>
        <v/>
      </c>
    </row>
    <row r="153" spans="1:13" x14ac:dyDescent="0.35">
      <c r="A153" t="s">
        <v>26</v>
      </c>
      <c r="B153" t="s">
        <v>27</v>
      </c>
      <c r="C153" t="s">
        <v>28</v>
      </c>
      <c r="D153" t="s">
        <v>9</v>
      </c>
      <c r="E153" s="2" t="str" cm="1">
        <f t="array" aca="1" ref="E153" ca="1">_xll.BDP($B153,"FUND_AVG_DVD_YLD","SETTLE_DT"&amp;TEXT(report_date+1,"yyyy-mm-dd"))</f>
        <v>#N/A Connection</v>
      </c>
      <c r="F153" s="2" t="str" cm="1">
        <f t="array" aca="1" ref="F153" ca="1">_xll.BDP($B153, "FUND_PE_RATIO", "SETTLE_DT"&amp;TEXT(report_date+1,"yyyy-mm-dd"))</f>
        <v>#N/A Connection</v>
      </c>
      <c r="G153" t="s">
        <v>829</v>
      </c>
      <c r="H153" t="str" cm="1">
        <f t="array" aca="1" ref="H153" ca="1">_xll.BDP($B153,"ADJUSTED_PREV_LAST_PRICE","EQY_FUND_CRNCY=ZAR","SETTLE_DT"&amp;TEXT(report_date+1,"yyyy-mm-dd"))</f>
        <v>#N/A Connection</v>
      </c>
      <c r="I153" t="str" cm="1">
        <f t="array" aca="1" ref="I153" ca="1">_xll.BDP($B153,"PREV_BUS_TRR_MTD","EQY_FUND_CRNCY=ZAR","SETTLE_DT"&amp;TEXT(report_date+1,"yyyy-mm-dd"))</f>
        <v>#N/A Connection</v>
      </c>
      <c r="J153" t="str" cm="1">
        <f t="array" aca="1" ref="J153" ca="1">_xll.BDP($B153,"PREV_BUS_TRR_YTD","EQY_FUND_CRNCY=ZAR","SETTLE_DT"&amp;TEXT(report_date+1,"yyyy-mm-dd"))</f>
        <v>#N/A Connection</v>
      </c>
      <c r="K153" t="str" cm="1">
        <f t="array" aca="1" ref="K153" ca="1">_xll.BDP($B153,"PREV_BUS_TRR_1YR","EQY_FUND_CRNCY=ZAR","SETTLE_DT"&amp;TEXT(report_date+1,"yyyy-mm-dd"))</f>
        <v>#N/A Connection</v>
      </c>
      <c r="L153" t="str" cm="1">
        <f t="array" aca="1" ref="L153" ca="1">_xll.BDP($B153,"FUND_AVG_MKT_CAP","EQY_FUND_CRNCY=ZAR","SETTLE_DT"&amp;TEXT(report_date+1,"yyyy-mm-dd"))</f>
        <v>#N/A Connection</v>
      </c>
      <c r="M153" t="str">
        <f t="shared" ca="1" si="5"/>
        <v/>
      </c>
    </row>
    <row r="154" spans="1:13" x14ac:dyDescent="0.35">
      <c r="A154" t="s">
        <v>7</v>
      </c>
      <c r="B154" t="s">
        <v>27</v>
      </c>
      <c r="C154" t="s">
        <v>8</v>
      </c>
      <c r="D154" t="s">
        <v>9</v>
      </c>
      <c r="E154" s="2" t="str" cm="1">
        <f t="array" aca="1" ref="E154" ca="1">_xll.BDP($B154,"FUND_AVG_DVD_YLD","SETTLE_DT"&amp;TEXT(report_date+1,"yyyy-mm-dd"))</f>
        <v>#N/A Connection</v>
      </c>
      <c r="F154" s="2" t="str" cm="1">
        <f t="array" aca="1" ref="F154" ca="1">_xll.BDP($B154, "FUND_PE_RATIO", "SETTLE_DT"&amp;TEXT(report_date+1,"yyyy-mm-dd"))</f>
        <v>#N/A Connection</v>
      </c>
      <c r="G154" t="s">
        <v>829</v>
      </c>
      <c r="H154" t="str" cm="1">
        <f t="array" aca="1" ref="H154" ca="1">_xll.BDP($B154,"ADJUSTED_PREV_LAST_PRICE","EQY_FUND_CRNCY=ZAR","SETTLE_DT"&amp;TEXT(report_date+1,"yyyy-mm-dd"))</f>
        <v>#N/A Connection</v>
      </c>
      <c r="I154" t="str" cm="1">
        <f t="array" aca="1" ref="I154" ca="1">_xll.BDP($B154,"PREV_BUS_TRR_MTD","EQY_FUND_CRNCY=ZAR","SETTLE_DT"&amp;TEXT(report_date+1,"yyyy-mm-dd"))</f>
        <v>#N/A Connection</v>
      </c>
      <c r="J154" t="str" cm="1">
        <f t="array" aca="1" ref="J154" ca="1">_xll.BDP($B154,"PREV_BUS_TRR_YTD","EQY_FUND_CRNCY=ZAR","SETTLE_DT"&amp;TEXT(report_date+1,"yyyy-mm-dd"))</f>
        <v>#N/A Connection</v>
      </c>
      <c r="K154" t="str" cm="1">
        <f t="array" aca="1" ref="K154" ca="1">_xll.BDP($B154,"PREV_BUS_TRR_1YR","EQY_FUND_CRNCY=ZAR","SETTLE_DT"&amp;TEXT(report_date+1,"yyyy-mm-dd"))</f>
        <v>#N/A Connection</v>
      </c>
      <c r="L154" t="str" cm="1">
        <f t="array" aca="1" ref="L154" ca="1">_xll.BDP($B154,"FUND_AVG_MKT_CAP","EQY_FUND_CRNCY=ZAR","SETTLE_DT"&amp;TEXT(report_date+1,"yyyy-mm-dd"))</f>
        <v>#N/A Connection</v>
      </c>
      <c r="M154" t="str">
        <f t="shared" ca="1" si="5"/>
        <v/>
      </c>
    </row>
    <row r="155" spans="1:13" x14ac:dyDescent="0.35">
      <c r="A155" t="s">
        <v>3</v>
      </c>
      <c r="B155" t="s">
        <v>4</v>
      </c>
      <c r="C155" t="s">
        <v>5</v>
      </c>
      <c r="D155" t="s">
        <v>6</v>
      </c>
      <c r="E155" t="str" cm="1">
        <f t="array" aca="1" ref="E155" ca="1">_xll.BDP($B155, "BDVD_PROJ_12M_YLD", "SETTLE_DT"&amp;TEXT(report_date + 1,"yyyy-mm-dd"))</f>
        <v>#N/A Connection</v>
      </c>
      <c r="F155" t="str" cm="1">
        <f t="array" aca="1" ref="F155" ca="1">_xll.BDP($B155,"BEST_PE_NXT_YR","SETTLE_DT"&amp;TEXT(report_date+1,"yyyy-mm-dd"))</f>
        <v>#N/A Connection</v>
      </c>
      <c r="H155" t="str" cm="1">
        <f t="array" aca="1" ref="H155" ca="1">_xll.BDP($B155,"ADJUSTED_PREV_LAST_PRICE","EQY_FUND_CRNCY=ZAR","SETTLE_DT"&amp;TEXT(report_date+1,"yyyy-mm-dd"))</f>
        <v>#N/A Connection</v>
      </c>
      <c r="I155" t="str" cm="1">
        <f t="array" aca="1" ref="I155" ca="1">_xll.BDP($B155,"PREV_BUS_TRR_MTD","EQY_FUND_CRNCY=ZAR","SETTLE_DT"&amp;TEXT(report_date+1,"yyyy-mm-dd"))</f>
        <v>#N/A Connection</v>
      </c>
      <c r="J155" t="str" cm="1">
        <f t="array" aca="1" ref="J155" ca="1">_xll.BDP($B155,"PREV_BUS_TRR_YTD","EQY_FUND_CRNCY=ZAR","SETTLE_DT"&amp;TEXT(report_date+1,"yyyy-mm-dd"))</f>
        <v>#N/A Connection</v>
      </c>
      <c r="K155" t="str" cm="1">
        <f t="array" aca="1" ref="K155" ca="1">_xll.BDP($B155,"PREV_BUS_TRR_1YR","EQY_FUND_CRNCY=ZAR","SETTLE_DT"&amp;TEXT(report_date+1,"yyyy-mm-dd"))</f>
        <v>#N/A Connection</v>
      </c>
      <c r="L155" t="str" cm="1">
        <f t="array" aca="1" ref="L155" ca="1">_xll.BDP($B155,"CUR_MKT_CAP","EQY_FUND_CRNCY=ZAR","SETTLE_DT"&amp;TEXT(report_date+1,"yyyy-mm-dd"))</f>
        <v>#N/A Connection</v>
      </c>
      <c r="M155">
        <v>10</v>
      </c>
    </row>
  </sheetData>
  <sortState xmlns:xlrd2="http://schemas.microsoft.com/office/spreadsheetml/2017/richdata2" ref="A2:G132">
    <sortCondition ref="D2:D13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021A-C542-49E2-BBCD-22BBC4DD1626}">
  <dimension ref="A1:O168"/>
  <sheetViews>
    <sheetView topLeftCell="A13" workbookViewId="0">
      <selection activeCell="B15" sqref="B15"/>
    </sheetView>
  </sheetViews>
  <sheetFormatPr defaultRowHeight="14.5" x14ac:dyDescent="0.35"/>
  <cols>
    <col min="1" max="1" width="12.81640625" bestFit="1" customWidth="1"/>
    <col min="2" max="2" width="16.54296875" bestFit="1" customWidth="1"/>
    <col min="3" max="3" width="34.81640625" bestFit="1" customWidth="1"/>
    <col min="4" max="4" width="20" bestFit="1" customWidth="1"/>
    <col min="5" max="5" width="21" bestFit="1" customWidth="1"/>
    <col min="6" max="6" width="19.453125" customWidth="1"/>
    <col min="7" max="7" width="17.1796875" bestFit="1" customWidth="1"/>
    <col min="8" max="8" width="20" bestFit="1" customWidth="1"/>
    <col min="9" max="9" width="9.54296875" bestFit="1" customWidth="1"/>
    <col min="10" max="10" width="12" bestFit="1" customWidth="1"/>
    <col min="11" max="11" width="11.26953125" bestFit="1" customWidth="1"/>
  </cols>
  <sheetData>
    <row r="1" spans="1:15" x14ac:dyDescent="0.35">
      <c r="A1" s="6" t="s">
        <v>0</v>
      </c>
      <c r="B1" s="1" t="s">
        <v>1</v>
      </c>
      <c r="C1" s="6" t="s">
        <v>900</v>
      </c>
      <c r="D1" s="6" t="s">
        <v>842</v>
      </c>
      <c r="E1" s="6" t="s">
        <v>2</v>
      </c>
      <c r="F1" s="1" t="s">
        <v>824</v>
      </c>
      <c r="G1" s="1" t="s">
        <v>825</v>
      </c>
      <c r="H1" s="1" t="s">
        <v>835</v>
      </c>
      <c r="I1" s="1" t="s">
        <v>834</v>
      </c>
      <c r="J1" s="1" t="s">
        <v>840</v>
      </c>
      <c r="K1" s="1" t="s">
        <v>841</v>
      </c>
    </row>
    <row r="2" spans="1:15" x14ac:dyDescent="0.35">
      <c r="A2" t="s">
        <v>47</v>
      </c>
      <c r="B2" t="s">
        <v>935</v>
      </c>
      <c r="C2" t="s">
        <v>48</v>
      </c>
      <c r="F2" s="16">
        <v>4.1597928551156294</v>
      </c>
      <c r="H2">
        <v>4.1961000000000004</v>
      </c>
    </row>
    <row r="3" spans="1:15" x14ac:dyDescent="0.35">
      <c r="A3" t="s">
        <v>49</v>
      </c>
      <c r="B3" t="s">
        <v>936</v>
      </c>
      <c r="C3" t="s">
        <v>50</v>
      </c>
      <c r="F3" s="16">
        <v>4.1828214682190445</v>
      </c>
      <c r="H3">
        <v>4.1961000000000004</v>
      </c>
    </row>
    <row r="4" spans="1:15" x14ac:dyDescent="0.35">
      <c r="A4" t="s">
        <v>10</v>
      </c>
      <c r="B4" t="s">
        <v>934</v>
      </c>
      <c r="C4" t="s">
        <v>11</v>
      </c>
      <c r="F4" s="16">
        <v>4.3726934783169913</v>
      </c>
      <c r="H4">
        <v>4.1961000000000004</v>
      </c>
    </row>
    <row r="7" spans="1:15" x14ac:dyDescent="0.35">
      <c r="A7" t="s">
        <v>313</v>
      </c>
      <c r="B7" t="s">
        <v>314</v>
      </c>
      <c r="C7" t="s">
        <v>315</v>
      </c>
      <c r="D7" s="7">
        <v>46807</v>
      </c>
      <c r="E7" t="s">
        <v>268</v>
      </c>
      <c r="F7" s="16">
        <v>8.8491</v>
      </c>
      <c r="G7" s="16">
        <v>2.8775246008802422</v>
      </c>
      <c r="H7" t="s">
        <v>938</v>
      </c>
      <c r="O7" t="e">
        <v>#REF!</v>
      </c>
    </row>
    <row r="8" spans="1:15" x14ac:dyDescent="0.35">
      <c r="A8" t="s">
        <v>316</v>
      </c>
      <c r="B8" t="s">
        <v>317</v>
      </c>
      <c r="C8" t="s">
        <v>318</v>
      </c>
      <c r="D8" s="7">
        <v>46702</v>
      </c>
      <c r="E8" t="s">
        <v>268</v>
      </c>
      <c r="F8" s="16">
        <v>8.8048900000000003</v>
      </c>
      <c r="G8" s="16">
        <v>2.7066480929949139</v>
      </c>
      <c r="H8" t="s">
        <v>938</v>
      </c>
    </row>
    <row r="9" spans="1:15" x14ac:dyDescent="0.35">
      <c r="A9" t="s">
        <v>290</v>
      </c>
      <c r="B9" t="s">
        <v>291</v>
      </c>
      <c r="C9" t="s">
        <v>292</v>
      </c>
      <c r="D9" s="7">
        <v>48837</v>
      </c>
      <c r="E9" t="s">
        <v>268</v>
      </c>
      <c r="F9" s="16">
        <v>11.556710000000001</v>
      </c>
      <c r="G9" s="16">
        <v>5.8586714445964239</v>
      </c>
      <c r="H9" t="s">
        <v>938</v>
      </c>
    </row>
    <row r="10" spans="1:15" x14ac:dyDescent="0.35">
      <c r="A10" t="s">
        <v>310</v>
      </c>
      <c r="B10" t="s">
        <v>311</v>
      </c>
      <c r="C10" t="s">
        <v>312</v>
      </c>
      <c r="D10" s="7">
        <v>46615</v>
      </c>
      <c r="E10" t="s">
        <v>268</v>
      </c>
      <c r="F10" s="16">
        <v>9.9657199999999992</v>
      </c>
      <c r="G10" s="16">
        <v>2.5033109682193069</v>
      </c>
      <c r="H10" t="s">
        <v>938</v>
      </c>
    </row>
    <row r="11" spans="1:15" x14ac:dyDescent="0.35">
      <c r="A11" t="s">
        <v>306</v>
      </c>
      <c r="B11" t="s">
        <v>307</v>
      </c>
      <c r="C11" t="s">
        <v>308</v>
      </c>
      <c r="D11" s="7">
        <v>46888</v>
      </c>
      <c r="E11" t="s">
        <v>268</v>
      </c>
      <c r="F11" s="16">
        <v>10.286250000000001</v>
      </c>
      <c r="G11" s="16">
        <v>3.0216665783445231</v>
      </c>
      <c r="H11" t="s">
        <v>938</v>
      </c>
    </row>
    <row r="12" spans="1:15" x14ac:dyDescent="0.35">
      <c r="A12" t="s">
        <v>309</v>
      </c>
      <c r="C12" t="s">
        <v>308</v>
      </c>
      <c r="D12" s="7">
        <v>46889</v>
      </c>
      <c r="E12" t="s">
        <v>268</v>
      </c>
      <c r="F12" s="16"/>
      <c r="G12" s="16"/>
    </row>
    <row r="13" spans="1:15" x14ac:dyDescent="0.35">
      <c r="A13" t="s">
        <v>901</v>
      </c>
      <c r="C13" t="s">
        <v>902</v>
      </c>
      <c r="D13" s="7">
        <v>44720</v>
      </c>
      <c r="E13" t="s">
        <v>268</v>
      </c>
      <c r="F13" s="16"/>
      <c r="G13" s="16" t="s">
        <v>968</v>
      </c>
    </row>
    <row r="14" spans="1:15" x14ac:dyDescent="0.35">
      <c r="A14" t="s">
        <v>398</v>
      </c>
      <c r="C14" t="s">
        <v>902</v>
      </c>
      <c r="D14" s="7">
        <v>45078</v>
      </c>
      <c r="E14" t="s">
        <v>268</v>
      </c>
      <c r="F14" s="16"/>
      <c r="G14" s="16"/>
    </row>
    <row r="15" spans="1:15" x14ac:dyDescent="0.35">
      <c r="A15" t="s">
        <v>337</v>
      </c>
      <c r="B15" t="s">
        <v>969</v>
      </c>
      <c r="C15" t="s">
        <v>338</v>
      </c>
      <c r="D15" s="7">
        <v>45473</v>
      </c>
      <c r="E15" t="s">
        <v>268</v>
      </c>
      <c r="F15" s="16" t="s">
        <v>938</v>
      </c>
      <c r="G15" s="16" t="s">
        <v>938</v>
      </c>
      <c r="H15" t="s">
        <v>939</v>
      </c>
    </row>
    <row r="16" spans="1:15" x14ac:dyDescent="0.35">
      <c r="A16" t="s">
        <v>339</v>
      </c>
      <c r="B16" t="s">
        <v>340</v>
      </c>
      <c r="C16" t="s">
        <v>341</v>
      </c>
      <c r="D16" s="7">
        <v>45575</v>
      </c>
      <c r="E16" t="s">
        <v>268</v>
      </c>
      <c r="F16" s="16">
        <v>9.9602199999999996</v>
      </c>
      <c r="G16" s="16">
        <v>0.20924791239785914</v>
      </c>
      <c r="H16" t="s">
        <v>938</v>
      </c>
    </row>
    <row r="17" spans="1:8" x14ac:dyDescent="0.35">
      <c r="A17" t="s">
        <v>303</v>
      </c>
      <c r="B17" t="s">
        <v>304</v>
      </c>
      <c r="C17" t="s">
        <v>305</v>
      </c>
      <c r="D17" s="7">
        <v>46589</v>
      </c>
      <c r="E17" t="s">
        <v>268</v>
      </c>
      <c r="F17" s="16">
        <v>9.2952300000000001</v>
      </c>
      <c r="G17" s="16">
        <v>2.5272819555615538</v>
      </c>
      <c r="H17" t="s">
        <v>938</v>
      </c>
    </row>
    <row r="18" spans="1:8" x14ac:dyDescent="0.35">
      <c r="A18" t="s">
        <v>328</v>
      </c>
      <c r="B18" t="s">
        <v>329</v>
      </c>
      <c r="C18" t="s">
        <v>330</v>
      </c>
      <c r="D18" s="7">
        <v>45914</v>
      </c>
      <c r="E18" t="s">
        <v>268</v>
      </c>
      <c r="F18" s="16">
        <v>8.67</v>
      </c>
      <c r="G18" s="16">
        <v>0.97715744247454062</v>
      </c>
      <c r="H18">
        <v>15</v>
      </c>
    </row>
    <row r="19" spans="1:8" x14ac:dyDescent="0.35">
      <c r="A19" t="s">
        <v>357</v>
      </c>
      <c r="B19" t="s">
        <v>358</v>
      </c>
      <c r="C19" t="s">
        <v>359</v>
      </c>
      <c r="D19" s="7">
        <v>54116</v>
      </c>
      <c r="E19" t="s">
        <v>268</v>
      </c>
      <c r="F19" s="16">
        <v>11.494999999999999</v>
      </c>
      <c r="G19" s="16">
        <v>8.0274731860017319</v>
      </c>
      <c r="H19" t="s">
        <v>938</v>
      </c>
    </row>
    <row r="20" spans="1:8" x14ac:dyDescent="0.35">
      <c r="A20" t="s">
        <v>345</v>
      </c>
      <c r="B20" t="s">
        <v>346</v>
      </c>
      <c r="C20" t="s">
        <v>347</v>
      </c>
      <c r="D20" s="7">
        <v>55974</v>
      </c>
      <c r="E20" t="s">
        <v>268</v>
      </c>
      <c r="F20" s="16">
        <v>11.455</v>
      </c>
      <c r="G20" s="16">
        <v>8.0551110864078499</v>
      </c>
      <c r="H20" t="s">
        <v>938</v>
      </c>
    </row>
    <row r="21" spans="1:8" x14ac:dyDescent="0.35">
      <c r="A21" t="s">
        <v>282</v>
      </c>
      <c r="B21" t="s">
        <v>283</v>
      </c>
      <c r="C21" t="s">
        <v>284</v>
      </c>
      <c r="D21" s="7">
        <v>49368</v>
      </c>
      <c r="E21" t="s">
        <v>268</v>
      </c>
      <c r="F21" s="16">
        <v>11</v>
      </c>
      <c r="G21" s="16">
        <v>6.1947919972792169</v>
      </c>
      <c r="H21" t="s">
        <v>938</v>
      </c>
    </row>
    <row r="22" spans="1:8" x14ac:dyDescent="0.35">
      <c r="A22" t="s">
        <v>301</v>
      </c>
      <c r="B22" t="s">
        <v>302</v>
      </c>
      <c r="C22" t="s">
        <v>165</v>
      </c>
      <c r="D22" s="7">
        <v>47514</v>
      </c>
      <c r="E22" t="s">
        <v>268</v>
      </c>
      <c r="F22" s="16">
        <v>9.6199999999999992</v>
      </c>
      <c r="G22" s="16">
        <v>4.3276354545606415</v>
      </c>
      <c r="H22" t="s">
        <v>938</v>
      </c>
    </row>
    <row r="23" spans="1:8" x14ac:dyDescent="0.35">
      <c r="A23" t="s">
        <v>287</v>
      </c>
      <c r="B23" t="s">
        <v>288</v>
      </c>
      <c r="C23" t="s">
        <v>289</v>
      </c>
      <c r="D23" s="7">
        <v>47907</v>
      </c>
      <c r="E23" t="s">
        <v>268</v>
      </c>
      <c r="F23" s="16">
        <v>10.039999999999999</v>
      </c>
      <c r="G23" s="16">
        <v>4.8751904246466768</v>
      </c>
      <c r="H23" t="s">
        <v>938</v>
      </c>
    </row>
    <row r="24" spans="1:8" x14ac:dyDescent="0.35">
      <c r="A24" t="s">
        <v>285</v>
      </c>
      <c r="B24" t="s">
        <v>286</v>
      </c>
      <c r="C24" t="s">
        <v>105</v>
      </c>
      <c r="D24" s="7">
        <v>48304</v>
      </c>
      <c r="E24" t="s">
        <v>268</v>
      </c>
      <c r="F24" s="16">
        <v>10.355</v>
      </c>
      <c r="G24" s="16">
        <v>5.2842565609599834</v>
      </c>
      <c r="H24" t="s">
        <v>938</v>
      </c>
    </row>
    <row r="25" spans="1:8" x14ac:dyDescent="0.35">
      <c r="A25" t="s">
        <v>354</v>
      </c>
      <c r="B25" t="s">
        <v>355</v>
      </c>
      <c r="C25" t="s">
        <v>356</v>
      </c>
      <c r="D25" s="7">
        <v>52627</v>
      </c>
      <c r="E25" t="s">
        <v>268</v>
      </c>
      <c r="F25" s="16">
        <v>11.58</v>
      </c>
      <c r="G25" s="16">
        <v>8.0539083723626756</v>
      </c>
      <c r="H25" t="s">
        <v>938</v>
      </c>
    </row>
    <row r="26" spans="1:8" x14ac:dyDescent="0.35">
      <c r="A26" t="s">
        <v>360</v>
      </c>
      <c r="B26" t="s">
        <v>361</v>
      </c>
      <c r="C26" t="s">
        <v>362</v>
      </c>
      <c r="D26" s="7">
        <v>51560</v>
      </c>
      <c r="E26" t="s">
        <v>268</v>
      </c>
      <c r="F26" s="16">
        <v>11.4</v>
      </c>
      <c r="G26" s="16">
        <v>7.9408560679310263</v>
      </c>
      <c r="H26" t="s">
        <v>938</v>
      </c>
    </row>
    <row r="27" spans="1:8" x14ac:dyDescent="0.35">
      <c r="A27" t="s">
        <v>325</v>
      </c>
      <c r="B27" t="s">
        <v>326</v>
      </c>
      <c r="C27" t="s">
        <v>327</v>
      </c>
      <c r="D27" s="7">
        <v>46377</v>
      </c>
      <c r="E27" t="s">
        <v>268</v>
      </c>
      <c r="F27" s="16">
        <v>8.52</v>
      </c>
      <c r="G27" s="16">
        <v>2.0895246689200633</v>
      </c>
      <c r="H27" t="s">
        <v>938</v>
      </c>
    </row>
    <row r="28" spans="1:8" x14ac:dyDescent="0.35">
      <c r="A28" t="s">
        <v>348</v>
      </c>
      <c r="B28" t="s">
        <v>349</v>
      </c>
      <c r="C28" t="s">
        <v>350</v>
      </c>
      <c r="D28" s="7">
        <v>51166</v>
      </c>
      <c r="E28" t="s">
        <v>268</v>
      </c>
      <c r="F28" s="16">
        <v>11.54</v>
      </c>
      <c r="G28" s="16">
        <v>7.5078948615858856</v>
      </c>
      <c r="H28" t="s">
        <v>938</v>
      </c>
    </row>
    <row r="29" spans="1:8" x14ac:dyDescent="0.35">
      <c r="A29" t="s">
        <v>351</v>
      </c>
      <c r="B29" t="s">
        <v>352</v>
      </c>
      <c r="C29" t="s">
        <v>353</v>
      </c>
      <c r="D29" s="7">
        <v>50071</v>
      </c>
      <c r="E29" t="s">
        <v>268</v>
      </c>
      <c r="F29" s="16">
        <v>11.35</v>
      </c>
      <c r="G29" s="16">
        <v>7.0146081579367188</v>
      </c>
      <c r="H29" t="s">
        <v>938</v>
      </c>
    </row>
    <row r="30" spans="1:8" x14ac:dyDescent="0.35">
      <c r="A30" t="s">
        <v>272</v>
      </c>
      <c r="B30" t="s">
        <v>273</v>
      </c>
      <c r="C30" t="s">
        <v>274</v>
      </c>
      <c r="D30" s="7">
        <v>49521</v>
      </c>
      <c r="E30" t="s">
        <v>268</v>
      </c>
      <c r="F30" s="16">
        <v>11.797599999999999</v>
      </c>
      <c r="G30" s="16">
        <v>6.4045292034823476</v>
      </c>
      <c r="H30" t="s">
        <v>938</v>
      </c>
    </row>
    <row r="31" spans="1:8" x14ac:dyDescent="0.35">
      <c r="A31" t="s">
        <v>296</v>
      </c>
      <c r="B31" t="s">
        <v>297</v>
      </c>
      <c r="C31" t="s">
        <v>298</v>
      </c>
      <c r="D31" s="7">
        <v>47087</v>
      </c>
      <c r="E31" t="s">
        <v>268</v>
      </c>
      <c r="F31" s="16">
        <v>10.54832</v>
      </c>
      <c r="G31" s="16">
        <v>3.2976425616019229</v>
      </c>
      <c r="H31" t="s">
        <v>938</v>
      </c>
    </row>
    <row r="32" spans="1:8" x14ac:dyDescent="0.35">
      <c r="A32" t="s">
        <v>269</v>
      </c>
      <c r="B32" t="s">
        <v>270</v>
      </c>
      <c r="C32" t="s">
        <v>271</v>
      </c>
      <c r="D32" s="7">
        <v>49156</v>
      </c>
      <c r="E32" t="s">
        <v>268</v>
      </c>
      <c r="F32" s="16">
        <v>11.81485</v>
      </c>
      <c r="G32" s="16">
        <v>6.0927284284720242</v>
      </c>
      <c r="H32" t="s">
        <v>938</v>
      </c>
    </row>
    <row r="33" spans="1:8" x14ac:dyDescent="0.35">
      <c r="A33" t="s">
        <v>334</v>
      </c>
      <c r="B33" t="s">
        <v>335</v>
      </c>
      <c r="C33" t="s">
        <v>336</v>
      </c>
      <c r="D33" s="7">
        <v>45554</v>
      </c>
      <c r="E33" t="s">
        <v>268</v>
      </c>
      <c r="F33" s="16">
        <v>6.0568499999999998</v>
      </c>
      <c r="G33" s="16">
        <v>0.15471682907022111</v>
      </c>
      <c r="H33" t="s">
        <v>938</v>
      </c>
    </row>
    <row r="34" spans="1:8" x14ac:dyDescent="0.35">
      <c r="A34" t="s">
        <v>322</v>
      </c>
      <c r="B34" t="s">
        <v>323</v>
      </c>
      <c r="C34" t="s">
        <v>324</v>
      </c>
      <c r="D34" s="7">
        <v>46377</v>
      </c>
      <c r="E34" t="s">
        <v>268</v>
      </c>
      <c r="F34" s="16">
        <v>8.5674700000000001</v>
      </c>
      <c r="G34" s="16">
        <v>2.0887337590117725</v>
      </c>
      <c r="H34" t="s">
        <v>938</v>
      </c>
    </row>
    <row r="35" spans="1:8" x14ac:dyDescent="0.35">
      <c r="A35" t="s">
        <v>77</v>
      </c>
      <c r="B35" t="s">
        <v>78</v>
      </c>
      <c r="C35" t="s">
        <v>79</v>
      </c>
      <c r="E35" t="s">
        <v>268</v>
      </c>
      <c r="F35" s="16">
        <v>1.3432409259788512E-3</v>
      </c>
      <c r="G35" s="16" t="s">
        <v>938</v>
      </c>
      <c r="H35" t="s">
        <v>939</v>
      </c>
    </row>
    <row r="36" spans="1:8" x14ac:dyDescent="0.35">
      <c r="A36" t="s">
        <v>319</v>
      </c>
      <c r="B36" t="s">
        <v>320</v>
      </c>
      <c r="C36" t="s">
        <v>321</v>
      </c>
      <c r="D36" s="7">
        <v>45888</v>
      </c>
      <c r="E36" t="s">
        <v>268</v>
      </c>
      <c r="F36" s="16">
        <v>9.923</v>
      </c>
      <c r="G36" s="16">
        <v>0.91148463093622267</v>
      </c>
      <c r="H36" t="s">
        <v>938</v>
      </c>
    </row>
    <row r="37" spans="1:8" x14ac:dyDescent="0.35">
      <c r="A37" t="s">
        <v>342</v>
      </c>
      <c r="B37" t="s">
        <v>343</v>
      </c>
      <c r="C37" t="s">
        <v>344</v>
      </c>
      <c r="D37" s="7">
        <v>51418</v>
      </c>
      <c r="E37" t="s">
        <v>268</v>
      </c>
      <c r="F37" s="16">
        <v>12.538040000000001</v>
      </c>
      <c r="G37" s="16">
        <v>6.8194045366319971</v>
      </c>
      <c r="H37" t="s">
        <v>938</v>
      </c>
    </row>
    <row r="38" spans="1:8" x14ac:dyDescent="0.35">
      <c r="A38" t="s">
        <v>293</v>
      </c>
      <c r="B38" t="s">
        <v>294</v>
      </c>
      <c r="C38" t="s">
        <v>295</v>
      </c>
      <c r="D38" s="7">
        <v>47765</v>
      </c>
      <c r="E38" t="s">
        <v>268</v>
      </c>
      <c r="F38" s="16">
        <v>11.32269</v>
      </c>
      <c r="G38" s="16">
        <v>4.3014810419291853</v>
      </c>
      <c r="H38" t="s">
        <v>938</v>
      </c>
    </row>
    <row r="39" spans="1:8" x14ac:dyDescent="0.35">
      <c r="D39" s="7"/>
    </row>
    <row r="40" spans="1:8" x14ac:dyDescent="0.35">
      <c r="D40" s="7"/>
    </row>
    <row r="41" spans="1:8" x14ac:dyDescent="0.35">
      <c r="D41" s="7"/>
    </row>
    <row r="42" spans="1:8" x14ac:dyDescent="0.35">
      <c r="D42" s="7"/>
    </row>
    <row r="43" spans="1:8" x14ac:dyDescent="0.35">
      <c r="D43" s="7"/>
    </row>
    <row r="44" spans="1:8" x14ac:dyDescent="0.35">
      <c r="A44" t="s">
        <v>265</v>
      </c>
      <c r="B44" t="s">
        <v>266</v>
      </c>
      <c r="C44" t="s">
        <v>267</v>
      </c>
      <c r="D44" s="7">
        <v>45629</v>
      </c>
      <c r="E44" t="s">
        <v>62</v>
      </c>
      <c r="F44">
        <v>8.9210429344911262</v>
      </c>
      <c r="G44">
        <v>0.12713230991864199</v>
      </c>
      <c r="H44" t="s">
        <v>938</v>
      </c>
    </row>
    <row r="45" spans="1:8" x14ac:dyDescent="0.35">
      <c r="A45" t="s">
        <v>262</v>
      </c>
      <c r="B45" t="s">
        <v>263</v>
      </c>
      <c r="C45" t="s">
        <v>264</v>
      </c>
      <c r="D45" s="7">
        <v>45615</v>
      </c>
      <c r="E45" t="s">
        <v>62</v>
      </c>
      <c r="F45">
        <v>3.9462813016152367</v>
      </c>
      <c r="G45" t="s">
        <v>938</v>
      </c>
      <c r="H45">
        <v>95</v>
      </c>
    </row>
    <row r="46" spans="1:8" x14ac:dyDescent="0.35">
      <c r="A46" t="s">
        <v>233</v>
      </c>
      <c r="B46" t="s">
        <v>234</v>
      </c>
      <c r="C46" t="s">
        <v>235</v>
      </c>
      <c r="D46" s="7">
        <v>46371</v>
      </c>
      <c r="E46" t="s">
        <v>62</v>
      </c>
      <c r="F46">
        <v>9.5603489614339221</v>
      </c>
      <c r="G46">
        <v>0.16498762683507001</v>
      </c>
      <c r="H46" t="s">
        <v>938</v>
      </c>
    </row>
    <row r="47" spans="1:8" x14ac:dyDescent="0.35">
      <c r="A47" t="s">
        <v>230</v>
      </c>
      <c r="B47" t="s">
        <v>231</v>
      </c>
      <c r="C47" t="s">
        <v>232</v>
      </c>
      <c r="D47" s="7">
        <v>45608</v>
      </c>
      <c r="E47" t="s">
        <v>62</v>
      </c>
      <c r="F47">
        <v>9.0065037460789767</v>
      </c>
      <c r="G47">
        <v>6.6309588890821003E-2</v>
      </c>
      <c r="H47" t="s">
        <v>938</v>
      </c>
    </row>
    <row r="48" spans="1:8" x14ac:dyDescent="0.35">
      <c r="A48" t="s">
        <v>117</v>
      </c>
      <c r="B48" t="s">
        <v>118</v>
      </c>
      <c r="C48" t="s">
        <v>119</v>
      </c>
      <c r="D48" s="7">
        <v>48838</v>
      </c>
      <c r="E48" t="s">
        <v>62</v>
      </c>
      <c r="F48" t="s">
        <v>938</v>
      </c>
      <c r="G48" t="s">
        <v>939</v>
      </c>
      <c r="H48" t="s">
        <v>938</v>
      </c>
    </row>
    <row r="49" spans="1:8" x14ac:dyDescent="0.35">
      <c r="A49" t="s">
        <v>120</v>
      </c>
      <c r="B49" t="s">
        <v>121</v>
      </c>
      <c r="C49" t="s">
        <v>119</v>
      </c>
      <c r="D49" s="7">
        <v>48838</v>
      </c>
      <c r="E49" t="s">
        <v>62</v>
      </c>
      <c r="F49" t="s">
        <v>938</v>
      </c>
      <c r="G49" t="s">
        <v>939</v>
      </c>
      <c r="H49" t="s">
        <v>938</v>
      </c>
    </row>
    <row r="50" spans="1:8" x14ac:dyDescent="0.35">
      <c r="A50" t="s">
        <v>259</v>
      </c>
      <c r="B50" t="s">
        <v>260</v>
      </c>
      <c r="C50" t="s">
        <v>261</v>
      </c>
      <c r="D50" s="7">
        <v>45554</v>
      </c>
      <c r="E50" t="s">
        <v>62</v>
      </c>
      <c r="F50">
        <v>2.3118305479999988</v>
      </c>
      <c r="G50" t="s">
        <v>938</v>
      </c>
      <c r="H50">
        <v>140</v>
      </c>
    </row>
    <row r="51" spans="1:8" x14ac:dyDescent="0.35">
      <c r="A51" t="s">
        <v>903</v>
      </c>
      <c r="C51" t="s">
        <v>904</v>
      </c>
      <c r="D51" s="7">
        <v>47281</v>
      </c>
      <c r="E51" t="s">
        <v>62</v>
      </c>
    </row>
    <row r="52" spans="1:8" x14ac:dyDescent="0.35">
      <c r="A52" t="s">
        <v>174</v>
      </c>
      <c r="B52" t="s">
        <v>175</v>
      </c>
      <c r="C52" t="s">
        <v>176</v>
      </c>
      <c r="D52" s="7">
        <v>47070</v>
      </c>
      <c r="E52" t="s">
        <v>62</v>
      </c>
      <c r="F52">
        <v>10.5836183223</v>
      </c>
      <c r="G52" t="s">
        <v>938</v>
      </c>
      <c r="H52">
        <v>290</v>
      </c>
    </row>
    <row r="53" spans="1:8" x14ac:dyDescent="0.35">
      <c r="A53" t="s">
        <v>331</v>
      </c>
      <c r="B53" t="s">
        <v>332</v>
      </c>
      <c r="C53" t="s">
        <v>333</v>
      </c>
      <c r="D53" s="7">
        <v>45725</v>
      </c>
      <c r="E53" t="s">
        <v>62</v>
      </c>
      <c r="F53">
        <v>9.1237758777583515</v>
      </c>
      <c r="G53">
        <v>0.143000688356762</v>
      </c>
      <c r="H53" t="s">
        <v>938</v>
      </c>
    </row>
    <row r="54" spans="1:8" x14ac:dyDescent="0.35">
      <c r="A54" t="s">
        <v>256</v>
      </c>
      <c r="B54" t="s">
        <v>257</v>
      </c>
      <c r="C54" t="s">
        <v>258</v>
      </c>
      <c r="D54" s="7">
        <v>45516</v>
      </c>
      <c r="E54" t="s">
        <v>62</v>
      </c>
      <c r="F54">
        <v>-32.783179746652337</v>
      </c>
      <c r="G54" t="s">
        <v>938</v>
      </c>
      <c r="H54">
        <v>187</v>
      </c>
    </row>
    <row r="55" spans="1:8" x14ac:dyDescent="0.35">
      <c r="A55" t="s">
        <v>253</v>
      </c>
      <c r="B55" t="s">
        <v>254</v>
      </c>
      <c r="C55" t="s">
        <v>255</v>
      </c>
      <c r="D55" s="7">
        <v>45501</v>
      </c>
      <c r="E55" t="s">
        <v>62</v>
      </c>
      <c r="F55">
        <v>190.16672150926752</v>
      </c>
      <c r="G55">
        <v>2.4945983442275999E-2</v>
      </c>
      <c r="H55" t="s">
        <v>938</v>
      </c>
    </row>
    <row r="56" spans="1:8" x14ac:dyDescent="0.35">
      <c r="A56" t="s">
        <v>251</v>
      </c>
      <c r="C56" t="s">
        <v>252</v>
      </c>
      <c r="D56" s="7">
        <v>44973</v>
      </c>
      <c r="E56" t="s">
        <v>62</v>
      </c>
    </row>
    <row r="57" spans="1:8" x14ac:dyDescent="0.35">
      <c r="A57" t="s">
        <v>249</v>
      </c>
      <c r="C57" t="s">
        <v>250</v>
      </c>
      <c r="D57" s="7">
        <v>45008</v>
      </c>
      <c r="E57" t="s">
        <v>62</v>
      </c>
    </row>
    <row r="58" spans="1:8" x14ac:dyDescent="0.35">
      <c r="A58" t="s">
        <v>247</v>
      </c>
      <c r="C58" t="s">
        <v>905</v>
      </c>
      <c r="D58" s="7">
        <v>44809</v>
      </c>
      <c r="E58" t="s">
        <v>62</v>
      </c>
    </row>
    <row r="59" spans="1:8" x14ac:dyDescent="0.35">
      <c r="A59" t="s">
        <v>397</v>
      </c>
      <c r="C59" t="s">
        <v>906</v>
      </c>
      <c r="D59" s="7">
        <v>44079</v>
      </c>
      <c r="E59" t="s">
        <v>62</v>
      </c>
    </row>
    <row r="60" spans="1:8" x14ac:dyDescent="0.35">
      <c r="A60" t="s">
        <v>248</v>
      </c>
      <c r="C60" t="s">
        <v>907</v>
      </c>
      <c r="D60" s="7">
        <v>44079</v>
      </c>
      <c r="E60" t="s">
        <v>62</v>
      </c>
    </row>
    <row r="61" spans="1:8" x14ac:dyDescent="0.35">
      <c r="A61" t="s">
        <v>908</v>
      </c>
      <c r="C61" t="s">
        <v>907</v>
      </c>
      <c r="D61" s="7">
        <v>45484</v>
      </c>
      <c r="E61" t="s">
        <v>62</v>
      </c>
    </row>
    <row r="62" spans="1:8" x14ac:dyDescent="0.35">
      <c r="A62" t="s">
        <v>909</v>
      </c>
      <c r="B62" t="s">
        <v>961</v>
      </c>
      <c r="C62" t="s">
        <v>906</v>
      </c>
      <c r="D62" s="7">
        <v>44078</v>
      </c>
      <c r="E62" t="s">
        <v>62</v>
      </c>
    </row>
    <row r="63" spans="1:8" x14ac:dyDescent="0.35">
      <c r="A63" t="s">
        <v>910</v>
      </c>
      <c r="C63" t="s">
        <v>911</v>
      </c>
      <c r="D63" s="7">
        <v>45576</v>
      </c>
      <c r="E63" t="s">
        <v>62</v>
      </c>
    </row>
    <row r="64" spans="1:8" x14ac:dyDescent="0.35">
      <c r="A64" t="s">
        <v>227</v>
      </c>
      <c r="B64" t="s">
        <v>228</v>
      </c>
      <c r="C64" t="s">
        <v>229</v>
      </c>
      <c r="D64" s="7">
        <v>46134</v>
      </c>
      <c r="E64" t="s">
        <v>62</v>
      </c>
      <c r="F64">
        <v>100.02244</v>
      </c>
      <c r="G64" t="s">
        <v>938</v>
      </c>
      <c r="H64" t="s">
        <v>938</v>
      </c>
    </row>
    <row r="65" spans="1:8" x14ac:dyDescent="0.35">
      <c r="A65" t="s">
        <v>224</v>
      </c>
      <c r="B65" t="s">
        <v>225</v>
      </c>
      <c r="C65" t="s">
        <v>226</v>
      </c>
      <c r="D65" s="7">
        <v>46273</v>
      </c>
      <c r="E65" t="s">
        <v>62</v>
      </c>
      <c r="F65">
        <v>10.239713157399999</v>
      </c>
      <c r="G65" t="s">
        <v>938</v>
      </c>
      <c r="H65">
        <v>272</v>
      </c>
    </row>
    <row r="66" spans="1:8" x14ac:dyDescent="0.35">
      <c r="A66" t="s">
        <v>171</v>
      </c>
      <c r="B66" t="s">
        <v>172</v>
      </c>
      <c r="C66" t="s">
        <v>173</v>
      </c>
      <c r="D66" s="7">
        <v>46500</v>
      </c>
      <c r="E66" t="s">
        <v>62</v>
      </c>
      <c r="F66">
        <v>10.9462422789</v>
      </c>
      <c r="G66" t="s">
        <v>938</v>
      </c>
      <c r="H66">
        <v>263</v>
      </c>
    </row>
    <row r="67" spans="1:8" x14ac:dyDescent="0.35">
      <c r="A67" t="s">
        <v>168</v>
      </c>
      <c r="B67" t="s">
        <v>169</v>
      </c>
      <c r="C67" t="s">
        <v>170</v>
      </c>
      <c r="D67" s="7">
        <v>46932</v>
      </c>
      <c r="E67" t="s">
        <v>62</v>
      </c>
      <c r="F67">
        <v>10.8198138435</v>
      </c>
      <c r="G67" t="s">
        <v>938</v>
      </c>
      <c r="H67">
        <v>275</v>
      </c>
    </row>
    <row r="68" spans="1:8" x14ac:dyDescent="0.35">
      <c r="A68" t="s">
        <v>912</v>
      </c>
      <c r="C68" t="s">
        <v>913</v>
      </c>
      <c r="D68" s="7">
        <v>45714</v>
      </c>
      <c r="E68" t="s">
        <v>62</v>
      </c>
    </row>
    <row r="69" spans="1:8" x14ac:dyDescent="0.35">
      <c r="A69" t="s">
        <v>246</v>
      </c>
      <c r="C69" t="s">
        <v>914</v>
      </c>
      <c r="D69" s="7">
        <v>45565</v>
      </c>
      <c r="E69" t="s">
        <v>62</v>
      </c>
    </row>
    <row r="70" spans="1:8" x14ac:dyDescent="0.35">
      <c r="A70" t="s">
        <v>915</v>
      </c>
      <c r="C70" t="s">
        <v>916</v>
      </c>
      <c r="D70" s="7">
        <v>45561</v>
      </c>
      <c r="E70" t="s">
        <v>62</v>
      </c>
    </row>
    <row r="71" spans="1:8" x14ac:dyDescent="0.35">
      <c r="A71" t="s">
        <v>244</v>
      </c>
      <c r="C71" t="s">
        <v>245</v>
      </c>
      <c r="D71" s="7">
        <v>45470</v>
      </c>
      <c r="E71" t="s">
        <v>62</v>
      </c>
    </row>
    <row r="72" spans="1:8" s="13" customFormat="1" x14ac:dyDescent="0.35">
      <c r="A72" s="13" t="s">
        <v>220</v>
      </c>
      <c r="B72" s="13" t="s">
        <v>221</v>
      </c>
      <c r="C72" s="13" t="s">
        <v>213</v>
      </c>
      <c r="D72" s="14">
        <v>46295</v>
      </c>
      <c r="E72" s="13" t="s">
        <v>62</v>
      </c>
      <c r="F72" s="13" t="s">
        <v>938</v>
      </c>
      <c r="G72" s="13" t="s">
        <v>938</v>
      </c>
      <c r="H72" s="13">
        <v>300</v>
      </c>
    </row>
    <row r="73" spans="1:8" x14ac:dyDescent="0.35">
      <c r="A73" t="s">
        <v>159</v>
      </c>
      <c r="B73" t="s">
        <v>962</v>
      </c>
      <c r="C73" t="s">
        <v>160</v>
      </c>
      <c r="D73" s="7">
        <v>46477</v>
      </c>
      <c r="E73" t="s">
        <v>62</v>
      </c>
    </row>
    <row r="74" spans="1:8" x14ac:dyDescent="0.35">
      <c r="A74" t="s">
        <v>211</v>
      </c>
      <c r="B74" t="s">
        <v>212</v>
      </c>
      <c r="C74" t="s">
        <v>213</v>
      </c>
      <c r="D74" s="7">
        <v>46295</v>
      </c>
      <c r="E74" t="s">
        <v>62</v>
      </c>
      <c r="F74">
        <v>100.69426</v>
      </c>
      <c r="G74" t="s">
        <v>938</v>
      </c>
      <c r="H74">
        <v>350</v>
      </c>
    </row>
    <row r="75" spans="1:8" x14ac:dyDescent="0.35">
      <c r="A75" t="s">
        <v>200</v>
      </c>
      <c r="B75" t="s">
        <v>201</v>
      </c>
      <c r="C75" t="s">
        <v>139</v>
      </c>
      <c r="D75" s="7">
        <v>46193</v>
      </c>
      <c r="E75" t="s">
        <v>62</v>
      </c>
      <c r="F75">
        <v>100.53100000000001</v>
      </c>
      <c r="G75" t="s">
        <v>938</v>
      </c>
      <c r="H75" t="s">
        <v>938</v>
      </c>
    </row>
    <row r="76" spans="1:8" x14ac:dyDescent="0.35">
      <c r="A76" t="s">
        <v>137</v>
      </c>
      <c r="B76" t="s">
        <v>138</v>
      </c>
      <c r="C76" t="s">
        <v>139</v>
      </c>
      <c r="D76" s="7">
        <v>46193</v>
      </c>
      <c r="E76" t="s">
        <v>62</v>
      </c>
      <c r="F76">
        <v>100.521</v>
      </c>
      <c r="G76" t="s">
        <v>938</v>
      </c>
      <c r="H76" t="s">
        <v>938</v>
      </c>
    </row>
    <row r="77" spans="1:8" x14ac:dyDescent="0.35">
      <c r="A77" t="s">
        <v>198</v>
      </c>
      <c r="B77" t="s">
        <v>199</v>
      </c>
      <c r="C77" t="s">
        <v>139</v>
      </c>
      <c r="D77" s="7">
        <v>46193</v>
      </c>
      <c r="E77" t="s">
        <v>62</v>
      </c>
      <c r="F77">
        <v>100.524</v>
      </c>
      <c r="G77" t="s">
        <v>938</v>
      </c>
      <c r="H77" t="s">
        <v>938</v>
      </c>
    </row>
    <row r="78" spans="1:8" x14ac:dyDescent="0.35">
      <c r="A78" t="s">
        <v>207</v>
      </c>
      <c r="B78" t="s">
        <v>208</v>
      </c>
      <c r="C78" t="s">
        <v>204</v>
      </c>
      <c r="D78" s="7">
        <v>46011</v>
      </c>
      <c r="E78" t="s">
        <v>62</v>
      </c>
      <c r="F78">
        <v>9.9567728713889689</v>
      </c>
      <c r="G78" t="s">
        <v>938</v>
      </c>
      <c r="H78">
        <v>238</v>
      </c>
    </row>
    <row r="79" spans="1:8" x14ac:dyDescent="0.35">
      <c r="A79" t="s">
        <v>202</v>
      </c>
      <c r="B79" t="s">
        <v>203</v>
      </c>
      <c r="C79" t="s">
        <v>204</v>
      </c>
      <c r="D79" s="7">
        <v>46011</v>
      </c>
      <c r="E79" t="s">
        <v>62</v>
      </c>
      <c r="F79" t="s">
        <v>938</v>
      </c>
      <c r="G79" t="s">
        <v>938</v>
      </c>
      <c r="H79">
        <v>194</v>
      </c>
    </row>
    <row r="80" spans="1:8" x14ac:dyDescent="0.35">
      <c r="A80" t="s">
        <v>209</v>
      </c>
      <c r="B80" t="s">
        <v>210</v>
      </c>
      <c r="C80" t="s">
        <v>917</v>
      </c>
      <c r="D80" s="7">
        <v>45646</v>
      </c>
      <c r="E80" t="s">
        <v>62</v>
      </c>
      <c r="F80">
        <v>7.8362319214776441</v>
      </c>
      <c r="G80" t="s">
        <v>938</v>
      </c>
      <c r="H80">
        <v>180</v>
      </c>
    </row>
    <row r="81" spans="1:8" x14ac:dyDescent="0.35">
      <c r="A81" t="s">
        <v>222</v>
      </c>
      <c r="B81" t="s">
        <v>223</v>
      </c>
      <c r="C81" t="s">
        <v>918</v>
      </c>
      <c r="D81" s="7">
        <v>46265</v>
      </c>
      <c r="E81" t="s">
        <v>62</v>
      </c>
      <c r="F81">
        <v>101.76957</v>
      </c>
      <c r="G81" t="s">
        <v>938</v>
      </c>
      <c r="H81">
        <v>390</v>
      </c>
    </row>
    <row r="82" spans="1:8" x14ac:dyDescent="0.35">
      <c r="A82" t="s">
        <v>214</v>
      </c>
      <c r="B82" t="s">
        <v>215</v>
      </c>
      <c r="C82" t="s">
        <v>216</v>
      </c>
      <c r="D82" s="7">
        <v>45808</v>
      </c>
      <c r="E82" t="s">
        <v>62</v>
      </c>
      <c r="F82">
        <v>101.50637999999999</v>
      </c>
      <c r="G82" t="s">
        <v>938</v>
      </c>
      <c r="H82">
        <v>350</v>
      </c>
    </row>
    <row r="83" spans="1:8" x14ac:dyDescent="0.35">
      <c r="A83" t="s">
        <v>217</v>
      </c>
      <c r="B83" t="s">
        <v>218</v>
      </c>
      <c r="C83" t="s">
        <v>219</v>
      </c>
      <c r="D83" s="7">
        <v>45747</v>
      </c>
      <c r="E83" t="s">
        <v>62</v>
      </c>
      <c r="F83" t="s">
        <v>938</v>
      </c>
      <c r="G83" t="s">
        <v>938</v>
      </c>
      <c r="H83" t="s">
        <v>939</v>
      </c>
    </row>
    <row r="84" spans="1:8" x14ac:dyDescent="0.35">
      <c r="A84" t="s">
        <v>205</v>
      </c>
      <c r="B84" t="s">
        <v>206</v>
      </c>
      <c r="C84" t="s">
        <v>152</v>
      </c>
      <c r="D84" s="7">
        <v>45463</v>
      </c>
      <c r="E84" t="s">
        <v>62</v>
      </c>
      <c r="F84">
        <v>10.845000000000001</v>
      </c>
      <c r="G84" t="s">
        <v>938</v>
      </c>
      <c r="H84">
        <v>252</v>
      </c>
    </row>
    <row r="85" spans="1:8" x14ac:dyDescent="0.35">
      <c r="A85" t="s">
        <v>134</v>
      </c>
      <c r="B85" t="s">
        <v>135</v>
      </c>
      <c r="C85" t="s">
        <v>136</v>
      </c>
      <c r="D85" s="7">
        <v>46234</v>
      </c>
      <c r="E85" t="s">
        <v>62</v>
      </c>
      <c r="F85">
        <v>102.61156</v>
      </c>
      <c r="G85" t="s">
        <v>938</v>
      </c>
      <c r="H85">
        <v>300</v>
      </c>
    </row>
    <row r="86" spans="1:8" x14ac:dyDescent="0.35">
      <c r="A86" t="s">
        <v>153</v>
      </c>
      <c r="B86" t="s">
        <v>963</v>
      </c>
      <c r="C86" t="s">
        <v>154</v>
      </c>
      <c r="D86" s="7">
        <v>46741</v>
      </c>
      <c r="E86" t="s">
        <v>62</v>
      </c>
    </row>
    <row r="87" spans="1:8" x14ac:dyDescent="0.35">
      <c r="A87" t="s">
        <v>163</v>
      </c>
      <c r="B87" t="s">
        <v>164</v>
      </c>
      <c r="C87" t="s">
        <v>165</v>
      </c>
      <c r="D87" s="7">
        <v>46418</v>
      </c>
      <c r="E87" t="s">
        <v>62</v>
      </c>
      <c r="F87">
        <v>102.61163000000001</v>
      </c>
      <c r="G87" t="s">
        <v>938</v>
      </c>
      <c r="H87">
        <v>300</v>
      </c>
    </row>
    <row r="88" spans="1:8" x14ac:dyDescent="0.35">
      <c r="A88" t="s">
        <v>275</v>
      </c>
      <c r="B88" t="s">
        <v>276</v>
      </c>
      <c r="C88" t="s">
        <v>277</v>
      </c>
      <c r="D88" s="7">
        <v>48920</v>
      </c>
      <c r="E88" t="s">
        <v>62</v>
      </c>
      <c r="F88">
        <v>100.91800000000001</v>
      </c>
      <c r="G88" t="s">
        <v>938</v>
      </c>
      <c r="H88" t="s">
        <v>938</v>
      </c>
    </row>
    <row r="89" spans="1:8" x14ac:dyDescent="0.35">
      <c r="A89" t="s">
        <v>106</v>
      </c>
      <c r="B89" t="s">
        <v>107</v>
      </c>
      <c r="C89" t="s">
        <v>105</v>
      </c>
      <c r="D89" s="7">
        <v>48304</v>
      </c>
      <c r="E89" t="s">
        <v>62</v>
      </c>
      <c r="F89">
        <v>100.68761000000001</v>
      </c>
      <c r="G89" t="s">
        <v>938</v>
      </c>
      <c r="H89" t="s">
        <v>938</v>
      </c>
    </row>
    <row r="90" spans="1:8" x14ac:dyDescent="0.35">
      <c r="A90" t="s">
        <v>280</v>
      </c>
      <c r="B90" t="s">
        <v>281</v>
      </c>
      <c r="C90" t="s">
        <v>105</v>
      </c>
      <c r="D90" s="7">
        <v>48304</v>
      </c>
      <c r="E90" t="s">
        <v>62</v>
      </c>
      <c r="F90">
        <v>100.46</v>
      </c>
      <c r="G90" t="s">
        <v>938</v>
      </c>
      <c r="H90" t="s">
        <v>938</v>
      </c>
    </row>
    <row r="91" spans="1:8" x14ac:dyDescent="0.35">
      <c r="A91" t="s">
        <v>111</v>
      </c>
      <c r="B91" t="s">
        <v>112</v>
      </c>
      <c r="C91" t="s">
        <v>105</v>
      </c>
      <c r="D91" s="7">
        <v>48304</v>
      </c>
      <c r="E91" t="s">
        <v>62</v>
      </c>
      <c r="F91">
        <v>10.592666489415238</v>
      </c>
      <c r="G91">
        <v>0.19245428689906099</v>
      </c>
      <c r="H91" t="s">
        <v>938</v>
      </c>
    </row>
    <row r="92" spans="1:8" x14ac:dyDescent="0.35">
      <c r="A92" t="s">
        <v>157</v>
      </c>
      <c r="C92" t="s">
        <v>158</v>
      </c>
      <c r="D92" s="7">
        <v>46630</v>
      </c>
      <c r="E92" t="s">
        <v>62</v>
      </c>
    </row>
    <row r="93" spans="1:8" x14ac:dyDescent="0.35">
      <c r="A93" t="s">
        <v>155</v>
      </c>
      <c r="C93" t="s">
        <v>156</v>
      </c>
      <c r="D93" s="7">
        <v>46660</v>
      </c>
      <c r="E93" t="s">
        <v>62</v>
      </c>
    </row>
    <row r="94" spans="1:8" x14ac:dyDescent="0.35">
      <c r="A94" t="s">
        <v>161</v>
      </c>
      <c r="B94" t="s">
        <v>162</v>
      </c>
      <c r="C94" t="s">
        <v>156</v>
      </c>
      <c r="D94" s="7">
        <v>46660</v>
      </c>
      <c r="E94" t="s">
        <v>62</v>
      </c>
      <c r="F94">
        <v>100.70863</v>
      </c>
      <c r="G94" t="s">
        <v>938</v>
      </c>
      <c r="H94">
        <v>300</v>
      </c>
    </row>
    <row r="95" spans="1:8" x14ac:dyDescent="0.35">
      <c r="A95" t="s">
        <v>143</v>
      </c>
      <c r="B95" t="s">
        <v>144</v>
      </c>
      <c r="C95" t="s">
        <v>142</v>
      </c>
      <c r="D95" s="7">
        <v>46924</v>
      </c>
      <c r="E95" t="s">
        <v>62</v>
      </c>
      <c r="F95">
        <v>25.832255233399998</v>
      </c>
      <c r="G95" t="s">
        <v>938</v>
      </c>
      <c r="H95" t="s">
        <v>938</v>
      </c>
    </row>
    <row r="96" spans="1:8" x14ac:dyDescent="0.35">
      <c r="A96" t="s">
        <v>150</v>
      </c>
      <c r="B96" t="s">
        <v>151</v>
      </c>
      <c r="C96" t="s">
        <v>142</v>
      </c>
      <c r="D96" s="7">
        <v>46924</v>
      </c>
      <c r="E96" t="s">
        <v>62</v>
      </c>
      <c r="F96">
        <v>100</v>
      </c>
      <c r="G96" t="s">
        <v>938</v>
      </c>
      <c r="H96" t="s">
        <v>938</v>
      </c>
    </row>
    <row r="97" spans="1:8" x14ac:dyDescent="0.35">
      <c r="A97" t="s">
        <v>278</v>
      </c>
      <c r="B97" t="s">
        <v>279</v>
      </c>
      <c r="C97" t="s">
        <v>105</v>
      </c>
      <c r="D97" s="7">
        <v>48304</v>
      </c>
      <c r="E97" t="s">
        <v>62</v>
      </c>
      <c r="F97">
        <v>100.42100000000001</v>
      </c>
      <c r="G97" t="s">
        <v>938</v>
      </c>
      <c r="H97" t="s">
        <v>938</v>
      </c>
    </row>
    <row r="98" spans="1:8" x14ac:dyDescent="0.35">
      <c r="A98" t="s">
        <v>148</v>
      </c>
      <c r="B98" t="s">
        <v>149</v>
      </c>
      <c r="C98" t="s">
        <v>142</v>
      </c>
      <c r="D98" s="7">
        <v>46924</v>
      </c>
      <c r="E98" t="s">
        <v>62</v>
      </c>
      <c r="F98">
        <v>100</v>
      </c>
      <c r="G98" t="s">
        <v>938</v>
      </c>
      <c r="H98" t="s">
        <v>938</v>
      </c>
    </row>
    <row r="99" spans="1:8" x14ac:dyDescent="0.35">
      <c r="A99" t="s">
        <v>299</v>
      </c>
      <c r="B99" t="s">
        <v>300</v>
      </c>
      <c r="C99" t="s">
        <v>919</v>
      </c>
      <c r="D99" s="7">
        <v>47514</v>
      </c>
      <c r="E99" t="s">
        <v>62</v>
      </c>
      <c r="F99">
        <v>9.3839625659367467</v>
      </c>
      <c r="G99">
        <v>4.1614361191754838</v>
      </c>
      <c r="H99" t="s">
        <v>938</v>
      </c>
    </row>
    <row r="100" spans="1:8" x14ac:dyDescent="0.35">
      <c r="A100" t="s">
        <v>116</v>
      </c>
      <c r="C100" t="s">
        <v>110</v>
      </c>
      <c r="D100" s="7">
        <v>47515</v>
      </c>
      <c r="E100" t="s">
        <v>62</v>
      </c>
    </row>
    <row r="101" spans="1:8" x14ac:dyDescent="0.35">
      <c r="A101" t="s">
        <v>108</v>
      </c>
      <c r="B101" t="s">
        <v>109</v>
      </c>
      <c r="C101" t="s">
        <v>110</v>
      </c>
      <c r="D101" s="7">
        <v>47515</v>
      </c>
      <c r="E101" t="s">
        <v>62</v>
      </c>
      <c r="F101" t="s">
        <v>938</v>
      </c>
      <c r="G101" t="s">
        <v>939</v>
      </c>
      <c r="H101" t="s">
        <v>938</v>
      </c>
    </row>
    <row r="102" spans="1:8" x14ac:dyDescent="0.35">
      <c r="A102" t="s">
        <v>140</v>
      </c>
      <c r="B102" t="s">
        <v>141</v>
      </c>
      <c r="C102" t="s">
        <v>142</v>
      </c>
      <c r="D102" s="7">
        <v>46924</v>
      </c>
      <c r="E102" t="s">
        <v>62</v>
      </c>
      <c r="F102">
        <v>25.832255233399998</v>
      </c>
      <c r="G102" t="s">
        <v>938</v>
      </c>
      <c r="H102" t="s">
        <v>938</v>
      </c>
    </row>
    <row r="103" spans="1:8" x14ac:dyDescent="0.35">
      <c r="A103" t="s">
        <v>145</v>
      </c>
      <c r="B103" t="s">
        <v>146</v>
      </c>
      <c r="C103" t="s">
        <v>147</v>
      </c>
      <c r="D103" s="7">
        <v>47743</v>
      </c>
      <c r="E103" t="s">
        <v>62</v>
      </c>
      <c r="F103">
        <v>9.46363545673624</v>
      </c>
      <c r="G103">
        <v>0.15881400000000001</v>
      </c>
      <c r="H103">
        <v>133</v>
      </c>
    </row>
    <row r="104" spans="1:8" x14ac:dyDescent="0.35">
      <c r="A104" t="s">
        <v>166</v>
      </c>
      <c r="B104" t="s">
        <v>167</v>
      </c>
      <c r="C104" t="s">
        <v>110</v>
      </c>
      <c r="D104" s="7">
        <v>47515</v>
      </c>
      <c r="E104" t="s">
        <v>62</v>
      </c>
      <c r="F104" t="s">
        <v>938</v>
      </c>
      <c r="G104" t="s">
        <v>939</v>
      </c>
      <c r="H104" t="s">
        <v>938</v>
      </c>
    </row>
    <row r="105" spans="1:8" x14ac:dyDescent="0.35">
      <c r="A105" t="s">
        <v>113</v>
      </c>
      <c r="B105" t="s">
        <v>114</v>
      </c>
      <c r="C105" t="s">
        <v>115</v>
      </c>
      <c r="D105" s="7">
        <v>47938</v>
      </c>
      <c r="E105" t="s">
        <v>62</v>
      </c>
      <c r="F105">
        <v>10.307409268178473</v>
      </c>
      <c r="G105">
        <v>0.18065591987310201</v>
      </c>
      <c r="H105" t="s">
        <v>938</v>
      </c>
    </row>
    <row r="106" spans="1:8" x14ac:dyDescent="0.35">
      <c r="A106" t="s">
        <v>104</v>
      </c>
      <c r="B106" t="s">
        <v>964</v>
      </c>
      <c r="C106" t="s">
        <v>105</v>
      </c>
      <c r="D106" s="7">
        <v>48304</v>
      </c>
      <c r="E106" t="s">
        <v>62</v>
      </c>
    </row>
    <row r="107" spans="1:8" x14ac:dyDescent="0.35">
      <c r="A107" t="s">
        <v>101</v>
      </c>
      <c r="B107" t="s">
        <v>102</v>
      </c>
      <c r="C107" t="s">
        <v>103</v>
      </c>
      <c r="D107" s="7">
        <v>47330</v>
      </c>
      <c r="E107" t="s">
        <v>62</v>
      </c>
      <c r="F107" t="s">
        <v>938</v>
      </c>
      <c r="G107" t="s">
        <v>938</v>
      </c>
      <c r="H107" t="s">
        <v>938</v>
      </c>
    </row>
    <row r="108" spans="1:8" x14ac:dyDescent="0.35">
      <c r="A108" t="s">
        <v>191</v>
      </c>
      <c r="B108" t="s">
        <v>192</v>
      </c>
      <c r="C108" t="s">
        <v>193</v>
      </c>
      <c r="D108" s="7">
        <v>45884</v>
      </c>
      <c r="E108" t="s">
        <v>62</v>
      </c>
      <c r="F108" t="s">
        <v>938</v>
      </c>
      <c r="G108" t="s">
        <v>939</v>
      </c>
      <c r="H108" t="s">
        <v>938</v>
      </c>
    </row>
    <row r="109" spans="1:8" x14ac:dyDescent="0.35">
      <c r="A109" t="s">
        <v>131</v>
      </c>
      <c r="B109" t="s">
        <v>132</v>
      </c>
      <c r="C109" t="s">
        <v>133</v>
      </c>
      <c r="D109" s="7">
        <v>46524</v>
      </c>
      <c r="E109" t="s">
        <v>62</v>
      </c>
      <c r="F109" t="s">
        <v>938</v>
      </c>
      <c r="G109" t="s">
        <v>939</v>
      </c>
      <c r="H109" t="s">
        <v>938</v>
      </c>
    </row>
    <row r="110" spans="1:8" x14ac:dyDescent="0.35">
      <c r="A110" t="s">
        <v>196</v>
      </c>
      <c r="B110" t="s">
        <v>197</v>
      </c>
      <c r="C110" t="s">
        <v>920</v>
      </c>
      <c r="D110" s="7">
        <v>45794</v>
      </c>
      <c r="E110" t="s">
        <v>62</v>
      </c>
      <c r="F110" t="s">
        <v>938</v>
      </c>
      <c r="G110" t="s">
        <v>939</v>
      </c>
      <c r="H110" t="s">
        <v>938</v>
      </c>
    </row>
    <row r="111" spans="1:8" x14ac:dyDescent="0.35">
      <c r="A111" t="s">
        <v>186</v>
      </c>
      <c r="B111" t="s">
        <v>965</v>
      </c>
      <c r="C111" t="s">
        <v>187</v>
      </c>
      <c r="D111" s="7">
        <v>46250</v>
      </c>
      <c r="E111" t="s">
        <v>62</v>
      </c>
    </row>
    <row r="112" spans="1:8" x14ac:dyDescent="0.35">
      <c r="A112" t="s">
        <v>190</v>
      </c>
      <c r="B112" t="s">
        <v>966</v>
      </c>
      <c r="C112" t="s">
        <v>189</v>
      </c>
      <c r="D112" s="7">
        <v>45981</v>
      </c>
      <c r="E112" t="s">
        <v>62</v>
      </c>
    </row>
    <row r="113" spans="1:8" x14ac:dyDescent="0.35">
      <c r="A113" t="s">
        <v>188</v>
      </c>
      <c r="B113" t="s">
        <v>967</v>
      </c>
      <c r="C113" t="s">
        <v>189</v>
      </c>
      <c r="D113" s="7">
        <v>45981</v>
      </c>
      <c r="E113" t="s">
        <v>62</v>
      </c>
    </row>
    <row r="114" spans="1:8" x14ac:dyDescent="0.35">
      <c r="A114" t="s">
        <v>194</v>
      </c>
      <c r="B114" t="s">
        <v>195</v>
      </c>
      <c r="C114" t="s">
        <v>193</v>
      </c>
      <c r="D114" s="7">
        <v>45884</v>
      </c>
      <c r="E114" t="s">
        <v>62</v>
      </c>
      <c r="F114" t="s">
        <v>938</v>
      </c>
      <c r="G114" t="s">
        <v>939</v>
      </c>
      <c r="H114" t="s">
        <v>938</v>
      </c>
    </row>
    <row r="115" spans="1:8" x14ac:dyDescent="0.35">
      <c r="A115" t="s">
        <v>241</v>
      </c>
      <c r="B115" t="s">
        <v>242</v>
      </c>
      <c r="C115" t="s">
        <v>243</v>
      </c>
      <c r="D115" s="7">
        <v>45519</v>
      </c>
      <c r="E115" t="s">
        <v>62</v>
      </c>
      <c r="F115" t="s">
        <v>938</v>
      </c>
      <c r="G115" t="s">
        <v>939</v>
      </c>
      <c r="H115" t="s">
        <v>938</v>
      </c>
    </row>
    <row r="116" spans="1:8" x14ac:dyDescent="0.35">
      <c r="A116" t="s">
        <v>240</v>
      </c>
      <c r="C116" t="s">
        <v>61</v>
      </c>
      <c r="D116" s="7">
        <v>45735</v>
      </c>
      <c r="E116" t="s">
        <v>62</v>
      </c>
    </row>
    <row r="117" spans="1:8" x14ac:dyDescent="0.35">
      <c r="A117" t="s">
        <v>239</v>
      </c>
      <c r="C117" t="s">
        <v>61</v>
      </c>
      <c r="D117" s="7">
        <v>45735</v>
      </c>
      <c r="E117" t="s">
        <v>62</v>
      </c>
    </row>
    <row r="118" spans="1:8" x14ac:dyDescent="0.35">
      <c r="A118" t="s">
        <v>364</v>
      </c>
      <c r="C118" t="s">
        <v>921</v>
      </c>
      <c r="D118" s="7">
        <v>45478</v>
      </c>
      <c r="E118" t="s">
        <v>62</v>
      </c>
    </row>
    <row r="119" spans="1:8" x14ac:dyDescent="0.35">
      <c r="A119" t="s">
        <v>125</v>
      </c>
      <c r="B119" t="s">
        <v>126</v>
      </c>
      <c r="C119" t="s">
        <v>127</v>
      </c>
      <c r="D119" s="7">
        <v>47118</v>
      </c>
      <c r="E119" t="s">
        <v>62</v>
      </c>
      <c r="F119">
        <v>10.812597437199999</v>
      </c>
      <c r="G119" t="s">
        <v>938</v>
      </c>
      <c r="H119">
        <v>271</v>
      </c>
    </row>
    <row r="120" spans="1:8" x14ac:dyDescent="0.35">
      <c r="A120" t="s">
        <v>183</v>
      </c>
      <c r="B120" t="s">
        <v>184</v>
      </c>
      <c r="C120" t="s">
        <v>185</v>
      </c>
      <c r="D120" s="7">
        <v>46112</v>
      </c>
      <c r="E120" t="s">
        <v>62</v>
      </c>
      <c r="F120">
        <v>10.125824570499999</v>
      </c>
      <c r="G120" t="s">
        <v>938</v>
      </c>
      <c r="H120">
        <v>236</v>
      </c>
    </row>
    <row r="121" spans="1:8" x14ac:dyDescent="0.35">
      <c r="A121" t="s">
        <v>128</v>
      </c>
      <c r="B121" t="s">
        <v>129</v>
      </c>
      <c r="C121" t="s">
        <v>130</v>
      </c>
      <c r="D121" s="7">
        <v>46485</v>
      </c>
      <c r="E121" t="s">
        <v>62</v>
      </c>
      <c r="F121">
        <v>10.900697127599999</v>
      </c>
      <c r="G121" t="s">
        <v>938</v>
      </c>
      <c r="H121">
        <v>279.60000610351563</v>
      </c>
    </row>
    <row r="122" spans="1:8" x14ac:dyDescent="0.35">
      <c r="A122" t="s">
        <v>922</v>
      </c>
      <c r="C122" t="s">
        <v>923</v>
      </c>
      <c r="D122" s="7">
        <v>45580</v>
      </c>
      <c r="E122" t="s">
        <v>62</v>
      </c>
    </row>
    <row r="123" spans="1:8" x14ac:dyDescent="0.35">
      <c r="A123" t="s">
        <v>180</v>
      </c>
      <c r="B123" t="s">
        <v>181</v>
      </c>
      <c r="C123" t="s">
        <v>182</v>
      </c>
      <c r="D123" s="7">
        <v>46193</v>
      </c>
      <c r="E123" t="s">
        <v>62</v>
      </c>
      <c r="F123">
        <v>94.894999999999996</v>
      </c>
      <c r="G123" t="s">
        <v>938</v>
      </c>
      <c r="H123" t="s">
        <v>938</v>
      </c>
    </row>
    <row r="124" spans="1:8" x14ac:dyDescent="0.35">
      <c r="A124" t="s">
        <v>122</v>
      </c>
      <c r="B124" t="s">
        <v>123</v>
      </c>
      <c r="C124" t="s">
        <v>124</v>
      </c>
      <c r="D124" s="7">
        <v>46825</v>
      </c>
      <c r="E124" t="s">
        <v>62</v>
      </c>
      <c r="F124">
        <v>9.2281263687496242</v>
      </c>
      <c r="G124">
        <v>0.15393651906505401</v>
      </c>
      <c r="H124" t="s">
        <v>938</v>
      </c>
    </row>
    <row r="125" spans="1:8" x14ac:dyDescent="0.35">
      <c r="A125" t="s">
        <v>177</v>
      </c>
      <c r="B125" t="s">
        <v>178</v>
      </c>
      <c r="C125" t="s">
        <v>179</v>
      </c>
      <c r="D125" s="7">
        <v>45710</v>
      </c>
      <c r="E125" t="s">
        <v>62</v>
      </c>
      <c r="F125">
        <v>8.5329563323074069</v>
      </c>
      <c r="G125">
        <v>9.3919881589607998E-2</v>
      </c>
      <c r="H125" t="s">
        <v>938</v>
      </c>
    </row>
    <row r="126" spans="1:8" x14ac:dyDescent="0.35">
      <c r="A126" t="s">
        <v>236</v>
      </c>
      <c r="B126" t="s">
        <v>237</v>
      </c>
      <c r="C126" t="s">
        <v>238</v>
      </c>
      <c r="D126" s="7">
        <v>45702</v>
      </c>
      <c r="E126" t="s">
        <v>62</v>
      </c>
      <c r="F126">
        <v>8.9215564334743789</v>
      </c>
      <c r="G126">
        <v>7.2014224991522005E-2</v>
      </c>
      <c r="H126" t="s">
        <v>938</v>
      </c>
    </row>
    <row r="127" spans="1:8" x14ac:dyDescent="0.35">
      <c r="D127" s="7"/>
    </row>
    <row r="128" spans="1:8" x14ac:dyDescent="0.35">
      <c r="D128" s="7"/>
    </row>
    <row r="129" spans="1:8" x14ac:dyDescent="0.35">
      <c r="D129" s="7"/>
    </row>
    <row r="130" spans="1:8" x14ac:dyDescent="0.35">
      <c r="D130" s="7"/>
    </row>
    <row r="131" spans="1:8" x14ac:dyDescent="0.35">
      <c r="D131" s="7"/>
    </row>
    <row r="132" spans="1:8" x14ac:dyDescent="0.35">
      <c r="D132" s="7"/>
    </row>
    <row r="133" spans="1:8" x14ac:dyDescent="0.35">
      <c r="A133" t="s">
        <v>86</v>
      </c>
      <c r="B133" t="s">
        <v>87</v>
      </c>
      <c r="C133" t="s">
        <v>88</v>
      </c>
      <c r="D133" s="7">
        <v>46843</v>
      </c>
      <c r="E133" t="s">
        <v>927</v>
      </c>
      <c r="F133">
        <v>5.875</v>
      </c>
      <c r="G133">
        <v>3.3957028605624693</v>
      </c>
      <c r="H133">
        <v>120.5</v>
      </c>
    </row>
    <row r="134" spans="1:8" x14ac:dyDescent="0.35">
      <c r="A134" t="s">
        <v>95</v>
      </c>
      <c r="B134" t="s">
        <v>96</v>
      </c>
      <c r="C134" t="s">
        <v>97</v>
      </c>
      <c r="D134" s="7">
        <v>45688</v>
      </c>
      <c r="E134" t="s">
        <v>927</v>
      </c>
      <c r="F134">
        <v>5.55</v>
      </c>
      <c r="G134">
        <v>0.50488393195833448</v>
      </c>
      <c r="H134">
        <v>28</v>
      </c>
    </row>
    <row r="135" spans="1:8" x14ac:dyDescent="0.35">
      <c r="A135" t="s">
        <v>98</v>
      </c>
      <c r="B135" t="s">
        <v>99</v>
      </c>
      <c r="C135" t="s">
        <v>100</v>
      </c>
      <c r="D135" s="7">
        <v>50436</v>
      </c>
      <c r="E135" t="s">
        <v>927</v>
      </c>
      <c r="F135">
        <v>5.0599999999999996</v>
      </c>
      <c r="G135">
        <v>11.060284365498875</v>
      </c>
      <c r="H135" t="s">
        <v>938</v>
      </c>
    </row>
    <row r="136" spans="1:8" x14ac:dyDescent="0.35">
      <c r="A136" t="s">
        <v>89</v>
      </c>
      <c r="B136" t="s">
        <v>90</v>
      </c>
      <c r="C136" t="s">
        <v>91</v>
      </c>
      <c r="D136" s="7">
        <v>47208</v>
      </c>
      <c r="E136" t="s">
        <v>927</v>
      </c>
      <c r="F136">
        <v>4.74</v>
      </c>
      <c r="G136">
        <v>4.3594993005303788</v>
      </c>
      <c r="H136" t="s">
        <v>938</v>
      </c>
    </row>
    <row r="137" spans="1:8" x14ac:dyDescent="0.35">
      <c r="A137" t="s">
        <v>83</v>
      </c>
      <c r="B137" t="s">
        <v>84</v>
      </c>
      <c r="C137" t="s">
        <v>85</v>
      </c>
      <c r="D137" s="7">
        <v>48638</v>
      </c>
      <c r="E137" t="s">
        <v>927</v>
      </c>
      <c r="F137">
        <v>5.01</v>
      </c>
      <c r="G137">
        <v>7.6132303674483994</v>
      </c>
      <c r="H137" t="s">
        <v>938</v>
      </c>
    </row>
    <row r="138" spans="1:8" x14ac:dyDescent="0.35">
      <c r="A138" t="s">
        <v>92</v>
      </c>
      <c r="B138" t="s">
        <v>93</v>
      </c>
      <c r="C138" t="s">
        <v>94</v>
      </c>
      <c r="D138" s="7">
        <v>46843</v>
      </c>
      <c r="E138" t="s">
        <v>927</v>
      </c>
      <c r="F138">
        <v>4.67</v>
      </c>
      <c r="G138">
        <v>3.4204178086479193</v>
      </c>
      <c r="H138" t="s">
        <v>938</v>
      </c>
    </row>
    <row r="139" spans="1:8" x14ac:dyDescent="0.35">
      <c r="A139" t="s">
        <v>80</v>
      </c>
      <c r="B139" t="s">
        <v>81</v>
      </c>
      <c r="C139" t="s">
        <v>82</v>
      </c>
      <c r="D139" s="7">
        <v>48920</v>
      </c>
      <c r="E139" t="s">
        <v>927</v>
      </c>
      <c r="F139">
        <v>5.44</v>
      </c>
      <c r="G139">
        <v>7.7046842187811002</v>
      </c>
      <c r="H139">
        <v>40</v>
      </c>
    </row>
    <row r="140" spans="1:8" x14ac:dyDescent="0.35">
      <c r="D140" s="7"/>
    </row>
    <row r="141" spans="1:8" x14ac:dyDescent="0.35">
      <c r="D141" s="7"/>
    </row>
    <row r="142" spans="1:8" x14ac:dyDescent="0.35">
      <c r="D142" s="7"/>
    </row>
    <row r="143" spans="1:8" x14ac:dyDescent="0.35">
      <c r="D143" s="7"/>
    </row>
    <row r="144" spans="1:8" x14ac:dyDescent="0.35">
      <c r="D144" s="7"/>
    </row>
    <row r="145" spans="1:5" x14ac:dyDescent="0.35">
      <c r="A145" t="s">
        <v>63</v>
      </c>
      <c r="B145" s="15"/>
      <c r="C145" t="s">
        <v>64</v>
      </c>
      <c r="E145" t="s">
        <v>853</v>
      </c>
    </row>
    <row r="146" spans="1:5" x14ac:dyDescent="0.35">
      <c r="A146" t="s">
        <v>74</v>
      </c>
      <c r="B146" t="s">
        <v>75</v>
      </c>
      <c r="C146" t="s">
        <v>76</v>
      </c>
      <c r="E146" t="s">
        <v>853</v>
      </c>
    </row>
    <row r="147" spans="1:5" x14ac:dyDescent="0.35">
      <c r="A147" t="s">
        <v>69</v>
      </c>
      <c r="B147" t="s">
        <v>70</v>
      </c>
      <c r="C147" t="s">
        <v>71</v>
      </c>
      <c r="E147" t="s">
        <v>853</v>
      </c>
    </row>
    <row r="148" spans="1:5" x14ac:dyDescent="0.35">
      <c r="A148" t="s">
        <v>67</v>
      </c>
      <c r="B148" t="s">
        <v>70</v>
      </c>
      <c r="C148" t="s">
        <v>68</v>
      </c>
      <c r="E148" t="s">
        <v>853</v>
      </c>
    </row>
    <row r="149" spans="1:5" x14ac:dyDescent="0.35">
      <c r="A149" t="s">
        <v>72</v>
      </c>
      <c r="B149" t="s">
        <v>70</v>
      </c>
      <c r="C149" t="s">
        <v>73</v>
      </c>
      <c r="E149" t="s">
        <v>853</v>
      </c>
    </row>
    <row r="150" spans="1:5" x14ac:dyDescent="0.35">
      <c r="A150" t="s">
        <v>366</v>
      </c>
      <c r="C150" t="s">
        <v>924</v>
      </c>
      <c r="D150" s="7">
        <v>54301</v>
      </c>
      <c r="E150" t="s">
        <v>925</v>
      </c>
    </row>
    <row r="151" spans="1:5" x14ac:dyDescent="0.35">
      <c r="A151" t="s">
        <v>365</v>
      </c>
      <c r="C151" t="s">
        <v>926</v>
      </c>
      <c r="D151" s="7">
        <v>54301</v>
      </c>
      <c r="E151" t="s">
        <v>925</v>
      </c>
    </row>
    <row r="159" spans="1:5" x14ac:dyDescent="0.35">
      <c r="A159" t="s">
        <v>931</v>
      </c>
    </row>
    <row r="160" spans="1:5" x14ac:dyDescent="0.35">
      <c r="A160" s="11"/>
      <c r="B160" s="11"/>
    </row>
    <row r="161" spans="1:4" x14ac:dyDescent="0.35">
      <c r="A161" s="12" t="s">
        <v>928</v>
      </c>
      <c r="B161" s="12" t="s">
        <v>929</v>
      </c>
      <c r="C161" s="12" t="s">
        <v>930</v>
      </c>
    </row>
    <row r="165" spans="1:4" x14ac:dyDescent="0.35">
      <c r="A165" t="s">
        <v>932</v>
      </c>
      <c r="B165" t="e">
        <v>#NAME?</v>
      </c>
      <c r="C165" t="e">
        <v>#NAME?</v>
      </c>
      <c r="D165">
        <v>7.6712328767123292E-2</v>
      </c>
    </row>
    <row r="168" spans="1:4" x14ac:dyDescent="0.35">
      <c r="A168" t="s">
        <v>933</v>
      </c>
      <c r="B168" t="e">
        <v>#NAME?</v>
      </c>
      <c r="C168" t="e">
        <v>#NAME?</v>
      </c>
      <c r="D168" t="e">
        <v>#NAME?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77D8D-9AD5-41FE-AE0D-D7FF6F71F3AB}">
  <sheetPr codeName="Sheet3"/>
  <dimension ref="A1:L41"/>
  <sheetViews>
    <sheetView zoomScaleNormal="100" workbookViewId="0">
      <pane ySplit="1" topLeftCell="A31" activePane="bottomLeft" state="frozen"/>
      <selection pane="bottomLeft" activeCell="B1" sqref="B1"/>
    </sheetView>
  </sheetViews>
  <sheetFormatPr defaultRowHeight="14.5" x14ac:dyDescent="0.35"/>
  <cols>
    <col min="1" max="1" width="14.81640625" bestFit="1" customWidth="1"/>
    <col min="2" max="2" width="19" bestFit="1" customWidth="1"/>
    <col min="3" max="3" width="33.453125" bestFit="1" customWidth="1"/>
    <col min="4" max="4" width="17.81640625" hidden="1" customWidth="1"/>
    <col min="5" max="5" width="14.453125" hidden="1" customWidth="1"/>
    <col min="6" max="6" width="10.1796875" hidden="1" customWidth="1"/>
    <col min="7" max="7" width="11.453125" hidden="1" customWidth="1"/>
    <col min="8" max="8" width="10.7265625" hidden="1" customWidth="1"/>
    <col min="9" max="9" width="8.54296875" customWidth="1"/>
    <col min="10" max="10" width="18" bestFit="1" customWidth="1"/>
    <col min="11" max="11" width="20.7265625" bestFit="1" customWidth="1"/>
    <col min="12" max="12" width="15.1796875" bestFit="1" customWidth="1"/>
  </cols>
  <sheetData>
    <row r="1" spans="1:12" x14ac:dyDescent="0.35">
      <c r="A1" s="6" t="s">
        <v>0</v>
      </c>
      <c r="B1" s="1" t="s">
        <v>1</v>
      </c>
      <c r="C1" s="6" t="s">
        <v>900</v>
      </c>
      <c r="D1" s="6" t="s">
        <v>842</v>
      </c>
      <c r="E1" s="6" t="s">
        <v>2</v>
      </c>
      <c r="F1" s="6" t="s">
        <v>834</v>
      </c>
      <c r="G1" s="6" t="s">
        <v>840</v>
      </c>
      <c r="H1" s="6" t="s">
        <v>841</v>
      </c>
      <c r="I1" s="6" t="s">
        <v>824</v>
      </c>
      <c r="J1" s="6" t="s">
        <v>825</v>
      </c>
      <c r="K1" s="8" t="s">
        <v>826</v>
      </c>
      <c r="L1" s="8" t="s">
        <v>937</v>
      </c>
    </row>
    <row r="2" spans="1:12" x14ac:dyDescent="0.35">
      <c r="A2" t="s">
        <v>395</v>
      </c>
      <c r="C2" t="s">
        <v>396</v>
      </c>
      <c r="E2" t="s">
        <v>862</v>
      </c>
    </row>
    <row r="3" spans="1:12" x14ac:dyDescent="0.35">
      <c r="A3" t="s">
        <v>393</v>
      </c>
      <c r="C3" t="s">
        <v>394</v>
      </c>
      <c r="E3" t="s">
        <v>862</v>
      </c>
    </row>
    <row r="4" spans="1:12" x14ac:dyDescent="0.35">
      <c r="A4" t="s">
        <v>863</v>
      </c>
      <c r="C4" t="s">
        <v>396</v>
      </c>
      <c r="E4" t="s">
        <v>862</v>
      </c>
      <c r="I4">
        <v>10.35</v>
      </c>
    </row>
    <row r="5" spans="1:12" x14ac:dyDescent="0.35">
      <c r="A5" t="s">
        <v>401</v>
      </c>
      <c r="C5" t="s">
        <v>402</v>
      </c>
      <c r="E5" t="s">
        <v>862</v>
      </c>
    </row>
    <row r="6" spans="1:12" x14ac:dyDescent="0.35">
      <c r="A6" t="s">
        <v>29</v>
      </c>
      <c r="B6" t="s">
        <v>30</v>
      </c>
      <c r="C6" t="s">
        <v>881</v>
      </c>
      <c r="E6" t="s">
        <v>15</v>
      </c>
      <c r="I6">
        <v>0.2</v>
      </c>
      <c r="L6">
        <v>5</v>
      </c>
    </row>
    <row r="7" spans="1:12" x14ac:dyDescent="0.35">
      <c r="A7" t="s">
        <v>399</v>
      </c>
      <c r="C7" t="s">
        <v>400</v>
      </c>
      <c r="E7" t="s">
        <v>861</v>
      </c>
    </row>
    <row r="8" spans="1:12" x14ac:dyDescent="0.35">
      <c r="A8" t="s">
        <v>859</v>
      </c>
      <c r="C8" t="s">
        <v>860</v>
      </c>
      <c r="D8" s="7">
        <v>45537</v>
      </c>
      <c r="E8" t="s">
        <v>376</v>
      </c>
      <c r="I8">
        <v>10.141999999999999</v>
      </c>
    </row>
    <row r="9" spans="1:12" x14ac:dyDescent="0.35">
      <c r="A9" t="s">
        <v>391</v>
      </c>
      <c r="C9" t="s">
        <v>392</v>
      </c>
      <c r="D9" s="7">
        <v>45523</v>
      </c>
      <c r="E9" t="s">
        <v>376</v>
      </c>
      <c r="I9">
        <v>8.8420000000000005</v>
      </c>
    </row>
    <row r="10" spans="1:12" x14ac:dyDescent="0.35">
      <c r="A10" t="s">
        <v>387</v>
      </c>
      <c r="C10" t="s">
        <v>388</v>
      </c>
      <c r="D10" s="7">
        <v>45294</v>
      </c>
      <c r="E10" t="s">
        <v>858</v>
      </c>
      <c r="I10">
        <v>8.6999999999999993</v>
      </c>
    </row>
    <row r="11" spans="1:12" x14ac:dyDescent="0.35">
      <c r="A11" t="s">
        <v>389</v>
      </c>
      <c r="C11" t="s">
        <v>390</v>
      </c>
      <c r="D11" s="7">
        <v>45547</v>
      </c>
      <c r="E11" t="s">
        <v>858</v>
      </c>
      <c r="I11">
        <v>8.9250000000000007</v>
      </c>
    </row>
    <row r="12" spans="1:12" x14ac:dyDescent="0.35">
      <c r="A12" t="s">
        <v>843</v>
      </c>
      <c r="C12" t="s">
        <v>844</v>
      </c>
      <c r="E12" t="s">
        <v>406</v>
      </c>
      <c r="I12">
        <v>6.1749999999999998</v>
      </c>
    </row>
    <row r="13" spans="1:12" x14ac:dyDescent="0.35">
      <c r="A13" t="s">
        <v>845</v>
      </c>
      <c r="C13" t="s">
        <v>846</v>
      </c>
      <c r="E13" t="s">
        <v>406</v>
      </c>
      <c r="I13">
        <v>6.1749999999999998</v>
      </c>
    </row>
    <row r="14" spans="1:12" x14ac:dyDescent="0.35">
      <c r="A14" t="s">
        <v>847</v>
      </c>
      <c r="C14" t="s">
        <v>848</v>
      </c>
      <c r="E14" t="s">
        <v>406</v>
      </c>
      <c r="I14">
        <v>6.1749999999999998</v>
      </c>
    </row>
    <row r="15" spans="1:12" x14ac:dyDescent="0.35">
      <c r="A15" t="s">
        <v>403</v>
      </c>
      <c r="C15" t="s">
        <v>404</v>
      </c>
      <c r="E15" t="s">
        <v>406</v>
      </c>
      <c r="I15">
        <v>6.1749999999999998</v>
      </c>
    </row>
    <row r="16" spans="1:12" x14ac:dyDescent="0.35">
      <c r="A16" t="s">
        <v>407</v>
      </c>
      <c r="C16" t="s">
        <v>408</v>
      </c>
      <c r="E16" t="s">
        <v>406</v>
      </c>
      <c r="I16">
        <v>6.1749999999999998</v>
      </c>
    </row>
    <row r="17" spans="1:9" x14ac:dyDescent="0.35">
      <c r="A17" t="s">
        <v>409</v>
      </c>
      <c r="C17" t="s">
        <v>410</v>
      </c>
      <c r="E17" t="s">
        <v>406</v>
      </c>
      <c r="I17">
        <v>6.1749999999999998</v>
      </c>
    </row>
    <row r="18" spans="1:9" x14ac:dyDescent="0.35">
      <c r="A18" t="s">
        <v>405</v>
      </c>
      <c r="C18" t="s">
        <v>857</v>
      </c>
      <c r="E18" t="s">
        <v>406</v>
      </c>
      <c r="I18">
        <v>6.1749999999999998</v>
      </c>
    </row>
    <row r="19" spans="1:9" x14ac:dyDescent="0.35">
      <c r="A19" t="s">
        <v>854</v>
      </c>
      <c r="C19" t="s">
        <v>855</v>
      </c>
      <c r="E19" t="s">
        <v>406</v>
      </c>
      <c r="I19">
        <v>6.1749999999999998</v>
      </c>
    </row>
    <row r="20" spans="1:9" x14ac:dyDescent="0.35">
      <c r="A20" t="s">
        <v>856</v>
      </c>
      <c r="C20" t="s">
        <v>857</v>
      </c>
      <c r="E20" t="s">
        <v>406</v>
      </c>
      <c r="I20">
        <v>6.1749999999999998</v>
      </c>
    </row>
    <row r="21" spans="1:9" x14ac:dyDescent="0.35">
      <c r="A21" t="s">
        <v>13</v>
      </c>
      <c r="C21" t="s">
        <v>14</v>
      </c>
      <c r="E21" t="s">
        <v>406</v>
      </c>
      <c r="I21">
        <v>6.1749999999999998</v>
      </c>
    </row>
    <row r="22" spans="1:9" x14ac:dyDescent="0.35">
      <c r="A22" t="s">
        <v>16</v>
      </c>
      <c r="C22" t="s">
        <v>17</v>
      </c>
      <c r="E22" t="s">
        <v>406</v>
      </c>
      <c r="I22">
        <v>6.1749999999999998</v>
      </c>
    </row>
    <row r="23" spans="1:9" x14ac:dyDescent="0.35">
      <c r="A23" t="s">
        <v>18</v>
      </c>
      <c r="C23" t="s">
        <v>19</v>
      </c>
      <c r="E23" t="s">
        <v>406</v>
      </c>
      <c r="I23">
        <v>6.1749999999999998</v>
      </c>
    </row>
    <row r="24" spans="1:9" x14ac:dyDescent="0.35">
      <c r="A24" t="s">
        <v>384</v>
      </c>
      <c r="B24" t="s">
        <v>385</v>
      </c>
      <c r="C24" t="s">
        <v>386</v>
      </c>
      <c r="D24" s="7">
        <v>45539</v>
      </c>
      <c r="E24" t="s">
        <v>864</v>
      </c>
      <c r="I24">
        <v>8.9949999999999992</v>
      </c>
    </row>
    <row r="25" spans="1:9" x14ac:dyDescent="0.35">
      <c r="A25" t="s">
        <v>865</v>
      </c>
      <c r="C25" t="s">
        <v>866</v>
      </c>
      <c r="D25" s="7">
        <v>45805</v>
      </c>
      <c r="E25" t="s">
        <v>864</v>
      </c>
      <c r="I25">
        <v>9.1750000000000007</v>
      </c>
    </row>
    <row r="26" spans="1:9" x14ac:dyDescent="0.35">
      <c r="A26" t="s">
        <v>377</v>
      </c>
      <c r="B26" t="s">
        <v>375</v>
      </c>
      <c r="C26" t="s">
        <v>867</v>
      </c>
      <c r="D26" s="7">
        <v>45791</v>
      </c>
      <c r="E26" t="s">
        <v>864</v>
      </c>
      <c r="I26">
        <v>9.1950000000000003</v>
      </c>
    </row>
    <row r="27" spans="1:9" x14ac:dyDescent="0.35">
      <c r="A27" t="s">
        <v>868</v>
      </c>
      <c r="C27" t="s">
        <v>867</v>
      </c>
      <c r="D27" s="7">
        <v>45791</v>
      </c>
      <c r="E27" t="s">
        <v>864</v>
      </c>
      <c r="I27">
        <v>9.1950000000000003</v>
      </c>
    </row>
    <row r="28" spans="1:9" x14ac:dyDescent="0.35">
      <c r="A28" t="s">
        <v>869</v>
      </c>
      <c r="C28" t="s">
        <v>870</v>
      </c>
      <c r="D28" s="7">
        <v>45721</v>
      </c>
      <c r="E28" t="s">
        <v>864</v>
      </c>
      <c r="I28">
        <v>9.1750000000000007</v>
      </c>
    </row>
    <row r="29" spans="1:9" x14ac:dyDescent="0.35">
      <c r="A29" t="s">
        <v>378</v>
      </c>
      <c r="B29" t="s">
        <v>379</v>
      </c>
      <c r="C29" t="s">
        <v>380</v>
      </c>
      <c r="D29" s="7">
        <v>45707</v>
      </c>
      <c r="E29" t="s">
        <v>864</v>
      </c>
      <c r="I29">
        <v>9.0749999999999993</v>
      </c>
    </row>
    <row r="30" spans="1:9" x14ac:dyDescent="0.35">
      <c r="A30" t="s">
        <v>871</v>
      </c>
      <c r="C30" t="s">
        <v>872</v>
      </c>
      <c r="D30" s="7">
        <v>45644</v>
      </c>
      <c r="E30" t="s">
        <v>864</v>
      </c>
      <c r="I30">
        <v>9.0649999999999995</v>
      </c>
    </row>
    <row r="31" spans="1:9" x14ac:dyDescent="0.35">
      <c r="A31" t="s">
        <v>873</v>
      </c>
      <c r="C31" t="s">
        <v>874</v>
      </c>
      <c r="D31" s="7">
        <v>45630</v>
      </c>
      <c r="E31" t="s">
        <v>864</v>
      </c>
      <c r="I31">
        <v>9.0150000000000006</v>
      </c>
    </row>
    <row r="32" spans="1:9" x14ac:dyDescent="0.35">
      <c r="A32" t="s">
        <v>381</v>
      </c>
      <c r="B32" t="s">
        <v>382</v>
      </c>
      <c r="C32" t="s">
        <v>383</v>
      </c>
      <c r="D32" s="7">
        <v>45560</v>
      </c>
      <c r="E32" t="s">
        <v>864</v>
      </c>
      <c r="I32">
        <v>8.7750000000000004</v>
      </c>
    </row>
    <row r="33" spans="1:11" x14ac:dyDescent="0.35">
      <c r="A33" t="s">
        <v>875</v>
      </c>
      <c r="C33" t="s">
        <v>876</v>
      </c>
      <c r="D33" s="7">
        <v>45553</v>
      </c>
      <c r="E33" t="s">
        <v>864</v>
      </c>
      <c r="I33">
        <v>8.6649999999999991</v>
      </c>
    </row>
    <row r="34" spans="1:11" x14ac:dyDescent="0.35">
      <c r="A34" t="s">
        <v>877</v>
      </c>
      <c r="C34" t="s">
        <v>878</v>
      </c>
      <c r="D34" s="7">
        <v>45567</v>
      </c>
      <c r="E34" t="s">
        <v>864</v>
      </c>
      <c r="I34">
        <v>8.6950000000000003</v>
      </c>
    </row>
    <row r="35" spans="1:11" x14ac:dyDescent="0.35">
      <c r="A35" t="s">
        <v>879</v>
      </c>
      <c r="C35" t="s">
        <v>880</v>
      </c>
      <c r="D35" s="7">
        <v>45749</v>
      </c>
      <c r="E35" t="s">
        <v>864</v>
      </c>
      <c r="I35">
        <v>8.9949999999999992</v>
      </c>
    </row>
    <row r="36" spans="1:11" x14ac:dyDescent="0.35">
      <c r="A36" t="s">
        <v>65</v>
      </c>
      <c r="C36" t="s">
        <v>66</v>
      </c>
      <c r="E36" t="s">
        <v>853</v>
      </c>
    </row>
    <row r="37" spans="1:11" x14ac:dyDescent="0.35">
      <c r="A37" t="s">
        <v>370</v>
      </c>
      <c r="B37" t="s">
        <v>371</v>
      </c>
      <c r="C37" t="s">
        <v>369</v>
      </c>
      <c r="E37" t="s">
        <v>853</v>
      </c>
      <c r="K37" t="s">
        <v>882</v>
      </c>
    </row>
    <row r="38" spans="1:11" x14ac:dyDescent="0.35">
      <c r="A38" t="s">
        <v>367</v>
      </c>
      <c r="B38" t="s">
        <v>368</v>
      </c>
      <c r="C38" t="s">
        <v>369</v>
      </c>
      <c r="E38" t="s">
        <v>853</v>
      </c>
      <c r="K38" t="s">
        <v>882</v>
      </c>
    </row>
    <row r="39" spans="1:11" x14ac:dyDescent="0.35">
      <c r="A39" t="s">
        <v>372</v>
      </c>
      <c r="B39" t="s">
        <v>373</v>
      </c>
      <c r="C39" t="s">
        <v>374</v>
      </c>
      <c r="E39" t="s">
        <v>853</v>
      </c>
      <c r="K39" t="s">
        <v>882</v>
      </c>
    </row>
    <row r="40" spans="1:11" x14ac:dyDescent="0.35">
      <c r="A40" t="s">
        <v>849</v>
      </c>
      <c r="C40" t="s">
        <v>850</v>
      </c>
      <c r="D40" s="7">
        <v>45572</v>
      </c>
      <c r="E40" t="s">
        <v>363</v>
      </c>
    </row>
    <row r="41" spans="1:11" x14ac:dyDescent="0.35">
      <c r="A41" t="s">
        <v>851</v>
      </c>
      <c r="C41" t="s">
        <v>852</v>
      </c>
      <c r="D41" s="7">
        <v>45572</v>
      </c>
      <c r="E41" t="s">
        <v>363</v>
      </c>
    </row>
  </sheetData>
  <sortState xmlns:xlrd2="http://schemas.microsoft.com/office/spreadsheetml/2017/richdata2" ref="A2:E41">
    <sortCondition ref="E2:E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756F-A901-41FB-929E-4C37E98629C2}">
  <sheetPr codeName="Sheet4"/>
  <dimension ref="A1:O168"/>
  <sheetViews>
    <sheetView tabSelected="1" topLeftCell="D1" zoomScale="115" zoomScaleNormal="115" workbookViewId="0">
      <pane ySplit="1" topLeftCell="A6" activePane="bottomLeft" state="frozen"/>
      <selection pane="bottomLeft" activeCell="F15" sqref="F15"/>
    </sheetView>
  </sheetViews>
  <sheetFormatPr defaultRowHeight="14.5" x14ac:dyDescent="0.35"/>
  <cols>
    <col min="1" max="1" width="12.81640625" bestFit="1" customWidth="1"/>
    <col min="2" max="2" width="16.54296875" bestFit="1" customWidth="1"/>
    <col min="3" max="3" width="34.81640625" bestFit="1" customWidth="1"/>
    <col min="4" max="4" width="20" bestFit="1" customWidth="1"/>
    <col min="5" max="5" width="21" bestFit="1" customWidth="1"/>
    <col min="6" max="6" width="19.453125" customWidth="1"/>
    <col min="7" max="7" width="17.1796875" bestFit="1" customWidth="1"/>
    <col min="8" max="8" width="20" bestFit="1" customWidth="1"/>
    <col min="9" max="9" width="9.54296875" bestFit="1" customWidth="1"/>
    <col min="10" max="10" width="12" bestFit="1" customWidth="1"/>
    <col min="11" max="11" width="11.26953125" bestFit="1" customWidth="1"/>
  </cols>
  <sheetData>
    <row r="1" spans="1:15" x14ac:dyDescent="0.35">
      <c r="A1" s="6" t="s">
        <v>0</v>
      </c>
      <c r="B1" s="1" t="s">
        <v>1</v>
      </c>
      <c r="C1" s="6" t="s">
        <v>900</v>
      </c>
      <c r="D1" s="6" t="s">
        <v>842</v>
      </c>
      <c r="E1" s="6" t="s">
        <v>2</v>
      </c>
      <c r="F1" s="1" t="s">
        <v>824</v>
      </c>
      <c r="G1" s="1" t="s">
        <v>825</v>
      </c>
      <c r="H1" s="1" t="s">
        <v>835</v>
      </c>
      <c r="I1" s="1" t="s">
        <v>834</v>
      </c>
      <c r="J1" s="1" t="s">
        <v>840</v>
      </c>
      <c r="K1" s="1" t="s">
        <v>841</v>
      </c>
    </row>
    <row r="2" spans="1:15" x14ac:dyDescent="0.35">
      <c r="A2" t="s">
        <v>47</v>
      </c>
      <c r="B2" t="s">
        <v>935</v>
      </c>
      <c r="C2" t="s">
        <v>48</v>
      </c>
      <c r="F2" t="str" cm="1">
        <f t="array" aca="1" ref="F2" ca="1">_xll.BDP($B2,"YAS_BOND_YLD","SETTLE_DT"&amp;TEXT(report_date+1,"yyyy-mm-dd"))</f>
        <v>#N/A Connection</v>
      </c>
      <c r="H2" t="str" cm="1">
        <f t="array" aca="1" ref="H2" ca="1">_xll.BDP("USGG10YR Index","PX_LAST","SETTLE_DT"&amp;TEXT(report_date+1,"yyyy-mm-dd"))</f>
        <v>#N/A Connection</v>
      </c>
    </row>
    <row r="3" spans="1:15" x14ac:dyDescent="0.35">
      <c r="A3" t="s">
        <v>49</v>
      </c>
      <c r="B3" t="s">
        <v>936</v>
      </c>
      <c r="C3" t="s">
        <v>50</v>
      </c>
      <c r="F3" t="str" cm="1">
        <f t="array" aca="1" ref="F3" ca="1">_xll.BDP($B3,"YAS_BOND_YLD","SETTLE_DT"&amp;TEXT(report_date+1,"yyyy-mm-dd"))</f>
        <v>#N/A Connection</v>
      </c>
      <c r="H3" t="str" cm="1">
        <f t="array" aca="1" ref="H3" ca="1">_xll.BDP("USGG10YR Index","PX_LAST","SETTLE_DT"&amp;TEXT(report_date+1,"yyyy-mm-dd"))</f>
        <v>#N/A Connection</v>
      </c>
    </row>
    <row r="4" spans="1:15" x14ac:dyDescent="0.35">
      <c r="A4" t="s">
        <v>10</v>
      </c>
      <c r="B4" t="s">
        <v>934</v>
      </c>
      <c r="C4" t="s">
        <v>11</v>
      </c>
      <c r="F4" t="str" cm="1">
        <f t="array" aca="1" ref="F4" ca="1">_xll.BDP($B4,"YAS_BOND_YLD","SETTLE_DT"&amp;TEXT(report_date+1,"yyyy-mm-dd"))</f>
        <v>#N/A Connection</v>
      </c>
      <c r="H4" t="str" cm="1">
        <f t="array" aca="1" ref="H4" ca="1">_xll.BDP("USGG10YR Index","PX_LAST","SETTLE_DT"&amp;TEXT(report_date+1,"yyyy-mm-dd"))</f>
        <v>#N/A Connection</v>
      </c>
    </row>
    <row r="7" spans="1:15" x14ac:dyDescent="0.35">
      <c r="A7" t="s">
        <v>313</v>
      </c>
      <c r="B7" t="s">
        <v>314</v>
      </c>
      <c r="C7" t="s">
        <v>315</v>
      </c>
      <c r="D7" s="7">
        <v>46807</v>
      </c>
      <c r="E7" t="s">
        <v>268</v>
      </c>
      <c r="F7" t="str" cm="1">
        <f t="array" aca="1" ref="F7" ca="1">_xll.BDP($B7,"YLD_1D","SETTLE_DT"&amp;TEXT(report_date+1,"yyyy-mm-dd"))</f>
        <v>#N/A Connection</v>
      </c>
      <c r="G7" t="str" cm="1">
        <f t="array" aca="1" ref="G7" ca="1">_xll.BDP($B7,"YAS_MOD_DUR","SETTLE_DT"&amp;TEXT(report_date+1,"yyyy-mm-dd"))</f>
        <v>#N/A Connection</v>
      </c>
      <c r="H7" t="str" cm="1">
        <f t="array" aca="1" ref="H7" ca="1">_xll.BDP($B7,"BLP_SPRD_TO_BENCH_BID","SETTLE_DT"&amp;TEXT(report_date+1,"yyyy-mm-dd"))</f>
        <v>#N/A Connection</v>
      </c>
      <c r="O7" t="e" cm="1">
        <f t="array" ref="O7">#REF! - _xll.BDP("USGG10YR Index","PX_LAST") * 100</f>
        <v>#REF!</v>
      </c>
    </row>
    <row r="8" spans="1:15" x14ac:dyDescent="0.35">
      <c r="A8" t="s">
        <v>316</v>
      </c>
      <c r="B8" t="s">
        <v>317</v>
      </c>
      <c r="C8" t="s">
        <v>318</v>
      </c>
      <c r="D8" s="7">
        <v>46702</v>
      </c>
      <c r="E8" t="s">
        <v>268</v>
      </c>
      <c r="F8" t="str" cm="1">
        <f t="array" aca="1" ref="F8" ca="1">_xll.BDP($B8,"YLD_1D","SETTLE_DT"&amp;TEXT(report_date+1,"yyyy-mm-dd"))</f>
        <v>#N/A Connection</v>
      </c>
      <c r="G8" t="str" cm="1">
        <f t="array" aca="1" ref="G8" ca="1">_xll.BDP($B8,"YAS_MOD_DUR","SETTLE_DT"&amp;TEXT(report_date+1,"yyyy-mm-dd"))</f>
        <v>#N/A Connection</v>
      </c>
      <c r="H8" t="str" cm="1">
        <f t="array" aca="1" ref="H8" ca="1">_xll.BDP($B8,"BLP_SPRD_TO_BENCH_BID","SETTLE_DT"&amp;TEXT(report_date+1,"yyyy-mm-dd"))</f>
        <v>#N/A Connection</v>
      </c>
    </row>
    <row r="9" spans="1:15" x14ac:dyDescent="0.35">
      <c r="A9" t="s">
        <v>290</v>
      </c>
      <c r="B9" t="s">
        <v>291</v>
      </c>
      <c r="C9" t="s">
        <v>292</v>
      </c>
      <c r="D9" s="7">
        <v>48837</v>
      </c>
      <c r="E9" t="s">
        <v>268</v>
      </c>
      <c r="F9" t="str" cm="1">
        <f t="array" aca="1" ref="F9" ca="1">_xll.BDP($B9,"YLD_1D","SETTLE_DT"&amp;TEXT(report_date+1,"yyyy-mm-dd"))</f>
        <v>#N/A Connection</v>
      </c>
      <c r="G9" t="str" cm="1">
        <f t="array" aca="1" ref="G9" ca="1">_xll.BDP($B9,"YAS_MOD_DUR","SETTLE_DT"&amp;TEXT(report_date+1,"yyyy-mm-dd"))</f>
        <v>#N/A Connection</v>
      </c>
      <c r="H9" t="str" cm="1">
        <f t="array" aca="1" ref="H9" ca="1">_xll.BDP($B9,"BLP_SPRD_TO_BENCH_BID","SETTLE_DT"&amp;TEXT(report_date+1,"yyyy-mm-dd"))</f>
        <v>#N/A Connection</v>
      </c>
    </row>
    <row r="10" spans="1:15" x14ac:dyDescent="0.35">
      <c r="A10" t="s">
        <v>310</v>
      </c>
      <c r="B10" t="s">
        <v>311</v>
      </c>
      <c r="C10" t="s">
        <v>312</v>
      </c>
      <c r="D10" s="7">
        <v>46615</v>
      </c>
      <c r="E10" t="s">
        <v>268</v>
      </c>
      <c r="F10" t="str" cm="1">
        <f t="array" aca="1" ref="F10" ca="1">_xll.BDP($B10,"YLD_1D","SETTLE_DT"&amp;TEXT(report_date+1,"yyyy-mm-dd"))</f>
        <v>#N/A Connection</v>
      </c>
      <c r="G10" t="str" cm="1">
        <f t="array" aca="1" ref="G10" ca="1">_xll.BDP($B10,"YAS_MOD_DUR","SETTLE_DT"&amp;TEXT(report_date+1,"yyyy-mm-dd"))</f>
        <v>#N/A Connection</v>
      </c>
      <c r="H10" t="str" cm="1">
        <f t="array" aca="1" ref="H10" ca="1">_xll.BDP($B10,"BLP_SPRD_TO_BENCH_BID","SETTLE_DT"&amp;TEXT(report_date+1,"yyyy-mm-dd"))</f>
        <v>#N/A Connection</v>
      </c>
    </row>
    <row r="11" spans="1:15" x14ac:dyDescent="0.35">
      <c r="A11" t="s">
        <v>306</v>
      </c>
      <c r="B11" t="s">
        <v>307</v>
      </c>
      <c r="C11" t="s">
        <v>308</v>
      </c>
      <c r="D11" s="7">
        <v>46888</v>
      </c>
      <c r="E11" t="s">
        <v>268</v>
      </c>
      <c r="F11" t="str" cm="1">
        <f t="array" aca="1" ref="F11" ca="1">_xll.BDP($B11,"YLD_1D","SETTLE_DT"&amp;TEXT(report_date+1,"yyyy-mm-dd"))</f>
        <v>#N/A Connection</v>
      </c>
      <c r="G11" t="str" cm="1">
        <f t="array" aca="1" ref="G11" ca="1">_xll.BDP($B11,"YAS_MOD_DUR","SETTLE_DT"&amp;TEXT(report_date+1,"yyyy-mm-dd"))</f>
        <v>#N/A Connection</v>
      </c>
      <c r="H11" t="str" cm="1">
        <f t="array" aca="1" ref="H11" ca="1">_xll.BDP($B11,"BLP_SPRD_TO_BENCH_BID","SETTLE_DT"&amp;TEXT(report_date+1,"yyyy-mm-dd"))</f>
        <v>#N/A Connection</v>
      </c>
    </row>
    <row r="12" spans="1:15" x14ac:dyDescent="0.35">
      <c r="A12" t="s">
        <v>309</v>
      </c>
      <c r="C12" t="s">
        <v>308</v>
      </c>
      <c r="D12" s="7">
        <v>46889</v>
      </c>
      <c r="E12" t="s">
        <v>268</v>
      </c>
    </row>
    <row r="13" spans="1:15" x14ac:dyDescent="0.35">
      <c r="A13" t="s">
        <v>901</v>
      </c>
      <c r="B13" t="s">
        <v>960</v>
      </c>
      <c r="C13" t="s">
        <v>902</v>
      </c>
      <c r="D13" s="7">
        <v>44720</v>
      </c>
      <c r="E13" t="s">
        <v>268</v>
      </c>
      <c r="F13" t="str" cm="1">
        <f t="array" aca="1" ref="F13" ca="1">_xll.BDP($B13,"YLD_1D","SETTLE_DT"&amp;TEXT(report_date+1,"yyyy-mm-dd"))</f>
        <v>#N/A Connection</v>
      </c>
      <c r="G13" t="str" cm="1">
        <f t="array" aca="1" ref="G13" ca="1">_xll.BQL($B13,"YAS_MOD_DUR","SETTLE_DT"&amp;TEXT(report_date+1,"yyyy-mm-dd"))</f>
        <v>#N/A Connection</v>
      </c>
      <c r="H13" t="str" cm="1">
        <f t="array" aca="1" ref="H13" ca="1">_xll.BDP($B13,"BLP_SPRD_TO_BENCH_BID","SETTLE_DT"&amp;TEXT(report_date+1,"yyyy-mm-dd"))</f>
        <v>#N/A Connection</v>
      </c>
    </row>
    <row r="14" spans="1:15" x14ac:dyDescent="0.35">
      <c r="A14" t="s">
        <v>337</v>
      </c>
      <c r="B14" t="s">
        <v>969</v>
      </c>
      <c r="C14" t="s">
        <v>338</v>
      </c>
      <c r="D14" s="7">
        <v>45473</v>
      </c>
      <c r="E14" t="s">
        <v>268</v>
      </c>
      <c r="F14" t="str" cm="1">
        <f t="array" aca="1" ref="F14" ca="1">_xll.BDP($B14,"YLD_1D","SETTLE_DT"&amp;TEXT(report_date+1,"yyyy-mm-dd"))</f>
        <v>#N/A Connection</v>
      </c>
      <c r="G14" t="str" cm="1">
        <f t="array" aca="1" ref="G14" ca="1">_xll.BDP($B14,"YAS_MOD_DUR","SETTLE_DT"&amp;TEXT(report_date+1,"yyyy-mm-dd"))</f>
        <v>#N/A Connection</v>
      </c>
      <c r="H14" t="str" cm="1">
        <f t="array" aca="1" ref="H14" ca="1">_xll.BDP($B14,"BLP_SPRD_TO_BENCH_BID","SETTLE_DT"&amp;TEXT(report_date+1,"yyyy-mm-dd"))</f>
        <v>#N/A Connection</v>
      </c>
    </row>
    <row r="15" spans="1:15" x14ac:dyDescent="0.35">
      <c r="A15" t="s">
        <v>339</v>
      </c>
      <c r="B15" t="s">
        <v>340</v>
      </c>
      <c r="C15" t="s">
        <v>341</v>
      </c>
      <c r="D15" s="7">
        <v>45575</v>
      </c>
      <c r="E15" t="s">
        <v>268</v>
      </c>
      <c r="F15" t="str" cm="1">
        <f t="array" aca="1" ref="F15" ca="1">_xll.BDP($B15,"YLD_1D","SETTLE_DT"&amp;TEXT(report_date+1,"yyyy-mm-dd"))</f>
        <v>#N/A Connection</v>
      </c>
      <c r="G15" t="str" cm="1">
        <f t="array" aca="1" ref="G15" ca="1">_xll.BDP($B15,"YAS_MOD_DUR","SETTLE_DT"&amp;TEXT(report_date+1,"yyyy-mm-dd"))</f>
        <v>#N/A Connection</v>
      </c>
      <c r="H15" t="str" cm="1">
        <f t="array" aca="1" ref="H15" ca="1">_xll.BDP($B15,"BLP_SPRD_TO_BENCH_BID","SETTLE_DT"&amp;TEXT(report_date+1,"yyyy-mm-dd"))</f>
        <v>#N/A Connection</v>
      </c>
    </row>
    <row r="16" spans="1:15" x14ac:dyDescent="0.35">
      <c r="A16" t="s">
        <v>398</v>
      </c>
      <c r="C16" t="s">
        <v>902</v>
      </c>
      <c r="D16" s="7">
        <v>45078</v>
      </c>
      <c r="E16" t="s">
        <v>268</v>
      </c>
    </row>
    <row r="17" spans="1:8" x14ac:dyDescent="0.35">
      <c r="A17" t="s">
        <v>303</v>
      </c>
      <c r="B17" t="s">
        <v>304</v>
      </c>
      <c r="C17" t="s">
        <v>305</v>
      </c>
      <c r="D17" s="7">
        <v>46589</v>
      </c>
      <c r="E17" t="s">
        <v>268</v>
      </c>
      <c r="F17" t="str" cm="1">
        <f t="array" aca="1" ref="F17" ca="1">_xll.BDP($B17,"YLD_1D","SETTLE_DT"&amp;TEXT(report_date+1,"yyyy-mm-dd"))</f>
        <v>#N/A Connection</v>
      </c>
      <c r="G17" t="str" cm="1">
        <f t="array" aca="1" ref="G17" ca="1">_xll.BDP($B17,"YAS_MOD_DUR","SETTLE_DT"&amp;TEXT(report_date+1,"yyyy-mm-dd"))</f>
        <v>#N/A Connection</v>
      </c>
      <c r="H17" t="str" cm="1">
        <f t="array" aca="1" ref="H17" ca="1">_xll.BDP($B17,"BLP_SPRD_TO_BENCH_BID","SETTLE_DT"&amp;TEXT(report_date+1,"yyyy-mm-dd"))</f>
        <v>#N/A Connection</v>
      </c>
    </row>
    <row r="18" spans="1:8" x14ac:dyDescent="0.35">
      <c r="A18" t="s">
        <v>328</v>
      </c>
      <c r="B18" t="s">
        <v>329</v>
      </c>
      <c r="C18" t="s">
        <v>330</v>
      </c>
      <c r="D18" s="7">
        <v>45914</v>
      </c>
      <c r="E18" t="s">
        <v>268</v>
      </c>
      <c r="F18" t="str" cm="1">
        <f t="array" aca="1" ref="F18" ca="1">_xll.BDP($B18,"YLD_1D","SETTLE_DT"&amp;TEXT(report_date+1,"yyyy-mm-dd"))</f>
        <v>#N/A Connection</v>
      </c>
      <c r="G18" t="str" cm="1">
        <f t="array" aca="1" ref="G18" ca="1">_xll.BDP($B18,"YAS_MOD_DUR","SETTLE_DT"&amp;TEXT(report_date+1,"yyyy-mm-dd"))</f>
        <v>#N/A Connection</v>
      </c>
      <c r="H18" t="str" cm="1">
        <f t="array" aca="1" ref="H18" ca="1">_xll.BDP($B18,"BLP_SPRD_TO_BENCH_BID","SETTLE_DT"&amp;TEXT(report_date+1,"yyyy-mm-dd"))</f>
        <v>#N/A Connection</v>
      </c>
    </row>
    <row r="19" spans="1:8" x14ac:dyDescent="0.35">
      <c r="A19" t="s">
        <v>357</v>
      </c>
      <c r="B19" t="s">
        <v>358</v>
      </c>
      <c r="C19" t="s">
        <v>359</v>
      </c>
      <c r="D19" s="7">
        <v>54116</v>
      </c>
      <c r="E19" t="s">
        <v>268</v>
      </c>
      <c r="F19" t="str" cm="1">
        <f t="array" aca="1" ref="F19" ca="1">_xll.BDP($B19,"YLD_1D","SETTLE_DT"&amp;TEXT(report_date+1,"yyyy-mm-dd"))</f>
        <v>#N/A Connection</v>
      </c>
      <c r="G19" t="str" cm="1">
        <f t="array" aca="1" ref="G19" ca="1">_xll.BDP($B19,"YAS_MOD_DUR","SETTLE_DT"&amp;TEXT(report_date+1,"yyyy-mm-dd"))</f>
        <v>#N/A Connection</v>
      </c>
      <c r="H19" t="str" cm="1">
        <f t="array" aca="1" ref="H19" ca="1">_xll.BDP($B19,"BLP_SPRD_TO_BENCH_BID","SETTLE_DT"&amp;TEXT(report_date+1,"yyyy-mm-dd"))</f>
        <v>#N/A Connection</v>
      </c>
    </row>
    <row r="20" spans="1:8" x14ac:dyDescent="0.35">
      <c r="A20" t="s">
        <v>345</v>
      </c>
      <c r="B20" t="s">
        <v>346</v>
      </c>
      <c r="C20" t="s">
        <v>347</v>
      </c>
      <c r="D20" s="7">
        <v>55974</v>
      </c>
      <c r="E20" t="s">
        <v>268</v>
      </c>
      <c r="F20" t="str" cm="1">
        <f t="array" aca="1" ref="F20" ca="1">_xll.BDP($B20,"YLD_1D","SETTLE_DT"&amp;TEXT(report_date+1,"yyyy-mm-dd"))</f>
        <v>#N/A Connection</v>
      </c>
      <c r="G20" t="str" cm="1">
        <f t="array" aca="1" ref="G20" ca="1">_xll.BDP($B20,"YAS_MOD_DUR","SETTLE_DT"&amp;TEXT(report_date+1,"yyyy-mm-dd"))</f>
        <v>#N/A Connection</v>
      </c>
      <c r="H20" t="str" cm="1">
        <f t="array" aca="1" ref="H20" ca="1">_xll.BDP($B20,"BLP_SPRD_TO_BENCH_BID","SETTLE_DT"&amp;TEXT(report_date+1,"yyyy-mm-dd"))</f>
        <v>#N/A Connection</v>
      </c>
    </row>
    <row r="21" spans="1:8" x14ac:dyDescent="0.35">
      <c r="A21" t="s">
        <v>282</v>
      </c>
      <c r="B21" t="s">
        <v>283</v>
      </c>
      <c r="C21" t="s">
        <v>284</v>
      </c>
      <c r="D21" s="7">
        <v>49368</v>
      </c>
      <c r="E21" t="s">
        <v>268</v>
      </c>
      <c r="F21" t="str" cm="1">
        <f t="array" aca="1" ref="F21" ca="1">_xll.BDP($B21,"YLD_1D","SETTLE_DT"&amp;TEXT(report_date+1,"yyyy-mm-dd"))</f>
        <v>#N/A Connection</v>
      </c>
      <c r="G21" t="str" cm="1">
        <f t="array" aca="1" ref="G21" ca="1">_xll.BDP($B21,"YAS_MOD_DUR","SETTLE_DT"&amp;TEXT(report_date+1,"yyyy-mm-dd"))</f>
        <v>#N/A Connection</v>
      </c>
      <c r="H21" t="str" cm="1">
        <f t="array" aca="1" ref="H21" ca="1">_xll.BDP($B21,"BLP_SPRD_TO_BENCH_BID","SETTLE_DT"&amp;TEXT(report_date+1,"yyyy-mm-dd"))</f>
        <v>#N/A Connection</v>
      </c>
    </row>
    <row r="22" spans="1:8" x14ac:dyDescent="0.35">
      <c r="A22" t="s">
        <v>301</v>
      </c>
      <c r="B22" t="s">
        <v>302</v>
      </c>
      <c r="C22" t="s">
        <v>165</v>
      </c>
      <c r="D22" s="7">
        <v>47514</v>
      </c>
      <c r="E22" t="s">
        <v>268</v>
      </c>
      <c r="F22" t="str" cm="1">
        <f t="array" aca="1" ref="F22" ca="1">_xll.BDP($B22,"YLD_1D","SETTLE_DT"&amp;TEXT(report_date+1,"yyyy-mm-dd"))</f>
        <v>#N/A Connection</v>
      </c>
      <c r="G22" t="str" cm="1">
        <f t="array" aca="1" ref="G22" ca="1">_xll.BDP($B22,"YAS_MOD_DUR","SETTLE_DT"&amp;TEXT(report_date+1,"yyyy-mm-dd"))</f>
        <v>#N/A Connection</v>
      </c>
      <c r="H22" t="str" cm="1">
        <f t="array" aca="1" ref="H22" ca="1">_xll.BDP($B22,"BLP_SPRD_TO_BENCH_BID","SETTLE_DT"&amp;TEXT(report_date+1,"yyyy-mm-dd"))</f>
        <v>#N/A Connection</v>
      </c>
    </row>
    <row r="23" spans="1:8" x14ac:dyDescent="0.35">
      <c r="A23" t="s">
        <v>287</v>
      </c>
      <c r="B23" t="s">
        <v>288</v>
      </c>
      <c r="C23" t="s">
        <v>289</v>
      </c>
      <c r="D23" s="7">
        <v>47907</v>
      </c>
      <c r="E23" t="s">
        <v>268</v>
      </c>
      <c r="F23" t="str" cm="1">
        <f t="array" aca="1" ref="F23" ca="1">_xll.BDP($B23,"YLD_1D","SETTLE_DT"&amp;TEXT(report_date+1,"yyyy-mm-dd"))</f>
        <v>#N/A Connection</v>
      </c>
      <c r="G23" t="str" cm="1">
        <f t="array" aca="1" ref="G23" ca="1">_xll.BDP($B23,"YAS_MOD_DUR","SETTLE_DT"&amp;TEXT(report_date+1,"yyyy-mm-dd"))</f>
        <v>#N/A Connection</v>
      </c>
      <c r="H23" t="str" cm="1">
        <f t="array" aca="1" ref="H23" ca="1">_xll.BDP($B23,"BLP_SPRD_TO_BENCH_BID","SETTLE_DT"&amp;TEXT(report_date+1,"yyyy-mm-dd"))</f>
        <v>#N/A Connection</v>
      </c>
    </row>
    <row r="24" spans="1:8" x14ac:dyDescent="0.35">
      <c r="A24" t="s">
        <v>285</v>
      </c>
      <c r="B24" t="s">
        <v>286</v>
      </c>
      <c r="C24" t="s">
        <v>105</v>
      </c>
      <c r="D24" s="7">
        <v>48304</v>
      </c>
      <c r="E24" t="s">
        <v>268</v>
      </c>
      <c r="F24" t="str" cm="1">
        <f t="array" aca="1" ref="F24" ca="1">_xll.BDP($B24,"YLD_1D","SETTLE_DT"&amp;TEXT(report_date+1,"yyyy-mm-dd"))</f>
        <v>#N/A Connection</v>
      </c>
      <c r="G24" t="str" cm="1">
        <f t="array" aca="1" ref="G24" ca="1">_xll.BDP($B24,"YAS_MOD_DUR","SETTLE_DT"&amp;TEXT(report_date+1,"yyyy-mm-dd"))</f>
        <v>#N/A Connection</v>
      </c>
      <c r="H24" t="str" cm="1">
        <f t="array" aca="1" ref="H24" ca="1">_xll.BDP($B24,"BLP_SPRD_TO_BENCH_BID","SETTLE_DT"&amp;TEXT(report_date+1,"yyyy-mm-dd"))</f>
        <v>#N/A Connection</v>
      </c>
    </row>
    <row r="25" spans="1:8" x14ac:dyDescent="0.35">
      <c r="A25" t="s">
        <v>354</v>
      </c>
      <c r="B25" t="s">
        <v>355</v>
      </c>
      <c r="C25" t="s">
        <v>356</v>
      </c>
      <c r="D25" s="7">
        <v>52627</v>
      </c>
      <c r="E25" t="s">
        <v>268</v>
      </c>
      <c r="F25" t="str" cm="1">
        <f t="array" aca="1" ref="F25" ca="1">_xll.BDP($B25,"YLD_1D","SETTLE_DT"&amp;TEXT(report_date+1,"yyyy-mm-dd"))</f>
        <v>#N/A Connection</v>
      </c>
      <c r="G25" t="str" cm="1">
        <f t="array" aca="1" ref="G25" ca="1">_xll.BDP($B25,"YAS_MOD_DUR","SETTLE_DT"&amp;TEXT(report_date+1,"yyyy-mm-dd"))</f>
        <v>#N/A Connection</v>
      </c>
      <c r="H25" t="str" cm="1">
        <f t="array" aca="1" ref="H25" ca="1">_xll.BDP($B25,"BLP_SPRD_TO_BENCH_BID","SETTLE_DT"&amp;TEXT(report_date+1,"yyyy-mm-dd"))</f>
        <v>#N/A Connection</v>
      </c>
    </row>
    <row r="26" spans="1:8" x14ac:dyDescent="0.35">
      <c r="A26" t="s">
        <v>360</v>
      </c>
      <c r="B26" t="s">
        <v>361</v>
      </c>
      <c r="C26" t="s">
        <v>362</v>
      </c>
      <c r="D26" s="7">
        <v>51560</v>
      </c>
      <c r="E26" t="s">
        <v>268</v>
      </c>
      <c r="F26" t="str" cm="1">
        <f t="array" aca="1" ref="F26" ca="1">_xll.BDP($B26,"YLD_1D","SETTLE_DT"&amp;TEXT(report_date+1,"yyyy-mm-dd"))</f>
        <v>#N/A Connection</v>
      </c>
      <c r="G26" t="str" cm="1">
        <f t="array" aca="1" ref="G26" ca="1">_xll.BDP($B26,"YAS_MOD_DUR","SETTLE_DT"&amp;TEXT(report_date+1,"yyyy-mm-dd"))</f>
        <v>#N/A Connection</v>
      </c>
      <c r="H26" t="str" cm="1">
        <f t="array" aca="1" ref="H26" ca="1">_xll.BDP($B26,"BLP_SPRD_TO_BENCH_BID","SETTLE_DT"&amp;TEXT(report_date+1,"yyyy-mm-dd"))</f>
        <v>#N/A Connection</v>
      </c>
    </row>
    <row r="27" spans="1:8" x14ac:dyDescent="0.35">
      <c r="A27" t="s">
        <v>325</v>
      </c>
      <c r="B27" t="s">
        <v>326</v>
      </c>
      <c r="C27" t="s">
        <v>327</v>
      </c>
      <c r="D27" s="7">
        <v>46377</v>
      </c>
      <c r="E27" t="s">
        <v>268</v>
      </c>
      <c r="F27" t="str" cm="1">
        <f t="array" aca="1" ref="F27" ca="1">_xll.BDP($B27,"YLD_1D","SETTLE_DT"&amp;TEXT(report_date+1,"yyyy-mm-dd"))</f>
        <v>#N/A Connection</v>
      </c>
      <c r="G27" t="str" cm="1">
        <f t="array" aca="1" ref="G27" ca="1">_xll.BDP($B27,"YAS_MOD_DUR","SETTLE_DT"&amp;TEXT(report_date+1,"yyyy-mm-dd"))</f>
        <v>#N/A Connection</v>
      </c>
      <c r="H27" t="str" cm="1">
        <f t="array" aca="1" ref="H27" ca="1">_xll.BDP($B27,"BLP_SPRD_TO_BENCH_BID","SETTLE_DT"&amp;TEXT(report_date+1,"yyyy-mm-dd"))</f>
        <v>#N/A Connection</v>
      </c>
    </row>
    <row r="28" spans="1:8" x14ac:dyDescent="0.35">
      <c r="A28" t="s">
        <v>348</v>
      </c>
      <c r="B28" t="s">
        <v>349</v>
      </c>
      <c r="C28" t="s">
        <v>350</v>
      </c>
      <c r="D28" s="7">
        <v>51166</v>
      </c>
      <c r="E28" t="s">
        <v>268</v>
      </c>
      <c r="F28" t="str" cm="1">
        <f t="array" aca="1" ref="F28" ca="1">_xll.BDP($B28,"YLD_1D","SETTLE_DT"&amp;TEXT(report_date+1,"yyyy-mm-dd"))</f>
        <v>#N/A Connection</v>
      </c>
      <c r="G28" t="str" cm="1">
        <f t="array" aca="1" ref="G28" ca="1">_xll.BDP($B28,"YAS_MOD_DUR","SETTLE_DT"&amp;TEXT(report_date+1,"yyyy-mm-dd"))</f>
        <v>#N/A Connection</v>
      </c>
      <c r="H28" t="str" cm="1">
        <f t="array" aca="1" ref="H28" ca="1">_xll.BDP($B28,"BLP_SPRD_TO_BENCH_BID","SETTLE_DT"&amp;TEXT(report_date+1,"yyyy-mm-dd"))</f>
        <v>#N/A Connection</v>
      </c>
    </row>
    <row r="29" spans="1:8" x14ac:dyDescent="0.35">
      <c r="A29" t="s">
        <v>351</v>
      </c>
      <c r="B29" t="s">
        <v>352</v>
      </c>
      <c r="C29" t="s">
        <v>353</v>
      </c>
      <c r="D29" s="7">
        <v>50071</v>
      </c>
      <c r="E29" t="s">
        <v>268</v>
      </c>
      <c r="F29" t="str" cm="1">
        <f t="array" aca="1" ref="F29" ca="1">_xll.BDP($B29,"YLD_1D","SETTLE_DT"&amp;TEXT(report_date+1,"yyyy-mm-dd"))</f>
        <v>#N/A Connection</v>
      </c>
      <c r="G29" t="str" cm="1">
        <f t="array" aca="1" ref="G29" ca="1">_xll.BDP($B29,"YAS_MOD_DUR","SETTLE_DT"&amp;TEXT(report_date+1,"yyyy-mm-dd"))</f>
        <v>#N/A Connection</v>
      </c>
      <c r="H29" t="str" cm="1">
        <f t="array" aca="1" ref="H29" ca="1">_xll.BDP($B29,"BLP_SPRD_TO_BENCH_BID","SETTLE_DT"&amp;TEXT(report_date+1,"yyyy-mm-dd"))</f>
        <v>#N/A Connection</v>
      </c>
    </row>
    <row r="30" spans="1:8" x14ac:dyDescent="0.35">
      <c r="A30" t="s">
        <v>272</v>
      </c>
      <c r="B30" t="s">
        <v>273</v>
      </c>
      <c r="C30" t="s">
        <v>274</v>
      </c>
      <c r="D30" s="7">
        <v>49521</v>
      </c>
      <c r="E30" t="s">
        <v>268</v>
      </c>
      <c r="F30" t="str" cm="1">
        <f t="array" aca="1" ref="F30" ca="1">_xll.BDP($B30,"YLD_1D","SETTLE_DT"&amp;TEXT(report_date+1,"yyyy-mm-dd"))</f>
        <v>#N/A Connection</v>
      </c>
      <c r="G30" t="str" cm="1">
        <f t="array" aca="1" ref="G30" ca="1">_xll.BDP($B30,"YAS_MOD_DUR","SETTLE_DT"&amp;TEXT(report_date+1,"yyyy-mm-dd"))</f>
        <v>#N/A Connection</v>
      </c>
      <c r="H30" t="str" cm="1">
        <f t="array" aca="1" ref="H30" ca="1">_xll.BDP($B30,"BLP_SPRD_TO_BENCH_BID","SETTLE_DT"&amp;TEXT(report_date+1,"yyyy-mm-dd"))</f>
        <v>#N/A Connection</v>
      </c>
    </row>
    <row r="31" spans="1:8" x14ac:dyDescent="0.35">
      <c r="A31" t="s">
        <v>296</v>
      </c>
      <c r="B31" t="s">
        <v>297</v>
      </c>
      <c r="C31" t="s">
        <v>298</v>
      </c>
      <c r="D31" s="7">
        <v>47087</v>
      </c>
      <c r="E31" t="s">
        <v>268</v>
      </c>
      <c r="F31" t="str" cm="1">
        <f t="array" aca="1" ref="F31" ca="1">_xll.BDP($B31,"YLD_1D","SETTLE_DT"&amp;TEXT(report_date+1,"yyyy-mm-dd"))</f>
        <v>#N/A Connection</v>
      </c>
      <c r="G31" t="str" cm="1">
        <f t="array" aca="1" ref="G31" ca="1">_xll.BDP($B31,"YAS_MOD_DUR","SETTLE_DT"&amp;TEXT(report_date+1,"yyyy-mm-dd"))</f>
        <v>#N/A Connection</v>
      </c>
      <c r="H31" t="str" cm="1">
        <f t="array" aca="1" ref="H31" ca="1">_xll.BDP($B31,"BLP_SPRD_TO_BENCH_BID","SETTLE_DT"&amp;TEXT(report_date+1,"yyyy-mm-dd"))</f>
        <v>#N/A Connection</v>
      </c>
    </row>
    <row r="32" spans="1:8" x14ac:dyDescent="0.35">
      <c r="A32" t="s">
        <v>269</v>
      </c>
      <c r="B32" t="s">
        <v>270</v>
      </c>
      <c r="C32" t="s">
        <v>271</v>
      </c>
      <c r="D32" s="7">
        <v>49156</v>
      </c>
      <c r="E32" t="s">
        <v>268</v>
      </c>
      <c r="F32" t="str" cm="1">
        <f t="array" aca="1" ref="F32" ca="1">_xll.BDP($B32,"YLD_1D","SETTLE_DT"&amp;TEXT(report_date+1,"yyyy-mm-dd"))</f>
        <v>#N/A Connection</v>
      </c>
      <c r="G32" t="str" cm="1">
        <f t="array" aca="1" ref="G32" ca="1">_xll.BDP($B32,"YAS_MOD_DUR","SETTLE_DT"&amp;TEXT(report_date+1,"yyyy-mm-dd"))</f>
        <v>#N/A Connection</v>
      </c>
      <c r="H32" t="str" cm="1">
        <f t="array" aca="1" ref="H32" ca="1">_xll.BDP($B32,"BLP_SPRD_TO_BENCH_BID","SETTLE_DT"&amp;TEXT(report_date+1,"yyyy-mm-dd"))</f>
        <v>#N/A Connection</v>
      </c>
    </row>
    <row r="33" spans="1:8" x14ac:dyDescent="0.35">
      <c r="A33" t="s">
        <v>334</v>
      </c>
      <c r="B33" t="s">
        <v>335</v>
      </c>
      <c r="C33" t="s">
        <v>336</v>
      </c>
      <c r="D33" s="7">
        <v>45554</v>
      </c>
      <c r="E33" t="s">
        <v>268</v>
      </c>
      <c r="F33" t="str" cm="1">
        <f t="array" aca="1" ref="F33" ca="1">_xll.BDP($B33,"YLD_1D","SETTLE_DT"&amp;TEXT(report_date+1,"yyyy-mm-dd"))</f>
        <v>#N/A Connection</v>
      </c>
      <c r="G33" t="str" cm="1">
        <f t="array" aca="1" ref="G33" ca="1">_xll.BDP($B33,"YAS_MOD_DUR","SETTLE_DT"&amp;TEXT(report_date+1,"yyyy-mm-dd"))</f>
        <v>#N/A Connection</v>
      </c>
      <c r="H33" t="str" cm="1">
        <f t="array" aca="1" ref="H33" ca="1">_xll.BDP($B33,"BLP_SPRD_TO_BENCH_BID","SETTLE_DT"&amp;TEXT(report_date+1,"yyyy-mm-dd"))</f>
        <v>#N/A Connection</v>
      </c>
    </row>
    <row r="34" spans="1:8" x14ac:dyDescent="0.35">
      <c r="A34" t="s">
        <v>322</v>
      </c>
      <c r="B34" t="s">
        <v>323</v>
      </c>
      <c r="C34" t="s">
        <v>324</v>
      </c>
      <c r="D34" s="7">
        <v>46377</v>
      </c>
      <c r="E34" t="s">
        <v>268</v>
      </c>
      <c r="F34" t="str" cm="1">
        <f t="array" aca="1" ref="F34" ca="1">_xll.BDP($B34,"YLD_1D","SETTLE_DT"&amp;TEXT(report_date+1,"yyyy-mm-dd"))</f>
        <v>#N/A Connection</v>
      </c>
      <c r="G34" t="str" cm="1">
        <f t="array" aca="1" ref="G34" ca="1">_xll.BDP($B34,"YAS_MOD_DUR","SETTLE_DT"&amp;TEXT(report_date+1,"yyyy-mm-dd"))</f>
        <v>#N/A Connection</v>
      </c>
      <c r="H34" t="str" cm="1">
        <f t="array" aca="1" ref="H34" ca="1">_xll.BDP($B34,"BLP_SPRD_TO_BENCH_BID","SETTLE_DT"&amp;TEXT(report_date+1,"yyyy-mm-dd"))</f>
        <v>#N/A Connection</v>
      </c>
    </row>
    <row r="35" spans="1:8" x14ac:dyDescent="0.35">
      <c r="A35" t="s">
        <v>77</v>
      </c>
      <c r="B35" t="s">
        <v>78</v>
      </c>
      <c r="C35" t="s">
        <v>79</v>
      </c>
      <c r="E35" t="s">
        <v>268</v>
      </c>
      <c r="F35" t="str" cm="1">
        <f t="array" aca="1" ref="F35" ca="1">_xll.BDP($B35,"EQY_DPS","SETTLE_DT"&amp;TEXT(report_date+1,"yyyy-mm-dd"))</f>
        <v>#N/A Connection</v>
      </c>
    </row>
    <row r="36" spans="1:8" x14ac:dyDescent="0.35">
      <c r="A36" t="s">
        <v>319</v>
      </c>
      <c r="B36" t="s">
        <v>320</v>
      </c>
      <c r="C36" t="s">
        <v>321</v>
      </c>
      <c r="D36" s="7">
        <v>45888</v>
      </c>
      <c r="E36" t="s">
        <v>268</v>
      </c>
      <c r="F36" t="str" cm="1">
        <f t="array" aca="1" ref="F36" ca="1">_xll.BDP($B36,"YLD_1D","SETTLE_DT"&amp;TEXT(report_date+1,"yyyy-mm-dd"))</f>
        <v>#N/A Connection</v>
      </c>
      <c r="G36" t="str" cm="1">
        <f t="array" aca="1" ref="G36" ca="1">_xll.BDP($B36,"YAS_MOD_DUR","SETTLE_DT"&amp;TEXT(report_date+1,"yyyy-mm-dd"))</f>
        <v>#N/A Connection</v>
      </c>
      <c r="H36" t="str" cm="1">
        <f t="array" aca="1" ref="H36" ca="1">_xll.BDP($B36,"BLP_SPRD_TO_BENCH_BID","SETTLE_DT"&amp;TEXT(report_date+1,"yyyy-mm-dd"))</f>
        <v>#N/A Connection</v>
      </c>
    </row>
    <row r="37" spans="1:8" x14ac:dyDescent="0.35">
      <c r="A37" t="s">
        <v>342</v>
      </c>
      <c r="B37" t="s">
        <v>343</v>
      </c>
      <c r="C37" t="s">
        <v>344</v>
      </c>
      <c r="D37" s="7">
        <v>51418</v>
      </c>
      <c r="E37" t="s">
        <v>268</v>
      </c>
      <c r="F37" t="str" cm="1">
        <f t="array" aca="1" ref="F37" ca="1">_xll.BDP($B37,"YLD_1D","SETTLE_DT"&amp;TEXT(report_date+1,"yyyy-mm-dd"))</f>
        <v>#N/A Connection</v>
      </c>
      <c r="G37" t="str" cm="1">
        <f t="array" aca="1" ref="G37" ca="1">_xll.BDP($B37,"YAS_MOD_DUR","SETTLE_DT"&amp;TEXT(report_date+1,"yyyy-mm-dd"))</f>
        <v>#N/A Connection</v>
      </c>
      <c r="H37" t="str" cm="1">
        <f t="array" aca="1" ref="H37" ca="1">_xll.BDP($B37,"BLP_SPRD_TO_BENCH_BID","SETTLE_DT"&amp;TEXT(report_date+1,"yyyy-mm-dd"))</f>
        <v>#N/A Connection</v>
      </c>
    </row>
    <row r="38" spans="1:8" x14ac:dyDescent="0.35">
      <c r="A38" t="s">
        <v>293</v>
      </c>
      <c r="B38" t="s">
        <v>294</v>
      </c>
      <c r="C38" t="s">
        <v>295</v>
      </c>
      <c r="D38" s="7">
        <v>47765</v>
      </c>
      <c r="E38" t="s">
        <v>268</v>
      </c>
      <c r="F38" t="str" cm="1">
        <f t="array" aca="1" ref="F38" ca="1">_xll.BDP($B38,"YLD_1D","SETTLE_DT"&amp;TEXT(report_date+1,"yyyy-mm-dd"))</f>
        <v>#N/A Connection</v>
      </c>
      <c r="G38" t="str" cm="1">
        <f t="array" aca="1" ref="G38" ca="1">_xll.BDP($B38,"YAS_MOD_DUR","SETTLE_DT"&amp;TEXT(report_date+1,"yyyy-mm-dd"))</f>
        <v>#N/A Connection</v>
      </c>
      <c r="H38" t="str" cm="1">
        <f t="array" aca="1" ref="H38" ca="1">_xll.BDP($B38,"BLP_SPRD_TO_BENCH_BID","SETTLE_DT"&amp;TEXT(report_date+1,"yyyy-mm-dd"))</f>
        <v>#N/A Connection</v>
      </c>
    </row>
    <row r="39" spans="1:8" x14ac:dyDescent="0.35">
      <c r="D39" s="7"/>
    </row>
    <row r="40" spans="1:8" x14ac:dyDescent="0.35">
      <c r="D40" s="7"/>
    </row>
    <row r="41" spans="1:8" x14ac:dyDescent="0.35">
      <c r="D41" s="7"/>
    </row>
    <row r="42" spans="1:8" x14ac:dyDescent="0.35">
      <c r="D42" s="7"/>
    </row>
    <row r="43" spans="1:8" x14ac:dyDescent="0.35">
      <c r="D43" s="7"/>
    </row>
    <row r="44" spans="1:8" x14ac:dyDescent="0.35">
      <c r="A44" t="s">
        <v>265</v>
      </c>
      <c r="B44" t="s">
        <v>266</v>
      </c>
      <c r="C44" t="s">
        <v>267</v>
      </c>
      <c r="D44" s="7">
        <v>45629</v>
      </c>
      <c r="E44" t="s">
        <v>62</v>
      </c>
      <c r="F44" t="str" cm="1">
        <f t="array" aca="1" ref="F44" ca="1">_xll.BDP($B44,"YLD_1D","SETTLE_DT"&amp;TEXT(report_date+1,"yyyy-mm-dd"))</f>
        <v>#N/A Connection</v>
      </c>
      <c r="G44" t="str" cm="1">
        <f t="array" aca="1" ref="G44" ca="1">_xll.BDP($B44,"INDEX_MODIFIED_DURATION","SETTLE_DT"&amp;TEXT(report_date+1,"yyyy-mm-dd"))</f>
        <v>#N/A Connection</v>
      </c>
      <c r="H44" t="str" cm="1">
        <f t="array" aca="1" ref="H44" ca="1">_xll.BDP($B44,"BLP_SPRD_TO_BENCH_BID","SETTLE_DT"&amp;TEXT(report_date+1,"yyyy-mm-dd"))</f>
        <v>#N/A Connection</v>
      </c>
    </row>
    <row r="45" spans="1:8" x14ac:dyDescent="0.35">
      <c r="A45" t="s">
        <v>262</v>
      </c>
      <c r="B45" t="s">
        <v>263</v>
      </c>
      <c r="C45" t="s">
        <v>264</v>
      </c>
      <c r="D45" s="7">
        <v>45615</v>
      </c>
      <c r="E45" t="s">
        <v>62</v>
      </c>
      <c r="F45" t="str" cm="1">
        <f t="array" aca="1" ref="F45" ca="1">_xll.BDP($B45,"YLD_1D","SETTLE_DT"&amp;TEXT(report_date+1,"yyyy-mm-dd"))</f>
        <v>#N/A Connection</v>
      </c>
      <c r="G45" t="str" cm="1">
        <f t="array" aca="1" ref="G45" ca="1">_xll.BDP($B45,"INDEX_MODIFIED_DURATION","SETTLE_DT"&amp;TEXT(report_date+1,"yyyy-mm-dd"))</f>
        <v>#N/A Connection</v>
      </c>
      <c r="H45" t="str" cm="1">
        <f t="array" aca="1" ref="H45" ca="1">_xll.BDP($B45,"BLP_SPRD_TO_BENCH_BID","SETTLE_DT"&amp;TEXT(report_date+1,"yyyy-mm-dd"))</f>
        <v>#N/A Connection</v>
      </c>
    </row>
    <row r="46" spans="1:8" x14ac:dyDescent="0.35">
      <c r="A46" t="s">
        <v>233</v>
      </c>
      <c r="B46" t="s">
        <v>234</v>
      </c>
      <c r="C46" t="s">
        <v>235</v>
      </c>
      <c r="D46" s="7">
        <v>46371</v>
      </c>
      <c r="E46" t="s">
        <v>62</v>
      </c>
      <c r="F46" t="str" cm="1">
        <f t="array" aca="1" ref="F46" ca="1">_xll.BDP($B46,"YLD_1D","SETTLE_DT"&amp;TEXT(report_date+1,"yyyy-mm-dd"))</f>
        <v>#N/A Connection</v>
      </c>
      <c r="G46" t="str" cm="1">
        <f t="array" aca="1" ref="G46" ca="1">_xll.BDP($B46,"INDEX_MODIFIED_DURATION","SETTLE_DT"&amp;TEXT(report_date+1,"yyyy-mm-dd"))</f>
        <v>#N/A Connection</v>
      </c>
      <c r="H46" t="str" cm="1">
        <f t="array" aca="1" ref="H46" ca="1">_xll.BDP($B46,"BLP_SPRD_TO_BENCH_BID","SETTLE_DT"&amp;TEXT(report_date+1,"yyyy-mm-dd"))</f>
        <v>#N/A Connection</v>
      </c>
    </row>
    <row r="47" spans="1:8" x14ac:dyDescent="0.35">
      <c r="A47" t="s">
        <v>230</v>
      </c>
      <c r="B47" t="s">
        <v>231</v>
      </c>
      <c r="C47" t="s">
        <v>232</v>
      </c>
      <c r="D47" s="7">
        <v>45608</v>
      </c>
      <c r="E47" t="s">
        <v>62</v>
      </c>
      <c r="F47" t="str" cm="1">
        <f t="array" aca="1" ref="F47" ca="1">_xll.BDP($B47,"YLD_1D","SETTLE_DT"&amp;TEXT(report_date+1,"yyyy-mm-dd"))</f>
        <v>#N/A Connection</v>
      </c>
      <c r="G47" t="str" cm="1">
        <f t="array" aca="1" ref="G47" ca="1">_xll.BDP($B47,"INDEX_MODIFIED_DURATION","SETTLE_DT"&amp;TEXT(report_date+1,"yyyy-mm-dd"))</f>
        <v>#N/A Connection</v>
      </c>
      <c r="H47" t="str" cm="1">
        <f t="array" aca="1" ref="H47" ca="1">_xll.BDP($B47,"BLP_SPRD_TO_BENCH_BID","SETTLE_DT"&amp;TEXT(report_date+1,"yyyy-mm-dd"))</f>
        <v>#N/A Connection</v>
      </c>
    </row>
    <row r="48" spans="1:8" x14ac:dyDescent="0.35">
      <c r="A48" t="s">
        <v>117</v>
      </c>
      <c r="B48" t="s">
        <v>118</v>
      </c>
      <c r="C48" t="s">
        <v>119</v>
      </c>
      <c r="D48" s="7">
        <v>48838</v>
      </c>
      <c r="E48" t="s">
        <v>62</v>
      </c>
      <c r="F48" t="str" cm="1">
        <f t="array" aca="1" ref="F48" ca="1">_xll.BDP($B48,"YAS_BOND_YLD","SETTLE_DT"&amp;TEXT(report_date+1,"yyyy-mm-dd"))</f>
        <v>#N/A Connection</v>
      </c>
      <c r="G48" t="str" cm="1">
        <f t="array" aca="1" ref="G48" ca="1">_xll.BDP($B48,"INDEX_MODIFIED_DURATION","SETTLE_DT"&amp;TEXT(report_date+1,"yyyy-mm-dd"))</f>
        <v>#N/A Connection</v>
      </c>
      <c r="H48" t="str" cm="1">
        <f t="array" aca="1" ref="H48" ca="1">_xll.BDP($B48,"BLP_SPRD_TO_BENCH_BID","SETTLE_DT"&amp;TEXT(report_date+1,"yyyy-mm-dd"))</f>
        <v>#N/A Connection</v>
      </c>
    </row>
    <row r="49" spans="1:8" x14ac:dyDescent="0.35">
      <c r="A49" t="s">
        <v>120</v>
      </c>
      <c r="B49" t="s">
        <v>121</v>
      </c>
      <c r="C49" t="s">
        <v>119</v>
      </c>
      <c r="D49" s="7">
        <v>48838</v>
      </c>
      <c r="E49" t="s">
        <v>62</v>
      </c>
      <c r="F49" t="str" cm="1">
        <f t="array" aca="1" ref="F49" ca="1">_xll.BDP($B49,"YLD_1D","SETTLE_DT"&amp;TEXT(report_date+1,"yyyy-mm-dd"))</f>
        <v>#N/A Connection</v>
      </c>
      <c r="G49" t="str" cm="1">
        <f t="array" aca="1" ref="G49" ca="1">_xll.BDP($B49,"INDEX_MODIFIED_DURATION","SETTLE_DT"&amp;TEXT(report_date+1,"yyyy-mm-dd"))</f>
        <v>#N/A Connection</v>
      </c>
      <c r="H49" t="str" cm="1">
        <f t="array" aca="1" ref="H49" ca="1">_xll.BDP($B49,"BLP_SPRD_TO_BENCH_BID","SETTLE_DT"&amp;TEXT(report_date+1,"yyyy-mm-dd"))</f>
        <v>#N/A Connection</v>
      </c>
    </row>
    <row r="50" spans="1:8" x14ac:dyDescent="0.35">
      <c r="A50" t="s">
        <v>259</v>
      </c>
      <c r="B50" t="s">
        <v>260</v>
      </c>
      <c r="C50" t="s">
        <v>261</v>
      </c>
      <c r="D50" s="7">
        <v>45554</v>
      </c>
      <c r="E50" t="s">
        <v>62</v>
      </c>
      <c r="F50" t="str" cm="1">
        <f t="array" aca="1" ref="F50" ca="1">_xll.BDP($B50,"YLD_1D","SETTLE_DT"&amp;TEXT(report_date+1,"yyyy-mm-dd"))</f>
        <v>#N/A Connection</v>
      </c>
      <c r="G50" t="str" cm="1">
        <f t="array" aca="1" ref="G50" ca="1">_xll.BDP($B50,"INDEX_MODIFIED_DURATION","SETTLE_DT"&amp;TEXT(report_date+1,"yyyy-mm-dd"))</f>
        <v>#N/A Connection</v>
      </c>
      <c r="H50" t="str" cm="1">
        <f t="array" aca="1" ref="H50" ca="1">_xll.BDP($B50,"BLP_SPRD_TO_BENCH_BID","SETTLE_DT"&amp;TEXT(report_date+1,"yyyy-mm-dd"))</f>
        <v>#N/A Connection</v>
      </c>
    </row>
    <row r="51" spans="1:8" x14ac:dyDescent="0.35">
      <c r="A51" t="s">
        <v>903</v>
      </c>
      <c r="C51" t="s">
        <v>904</v>
      </c>
      <c r="D51" s="7">
        <v>47281</v>
      </c>
      <c r="E51" t="s">
        <v>62</v>
      </c>
    </row>
    <row r="52" spans="1:8" x14ac:dyDescent="0.35">
      <c r="A52" t="s">
        <v>174</v>
      </c>
      <c r="B52" t="s">
        <v>175</v>
      </c>
      <c r="C52" t="s">
        <v>176</v>
      </c>
      <c r="D52" s="7">
        <v>47070</v>
      </c>
      <c r="E52" t="s">
        <v>62</v>
      </c>
      <c r="F52" t="str" cm="1">
        <f t="array" aca="1" ref="F52" ca="1">_xll.BDP($B52,"YLD_1D","SETTLE_DT"&amp;TEXT(report_date+1,"yyyy-mm-dd"))</f>
        <v>#N/A Connection</v>
      </c>
      <c r="G52" t="str" cm="1">
        <f t="array" aca="1" ref="G52" ca="1">_xll.BDP($B52,"INDEX_MODIFIED_DURATION","SETTLE_DT"&amp;TEXT(report_date+1,"yyyy-mm-dd"))</f>
        <v>#N/A Connection</v>
      </c>
      <c r="H52" t="str" cm="1">
        <f t="array" aca="1" ref="H52" ca="1">_xll.BDP($B52,"BLP_SPRD_TO_BENCH_BID","SETTLE_DT"&amp;TEXT(report_date+1,"yyyy-mm-dd"))</f>
        <v>#N/A Connection</v>
      </c>
    </row>
    <row r="53" spans="1:8" x14ac:dyDescent="0.35">
      <c r="A53" t="s">
        <v>331</v>
      </c>
      <c r="B53" t="s">
        <v>332</v>
      </c>
      <c r="C53" t="s">
        <v>333</v>
      </c>
      <c r="D53" s="7">
        <v>45725</v>
      </c>
      <c r="E53" t="s">
        <v>62</v>
      </c>
      <c r="F53" t="str" cm="1">
        <f t="array" aca="1" ref="F53" ca="1">_xll.BDP($B53,"YLD_1D","SETTLE_DT"&amp;TEXT(report_date+1,"yyyy-mm-dd"))</f>
        <v>#N/A Connection</v>
      </c>
      <c r="G53" t="str" cm="1">
        <f t="array" aca="1" ref="G53" ca="1">_xll.BDP($B53,"INDEX_MODIFIED_DURATION","SETTLE_DT"&amp;TEXT(report_date+1,"yyyy-mm-dd"))</f>
        <v>#N/A Connection</v>
      </c>
      <c r="H53" t="str" cm="1">
        <f t="array" aca="1" ref="H53" ca="1">_xll.BDP($B53,"BLP_SPRD_TO_BENCH_BID","SETTLE_DT"&amp;TEXT(report_date+1,"yyyy-mm-dd"))</f>
        <v>#N/A Connection</v>
      </c>
    </row>
    <row r="54" spans="1:8" x14ac:dyDescent="0.35">
      <c r="A54" t="s">
        <v>256</v>
      </c>
      <c r="B54" t="s">
        <v>257</v>
      </c>
      <c r="C54" t="s">
        <v>258</v>
      </c>
      <c r="D54" s="7">
        <v>45516</v>
      </c>
      <c r="E54" t="s">
        <v>62</v>
      </c>
      <c r="F54" t="str" cm="1">
        <f t="array" aca="1" ref="F54" ca="1">_xll.BDP($B54,"YLD_1D","SETTLE_DT"&amp;TEXT(report_date+1,"yyyy-mm-dd"))</f>
        <v>#N/A Connection</v>
      </c>
      <c r="G54" t="str" cm="1">
        <f t="array" aca="1" ref="G54" ca="1">_xll.BDP($B54,"INDEX_MODIFIED_DURATION","SETTLE_DT"&amp;TEXT(report_date+1,"yyyy-mm-dd"))</f>
        <v>#N/A Connection</v>
      </c>
      <c r="H54" t="str" cm="1">
        <f t="array" aca="1" ref="H54" ca="1">_xll.BDP($B54,"BLP_SPRD_TO_BENCH_BID","SETTLE_DT"&amp;TEXT(report_date+1,"yyyy-mm-dd"))</f>
        <v>#N/A Connection</v>
      </c>
    </row>
    <row r="55" spans="1:8" x14ac:dyDescent="0.35">
      <c r="A55" t="s">
        <v>253</v>
      </c>
      <c r="B55" t="s">
        <v>254</v>
      </c>
      <c r="C55" t="s">
        <v>255</v>
      </c>
      <c r="D55" s="7">
        <v>45501</v>
      </c>
      <c r="E55" t="s">
        <v>62</v>
      </c>
      <c r="F55" t="str" cm="1">
        <f t="array" aca="1" ref="F55" ca="1">_xll.BDP($B55,"YLD_1D","SETTLE_DT"&amp;TEXT(report_date+1,"yyyy-mm-dd"))</f>
        <v>#N/A Connection</v>
      </c>
      <c r="G55" t="str" cm="1">
        <f t="array" aca="1" ref="G55" ca="1">_xll.BDP($B55,"INDEX_MODIFIED_DURATION","SETTLE_DT"&amp;TEXT(report_date+1,"yyyy-mm-dd"))</f>
        <v>#N/A Connection</v>
      </c>
      <c r="H55" t="str" cm="1">
        <f t="array" aca="1" ref="H55" ca="1">_xll.BDP($B55,"BLP_SPRD_TO_BENCH_BID","SETTLE_DT"&amp;TEXT(report_date+1,"yyyy-mm-dd"))</f>
        <v>#N/A Connection</v>
      </c>
    </row>
    <row r="56" spans="1:8" x14ac:dyDescent="0.35">
      <c r="A56" t="s">
        <v>251</v>
      </c>
      <c r="C56" t="s">
        <v>252</v>
      </c>
      <c r="D56" s="7">
        <v>44973</v>
      </c>
      <c r="E56" t="s">
        <v>62</v>
      </c>
    </row>
    <row r="57" spans="1:8" x14ac:dyDescent="0.35">
      <c r="A57" t="s">
        <v>249</v>
      </c>
      <c r="C57" t="s">
        <v>250</v>
      </c>
      <c r="D57" s="7">
        <v>45008</v>
      </c>
      <c r="E57" t="s">
        <v>62</v>
      </c>
    </row>
    <row r="58" spans="1:8" x14ac:dyDescent="0.35">
      <c r="A58" t="s">
        <v>247</v>
      </c>
      <c r="C58" t="s">
        <v>905</v>
      </c>
      <c r="D58" s="7">
        <v>44809</v>
      </c>
      <c r="E58" t="s">
        <v>62</v>
      </c>
    </row>
    <row r="59" spans="1:8" x14ac:dyDescent="0.35">
      <c r="A59" t="s">
        <v>397</v>
      </c>
      <c r="C59" t="s">
        <v>906</v>
      </c>
      <c r="D59" s="7">
        <v>44079</v>
      </c>
      <c r="E59" t="s">
        <v>62</v>
      </c>
    </row>
    <row r="60" spans="1:8" x14ac:dyDescent="0.35">
      <c r="A60" t="s">
        <v>248</v>
      </c>
      <c r="C60" t="s">
        <v>907</v>
      </c>
      <c r="D60" s="7">
        <v>44079</v>
      </c>
      <c r="E60" t="s">
        <v>62</v>
      </c>
    </row>
    <row r="61" spans="1:8" x14ac:dyDescent="0.35">
      <c r="A61" t="s">
        <v>908</v>
      </c>
      <c r="C61" t="s">
        <v>907</v>
      </c>
      <c r="D61" s="7">
        <v>45484</v>
      </c>
      <c r="E61" t="s">
        <v>62</v>
      </c>
    </row>
    <row r="62" spans="1:8" x14ac:dyDescent="0.35">
      <c r="A62" t="s">
        <v>909</v>
      </c>
      <c r="B62" t="s">
        <v>961</v>
      </c>
      <c r="C62" t="s">
        <v>906</v>
      </c>
      <c r="D62" s="7">
        <v>44078</v>
      </c>
      <c r="E62" t="s">
        <v>62</v>
      </c>
    </row>
    <row r="63" spans="1:8" x14ac:dyDescent="0.35">
      <c r="A63" t="s">
        <v>910</v>
      </c>
      <c r="C63" t="s">
        <v>911</v>
      </c>
      <c r="D63" s="7">
        <v>45576</v>
      </c>
      <c r="E63" t="s">
        <v>62</v>
      </c>
    </row>
    <row r="64" spans="1:8" x14ac:dyDescent="0.35">
      <c r="A64" t="s">
        <v>227</v>
      </c>
      <c r="B64" t="s">
        <v>228</v>
      </c>
      <c r="C64" t="s">
        <v>229</v>
      </c>
      <c r="D64" s="7">
        <v>46134</v>
      </c>
      <c r="E64" t="s">
        <v>62</v>
      </c>
      <c r="F64" t="str" cm="1">
        <f t="array" aca="1" ref="F64" ca="1">_xll.BDP($B64,"YLD_1D","SETTLE_DT"&amp;TEXT(report_date+1,"yyyy-mm-dd"))</f>
        <v>#N/A Connection</v>
      </c>
      <c r="G64" t="str" cm="1">
        <f t="array" aca="1" ref="G64" ca="1">_xll.BDP($B64,"INDEX_MODIFIED_DURATION","SETTLE_DT"&amp;TEXT(report_date+1,"yyyy-mm-dd"))</f>
        <v>#N/A Connection</v>
      </c>
      <c r="H64" t="str" cm="1">
        <f t="array" aca="1" ref="H64" ca="1">_xll.BDP($B64,"BLP_SPRD_TO_BENCH_BID","SETTLE_DT"&amp;TEXT(report_date+1,"yyyy-mm-dd"))</f>
        <v>#N/A Connection</v>
      </c>
    </row>
    <row r="65" spans="1:8" x14ac:dyDescent="0.35">
      <c r="A65" t="s">
        <v>224</v>
      </c>
      <c r="B65" t="s">
        <v>225</v>
      </c>
      <c r="C65" t="s">
        <v>226</v>
      </c>
      <c r="D65" s="7">
        <v>46273</v>
      </c>
      <c r="E65" t="s">
        <v>62</v>
      </c>
      <c r="F65" t="str" cm="1">
        <f t="array" aca="1" ref="F65" ca="1">_xll.BDP($B65,"YLD_1D","SETTLE_DT"&amp;TEXT(report_date+1,"yyyy-mm-dd"))</f>
        <v>#N/A Connection</v>
      </c>
      <c r="G65" t="str" cm="1">
        <f t="array" aca="1" ref="G65" ca="1">_xll.BDP($B65,"INDEX_MODIFIED_DURATION","SETTLE_DT"&amp;TEXT(report_date+1,"yyyy-mm-dd"))</f>
        <v>#N/A Connection</v>
      </c>
      <c r="H65" t="str" cm="1">
        <f t="array" aca="1" ref="H65" ca="1">_xll.BDP($B65,"BLP_SPRD_TO_BENCH_BID","SETTLE_DT"&amp;TEXT(report_date+1,"yyyy-mm-dd"))</f>
        <v>#N/A Connection</v>
      </c>
    </row>
    <row r="66" spans="1:8" x14ac:dyDescent="0.35">
      <c r="A66" t="s">
        <v>171</v>
      </c>
      <c r="B66" t="s">
        <v>172</v>
      </c>
      <c r="C66" t="s">
        <v>173</v>
      </c>
      <c r="D66" s="7">
        <v>46500</v>
      </c>
      <c r="E66" t="s">
        <v>62</v>
      </c>
      <c r="F66" t="str" cm="1">
        <f t="array" aca="1" ref="F66" ca="1">_xll.BDP($B66,"YLD_1D","SETTLE_DT"&amp;TEXT(report_date+1,"yyyy-mm-dd"))</f>
        <v>#N/A Connection</v>
      </c>
      <c r="G66" t="str" cm="1">
        <f t="array" aca="1" ref="G66" ca="1">_xll.BDP($B66,"INDEX_MODIFIED_DURATION","SETTLE_DT"&amp;TEXT(report_date+1,"yyyy-mm-dd"))</f>
        <v>#N/A Connection</v>
      </c>
      <c r="H66" t="str" cm="1">
        <f t="array" aca="1" ref="H66" ca="1">_xll.BDP($B66,"BLP_SPRD_TO_BENCH_BID","SETTLE_DT"&amp;TEXT(report_date+1,"yyyy-mm-dd"))</f>
        <v>#N/A Connection</v>
      </c>
    </row>
    <row r="67" spans="1:8" x14ac:dyDescent="0.35">
      <c r="A67" t="s">
        <v>168</v>
      </c>
      <c r="B67" t="s">
        <v>169</v>
      </c>
      <c r="C67" t="s">
        <v>170</v>
      </c>
      <c r="D67" s="7">
        <v>46932</v>
      </c>
      <c r="E67" t="s">
        <v>62</v>
      </c>
      <c r="F67" t="str" cm="1">
        <f t="array" aca="1" ref="F67" ca="1">_xll.BDP($B67,"YLD_1D","SETTLE_DT"&amp;TEXT(report_date+1,"yyyy-mm-dd"))</f>
        <v>#N/A Connection</v>
      </c>
      <c r="G67" t="str" cm="1">
        <f t="array" aca="1" ref="G67" ca="1">_xll.BDP($B67,"INDEX_MODIFIED_DURATION","SETTLE_DT"&amp;TEXT(report_date+1,"yyyy-mm-dd"))</f>
        <v>#N/A Connection</v>
      </c>
      <c r="H67" t="str" cm="1">
        <f t="array" aca="1" ref="H67" ca="1">_xll.BDP($B67,"BLP_SPRD_TO_BENCH_BID","SETTLE_DT"&amp;TEXT(report_date+1,"yyyy-mm-dd"))</f>
        <v>#N/A Connection</v>
      </c>
    </row>
    <row r="68" spans="1:8" x14ac:dyDescent="0.35">
      <c r="A68" t="s">
        <v>912</v>
      </c>
      <c r="C68" t="s">
        <v>913</v>
      </c>
      <c r="D68" s="7">
        <v>45714</v>
      </c>
      <c r="E68" t="s">
        <v>62</v>
      </c>
    </row>
    <row r="69" spans="1:8" x14ac:dyDescent="0.35">
      <c r="A69" t="s">
        <v>246</v>
      </c>
      <c r="C69" t="s">
        <v>914</v>
      </c>
      <c r="D69" s="7">
        <v>45565</v>
      </c>
      <c r="E69" t="s">
        <v>62</v>
      </c>
    </row>
    <row r="70" spans="1:8" x14ac:dyDescent="0.35">
      <c r="A70" t="s">
        <v>915</v>
      </c>
      <c r="C70" t="s">
        <v>916</v>
      </c>
      <c r="D70" s="7">
        <v>45561</v>
      </c>
      <c r="E70" t="s">
        <v>62</v>
      </c>
    </row>
    <row r="71" spans="1:8" x14ac:dyDescent="0.35">
      <c r="A71" t="s">
        <v>244</v>
      </c>
      <c r="C71" t="s">
        <v>245</v>
      </c>
      <c r="D71" s="7">
        <v>45470</v>
      </c>
      <c r="E71" t="s">
        <v>62</v>
      </c>
    </row>
    <row r="72" spans="1:8" s="13" customFormat="1" x14ac:dyDescent="0.35">
      <c r="A72" s="13" t="s">
        <v>220</v>
      </c>
      <c r="B72" s="13" t="s">
        <v>221</v>
      </c>
      <c r="C72" s="13" t="s">
        <v>213</v>
      </c>
      <c r="D72" s="14">
        <v>46295</v>
      </c>
      <c r="E72" s="13" t="s">
        <v>62</v>
      </c>
      <c r="F72" s="13" t="str" cm="1">
        <f t="array" aca="1" ref="F72" ca="1">_xll.BDP($B72,"YLD_1D","SETTLE_DT"&amp;TEXT(report_date+1,"yyyy-mm-dd"))</f>
        <v>#N/A Connection</v>
      </c>
      <c r="G72" s="13" t="str" cm="1">
        <f t="array" aca="1" ref="G72" ca="1">_xll.BDP($B72,"INDEX_MODIFIED_DURATION","SETTLE_DT"&amp;TEXT(report_date+1,"yyyy-mm-dd"))</f>
        <v>#N/A Connection</v>
      </c>
      <c r="H72" s="13" t="str" cm="1">
        <f t="array" aca="1" ref="H72" ca="1">_xll.BDP($B72,"BLP_SPRD_TO_BENCH_BID","SETTLE_DT"&amp;TEXT(report_date+1,"yyyy-mm-dd"))</f>
        <v>#N/A Connection</v>
      </c>
    </row>
    <row r="73" spans="1:8" x14ac:dyDescent="0.35">
      <c r="A73" t="s">
        <v>159</v>
      </c>
      <c r="B73" t="s">
        <v>962</v>
      </c>
      <c r="C73" t="s">
        <v>160</v>
      </c>
      <c r="D73" s="7">
        <v>46477</v>
      </c>
      <c r="E73" t="s">
        <v>62</v>
      </c>
    </row>
    <row r="74" spans="1:8" x14ac:dyDescent="0.35">
      <c r="A74" t="s">
        <v>211</v>
      </c>
      <c r="B74" t="s">
        <v>212</v>
      </c>
      <c r="C74" t="s">
        <v>213</v>
      </c>
      <c r="D74" s="7">
        <v>46295</v>
      </c>
      <c r="E74" t="s">
        <v>62</v>
      </c>
      <c r="F74" t="str" cm="1">
        <f t="array" aca="1" ref="F74" ca="1">_xll.BDP($B74,"YLD_1D","SETTLE_DT"&amp;TEXT(report_date+1,"yyyy-mm-dd"))</f>
        <v>#N/A Connection</v>
      </c>
      <c r="G74" t="str" cm="1">
        <f t="array" aca="1" ref="G74" ca="1">_xll.BDP($B74,"INDEX_MODIFIED_DURATION","SETTLE_DT"&amp;TEXT(report_date+1,"yyyy-mm-dd"))</f>
        <v>#N/A Connection</v>
      </c>
      <c r="H74" t="str" cm="1">
        <f t="array" aca="1" ref="H74" ca="1">_xll.BDP($B74,"BLP_SPRD_TO_BENCH_BID","SETTLE_DT"&amp;TEXT(report_date+1,"yyyy-mm-dd"))</f>
        <v>#N/A Connection</v>
      </c>
    </row>
    <row r="75" spans="1:8" x14ac:dyDescent="0.35">
      <c r="A75" t="s">
        <v>200</v>
      </c>
      <c r="B75" t="s">
        <v>201</v>
      </c>
      <c r="C75" t="s">
        <v>139</v>
      </c>
      <c r="D75" s="7">
        <v>46193</v>
      </c>
      <c r="E75" t="s">
        <v>62</v>
      </c>
      <c r="F75" t="str" cm="1">
        <f t="array" aca="1" ref="F75" ca="1">_xll.BDP($B75,"YLD_1D","SETTLE_DT"&amp;TEXT(report_date+1,"yyyy-mm-dd"))</f>
        <v>#N/A Connection</v>
      </c>
      <c r="G75" t="str" cm="1">
        <f t="array" aca="1" ref="G75" ca="1">_xll.BDP($B75,"INDEX_MODIFIED_DURATION","SETTLE_DT"&amp;TEXT(report_date+1,"yyyy-mm-dd"))</f>
        <v>#N/A Connection</v>
      </c>
      <c r="H75" t="str" cm="1">
        <f t="array" aca="1" ref="H75" ca="1">_xll.BDP($B75,"BLP_SPRD_TO_BENCH_BID","SETTLE_DT"&amp;TEXT(report_date+1,"yyyy-mm-dd"))</f>
        <v>#N/A Connection</v>
      </c>
    </row>
    <row r="76" spans="1:8" x14ac:dyDescent="0.35">
      <c r="A76" t="s">
        <v>137</v>
      </c>
      <c r="B76" t="s">
        <v>138</v>
      </c>
      <c r="C76" t="s">
        <v>139</v>
      </c>
      <c r="D76" s="7">
        <v>46193</v>
      </c>
      <c r="E76" t="s">
        <v>62</v>
      </c>
      <c r="F76" t="str" cm="1">
        <f t="array" aca="1" ref="F76" ca="1">_xll.BDP($B76,"YLD_1D","SETTLE_DT"&amp;TEXT(report_date+1,"yyyy-mm-dd"))</f>
        <v>#N/A Connection</v>
      </c>
      <c r="G76" t="str" cm="1">
        <f t="array" aca="1" ref="G76" ca="1">_xll.BDP($B76,"INDEX_MODIFIED_DURATION","SETTLE_DT"&amp;TEXT(report_date+1,"yyyy-mm-dd"))</f>
        <v>#N/A Connection</v>
      </c>
      <c r="H76" t="str" cm="1">
        <f t="array" aca="1" ref="H76" ca="1">_xll.BDP($B76,"BLP_SPRD_TO_BENCH_BID","SETTLE_DT"&amp;TEXT(report_date+1,"yyyy-mm-dd"))</f>
        <v>#N/A Connection</v>
      </c>
    </row>
    <row r="77" spans="1:8" x14ac:dyDescent="0.35">
      <c r="A77" t="s">
        <v>198</v>
      </c>
      <c r="B77" t="s">
        <v>199</v>
      </c>
      <c r="C77" t="s">
        <v>139</v>
      </c>
      <c r="D77" s="7">
        <v>46193</v>
      </c>
      <c r="E77" t="s">
        <v>62</v>
      </c>
      <c r="F77" t="str" cm="1">
        <f t="array" aca="1" ref="F77" ca="1">_xll.BDP($B77,"YLD_1D","SETTLE_DT"&amp;TEXT(report_date+1,"yyyy-mm-dd"))</f>
        <v>#N/A Connection</v>
      </c>
      <c r="G77" t="str" cm="1">
        <f t="array" aca="1" ref="G77" ca="1">_xll.BDP($B77,"INDEX_MODIFIED_DURATION","SETTLE_DT"&amp;TEXT(report_date+1,"yyyy-mm-dd"))</f>
        <v>#N/A Connection</v>
      </c>
      <c r="H77" t="str" cm="1">
        <f t="array" aca="1" ref="H77" ca="1">_xll.BDP($B77,"BLP_SPRD_TO_BENCH_BID","SETTLE_DT"&amp;TEXT(report_date+1,"yyyy-mm-dd"))</f>
        <v>#N/A Connection</v>
      </c>
    </row>
    <row r="78" spans="1:8" x14ac:dyDescent="0.35">
      <c r="A78" t="s">
        <v>207</v>
      </c>
      <c r="B78" t="s">
        <v>208</v>
      </c>
      <c r="C78" t="s">
        <v>204</v>
      </c>
      <c r="D78" s="7">
        <v>46011</v>
      </c>
      <c r="E78" t="s">
        <v>62</v>
      </c>
      <c r="F78" t="str" cm="1">
        <f t="array" aca="1" ref="F78" ca="1">_xll.BDP($B78,"YLD_1D","SETTLE_DT"&amp;TEXT(report_date+1,"yyyy-mm-dd"))</f>
        <v>#N/A Connection</v>
      </c>
      <c r="G78" t="str" cm="1">
        <f t="array" aca="1" ref="G78" ca="1">_xll.BDP($B78,"INDEX_MODIFIED_DURATION","SETTLE_DT"&amp;TEXT(report_date+1,"yyyy-mm-dd"))</f>
        <v>#N/A Connection</v>
      </c>
      <c r="H78" t="str" cm="1">
        <f t="array" aca="1" ref="H78" ca="1">_xll.BDP($B78,"BLP_SPRD_TO_BENCH_BID","SETTLE_DT"&amp;TEXT(report_date+1,"yyyy-mm-dd"))</f>
        <v>#N/A Connection</v>
      </c>
    </row>
    <row r="79" spans="1:8" x14ac:dyDescent="0.35">
      <c r="A79" t="s">
        <v>202</v>
      </c>
      <c r="B79" t="s">
        <v>203</v>
      </c>
      <c r="C79" t="s">
        <v>204</v>
      </c>
      <c r="D79" s="7">
        <v>46011</v>
      </c>
      <c r="E79" t="s">
        <v>62</v>
      </c>
      <c r="F79" t="str" cm="1">
        <f t="array" aca="1" ref="F79" ca="1">_xll.BDP($B79,"YLD_1D","SETTLE_DT"&amp;TEXT(report_date+1,"yyyy-mm-dd"))</f>
        <v>#N/A Connection</v>
      </c>
      <c r="G79" t="str" cm="1">
        <f t="array" aca="1" ref="G79" ca="1">_xll.BDP($B79,"INDEX_MODIFIED_DURATION","SETTLE_DT"&amp;TEXT(report_date+1,"yyyy-mm-dd"))</f>
        <v>#N/A Connection</v>
      </c>
      <c r="H79" t="str" cm="1">
        <f t="array" aca="1" ref="H79" ca="1">_xll.BDP($B79,"BLP_SPRD_TO_BENCH_BID","SETTLE_DT"&amp;TEXT(report_date+1,"yyyy-mm-dd"))</f>
        <v>#N/A Connection</v>
      </c>
    </row>
    <row r="80" spans="1:8" x14ac:dyDescent="0.35">
      <c r="A80" t="s">
        <v>209</v>
      </c>
      <c r="B80" t="s">
        <v>210</v>
      </c>
      <c r="C80" t="s">
        <v>917</v>
      </c>
      <c r="D80" s="7">
        <v>45646</v>
      </c>
      <c r="E80" t="s">
        <v>62</v>
      </c>
      <c r="F80" t="str" cm="1">
        <f t="array" aca="1" ref="F80" ca="1">_xll.BDP($B80,"YLD_1D","SETTLE_DT"&amp;TEXT(report_date+1,"yyyy-mm-dd"))</f>
        <v>#N/A Connection</v>
      </c>
      <c r="G80" t="str" cm="1">
        <f t="array" aca="1" ref="G80" ca="1">_xll.BDP($B80,"INDEX_MODIFIED_DURATION","SETTLE_DT"&amp;TEXT(report_date+1,"yyyy-mm-dd"))</f>
        <v>#N/A Connection</v>
      </c>
      <c r="H80" t="str" cm="1">
        <f t="array" aca="1" ref="H80" ca="1">_xll.BDP($B80,"BLP_SPRD_TO_BENCH_BID","SETTLE_DT"&amp;TEXT(report_date+1,"yyyy-mm-dd"))</f>
        <v>#N/A Connection</v>
      </c>
    </row>
    <row r="81" spans="1:8" x14ac:dyDescent="0.35">
      <c r="A81" t="s">
        <v>222</v>
      </c>
      <c r="B81" t="s">
        <v>223</v>
      </c>
      <c r="C81" t="s">
        <v>918</v>
      </c>
      <c r="D81" s="7">
        <v>46265</v>
      </c>
      <c r="E81" t="s">
        <v>62</v>
      </c>
      <c r="F81" t="str" cm="1">
        <f t="array" aca="1" ref="F81" ca="1">_xll.BDP($B81,"YLD_1D","SETTLE_DT"&amp;TEXT(report_date+1,"yyyy-mm-dd"))</f>
        <v>#N/A Connection</v>
      </c>
      <c r="G81" t="str" cm="1">
        <f t="array" aca="1" ref="G81" ca="1">_xll.BDP($B81,"INDEX_MODIFIED_DURATION","SETTLE_DT"&amp;TEXT(report_date+1,"yyyy-mm-dd"))</f>
        <v>#N/A Connection</v>
      </c>
      <c r="H81" t="str" cm="1">
        <f t="array" aca="1" ref="H81" ca="1">_xll.BDP($B81,"BLP_SPRD_TO_BENCH_BID","SETTLE_DT"&amp;TEXT(report_date+1,"yyyy-mm-dd"))</f>
        <v>#N/A Connection</v>
      </c>
    </row>
    <row r="82" spans="1:8" x14ac:dyDescent="0.35">
      <c r="A82" t="s">
        <v>214</v>
      </c>
      <c r="B82" t="s">
        <v>215</v>
      </c>
      <c r="C82" t="s">
        <v>216</v>
      </c>
      <c r="D82" s="7">
        <v>45808</v>
      </c>
      <c r="E82" t="s">
        <v>62</v>
      </c>
      <c r="F82" t="str" cm="1">
        <f t="array" aca="1" ref="F82" ca="1">_xll.BDP($B82,"YLD_1D","SETTLE_DT"&amp;TEXT(report_date+1,"yyyy-mm-dd"))</f>
        <v>#N/A Connection</v>
      </c>
      <c r="G82" t="str" cm="1">
        <f t="array" aca="1" ref="G82" ca="1">_xll.BDP($B82,"INDEX_MODIFIED_DURATION","SETTLE_DT"&amp;TEXT(report_date+1,"yyyy-mm-dd"))</f>
        <v>#N/A Connection</v>
      </c>
      <c r="H82" t="str" cm="1">
        <f t="array" aca="1" ref="H82" ca="1">_xll.BDP($B82,"BLP_SPRD_TO_BENCH_BID","SETTLE_DT"&amp;TEXT(report_date+1,"yyyy-mm-dd"))</f>
        <v>#N/A Connection</v>
      </c>
    </row>
    <row r="83" spans="1:8" x14ac:dyDescent="0.35">
      <c r="A83" t="s">
        <v>217</v>
      </c>
      <c r="B83" t="s">
        <v>218</v>
      </c>
      <c r="C83" t="s">
        <v>219</v>
      </c>
      <c r="D83" s="7">
        <v>45747</v>
      </c>
      <c r="E83" t="s">
        <v>62</v>
      </c>
      <c r="F83" t="str" cm="1">
        <f t="array" aca="1" ref="F83" ca="1">_xll.BDP($B83,"YLD_1D","SETTLE_DT"&amp;TEXT(report_date+1,"yyyy-mm-dd"))</f>
        <v>#N/A Connection</v>
      </c>
      <c r="G83" t="str" cm="1">
        <f t="array" aca="1" ref="G83" ca="1">_xll.BDP($B83,"INDEX_MODIFIED_DURATION","SETTLE_DT"&amp;TEXT(report_date+1,"yyyy-mm-dd"))</f>
        <v>#N/A Connection</v>
      </c>
      <c r="H83" t="str" cm="1">
        <f t="array" aca="1" ref="H83" ca="1">_xll.BDP($B83,"BLP_SPRD_TO_BENCH_BID","SETTLE_DT"&amp;TEXT(report_date+1,"yyyy-mm-dd"))</f>
        <v>#N/A Connection</v>
      </c>
    </row>
    <row r="84" spans="1:8" x14ac:dyDescent="0.35">
      <c r="A84" t="s">
        <v>205</v>
      </c>
      <c r="B84" t="s">
        <v>206</v>
      </c>
      <c r="C84" t="s">
        <v>152</v>
      </c>
      <c r="D84" s="7">
        <v>45463</v>
      </c>
      <c r="E84" t="s">
        <v>62</v>
      </c>
      <c r="F84" t="str" cm="1">
        <f t="array" aca="1" ref="F84" ca="1">_xll.BDP($B84,"YLD_1D","SETTLE_DT"&amp;TEXT(report_date+1,"yyyy-mm-dd"))</f>
        <v>#N/A Connection</v>
      </c>
      <c r="G84" t="str" cm="1">
        <f t="array" aca="1" ref="G84" ca="1">_xll.BDP($B84,"INDEX_MODIFIED_DURATION","SETTLE_DT"&amp;TEXT(report_date+1,"yyyy-mm-dd"))</f>
        <v>#N/A Connection</v>
      </c>
      <c r="H84" t="str" cm="1">
        <f t="array" aca="1" ref="H84" ca="1">_xll.BDP($B84,"BLP_SPRD_TO_BENCH_BID","SETTLE_DT"&amp;TEXT(report_date+1,"yyyy-mm-dd"))</f>
        <v>#N/A Connection</v>
      </c>
    </row>
    <row r="85" spans="1:8" x14ac:dyDescent="0.35">
      <c r="A85" t="s">
        <v>134</v>
      </c>
      <c r="B85" t="s">
        <v>135</v>
      </c>
      <c r="C85" t="s">
        <v>136</v>
      </c>
      <c r="D85" s="7">
        <v>46234</v>
      </c>
      <c r="E85" t="s">
        <v>62</v>
      </c>
      <c r="F85" t="str" cm="1">
        <f t="array" aca="1" ref="F85" ca="1">_xll.BDP($B85,"YLD_1D","SETTLE_DT"&amp;TEXT(report_date+1,"yyyy-mm-dd"))</f>
        <v>#N/A Connection</v>
      </c>
      <c r="G85" t="str" cm="1">
        <f t="array" aca="1" ref="G85" ca="1">_xll.BDP($B85,"INDEX_MODIFIED_DURATION","SETTLE_DT"&amp;TEXT(report_date+1,"yyyy-mm-dd"))</f>
        <v>#N/A Connection</v>
      </c>
      <c r="H85" t="str" cm="1">
        <f t="array" aca="1" ref="H85" ca="1">_xll.BDP($B85,"BLP_SPRD_TO_BENCH_BID","SETTLE_DT"&amp;TEXT(report_date+1,"yyyy-mm-dd"))</f>
        <v>#N/A Connection</v>
      </c>
    </row>
    <row r="86" spans="1:8" x14ac:dyDescent="0.35">
      <c r="A86" t="s">
        <v>153</v>
      </c>
      <c r="B86" t="s">
        <v>963</v>
      </c>
      <c r="C86" t="s">
        <v>154</v>
      </c>
      <c r="D86" s="7">
        <v>46741</v>
      </c>
      <c r="E86" t="s">
        <v>62</v>
      </c>
    </row>
    <row r="87" spans="1:8" x14ac:dyDescent="0.35">
      <c r="A87" t="s">
        <v>163</v>
      </c>
      <c r="B87" t="s">
        <v>164</v>
      </c>
      <c r="C87" t="s">
        <v>165</v>
      </c>
      <c r="D87" s="7">
        <v>46418</v>
      </c>
      <c r="E87" t="s">
        <v>62</v>
      </c>
      <c r="F87" t="str" cm="1">
        <f t="array" aca="1" ref="F87" ca="1">_xll.BDP($B87,"YLD_1D","SETTLE_DT"&amp;TEXT(report_date+1,"yyyy-mm-dd"))</f>
        <v>#N/A Connection</v>
      </c>
      <c r="G87" t="str" cm="1">
        <f t="array" aca="1" ref="G87" ca="1">_xll.BDP($B87,"INDEX_MODIFIED_DURATION","SETTLE_DT"&amp;TEXT(report_date+1,"yyyy-mm-dd"))</f>
        <v>#N/A Connection</v>
      </c>
      <c r="H87" t="str" cm="1">
        <f t="array" aca="1" ref="H87" ca="1">_xll.BDP($B87,"BLP_SPRD_TO_BENCH_BID","SETTLE_DT"&amp;TEXT(report_date+1,"yyyy-mm-dd"))</f>
        <v>#N/A Connection</v>
      </c>
    </row>
    <row r="88" spans="1:8" x14ac:dyDescent="0.35">
      <c r="A88" t="s">
        <v>275</v>
      </c>
      <c r="B88" t="s">
        <v>276</v>
      </c>
      <c r="C88" t="s">
        <v>277</v>
      </c>
      <c r="D88" s="7">
        <v>48920</v>
      </c>
      <c r="E88" t="s">
        <v>62</v>
      </c>
      <c r="F88" t="str" cm="1">
        <f t="array" aca="1" ref="F88" ca="1">_xll.BDP($B88,"YLD_1D","SETTLE_DT"&amp;TEXT(report_date+1,"yyyy-mm-dd"))</f>
        <v>#N/A Connection</v>
      </c>
      <c r="G88" t="str" cm="1">
        <f t="array" aca="1" ref="G88" ca="1">_xll.BDP($B88,"INDEX_MODIFIED_DURATION","SETTLE_DT"&amp;TEXT(report_date+1,"yyyy-mm-dd"))</f>
        <v>#N/A Connection</v>
      </c>
      <c r="H88" t="str" cm="1">
        <f t="array" aca="1" ref="H88" ca="1">_xll.BDP($B88,"BLP_SPRD_TO_BENCH_BID","SETTLE_DT"&amp;TEXT(report_date+1,"yyyy-mm-dd"))</f>
        <v>#N/A Connection</v>
      </c>
    </row>
    <row r="89" spans="1:8" x14ac:dyDescent="0.35">
      <c r="A89" t="s">
        <v>106</v>
      </c>
      <c r="B89" t="s">
        <v>107</v>
      </c>
      <c r="C89" t="s">
        <v>105</v>
      </c>
      <c r="D89" s="7">
        <v>48304</v>
      </c>
      <c r="E89" t="s">
        <v>62</v>
      </c>
      <c r="F89" t="str" cm="1">
        <f t="array" aca="1" ref="F89" ca="1">_xll.BDP($B89,"YLD_1D","SETTLE_DT"&amp;TEXT(report_date+1,"yyyy-mm-dd"))</f>
        <v>#N/A Connection</v>
      </c>
      <c r="G89" t="str" cm="1">
        <f t="array" aca="1" ref="G89" ca="1">_xll.BDP($B89,"INDEX_MODIFIED_DURATION","SETTLE_DT"&amp;TEXT(report_date+1,"yyyy-mm-dd"))</f>
        <v>#N/A Connection</v>
      </c>
      <c r="H89" t="str" cm="1">
        <f t="array" aca="1" ref="H89" ca="1">_xll.BDP($B89,"BLP_SPRD_TO_BENCH_BID","SETTLE_DT"&amp;TEXT(report_date+1,"yyyy-mm-dd"))</f>
        <v>#N/A Connection</v>
      </c>
    </row>
    <row r="90" spans="1:8" x14ac:dyDescent="0.35">
      <c r="A90" t="s">
        <v>280</v>
      </c>
      <c r="B90" t="s">
        <v>281</v>
      </c>
      <c r="C90" t="s">
        <v>105</v>
      </c>
      <c r="D90" s="7">
        <v>48304</v>
      </c>
      <c r="E90" t="s">
        <v>62</v>
      </c>
      <c r="F90" t="str" cm="1">
        <f t="array" aca="1" ref="F90" ca="1">_xll.BDP($B90,"YLD_1D","SETTLE_DT"&amp;TEXT(report_date+1,"yyyy-mm-dd"))</f>
        <v>#N/A Connection</v>
      </c>
      <c r="G90" t="str" cm="1">
        <f t="array" aca="1" ref="G90" ca="1">_xll.BDP($B90,"INDEX_MODIFIED_DURATION","SETTLE_DT"&amp;TEXT(report_date+1,"yyyy-mm-dd"))</f>
        <v>#N/A Connection</v>
      </c>
      <c r="H90" t="str" cm="1">
        <f t="array" aca="1" ref="H90" ca="1">_xll.BDP($B90,"BLP_SPRD_TO_BENCH_BID","SETTLE_DT"&amp;TEXT(report_date+1,"yyyy-mm-dd"))</f>
        <v>#N/A Connection</v>
      </c>
    </row>
    <row r="91" spans="1:8" x14ac:dyDescent="0.35">
      <c r="A91" t="s">
        <v>111</v>
      </c>
      <c r="B91" t="s">
        <v>112</v>
      </c>
      <c r="C91" t="s">
        <v>105</v>
      </c>
      <c r="D91" s="7">
        <v>48304</v>
      </c>
      <c r="E91" t="s">
        <v>62</v>
      </c>
      <c r="F91" t="str" cm="1">
        <f t="array" aca="1" ref="F91" ca="1">_xll.BDP($B91,"YLD_1D","SETTLE_DT"&amp;TEXT(report_date+1,"yyyy-mm-dd"))</f>
        <v>#N/A Connection</v>
      </c>
      <c r="G91" t="str" cm="1">
        <f t="array" aca="1" ref="G91" ca="1">_xll.BDP($B91,"INDEX_MODIFIED_DURATION","SETTLE_DT"&amp;TEXT(report_date+1,"yyyy-mm-dd"))</f>
        <v>#N/A Connection</v>
      </c>
      <c r="H91" t="str" cm="1">
        <f t="array" aca="1" ref="H91" ca="1">_xll.BDP($B91,"BLP_SPRD_TO_BENCH_BID","SETTLE_DT"&amp;TEXT(report_date+1,"yyyy-mm-dd"))</f>
        <v>#N/A Connection</v>
      </c>
    </row>
    <row r="92" spans="1:8" x14ac:dyDescent="0.35">
      <c r="A92" t="s">
        <v>157</v>
      </c>
      <c r="C92" t="s">
        <v>158</v>
      </c>
      <c r="D92" s="7">
        <v>46630</v>
      </c>
      <c r="E92" t="s">
        <v>62</v>
      </c>
    </row>
    <row r="93" spans="1:8" x14ac:dyDescent="0.35">
      <c r="A93" t="s">
        <v>155</v>
      </c>
      <c r="C93" t="s">
        <v>156</v>
      </c>
      <c r="D93" s="7">
        <v>46660</v>
      </c>
      <c r="E93" t="s">
        <v>62</v>
      </c>
    </row>
    <row r="94" spans="1:8" x14ac:dyDescent="0.35">
      <c r="A94" t="s">
        <v>161</v>
      </c>
      <c r="B94" t="s">
        <v>162</v>
      </c>
      <c r="C94" t="s">
        <v>156</v>
      </c>
      <c r="D94" s="7">
        <v>46660</v>
      </c>
      <c r="E94" t="s">
        <v>62</v>
      </c>
      <c r="F94" t="str" cm="1">
        <f t="array" aca="1" ref="F94" ca="1">_xll.BDP($B94,"YLD_1D","SETTLE_DT"&amp;TEXT(report_date+1,"yyyy-mm-dd"))</f>
        <v>#N/A Connection</v>
      </c>
      <c r="G94" t="str" cm="1">
        <f t="array" aca="1" ref="G94" ca="1">_xll.BDP($B94,"INDEX_MODIFIED_DURATION","SETTLE_DT"&amp;TEXT(report_date+1,"yyyy-mm-dd"))</f>
        <v>#N/A Connection</v>
      </c>
      <c r="H94" t="str" cm="1">
        <f t="array" aca="1" ref="H94" ca="1">_xll.BDP($B94,"BLP_SPRD_TO_BENCH_BID","SETTLE_DT"&amp;TEXT(report_date+1,"yyyy-mm-dd"))</f>
        <v>#N/A Connection</v>
      </c>
    </row>
    <row r="95" spans="1:8" x14ac:dyDescent="0.35">
      <c r="A95" t="s">
        <v>143</v>
      </c>
      <c r="B95" t="s">
        <v>144</v>
      </c>
      <c r="C95" t="s">
        <v>142</v>
      </c>
      <c r="D95" s="7">
        <v>46924</v>
      </c>
      <c r="E95" t="s">
        <v>62</v>
      </c>
      <c r="F95" t="str" cm="1">
        <f t="array" aca="1" ref="F95" ca="1">_xll.BDP($B95,"YLD_1D","SETTLE_DT"&amp;TEXT(report_date+1,"yyyy-mm-dd"))</f>
        <v>#N/A Connection</v>
      </c>
      <c r="G95" t="str" cm="1">
        <f t="array" aca="1" ref="G95" ca="1">_xll.BDP($B95,"INDEX_MODIFIED_DURATION","SETTLE_DT"&amp;TEXT(report_date+1,"yyyy-mm-dd"))</f>
        <v>#N/A Connection</v>
      </c>
      <c r="H95" t="str" cm="1">
        <f t="array" aca="1" ref="H95" ca="1">_xll.BDP($B95,"BLP_SPRD_TO_BENCH_BID","SETTLE_DT"&amp;TEXT(report_date+1,"yyyy-mm-dd"))</f>
        <v>#N/A Connection</v>
      </c>
    </row>
    <row r="96" spans="1:8" x14ac:dyDescent="0.35">
      <c r="A96" t="s">
        <v>150</v>
      </c>
      <c r="B96" t="s">
        <v>151</v>
      </c>
      <c r="C96" t="s">
        <v>142</v>
      </c>
      <c r="D96" s="7">
        <v>46924</v>
      </c>
      <c r="E96" t="s">
        <v>62</v>
      </c>
      <c r="F96" t="str" cm="1">
        <f t="array" aca="1" ref="F96" ca="1">_xll.BDP($B96,"YLD_1D","SETTLE_DT"&amp;TEXT(report_date+1,"yyyy-mm-dd"))</f>
        <v>#N/A Connection</v>
      </c>
      <c r="G96" t="str" cm="1">
        <f t="array" aca="1" ref="G96" ca="1">_xll.BDP($B96,"INDEX_MODIFIED_DURATION","SETTLE_DT"&amp;TEXT(report_date+1,"yyyy-mm-dd"))</f>
        <v>#N/A Connection</v>
      </c>
      <c r="H96" t="str" cm="1">
        <f t="array" aca="1" ref="H96" ca="1">_xll.BDP($B96,"BLP_SPRD_TO_BENCH_BID","SETTLE_DT"&amp;TEXT(report_date+1,"yyyy-mm-dd"))</f>
        <v>#N/A Connection</v>
      </c>
    </row>
    <row r="97" spans="1:8" x14ac:dyDescent="0.35">
      <c r="A97" t="s">
        <v>278</v>
      </c>
      <c r="B97" t="s">
        <v>279</v>
      </c>
      <c r="C97" t="s">
        <v>105</v>
      </c>
      <c r="D97" s="7">
        <v>48304</v>
      </c>
      <c r="E97" t="s">
        <v>62</v>
      </c>
      <c r="F97" t="str" cm="1">
        <f t="array" aca="1" ref="F97" ca="1">_xll.BDP($B97,"YLD_1D","SETTLE_DT"&amp;TEXT(report_date+1,"yyyy-mm-dd"))</f>
        <v>#N/A Connection</v>
      </c>
      <c r="G97" t="str" cm="1">
        <f t="array" aca="1" ref="G97" ca="1">_xll.BDP($B97,"INDEX_MODIFIED_DURATION","SETTLE_DT"&amp;TEXT(report_date+1,"yyyy-mm-dd"))</f>
        <v>#N/A Connection</v>
      </c>
      <c r="H97" t="str" cm="1">
        <f t="array" aca="1" ref="H97" ca="1">_xll.BDP($B97,"BLP_SPRD_TO_BENCH_BID","SETTLE_DT"&amp;TEXT(report_date+1,"yyyy-mm-dd"))</f>
        <v>#N/A Connection</v>
      </c>
    </row>
    <row r="98" spans="1:8" x14ac:dyDescent="0.35">
      <c r="A98" t="s">
        <v>148</v>
      </c>
      <c r="B98" t="s">
        <v>149</v>
      </c>
      <c r="C98" t="s">
        <v>142</v>
      </c>
      <c r="D98" s="7">
        <v>46924</v>
      </c>
      <c r="E98" t="s">
        <v>62</v>
      </c>
      <c r="F98" t="str" cm="1">
        <f t="array" aca="1" ref="F98" ca="1">_xll.BDP($B98,"YLD_1D","SETTLE_DT"&amp;TEXT(report_date+1,"yyyy-mm-dd"))</f>
        <v>#N/A Connection</v>
      </c>
      <c r="G98" t="str" cm="1">
        <f t="array" aca="1" ref="G98" ca="1">_xll.BDP($B98,"INDEX_MODIFIED_DURATION","SETTLE_DT"&amp;TEXT(report_date+1,"yyyy-mm-dd"))</f>
        <v>#N/A Connection</v>
      </c>
      <c r="H98" t="str" cm="1">
        <f t="array" aca="1" ref="H98" ca="1">_xll.BDP($B98,"BLP_SPRD_TO_BENCH_BID","SETTLE_DT"&amp;TEXT(report_date+1,"yyyy-mm-dd"))</f>
        <v>#N/A Connection</v>
      </c>
    </row>
    <row r="99" spans="1:8" x14ac:dyDescent="0.35">
      <c r="A99" t="s">
        <v>299</v>
      </c>
      <c r="B99" t="s">
        <v>300</v>
      </c>
      <c r="C99" t="s">
        <v>919</v>
      </c>
      <c r="D99" s="7">
        <v>47514</v>
      </c>
      <c r="E99" t="s">
        <v>62</v>
      </c>
      <c r="F99" t="str" cm="1">
        <f t="array" aca="1" ref="F99" ca="1">_xll.BDP($B99,"YLD_1D","SETTLE_DT"&amp;TEXT(report_date+1,"yyyy-mm-dd"))</f>
        <v>#N/A Connection</v>
      </c>
      <c r="G99" t="str" cm="1">
        <f t="array" aca="1" ref="G99" ca="1">_xll.BDP($B99,"INDEX_MODIFIED_DURATION","SETTLE_DT"&amp;TEXT(report_date+1,"yyyy-mm-dd"))</f>
        <v>#N/A Connection</v>
      </c>
      <c r="H99" t="str" cm="1">
        <f t="array" aca="1" ref="H99" ca="1">_xll.BDP($B99,"BLP_SPRD_TO_BENCH_BID","SETTLE_DT"&amp;TEXT(report_date+1,"yyyy-mm-dd"))</f>
        <v>#N/A Connection</v>
      </c>
    </row>
    <row r="100" spans="1:8" x14ac:dyDescent="0.35">
      <c r="A100" t="s">
        <v>116</v>
      </c>
      <c r="C100" t="s">
        <v>110</v>
      </c>
      <c r="D100" s="7">
        <v>47515</v>
      </c>
      <c r="E100" t="s">
        <v>62</v>
      </c>
    </row>
    <row r="101" spans="1:8" x14ac:dyDescent="0.35">
      <c r="A101" t="s">
        <v>108</v>
      </c>
      <c r="B101" t="s">
        <v>109</v>
      </c>
      <c r="C101" t="s">
        <v>110</v>
      </c>
      <c r="D101" s="7">
        <v>47515</v>
      </c>
      <c r="E101" t="s">
        <v>62</v>
      </c>
      <c r="F101" t="str" cm="1">
        <f t="array" aca="1" ref="F101" ca="1">_xll.BDP($B101,"YLD_1D","SETTLE_DT"&amp;TEXT(report_date+1,"yyyy-mm-dd"))</f>
        <v>#N/A Connection</v>
      </c>
      <c r="G101" t="str" cm="1">
        <f t="array" aca="1" ref="G101" ca="1">_xll.BDP($B101,"INDEX_MODIFIED_DURATION","SETTLE_DT"&amp;TEXT(report_date+1,"yyyy-mm-dd"))</f>
        <v>#N/A Connection</v>
      </c>
      <c r="H101" t="str" cm="1">
        <f t="array" aca="1" ref="H101" ca="1">_xll.BDP($B101,"BLP_SPRD_TO_BENCH_BID","SETTLE_DT"&amp;TEXT(report_date+1,"yyyy-mm-dd"))</f>
        <v>#N/A Connection</v>
      </c>
    </row>
    <row r="102" spans="1:8" x14ac:dyDescent="0.35">
      <c r="A102" t="s">
        <v>140</v>
      </c>
      <c r="B102" t="s">
        <v>141</v>
      </c>
      <c r="C102" t="s">
        <v>142</v>
      </c>
      <c r="D102" s="7">
        <v>46924</v>
      </c>
      <c r="E102" t="s">
        <v>62</v>
      </c>
      <c r="F102" t="str" cm="1">
        <f t="array" aca="1" ref="F102" ca="1">_xll.BDP($B102,"YLD_1D","SETTLE_DT"&amp;TEXT(report_date+1,"yyyy-mm-dd"))</f>
        <v>#N/A Connection</v>
      </c>
      <c r="G102" t="str" cm="1">
        <f t="array" aca="1" ref="G102" ca="1">_xll.BDP($B102,"INDEX_MODIFIED_DURATION","SETTLE_DT"&amp;TEXT(report_date+1,"yyyy-mm-dd"))</f>
        <v>#N/A Connection</v>
      </c>
      <c r="H102" t="str" cm="1">
        <f t="array" aca="1" ref="H102" ca="1">_xll.BDP($B102,"BLP_SPRD_TO_BENCH_BID","SETTLE_DT"&amp;TEXT(report_date+1,"yyyy-mm-dd"))</f>
        <v>#N/A Connection</v>
      </c>
    </row>
    <row r="103" spans="1:8" x14ac:dyDescent="0.35">
      <c r="A103" t="s">
        <v>145</v>
      </c>
      <c r="B103" t="s">
        <v>146</v>
      </c>
      <c r="C103" t="s">
        <v>147</v>
      </c>
      <c r="D103" s="7">
        <v>47743</v>
      </c>
      <c r="E103" t="s">
        <v>62</v>
      </c>
      <c r="F103" t="str" cm="1">
        <f t="array" aca="1" ref="F103" ca="1">_xll.BDP($B103,"YLD_1D","SETTLE_DT"&amp;TEXT(report_date+1,"yyyy-mm-dd"))</f>
        <v>#N/A Connection</v>
      </c>
      <c r="G103" t="str" cm="1">
        <f t="array" aca="1" ref="G103" ca="1">_xll.BDP($B103,"INDEX_MODIFIED_DURATION","SETTLE_DT"&amp;TEXT(report_date+1,"yyyy-mm-dd"))</f>
        <v>#N/A Connection</v>
      </c>
      <c r="H103" t="str" cm="1">
        <f t="array" aca="1" ref="H103" ca="1">_xll.BDP($B103,"BLP_SPRD_TO_BENCH_BID","SETTLE_DT"&amp;TEXT(report_date+1,"yyyy-mm-dd"))</f>
        <v>#N/A Connection</v>
      </c>
    </row>
    <row r="104" spans="1:8" x14ac:dyDescent="0.35">
      <c r="A104" t="s">
        <v>166</v>
      </c>
      <c r="B104" t="s">
        <v>167</v>
      </c>
      <c r="C104" t="s">
        <v>110</v>
      </c>
      <c r="D104" s="7">
        <v>47515</v>
      </c>
      <c r="E104" t="s">
        <v>62</v>
      </c>
      <c r="F104" t="str" cm="1">
        <f t="array" aca="1" ref="F104" ca="1">_xll.BDP($B104,"YLD_1D","SETTLE_DT"&amp;TEXT(report_date+1,"yyyy-mm-dd"))</f>
        <v>#N/A Connection</v>
      </c>
      <c r="G104" t="str" cm="1">
        <f t="array" aca="1" ref="G104" ca="1">_xll.BDP($B104,"INDEX_MODIFIED_DURATION","SETTLE_DT"&amp;TEXT(report_date+1,"yyyy-mm-dd"))</f>
        <v>#N/A Connection</v>
      </c>
      <c r="H104" t="str" cm="1">
        <f t="array" aca="1" ref="H104" ca="1">_xll.BDP($B104,"BLP_SPRD_TO_BENCH_BID","SETTLE_DT"&amp;TEXT(report_date+1,"yyyy-mm-dd"))</f>
        <v>#N/A Connection</v>
      </c>
    </row>
    <row r="105" spans="1:8" x14ac:dyDescent="0.35">
      <c r="A105" t="s">
        <v>113</v>
      </c>
      <c r="B105" t="s">
        <v>114</v>
      </c>
      <c r="C105" t="s">
        <v>115</v>
      </c>
      <c r="D105" s="7">
        <v>47938</v>
      </c>
      <c r="E105" t="s">
        <v>62</v>
      </c>
      <c r="F105" t="str" cm="1">
        <f t="array" aca="1" ref="F105" ca="1">_xll.BDP($B105,"YLD_1D","SETTLE_DT"&amp;TEXT(report_date+1,"yyyy-mm-dd"))</f>
        <v>#N/A Connection</v>
      </c>
      <c r="G105" t="str" cm="1">
        <f t="array" aca="1" ref="G105" ca="1">_xll.BDP($B105,"INDEX_MODIFIED_DURATION","SETTLE_DT"&amp;TEXT(report_date+1,"yyyy-mm-dd"))</f>
        <v>#N/A Connection</v>
      </c>
      <c r="H105" t="str" cm="1">
        <f t="array" aca="1" ref="H105" ca="1">_xll.BDP($B105,"BLP_SPRD_TO_BENCH_BID","SETTLE_DT"&amp;TEXT(report_date+1,"yyyy-mm-dd"))</f>
        <v>#N/A Connection</v>
      </c>
    </row>
    <row r="106" spans="1:8" x14ac:dyDescent="0.35">
      <c r="A106" t="s">
        <v>104</v>
      </c>
      <c r="B106" t="s">
        <v>964</v>
      </c>
      <c r="C106" t="s">
        <v>105</v>
      </c>
      <c r="D106" s="7">
        <v>48304</v>
      </c>
      <c r="E106" t="s">
        <v>62</v>
      </c>
    </row>
    <row r="107" spans="1:8" x14ac:dyDescent="0.35">
      <c r="A107" t="s">
        <v>101</v>
      </c>
      <c r="B107" t="s">
        <v>102</v>
      </c>
      <c r="C107" t="s">
        <v>103</v>
      </c>
      <c r="D107" s="7">
        <v>47330</v>
      </c>
      <c r="E107" t="s">
        <v>62</v>
      </c>
      <c r="F107" t="str" cm="1">
        <f t="array" aca="1" ref="F107" ca="1">_xll.BDP($B107,"YLD_1D","SETTLE_DT"&amp;TEXT(report_date+1,"yyyy-mm-dd"))</f>
        <v>#N/A Connection</v>
      </c>
      <c r="G107" t="str" cm="1">
        <f t="array" aca="1" ref="G107" ca="1">_xll.BDP($B107,"INDEX_MODIFIED_DURATION","SETTLE_DT"&amp;TEXT(report_date+1,"yyyy-mm-dd"))</f>
        <v>#N/A Connection</v>
      </c>
      <c r="H107" t="str" cm="1">
        <f t="array" aca="1" ref="H107" ca="1">_xll.BDP($B107,"BLP_SPRD_TO_BENCH_BID","SETTLE_DT"&amp;TEXT(report_date+1,"yyyy-mm-dd"))</f>
        <v>#N/A Connection</v>
      </c>
    </row>
    <row r="108" spans="1:8" x14ac:dyDescent="0.35">
      <c r="A108" t="s">
        <v>191</v>
      </c>
      <c r="B108" t="s">
        <v>192</v>
      </c>
      <c r="C108" t="s">
        <v>193</v>
      </c>
      <c r="D108" s="7">
        <v>45884</v>
      </c>
      <c r="E108" t="s">
        <v>62</v>
      </c>
      <c r="F108" t="str" cm="1">
        <f t="array" aca="1" ref="F108" ca="1">_xll.BDP($B108,"YLD_1D","SETTLE_DT"&amp;TEXT(report_date+1,"yyyy-mm-dd"))</f>
        <v>#N/A Connection</v>
      </c>
      <c r="G108" t="str" cm="1">
        <f t="array" aca="1" ref="G108" ca="1">_xll.BDP($B108,"INDEX_MODIFIED_DURATION","SETTLE_DT"&amp;TEXT(report_date+1,"yyyy-mm-dd"))</f>
        <v>#N/A Connection</v>
      </c>
      <c r="H108" t="str" cm="1">
        <f t="array" aca="1" ref="H108" ca="1">_xll.BDP($B108,"BLP_SPRD_TO_BENCH_BID","SETTLE_DT"&amp;TEXT(report_date+1,"yyyy-mm-dd"))</f>
        <v>#N/A Connection</v>
      </c>
    </row>
    <row r="109" spans="1:8" x14ac:dyDescent="0.35">
      <c r="A109" t="s">
        <v>131</v>
      </c>
      <c r="B109" t="s">
        <v>132</v>
      </c>
      <c r="C109" t="s">
        <v>133</v>
      </c>
      <c r="D109" s="7">
        <v>46524</v>
      </c>
      <c r="E109" t="s">
        <v>62</v>
      </c>
      <c r="F109" t="str" cm="1">
        <f t="array" aca="1" ref="F109" ca="1">_xll.BDP($B109,"YLD_1D","SETTLE_DT"&amp;TEXT(report_date+1,"yyyy-mm-dd"))</f>
        <v>#N/A Connection</v>
      </c>
      <c r="G109" t="str" cm="1">
        <f t="array" aca="1" ref="G109" ca="1">_xll.BDP($B109,"INDEX_MODIFIED_DURATION","SETTLE_DT"&amp;TEXT(report_date+1,"yyyy-mm-dd"))</f>
        <v>#N/A Connection</v>
      </c>
      <c r="H109" t="str" cm="1">
        <f t="array" aca="1" ref="H109" ca="1">_xll.BDP($B109,"BLP_SPRD_TO_BENCH_BID","SETTLE_DT"&amp;TEXT(report_date+1,"yyyy-mm-dd"))</f>
        <v>#N/A Connection</v>
      </c>
    </row>
    <row r="110" spans="1:8" x14ac:dyDescent="0.35">
      <c r="A110" t="s">
        <v>196</v>
      </c>
      <c r="B110" t="s">
        <v>197</v>
      </c>
      <c r="C110" t="s">
        <v>920</v>
      </c>
      <c r="D110" s="7">
        <v>45794</v>
      </c>
      <c r="E110" t="s">
        <v>62</v>
      </c>
      <c r="F110" t="str" cm="1">
        <f t="array" aca="1" ref="F110" ca="1">_xll.BDP($B110,"YLD_1D","SETTLE_DT"&amp;TEXT(report_date+1,"yyyy-mm-dd"))</f>
        <v>#N/A Connection</v>
      </c>
      <c r="G110" t="str" cm="1">
        <f t="array" aca="1" ref="G110" ca="1">_xll.BDP($B110,"INDEX_MODIFIED_DURATION","SETTLE_DT"&amp;TEXT(report_date+1,"yyyy-mm-dd"))</f>
        <v>#N/A Connection</v>
      </c>
      <c r="H110" t="str" cm="1">
        <f t="array" aca="1" ref="H110" ca="1">_xll.BDP($B110,"BLP_SPRD_TO_BENCH_BID","SETTLE_DT"&amp;TEXT(report_date+1,"yyyy-mm-dd"))</f>
        <v>#N/A Connection</v>
      </c>
    </row>
    <row r="111" spans="1:8" x14ac:dyDescent="0.35">
      <c r="A111" t="s">
        <v>186</v>
      </c>
      <c r="B111" t="s">
        <v>965</v>
      </c>
      <c r="C111" t="s">
        <v>187</v>
      </c>
      <c r="D111" s="7">
        <v>46250</v>
      </c>
      <c r="E111" t="s">
        <v>62</v>
      </c>
    </row>
    <row r="112" spans="1:8" x14ac:dyDescent="0.35">
      <c r="A112" t="s">
        <v>190</v>
      </c>
      <c r="B112" t="s">
        <v>966</v>
      </c>
      <c r="C112" t="s">
        <v>189</v>
      </c>
      <c r="D112" s="7">
        <v>45981</v>
      </c>
      <c r="E112" t="s">
        <v>62</v>
      </c>
    </row>
    <row r="113" spans="1:8" x14ac:dyDescent="0.35">
      <c r="A113" t="s">
        <v>188</v>
      </c>
      <c r="B113" t="s">
        <v>967</v>
      </c>
      <c r="C113" t="s">
        <v>189</v>
      </c>
      <c r="D113" s="7">
        <v>45981</v>
      </c>
      <c r="E113" t="s">
        <v>62</v>
      </c>
    </row>
    <row r="114" spans="1:8" x14ac:dyDescent="0.35">
      <c r="A114" t="s">
        <v>194</v>
      </c>
      <c r="B114" t="s">
        <v>195</v>
      </c>
      <c r="C114" t="s">
        <v>193</v>
      </c>
      <c r="D114" s="7">
        <v>45884</v>
      </c>
      <c r="E114" t="s">
        <v>62</v>
      </c>
      <c r="F114" t="str" cm="1">
        <f t="array" aca="1" ref="F114" ca="1">_xll.BDP($B114,"YLD_1D","SETTLE_DT"&amp;TEXT(report_date+1,"yyyy-mm-dd"))</f>
        <v>#N/A Connection</v>
      </c>
      <c r="G114" t="str" cm="1">
        <f t="array" aca="1" ref="G114" ca="1">_xll.BDP($B114,"INDEX_MODIFIED_DURATION","SETTLE_DT"&amp;TEXT(report_date+1,"yyyy-mm-dd"))</f>
        <v>#N/A Connection</v>
      </c>
      <c r="H114" t="str" cm="1">
        <f t="array" aca="1" ref="H114" ca="1">_xll.BDP($B114,"BLP_SPRD_TO_BENCH_BID","SETTLE_DT"&amp;TEXT(report_date+1,"yyyy-mm-dd"))</f>
        <v>#N/A Connection</v>
      </c>
    </row>
    <row r="115" spans="1:8" x14ac:dyDescent="0.35">
      <c r="A115" t="s">
        <v>241</v>
      </c>
      <c r="B115" t="s">
        <v>242</v>
      </c>
      <c r="C115" t="s">
        <v>243</v>
      </c>
      <c r="D115" s="7">
        <v>45519</v>
      </c>
      <c r="E115" t="s">
        <v>62</v>
      </c>
      <c r="F115" t="str" cm="1">
        <f t="array" aca="1" ref="F115" ca="1">_xll.BDP($B115,"YLD_1D","SETTLE_DT"&amp;TEXT(report_date+1,"yyyy-mm-dd"))</f>
        <v>#N/A Connection</v>
      </c>
      <c r="G115" t="str" cm="1">
        <f t="array" aca="1" ref="G115" ca="1">_xll.BDP($B115,"INDEX_MODIFIED_DURATION","SETTLE_DT"&amp;TEXT(report_date+1,"yyyy-mm-dd"))</f>
        <v>#N/A Connection</v>
      </c>
      <c r="H115" t="str" cm="1">
        <f t="array" aca="1" ref="H115" ca="1">_xll.BDP($B115,"BLP_SPRD_TO_BENCH_BID","SETTLE_DT"&amp;TEXT(report_date+1,"yyyy-mm-dd"))</f>
        <v>#N/A Connection</v>
      </c>
    </row>
    <row r="116" spans="1:8" x14ac:dyDescent="0.35">
      <c r="A116" t="s">
        <v>240</v>
      </c>
      <c r="C116" t="s">
        <v>61</v>
      </c>
      <c r="D116" s="7">
        <v>45735</v>
      </c>
      <c r="E116" t="s">
        <v>62</v>
      </c>
    </row>
    <row r="117" spans="1:8" x14ac:dyDescent="0.35">
      <c r="A117" t="s">
        <v>239</v>
      </c>
      <c r="C117" t="s">
        <v>61</v>
      </c>
      <c r="D117" s="7">
        <v>45735</v>
      </c>
      <c r="E117" t="s">
        <v>62</v>
      </c>
    </row>
    <row r="118" spans="1:8" x14ac:dyDescent="0.35">
      <c r="A118" t="s">
        <v>364</v>
      </c>
      <c r="C118" t="s">
        <v>921</v>
      </c>
      <c r="D118" s="7">
        <v>45478</v>
      </c>
      <c r="E118" t="s">
        <v>62</v>
      </c>
    </row>
    <row r="119" spans="1:8" x14ac:dyDescent="0.35">
      <c r="A119" t="s">
        <v>125</v>
      </c>
      <c r="B119" t="s">
        <v>126</v>
      </c>
      <c r="C119" t="s">
        <v>127</v>
      </c>
      <c r="D119" s="7">
        <v>47118</v>
      </c>
      <c r="E119" t="s">
        <v>62</v>
      </c>
      <c r="F119" t="str" cm="1">
        <f t="array" aca="1" ref="F119" ca="1">_xll.BDP($B119,"YLD_1D","SETTLE_DT"&amp;TEXT(report_date+1,"yyyy-mm-dd"))</f>
        <v>#N/A Connection</v>
      </c>
      <c r="G119" t="str" cm="1">
        <f t="array" aca="1" ref="G119" ca="1">_xll.BDP($B119,"INDEX_MODIFIED_DURATION","SETTLE_DT"&amp;TEXT(report_date+1,"yyyy-mm-dd"))</f>
        <v>#N/A Connection</v>
      </c>
      <c r="H119" t="str" cm="1">
        <f t="array" aca="1" ref="H119" ca="1">_xll.BDP($B119,"BLP_SPRD_TO_BENCH_BID","SETTLE_DT"&amp;TEXT(report_date+1,"yyyy-mm-dd"))</f>
        <v>#N/A Connection</v>
      </c>
    </row>
    <row r="120" spans="1:8" x14ac:dyDescent="0.35">
      <c r="A120" t="s">
        <v>183</v>
      </c>
      <c r="B120" t="s">
        <v>184</v>
      </c>
      <c r="C120" t="s">
        <v>185</v>
      </c>
      <c r="D120" s="7">
        <v>46112</v>
      </c>
      <c r="E120" t="s">
        <v>62</v>
      </c>
      <c r="F120" t="str" cm="1">
        <f t="array" aca="1" ref="F120" ca="1">_xll.BDP($B120,"YLD_1D","SETTLE_DT"&amp;TEXT(report_date+1,"yyyy-mm-dd"))</f>
        <v>#N/A Connection</v>
      </c>
      <c r="G120" t="str" cm="1">
        <f t="array" aca="1" ref="G120" ca="1">_xll.BDP($B120,"INDEX_MODIFIED_DURATION","SETTLE_DT"&amp;TEXT(report_date+1,"yyyy-mm-dd"))</f>
        <v>#N/A Connection</v>
      </c>
      <c r="H120" t="str" cm="1">
        <f t="array" aca="1" ref="H120" ca="1">_xll.BDP($B120,"BLP_SPRD_TO_BENCH_BID","SETTLE_DT"&amp;TEXT(report_date+1,"yyyy-mm-dd"))</f>
        <v>#N/A Connection</v>
      </c>
    </row>
    <row r="121" spans="1:8" x14ac:dyDescent="0.35">
      <c r="A121" t="s">
        <v>128</v>
      </c>
      <c r="B121" t="s">
        <v>129</v>
      </c>
      <c r="C121" t="s">
        <v>130</v>
      </c>
      <c r="D121" s="7">
        <v>46485</v>
      </c>
      <c r="E121" t="s">
        <v>62</v>
      </c>
      <c r="F121" t="str" cm="1">
        <f t="array" aca="1" ref="F121" ca="1">_xll.BDP($B121,"YLD_1D","SETTLE_DT"&amp;TEXT(report_date+1,"yyyy-mm-dd"))</f>
        <v>#N/A Connection</v>
      </c>
      <c r="G121" t="str" cm="1">
        <f t="array" aca="1" ref="G121" ca="1">_xll.BDP($B121,"INDEX_MODIFIED_DURATION","SETTLE_DT"&amp;TEXT(report_date+1,"yyyy-mm-dd"))</f>
        <v>#N/A Connection</v>
      </c>
      <c r="H121" t="str" cm="1">
        <f t="array" aca="1" ref="H121" ca="1">_xll.BDP($B121,"BLP_SPRD_TO_BENCH_BID","SETTLE_DT"&amp;TEXT(report_date+1,"yyyy-mm-dd"))</f>
        <v>#N/A Connection</v>
      </c>
    </row>
    <row r="122" spans="1:8" x14ac:dyDescent="0.35">
      <c r="A122" t="s">
        <v>922</v>
      </c>
      <c r="C122" t="s">
        <v>923</v>
      </c>
      <c r="D122" s="7">
        <v>45580</v>
      </c>
      <c r="E122" t="s">
        <v>62</v>
      </c>
    </row>
    <row r="123" spans="1:8" x14ac:dyDescent="0.35">
      <c r="A123" t="s">
        <v>180</v>
      </c>
      <c r="B123" t="s">
        <v>181</v>
      </c>
      <c r="C123" t="s">
        <v>182</v>
      </c>
      <c r="D123" s="7">
        <v>46193</v>
      </c>
      <c r="E123" t="s">
        <v>62</v>
      </c>
      <c r="F123" t="str" cm="1">
        <f t="array" aca="1" ref="F123" ca="1">_xll.BDP($B123,"YLD_1D","SETTLE_DT"&amp;TEXT(report_date+1,"yyyy-mm-dd"))</f>
        <v>#N/A Connection</v>
      </c>
      <c r="G123" t="str" cm="1">
        <f t="array" aca="1" ref="G123" ca="1">_xll.BDP($B123,"INDEX_MODIFIED_DURATION","SETTLE_DT"&amp;TEXT(report_date+1,"yyyy-mm-dd"))</f>
        <v>#N/A Connection</v>
      </c>
      <c r="H123" t="str" cm="1">
        <f t="array" aca="1" ref="H123" ca="1">_xll.BDP($B123,"BLP_SPRD_TO_BENCH_BID","SETTLE_DT"&amp;TEXT(report_date+1,"yyyy-mm-dd"))</f>
        <v>#N/A Connection</v>
      </c>
    </row>
    <row r="124" spans="1:8" x14ac:dyDescent="0.35">
      <c r="A124" t="s">
        <v>122</v>
      </c>
      <c r="B124" t="s">
        <v>123</v>
      </c>
      <c r="C124" t="s">
        <v>124</v>
      </c>
      <c r="D124" s="7">
        <v>46825</v>
      </c>
      <c r="E124" t="s">
        <v>62</v>
      </c>
      <c r="F124" t="str" cm="1">
        <f t="array" aca="1" ref="F124" ca="1">_xll.BDP($B124,"YLD_1D","SETTLE_DT"&amp;TEXT(report_date+1,"yyyy-mm-dd"))</f>
        <v>#N/A Connection</v>
      </c>
      <c r="G124" t="str" cm="1">
        <f t="array" aca="1" ref="G124" ca="1">_xll.BDP($B124,"INDEX_MODIFIED_DURATION","SETTLE_DT"&amp;TEXT(report_date+1,"yyyy-mm-dd"))</f>
        <v>#N/A Connection</v>
      </c>
      <c r="H124" t="str" cm="1">
        <f t="array" aca="1" ref="H124" ca="1">_xll.BDP($B124,"BLP_SPRD_TO_BENCH_BID","SETTLE_DT"&amp;TEXT(report_date+1,"yyyy-mm-dd"))</f>
        <v>#N/A Connection</v>
      </c>
    </row>
    <row r="125" spans="1:8" x14ac:dyDescent="0.35">
      <c r="A125" t="s">
        <v>177</v>
      </c>
      <c r="B125" t="s">
        <v>178</v>
      </c>
      <c r="C125" t="s">
        <v>179</v>
      </c>
      <c r="D125" s="7">
        <v>45710</v>
      </c>
      <c r="E125" t="s">
        <v>62</v>
      </c>
      <c r="F125" t="str" cm="1">
        <f t="array" aca="1" ref="F125" ca="1">_xll.BDP($B125,"YLD_1D","SETTLE_DT"&amp;TEXT(report_date+1,"yyyy-mm-dd"))</f>
        <v>#N/A Connection</v>
      </c>
      <c r="G125" t="str" cm="1">
        <f t="array" aca="1" ref="G125" ca="1">_xll.BDP($B125,"INDEX_MODIFIED_DURATION","SETTLE_DT"&amp;TEXT(report_date+1,"yyyy-mm-dd"))</f>
        <v>#N/A Connection</v>
      </c>
      <c r="H125" t="str" cm="1">
        <f t="array" aca="1" ref="H125" ca="1">_xll.BDP($B125,"BLP_SPRD_TO_BENCH_BID","SETTLE_DT"&amp;TEXT(report_date+1,"yyyy-mm-dd"))</f>
        <v>#N/A Connection</v>
      </c>
    </row>
    <row r="126" spans="1:8" x14ac:dyDescent="0.35">
      <c r="A126" t="s">
        <v>236</v>
      </c>
      <c r="B126" t="s">
        <v>237</v>
      </c>
      <c r="C126" t="s">
        <v>238</v>
      </c>
      <c r="D126" s="7">
        <v>45702</v>
      </c>
      <c r="E126" t="s">
        <v>62</v>
      </c>
      <c r="F126" t="str" cm="1">
        <f t="array" aca="1" ref="F126" ca="1">_xll.BDP($B126,"YLD_1D","SETTLE_DT"&amp;TEXT(report_date+1,"yyyy-mm-dd"))</f>
        <v>#N/A Connection</v>
      </c>
      <c r="G126" t="str" cm="1">
        <f t="array" aca="1" ref="G126" ca="1">_xll.BDP($B126,"INDEX_MODIFIED_DURATION","SETTLE_DT"&amp;TEXT(report_date+1,"yyyy-mm-dd"))</f>
        <v>#N/A Connection</v>
      </c>
      <c r="H126" t="str" cm="1">
        <f t="array" aca="1" ref="H126" ca="1">_xll.BDP($B126,"BLP_SPRD_TO_BENCH_BID","SETTLE_DT"&amp;TEXT(report_date+1,"yyyy-mm-dd"))</f>
        <v>#N/A Connection</v>
      </c>
    </row>
    <row r="127" spans="1:8" x14ac:dyDescent="0.35">
      <c r="D127" s="7"/>
    </row>
    <row r="128" spans="1:8" x14ac:dyDescent="0.35">
      <c r="D128" s="7"/>
    </row>
    <row r="129" spans="1:8" x14ac:dyDescent="0.35">
      <c r="D129" s="7"/>
    </row>
    <row r="130" spans="1:8" x14ac:dyDescent="0.35">
      <c r="D130" s="7"/>
    </row>
    <row r="131" spans="1:8" x14ac:dyDescent="0.35">
      <c r="D131" s="7"/>
    </row>
    <row r="132" spans="1:8" x14ac:dyDescent="0.35">
      <c r="D132" s="7"/>
    </row>
    <row r="133" spans="1:8" x14ac:dyDescent="0.35">
      <c r="A133" t="s">
        <v>86</v>
      </c>
      <c r="B133" t="s">
        <v>87</v>
      </c>
      <c r="C133" t="s">
        <v>88</v>
      </c>
      <c r="D133" s="7">
        <v>46843</v>
      </c>
      <c r="E133" t="s">
        <v>927</v>
      </c>
      <c r="F133" t="str" cm="1">
        <f t="array" aca="1" ref="F133" ca="1">_xll.BDP($B133,"YLD_1D","SETTLE_DT"&amp;TEXT(report_date+1,"yyyy-mm-dd"))</f>
        <v>#N/A Connection</v>
      </c>
      <c r="G133" t="str" cm="1">
        <f t="array" aca="1" ref="G133" ca="1">_xll.BDP($B133,"INFLATION_ADJ_DUR_MID","SETTLE_DT"&amp;TEXT(report_date+1,"yyyy-mm-dd"))</f>
        <v>#N/A Connection</v>
      </c>
      <c r="H133" t="str" cm="1">
        <f t="array" aca="1" ref="H133" ca="1">_xll.BDP($B133,"BLP_SPRD_TO_BENCH_BID","SETTLE_DT"&amp;TEXT(report_date+1,"yyyy-mm-dd"))</f>
        <v>#N/A Connection</v>
      </c>
    </row>
    <row r="134" spans="1:8" x14ac:dyDescent="0.35">
      <c r="A134" t="s">
        <v>95</v>
      </c>
      <c r="B134" t="s">
        <v>96</v>
      </c>
      <c r="C134" t="s">
        <v>97</v>
      </c>
      <c r="D134" s="7">
        <v>45688</v>
      </c>
      <c r="E134" t="s">
        <v>927</v>
      </c>
      <c r="F134" t="str" cm="1">
        <f t="array" aca="1" ref="F134" ca="1">_xll.BDP($B134,"YLD_1D","SETTLE_DT"&amp;TEXT(report_date+1,"yyyy-mm-dd"))</f>
        <v>#N/A Connection</v>
      </c>
      <c r="G134" t="str" cm="1">
        <f t="array" aca="1" ref="G134" ca="1">_xll.BDP($B134,"INFLATION_ADJ_DUR_MID","SETTLE_DT"&amp;TEXT(report_date+1,"yyyy-mm-dd"))</f>
        <v>#N/A Connection</v>
      </c>
      <c r="H134" t="str" cm="1">
        <f t="array" aca="1" ref="H134" ca="1">_xll.BDP($B134,"BLP_SPRD_TO_BENCH_BID","SETTLE_DT"&amp;TEXT(report_date+1,"yyyy-mm-dd"))</f>
        <v>#N/A Connection</v>
      </c>
    </row>
    <row r="135" spans="1:8" x14ac:dyDescent="0.35">
      <c r="A135" t="s">
        <v>98</v>
      </c>
      <c r="B135" t="s">
        <v>99</v>
      </c>
      <c r="C135" t="s">
        <v>100</v>
      </c>
      <c r="D135" s="7">
        <v>50436</v>
      </c>
      <c r="E135" t="s">
        <v>927</v>
      </c>
      <c r="F135" t="str" cm="1">
        <f t="array" aca="1" ref="F135" ca="1">_xll.BDP($B135,"YLD_1D","SETTLE_DT"&amp;TEXT(report_date+1,"yyyy-mm-dd"))</f>
        <v>#N/A Connection</v>
      </c>
      <c r="G135" t="str" cm="1">
        <f t="array" aca="1" ref="G135" ca="1">_xll.BDP($B135,"INFLATION_ADJ_DUR_MID","SETTLE_DT"&amp;TEXT(report_date+1,"yyyy-mm-dd"))</f>
        <v>#N/A Connection</v>
      </c>
      <c r="H135" t="str" cm="1">
        <f t="array" aca="1" ref="H135" ca="1">_xll.BDP($B135,"BLP_SPRD_TO_BENCH_BID","SETTLE_DT"&amp;TEXT(report_date+1,"yyyy-mm-dd"))</f>
        <v>#N/A Connection</v>
      </c>
    </row>
    <row r="136" spans="1:8" x14ac:dyDescent="0.35">
      <c r="A136" t="s">
        <v>89</v>
      </c>
      <c r="B136" t="s">
        <v>90</v>
      </c>
      <c r="C136" t="s">
        <v>91</v>
      </c>
      <c r="D136" s="7">
        <v>47208</v>
      </c>
      <c r="E136" t="s">
        <v>927</v>
      </c>
      <c r="F136" t="str" cm="1">
        <f t="array" aca="1" ref="F136" ca="1">_xll.BDP($B136,"YLD_1D","SETTLE_DT"&amp;TEXT(report_date+1,"yyyy-mm-dd"))</f>
        <v>#N/A Connection</v>
      </c>
      <c r="G136" t="str" cm="1">
        <f t="array" aca="1" ref="G136" ca="1">_xll.BDP($B136,"INFLATION_ADJ_DUR_MID","SETTLE_DT"&amp;TEXT(report_date+1,"yyyy-mm-dd"))</f>
        <v>#N/A Connection</v>
      </c>
      <c r="H136" t="str" cm="1">
        <f t="array" aca="1" ref="H136" ca="1">_xll.BDP($B136,"BLP_SPRD_TO_BENCH_BID","SETTLE_DT"&amp;TEXT(report_date+1,"yyyy-mm-dd"))</f>
        <v>#N/A Connection</v>
      </c>
    </row>
    <row r="137" spans="1:8" x14ac:dyDescent="0.35">
      <c r="A137" t="s">
        <v>83</v>
      </c>
      <c r="B137" t="s">
        <v>84</v>
      </c>
      <c r="C137" t="s">
        <v>85</v>
      </c>
      <c r="D137" s="7">
        <v>48638</v>
      </c>
      <c r="E137" t="s">
        <v>927</v>
      </c>
      <c r="F137" t="str" cm="1">
        <f t="array" aca="1" ref="F137" ca="1">_xll.BDP($B137,"YLD_1D","SETTLE_DT"&amp;TEXT(report_date+1,"yyyy-mm-dd"))</f>
        <v>#N/A Connection</v>
      </c>
      <c r="G137" t="str" cm="1">
        <f t="array" aca="1" ref="G137" ca="1">_xll.BDP($B137,"INFLATION_ADJ_DUR_MID","SETTLE_DT"&amp;TEXT(report_date+1,"yyyy-mm-dd"))</f>
        <v>#N/A Connection</v>
      </c>
      <c r="H137" t="str" cm="1">
        <f t="array" aca="1" ref="H137" ca="1">_xll.BDP($B137,"BLP_SPRD_TO_BENCH_BID","SETTLE_DT"&amp;TEXT(report_date+1,"yyyy-mm-dd"))</f>
        <v>#N/A Connection</v>
      </c>
    </row>
    <row r="138" spans="1:8" x14ac:dyDescent="0.35">
      <c r="A138" t="s">
        <v>92</v>
      </c>
      <c r="B138" t="s">
        <v>93</v>
      </c>
      <c r="C138" t="s">
        <v>94</v>
      </c>
      <c r="D138" s="7">
        <v>46843</v>
      </c>
      <c r="E138" t="s">
        <v>927</v>
      </c>
      <c r="F138" t="str" cm="1">
        <f t="array" aca="1" ref="F138" ca="1">_xll.BDP($B138,"YLD_1D","SETTLE_DT"&amp;TEXT(report_date+1,"yyyy-mm-dd"))</f>
        <v>#N/A Connection</v>
      </c>
      <c r="G138" t="str" cm="1">
        <f t="array" aca="1" ref="G138" ca="1">_xll.BDP($B138,"INFLATION_ADJ_DUR_MID","SETTLE_DT"&amp;TEXT(report_date+1,"yyyy-mm-dd"))</f>
        <v>#N/A Connection</v>
      </c>
      <c r="H138" t="str" cm="1">
        <f t="array" aca="1" ref="H138" ca="1">_xll.BDP($B138,"BLP_SPRD_TO_BENCH_BID","SETTLE_DT"&amp;TEXT(report_date+1,"yyyy-mm-dd"))</f>
        <v>#N/A Connection</v>
      </c>
    </row>
    <row r="139" spans="1:8" x14ac:dyDescent="0.35">
      <c r="A139" t="s">
        <v>80</v>
      </c>
      <c r="B139" t="s">
        <v>81</v>
      </c>
      <c r="C139" t="s">
        <v>82</v>
      </c>
      <c r="D139" s="7">
        <v>48920</v>
      </c>
      <c r="E139" t="s">
        <v>927</v>
      </c>
      <c r="F139" t="str" cm="1">
        <f t="array" aca="1" ref="F139" ca="1">_xll.BDP($B139,"YLD_1D","SETTLE_DT"&amp;TEXT(report_date+1,"yyyy-mm-dd"))</f>
        <v>#N/A Connection</v>
      </c>
      <c r="G139" t="str" cm="1">
        <f t="array" aca="1" ref="G139" ca="1">_xll.BDP($B139,"INFLATION_ADJ_DUR_MID","SETTLE_DT"&amp;TEXT(report_date+1,"yyyy-mm-dd"))</f>
        <v>#N/A Connection</v>
      </c>
      <c r="H139" t="str" cm="1">
        <f t="array" aca="1" ref="H139" ca="1">_xll.BDP($B139,"BLP_SPRD_TO_BENCH_BID","SETTLE_DT"&amp;TEXT(report_date+1,"yyyy-mm-dd"))</f>
        <v>#N/A Connection</v>
      </c>
    </row>
    <row r="140" spans="1:8" x14ac:dyDescent="0.35">
      <c r="D140" s="7"/>
    </row>
    <row r="141" spans="1:8" x14ac:dyDescent="0.35">
      <c r="D141" s="7"/>
    </row>
    <row r="142" spans="1:8" x14ac:dyDescent="0.35">
      <c r="D142" s="7"/>
    </row>
    <row r="143" spans="1:8" x14ac:dyDescent="0.35">
      <c r="D143" s="7"/>
    </row>
    <row r="144" spans="1:8" x14ac:dyDescent="0.35">
      <c r="D144" s="7"/>
    </row>
    <row r="145" spans="1:5" x14ac:dyDescent="0.35">
      <c r="A145" t="s">
        <v>63</v>
      </c>
      <c r="B145" s="15"/>
      <c r="C145" t="s">
        <v>64</v>
      </c>
      <c r="E145" t="s">
        <v>853</v>
      </c>
    </row>
    <row r="146" spans="1:5" x14ac:dyDescent="0.35">
      <c r="A146" t="s">
        <v>74</v>
      </c>
      <c r="B146" t="s">
        <v>75</v>
      </c>
      <c r="C146" t="s">
        <v>76</v>
      </c>
      <c r="E146" t="s">
        <v>853</v>
      </c>
    </row>
    <row r="147" spans="1:5" x14ac:dyDescent="0.35">
      <c r="A147" t="s">
        <v>69</v>
      </c>
      <c r="B147" t="s">
        <v>70</v>
      </c>
      <c r="C147" t="s">
        <v>71</v>
      </c>
      <c r="E147" t="s">
        <v>853</v>
      </c>
    </row>
    <row r="148" spans="1:5" x14ac:dyDescent="0.35">
      <c r="A148" t="s">
        <v>67</v>
      </c>
      <c r="B148" t="s">
        <v>70</v>
      </c>
      <c r="C148" t="s">
        <v>68</v>
      </c>
      <c r="E148" t="s">
        <v>853</v>
      </c>
    </row>
    <row r="149" spans="1:5" x14ac:dyDescent="0.35">
      <c r="A149" t="s">
        <v>72</v>
      </c>
      <c r="B149" t="s">
        <v>70</v>
      </c>
      <c r="C149" t="s">
        <v>73</v>
      </c>
      <c r="E149" t="s">
        <v>853</v>
      </c>
    </row>
    <row r="150" spans="1:5" x14ac:dyDescent="0.35">
      <c r="A150" t="s">
        <v>366</v>
      </c>
      <c r="C150" t="s">
        <v>924</v>
      </c>
      <c r="D150" s="7">
        <v>54301</v>
      </c>
      <c r="E150" t="s">
        <v>925</v>
      </c>
    </row>
    <row r="151" spans="1:5" x14ac:dyDescent="0.35">
      <c r="A151" t="s">
        <v>365</v>
      </c>
      <c r="C151" t="s">
        <v>926</v>
      </c>
      <c r="D151" s="7">
        <v>54301</v>
      </c>
      <c r="E151" t="s">
        <v>925</v>
      </c>
    </row>
    <row r="159" spans="1:5" x14ac:dyDescent="0.35">
      <c r="A159" t="s">
        <v>931</v>
      </c>
    </row>
    <row r="160" spans="1:5" x14ac:dyDescent="0.35">
      <c r="A160" s="11"/>
      <c r="B160" s="11"/>
    </row>
    <row r="161" spans="1:4" x14ac:dyDescent="0.35">
      <c r="A161" s="12" t="s">
        <v>928</v>
      </c>
      <c r="B161" s="12" t="s">
        <v>929</v>
      </c>
      <c r="C161" s="12" t="s">
        <v>930</v>
      </c>
    </row>
    <row r="165" spans="1:4" x14ac:dyDescent="0.35">
      <c r="A165" t="s">
        <v>932</v>
      </c>
      <c r="B165" t="e">
        <f>Jibar+161/100</f>
        <v>#NAME?</v>
      </c>
      <c r="C165" t="e">
        <v>#NAME?</v>
      </c>
      <c r="D165">
        <v>7.6712328767123292E-2</v>
      </c>
    </row>
    <row r="168" spans="1:4" x14ac:dyDescent="0.35">
      <c r="A168" t="s">
        <v>933</v>
      </c>
      <c r="B168" t="e">
        <v>#NAME?</v>
      </c>
      <c r="C168" t="e">
        <v>#NAME?</v>
      </c>
      <c r="D168" t="e">
        <v>#NAME?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7058-A2B6-4DBA-A80B-179B21E1C214}">
  <sheetPr codeName="Sheet5"/>
  <dimension ref="A1:K22"/>
  <sheetViews>
    <sheetView zoomScale="115" zoomScaleNormal="115" workbookViewId="0">
      <selection activeCell="C14" sqref="C14"/>
    </sheetView>
  </sheetViews>
  <sheetFormatPr defaultRowHeight="14.5" x14ac:dyDescent="0.35"/>
  <cols>
    <col min="1" max="2" width="16.54296875" bestFit="1" customWidth="1"/>
    <col min="3" max="3" width="29.81640625" bestFit="1" customWidth="1"/>
    <col min="4" max="6" width="16.26953125" bestFit="1" customWidth="1"/>
    <col min="7" max="7" width="16.26953125" customWidth="1"/>
    <col min="8" max="8" width="17.54296875" bestFit="1" customWidth="1"/>
    <col min="9" max="9" width="18" bestFit="1" customWidth="1"/>
    <col min="10" max="10" width="13.54296875" bestFit="1" customWidth="1"/>
  </cols>
  <sheetData>
    <row r="1" spans="1:11" x14ac:dyDescent="0.35">
      <c r="A1" s="1" t="s">
        <v>0</v>
      </c>
      <c r="B1" s="1" t="s">
        <v>1</v>
      </c>
      <c r="C1" s="1" t="s">
        <v>900</v>
      </c>
      <c r="D1" s="1" t="s">
        <v>834</v>
      </c>
      <c r="E1" s="1" t="s">
        <v>840</v>
      </c>
      <c r="F1" s="1" t="s">
        <v>841</v>
      </c>
      <c r="G1" s="1" t="s">
        <v>959</v>
      </c>
      <c r="H1" s="1" t="s">
        <v>824</v>
      </c>
      <c r="I1" s="1" t="s">
        <v>825</v>
      </c>
    </row>
    <row r="2" spans="1:11" x14ac:dyDescent="0.35">
      <c r="A2" t="s">
        <v>839</v>
      </c>
      <c r="B2" t="s">
        <v>839</v>
      </c>
      <c r="C2" t="s">
        <v>940</v>
      </c>
      <c r="D2" t="str" cm="1">
        <f t="array" aca="1" ref="D2" ca="1">_xll.BDP($B2,"PREV_CLOSE_VAL","SETTLE_DT"&amp;TEXT(report_date+1,"yyyy-mm-dd"))</f>
        <v>#N/A Connection</v>
      </c>
      <c r="E2" t="str" cm="1">
        <f t="array" aca="1" ref="E2" ca="1">_xll.BDP($B2,"PREV_CLOSE_VAL","SETTLE_DT"&amp;TEXT(report_date+1,"yyyy-mm-dd"))</f>
        <v>#N/A Connection</v>
      </c>
      <c r="F2" t="str" cm="1">
        <f t="array" aca="1" ref="F2" ca="1">_xll.BDP($B2,"PREV_CLOSE_VAL","SETTLE_DT"&amp;TEXT(report_date+1,"yyyy-mm-dd"))</f>
        <v>#N/A Connection</v>
      </c>
      <c r="G2" t="str" cm="1">
        <f t="array" aca="1" ref="G2" ca="1">_xll.BDP($B2,"CHG_PCT_1YR","SETTLE_DT"&amp;TEXT(report_date+1,"yyyy-mm-dd"))</f>
        <v>#N/A Connection</v>
      </c>
    </row>
    <row r="3" spans="1:11" x14ac:dyDescent="0.35">
      <c r="A3" t="s">
        <v>884</v>
      </c>
      <c r="B3" t="s">
        <v>884</v>
      </c>
      <c r="C3" t="s">
        <v>940</v>
      </c>
      <c r="D3" t="str" cm="1">
        <f t="array" aca="1" ref="D3" ca="1">_xll.BDP($B3,"PREV_CLOSE_VAL","SETTLE_DT"&amp;TEXT(report_date+1,"yyyy-mm-dd"))</f>
        <v>#N/A Connection</v>
      </c>
      <c r="E3" t="e" cm="1">
        <f t="array" aca="1" ref="E3" ca="1">_xll.BDP($B3,"CHG_PCT_MTD","SETTLE_DT"&amp;TEXT(report_date+1,"yyyy-mm-dd")) / 100</f>
        <v>#VALUE!</v>
      </c>
      <c r="F3" t="str" cm="1">
        <f t="array" aca="1" ref="F3" ca="1">_xll.BDP($B3,"PREV_CLOSE_VAL","SETTLE_DT"&amp;TEXT(report_date+1,"yyyy-mm-dd"))</f>
        <v>#N/A Connection</v>
      </c>
      <c r="G3" t="str" cm="1">
        <f t="array" aca="1" ref="G3" ca="1">_xll.BDP($B3,"CHG_PCT_1YR","SETTLE_DT"&amp;TEXT(report_date+1,"yyyy-mm-dd"))</f>
        <v>#N/A Connection</v>
      </c>
    </row>
    <row r="4" spans="1:11" x14ac:dyDescent="0.35">
      <c r="A4" t="s">
        <v>838</v>
      </c>
      <c r="B4" t="s">
        <v>838</v>
      </c>
      <c r="C4" t="s">
        <v>940</v>
      </c>
      <c r="D4" t="str" cm="1">
        <f t="array" aca="1" ref="D4" ca="1">_xll.BDP($B4,"PREV_CLOSE_VAL","SETTLE_DT"&amp;TEXT(report_date+1,"yyyy-mm-dd"))</f>
        <v>#N/A Connection</v>
      </c>
      <c r="E4" t="e" cm="1">
        <f t="array" aca="1" ref="E4" ca="1">_xll.BDP($B4,"CHG_PCT_MTD","SETTLE_DT"&amp;TEXT(report_date+1,"yyyy-mm-dd")) / 100</f>
        <v>#VALUE!</v>
      </c>
      <c r="F4" t="str" cm="1">
        <f t="array" aca="1" ref="F4" ca="1">_xll.BDP($B4,"PREV_CLOSE_VAL","SETTLE_DT"&amp;TEXT(report_date+1,"yyyy-mm-dd"))</f>
        <v>#N/A Connection</v>
      </c>
      <c r="G4" t="str" cm="1">
        <f t="array" aca="1" ref="G4" ca="1">_xll.BDP($B4,"CHG_PCT_1YR","SETTLE_DT"&amp;TEXT(report_date+1,"yyyy-mm-dd"))</f>
        <v>#N/A Connection</v>
      </c>
    </row>
    <row r="5" spans="1:11" x14ac:dyDescent="0.35">
      <c r="A5" t="s">
        <v>883</v>
      </c>
      <c r="B5" t="s">
        <v>883</v>
      </c>
      <c r="C5" t="s">
        <v>941</v>
      </c>
      <c r="D5" t="str" cm="1">
        <f t="array" aca="1" ref="D5" ca="1">_xll.BDP($B5,"PREV_CLOSE_VAL","SETTLE_DT"&amp;TEXT(report_date+1,"yyyy-mm-dd"))</f>
        <v>#N/A Connection</v>
      </c>
      <c r="E5" t="e" cm="1">
        <f t="array" aca="1" ref="E5" ca="1">_xll.BDP($B5,"CHG_PCT_MTD","SETTLE_DT"&amp;TEXT(report_date+1,"yyyy-mm-dd")) / 100</f>
        <v>#VALUE!</v>
      </c>
      <c r="F5" t="str" cm="1">
        <f t="array" aca="1" ref="F5" ca="1">_xll.BDP($B5,"PREV_CLOSE_VAL","SETTLE_DT"&amp;TEXT(report_date+1,"yyyy-mm-dd"))</f>
        <v>#N/A Connection</v>
      </c>
      <c r="G5" t="str" cm="1">
        <f t="array" aca="1" ref="G5" ca="1">_xll.BDP($B5,"CHG_PCT_1YR","SETTLE_DT"&amp;TEXT(report_date+1,"yyyy-mm-dd"))</f>
        <v>#N/A Connection</v>
      </c>
    </row>
    <row r="6" spans="1:11" x14ac:dyDescent="0.35">
      <c r="A6" s="10" t="s">
        <v>885</v>
      </c>
      <c r="B6" s="10" t="s">
        <v>885</v>
      </c>
      <c r="C6" t="s">
        <v>942</v>
      </c>
      <c r="D6" t="str" cm="1">
        <f t="array" aca="1" ref="D6" ca="1">_xll.BDP($B6,"PREV_CLOSE_VAL","SETTLE_DT"&amp;TEXT(report_date+1,"yyyy-mm-dd"))</f>
        <v>#N/A Connection</v>
      </c>
      <c r="E6" t="e" cm="1">
        <f t="array" aca="1" ref="E6" ca="1">_xll.BDP($B6,"CHG_PCT_MTD","SETTLE_DT"&amp;TEXT(report_date+1,"yyyy-mm-dd")) / 100</f>
        <v>#VALUE!</v>
      </c>
      <c r="F6" t="str" cm="1">
        <f t="array" aca="1" ref="F6" ca="1">_xll.BDP($B6,"PREV_CLOSE_VAL","SETTLE_DT"&amp;TEXT(report_date+1,"yyyy-mm-dd"))</f>
        <v>#N/A Connection</v>
      </c>
      <c r="G6" t="str" cm="1">
        <f t="array" aca="1" ref="G6" ca="1">_xll.BDP($B6,"CHG_PCT_1YR","SETTLE_DT"&amp;TEXT(report_date+1,"yyyy-mm-dd"))</f>
        <v>#N/A Connection</v>
      </c>
    </row>
    <row r="7" spans="1:11" x14ac:dyDescent="0.35">
      <c r="A7" t="s">
        <v>837</v>
      </c>
      <c r="B7" t="s">
        <v>837</v>
      </c>
      <c r="C7" t="s">
        <v>943</v>
      </c>
      <c r="D7" t="str" cm="1">
        <f t="array" aca="1" ref="D7" ca="1">_xll.BDP($B7,"PREV_CLOSE_VAL","SETTLE_DT"&amp;TEXT(report_date+1,"yyyy-mm-dd"))</f>
        <v>#N/A Connection</v>
      </c>
      <c r="E7" t="e" cm="1">
        <f t="array" aca="1" ref="E7" ca="1">_xll.BDP($B7,"CHG_PCT_MTD","SETTLE_DT"&amp;TEXT(report_date+1,"yyyy-mm-dd")) / 100</f>
        <v>#VALUE!</v>
      </c>
      <c r="F7" t="str" cm="1">
        <f t="array" aca="1" ref="F7" ca="1">_xll.BDP($B7,"PREV_CLOSE_VAL","SETTLE_DT"&amp;TEXT(report_date+1,"yyyy-mm-dd"))</f>
        <v>#N/A Connection</v>
      </c>
      <c r="G7" t="str" cm="1">
        <f t="array" aca="1" ref="G7" ca="1">_xll.BDP($B7,"CHG_PCT_1YR","SETTLE_DT"&amp;TEXT(report_date+1,"yyyy-mm-dd"))</f>
        <v>#N/A Connection</v>
      </c>
    </row>
    <row r="8" spans="1:11" x14ac:dyDescent="0.35">
      <c r="A8" t="s">
        <v>836</v>
      </c>
      <c r="B8" t="s">
        <v>836</v>
      </c>
      <c r="C8" t="s">
        <v>944</v>
      </c>
      <c r="D8" t="str" cm="1">
        <f t="array" aca="1" ref="D8" ca="1">_xll.BDP($B8,"PREV_CLOSE_VAL","SETTLE_DT"&amp;TEXT(report_date+1,"yyyy-mm-dd"))</f>
        <v>#N/A Connection</v>
      </c>
      <c r="E8" t="e" cm="1">
        <f t="array" aca="1" ref="E8" ca="1">_xll.BDP($B8,"CHG_PCT_MTD","SETTLE_DT"&amp;TEXT(report_date+1,"yyyy-mm-dd")) / 100</f>
        <v>#VALUE!</v>
      </c>
      <c r="F8" t="str" cm="1">
        <f t="array" aca="1" ref="F8" ca="1">_xll.BDP($B8,"PREV_CLOSE_VAL","SETTLE_DT"&amp;TEXT(report_date+1,"yyyy-mm-dd"))</f>
        <v>#N/A Connection</v>
      </c>
      <c r="G8" t="str" cm="1">
        <f t="array" aca="1" ref="G8" ca="1">_xll.BDP($B8,"CHG_PCT_1YR","SETTLE_DT"&amp;TEXT(report_date+1,"yyyy-mm-dd"))</f>
        <v>#N/A Connection</v>
      </c>
    </row>
    <row r="9" spans="1:11" x14ac:dyDescent="0.35">
      <c r="A9" t="s">
        <v>898</v>
      </c>
      <c r="B9" t="s">
        <v>898</v>
      </c>
      <c r="C9" t="s">
        <v>945</v>
      </c>
      <c r="D9" t="str" cm="1">
        <f t="array" aca="1" ref="D9" ca="1">_xll.BDP($B9,"PREV_CLOSE_VAL","SETTLE_DT"&amp;TEXT(report_date+1,"yyyy-mm-dd"))</f>
        <v>#N/A Connection</v>
      </c>
      <c r="E9" t="e" cm="1">
        <f t="array" aca="1" ref="E9" ca="1">_xll.BDP($B9,"CHG_PCT_MTD","SETTLE_DT"&amp;TEXT(report_date+1,"yyyy-mm-dd")) / 100</f>
        <v>#VALUE!</v>
      </c>
      <c r="F9" t="str" cm="1">
        <f t="array" aca="1" ref="F9" ca="1">_xll.BDP($B9,"PREV_CLOSE_VAL","SETTLE_DT"&amp;TEXT(report_date+1,"yyyy-mm-dd"))</f>
        <v>#N/A Connection</v>
      </c>
      <c r="G9" t="str" cm="1">
        <f t="array" aca="1" ref="G9" ca="1">_xll.BDP($B9,"CHG_PCT_1YR","SETTLE_DT"&amp;TEXT(report_date+1,"yyyy-mm-dd"))</f>
        <v>#N/A Connection</v>
      </c>
      <c r="K9" s="9"/>
    </row>
    <row r="10" spans="1:11" x14ac:dyDescent="0.35">
      <c r="A10" t="s">
        <v>899</v>
      </c>
      <c r="B10" t="s">
        <v>899</v>
      </c>
      <c r="C10" t="s">
        <v>946</v>
      </c>
      <c r="D10" t="str" cm="1">
        <f t="array" aca="1" ref="D10" ca="1">_xll.BDP($B10,"PREV_CLOSE_VAL","SETTLE_DT"&amp;TEXT(report_date+1,"yyyy-mm-dd"))</f>
        <v>#N/A Connection</v>
      </c>
      <c r="E10" t="e" cm="1">
        <f t="array" aca="1" ref="E10" ca="1">_xll.BDP($B10,"CHG_PCT_MTD","SETTLE_DT"&amp;TEXT(report_date+1,"yyyy-mm-dd")) / 100</f>
        <v>#VALUE!</v>
      </c>
      <c r="F10" t="str" cm="1">
        <f t="array" aca="1" ref="F10" ca="1">_xll.BDP($B10,"PREV_CLOSE_VAL","SETTLE_DT"&amp;TEXT(report_date+1,"yyyy-mm-dd"))</f>
        <v>#N/A Connection</v>
      </c>
      <c r="G10" t="str" cm="1">
        <f t="array" aca="1" ref="G10" ca="1">_xll.BDP($B10,"CHG_PCT_1YR","SETTLE_DT"&amp;TEXT(report_date+1,"yyyy-mm-dd"))</f>
        <v>#N/A Connection</v>
      </c>
    </row>
    <row r="11" spans="1:11" x14ac:dyDescent="0.35">
      <c r="A11" t="s">
        <v>886</v>
      </c>
      <c r="B11" t="s">
        <v>886</v>
      </c>
      <c r="C11" t="s">
        <v>947</v>
      </c>
      <c r="D11" t="str" cm="1">
        <f t="array" aca="1" ref="D11" ca="1">_xll.BDP($B11,"PREV_CLOSE_VAL","SETTLE_DT"&amp;TEXT(report_date+1,"yyyy-mm-dd"))</f>
        <v>#N/A Connection</v>
      </c>
      <c r="E11" t="e" cm="1">
        <f t="array" aca="1" ref="E11" ca="1">_xll.BDP($B11,"CHG_PCT_MTD","SETTLE_DT"&amp;TEXT(report_date+1,"yyyy-mm-dd")) / 100</f>
        <v>#VALUE!</v>
      </c>
      <c r="F11" t="str" cm="1">
        <f t="array" aca="1" ref="F11" ca="1">_xll.BDP($B11,"PREV_CLOSE_VAL","SETTLE_DT"&amp;TEXT(report_date+1,"yyyy-mm-dd"))</f>
        <v>#N/A Connection</v>
      </c>
      <c r="G11" t="str" cm="1">
        <f t="array" aca="1" ref="G11" ca="1">_xll.BDP($B11,"CHG_PCT_1YR","SETTLE_DT"&amp;TEXT(report_date+1,"yyyy-mm-dd"))</f>
        <v>#N/A Connection</v>
      </c>
    </row>
    <row r="12" spans="1:11" x14ac:dyDescent="0.35">
      <c r="A12" t="s">
        <v>887</v>
      </c>
      <c r="B12" t="s">
        <v>887</v>
      </c>
      <c r="C12" t="s">
        <v>948</v>
      </c>
      <c r="D12" t="str" cm="1">
        <f t="array" aca="1" ref="D12" ca="1">_xll.BDP($B12,"PREV_CLOSE_VAL","SETTLE_DT"&amp;TEXT(report_date+1,"yyyy-mm-dd"))</f>
        <v>#N/A Connection</v>
      </c>
      <c r="E12" t="e" cm="1">
        <f t="array" aca="1" ref="E12" ca="1">_xll.BDP($B12,"CHG_PCT_MTD","SETTLE_DT"&amp;TEXT(report_date+1,"yyyy-mm-dd")) / 100</f>
        <v>#VALUE!</v>
      </c>
      <c r="F12" t="str" cm="1">
        <f t="array" aca="1" ref="F12" ca="1">_xll.BDP($B12,"PREV_CLOSE_VAL","SETTLE_DT"&amp;TEXT(report_date+1,"yyyy-mm-dd"))</f>
        <v>#N/A Connection</v>
      </c>
      <c r="G12" t="str" cm="1">
        <f t="array" aca="1" ref="G12" ca="1">_xll.BDP($B12,"CHG_PCT_1YR","SETTLE_DT"&amp;TEXT(report_date+1,"yyyy-mm-dd"))</f>
        <v>#N/A Connection</v>
      </c>
    </row>
    <row r="13" spans="1:11" x14ac:dyDescent="0.35">
      <c r="A13" t="s">
        <v>888</v>
      </c>
      <c r="B13" t="s">
        <v>888</v>
      </c>
      <c r="C13" t="s">
        <v>949</v>
      </c>
      <c r="D13" t="str" cm="1">
        <f t="array" aca="1" ref="D13" ca="1">_xll.BDP($B13,"PREV_CLOSE_VAL","SETTLE_DT"&amp;TEXT(report_date+1,"yyyy-mm-dd"))</f>
        <v>#N/A Connection</v>
      </c>
      <c r="E13" t="e" cm="1">
        <f t="array" aca="1" ref="E13" ca="1">_xll.BDP($B13,"CHG_PCT_MTD","SETTLE_DT"&amp;TEXT(report_date+1,"yyyy-mm-dd")) / 100</f>
        <v>#VALUE!</v>
      </c>
      <c r="F13" t="str" cm="1">
        <f t="array" aca="1" ref="F13" ca="1">_xll.BDP($B13,"PREV_CLOSE_VAL","SETTLE_DT"&amp;TEXT(report_date+1,"yyyy-mm-dd"))</f>
        <v>#N/A Connection</v>
      </c>
      <c r="G13" t="str" cm="1">
        <f t="array" aca="1" ref="G13" ca="1">_xll.BDP($B13,"CHG_PCT_1YR","SETTLE_DT"&amp;TEXT(report_date+1,"yyyy-mm-dd"))</f>
        <v>#N/A Connection</v>
      </c>
    </row>
    <row r="14" spans="1:11" x14ac:dyDescent="0.35">
      <c r="A14" t="s">
        <v>889</v>
      </c>
      <c r="B14" t="s">
        <v>889</v>
      </c>
      <c r="C14" t="s">
        <v>950</v>
      </c>
      <c r="D14" t="str" cm="1">
        <f t="array" aca="1" ref="D14" ca="1">_xll.BDP($B14,"PREV_CLOSE_VAL","SETTLE_DT"&amp;TEXT(report_date+1,"yyyy-mm-dd"))</f>
        <v>#N/A Connection</v>
      </c>
      <c r="E14" t="e" cm="1">
        <f t="array" aca="1" ref="E14" ca="1">_xll.BDP($B14,"CHG_PCT_MTD","SETTLE_DT"&amp;TEXT(report_date+1,"yyyy-mm-dd")) / 100</f>
        <v>#VALUE!</v>
      </c>
      <c r="F14" t="str" cm="1">
        <f t="array" aca="1" ref="F14" ca="1">_xll.BDP($B14,"PREV_CLOSE_VAL","SETTLE_DT"&amp;TEXT(report_date+1,"yyyy-mm-dd"))</f>
        <v>#N/A Connection</v>
      </c>
      <c r="G14" t="str" cm="1">
        <f t="array" aca="1" ref="G14" ca="1">_xll.BDP($B14,"CHG_PCT_1YR","SETTLE_DT"&amp;TEXT(report_date+1,"yyyy-mm-dd"))</f>
        <v>#N/A Connection</v>
      </c>
      <c r="I14" s="10"/>
    </row>
    <row r="15" spans="1:11" x14ac:dyDescent="0.35">
      <c r="A15" t="s">
        <v>890</v>
      </c>
      <c r="B15" t="s">
        <v>890</v>
      </c>
      <c r="C15" t="s">
        <v>951</v>
      </c>
      <c r="D15" t="str" cm="1">
        <f t="array" aca="1" ref="D15" ca="1">_xll.BDP($B15,"PREV_CLOSE_VAL","SETTLE_DT"&amp;TEXT(report_date+1,"yyyy-mm-dd"))</f>
        <v>#N/A Connection</v>
      </c>
      <c r="E15" t="e" cm="1">
        <f t="array" aca="1" ref="E15" ca="1">_xll.BDP($B15,"CHG_PCT_MTD","SETTLE_DT"&amp;TEXT(report_date+1,"yyyy-mm-dd")) / 100</f>
        <v>#VALUE!</v>
      </c>
      <c r="F15" t="str" cm="1">
        <f t="array" aca="1" ref="F15" ca="1">_xll.BDP($B15,"PREV_CLOSE_VAL","SETTLE_DT"&amp;TEXT(report_date+1,"yyyy-mm-dd"))</f>
        <v>#N/A Connection</v>
      </c>
      <c r="G15" t="str" cm="1">
        <f t="array" aca="1" ref="G15" ca="1">_xll.BDP($B15,"CHG_PCT_1YR","SETTLE_DT"&amp;TEXT(report_date+1,"yyyy-mm-dd"))</f>
        <v>#N/A Connection</v>
      </c>
      <c r="I15" s="10"/>
    </row>
    <row r="16" spans="1:11" x14ac:dyDescent="0.35">
      <c r="A16" t="s">
        <v>891</v>
      </c>
      <c r="B16" t="s">
        <v>891</v>
      </c>
      <c r="C16" t="s">
        <v>952</v>
      </c>
      <c r="D16" t="str" cm="1">
        <f t="array" aca="1" ref="D16" ca="1">_xll.BDP($B16,"PREV_CLOSE_VAL","SETTLE_DT"&amp;TEXT(report_date+1,"yyyy-mm-dd"))</f>
        <v>#N/A Connection</v>
      </c>
      <c r="E16" t="e" cm="1">
        <f t="array" aca="1" ref="E16" ca="1">_xll.BDP($B16,"CHG_PCT_MTD","SETTLE_DT"&amp;TEXT(report_date+1,"yyyy-mm-dd")) / 100</f>
        <v>#VALUE!</v>
      </c>
      <c r="F16" t="str" cm="1">
        <f t="array" aca="1" ref="F16" ca="1">_xll.BDP($B16,"PREV_CLOSE_VAL","SETTLE_DT"&amp;TEXT(report_date+1,"yyyy-mm-dd"))</f>
        <v>#N/A Connection</v>
      </c>
      <c r="G16" t="str" cm="1">
        <f t="array" aca="1" ref="G16" ca="1">_xll.BDP($B16,"CHG_PCT_1YR","SETTLE_DT"&amp;TEXT(report_date+1,"yyyy-mm-dd"))</f>
        <v>#N/A Connection</v>
      </c>
      <c r="I16" s="10"/>
    </row>
    <row r="17" spans="1:9" x14ac:dyDescent="0.35">
      <c r="A17" t="s">
        <v>892</v>
      </c>
      <c r="B17" t="s">
        <v>892</v>
      </c>
      <c r="C17" t="s">
        <v>953</v>
      </c>
      <c r="D17" t="str" cm="1">
        <f t="array" aca="1" ref="D17" ca="1">_xll.BDP($B17,"PREV_CLOSE_VAL","SETTLE_DT"&amp;TEXT(report_date+1,"yyyy-mm-dd"))</f>
        <v>#N/A Connection</v>
      </c>
      <c r="E17" t="e" cm="1">
        <f t="array" aca="1" ref="E17" ca="1">_xll.BDP($B17,"CHG_PCT_MTD","SETTLE_DT"&amp;TEXT(report_date+1,"yyyy-mm-dd")) / 100</f>
        <v>#VALUE!</v>
      </c>
      <c r="F17" t="str" cm="1">
        <f t="array" aca="1" ref="F17" ca="1">_xll.BDP($B17,"PREV_CLOSE_VAL","SETTLE_DT"&amp;TEXT(report_date+1,"yyyy-mm-dd"))</f>
        <v>#N/A Connection</v>
      </c>
      <c r="G17" t="str" cm="1">
        <f t="array" aca="1" ref="G17" ca="1">_xll.BDP($B17,"CHG_PCT_1YR","SETTLE_DT"&amp;TEXT(report_date+1,"yyyy-mm-dd"))</f>
        <v>#N/A Connection</v>
      </c>
      <c r="I17" s="10"/>
    </row>
    <row r="18" spans="1:9" x14ac:dyDescent="0.35">
      <c r="A18" t="s">
        <v>893</v>
      </c>
      <c r="B18" t="s">
        <v>893</v>
      </c>
      <c r="C18" t="s">
        <v>954</v>
      </c>
      <c r="D18" t="str" cm="1">
        <f t="array" aca="1" ref="D18" ca="1">_xll.BDP($B18,"PREV_CLOSE_VAL","SETTLE_DT"&amp;TEXT(report_date+1,"yyyy-mm-dd"))</f>
        <v>#N/A Connection</v>
      </c>
      <c r="E18" t="e" cm="1">
        <f t="array" aca="1" ref="E18" ca="1">_xll.BDP($B18,"CHG_PCT_MTD","SETTLE_DT"&amp;TEXT(report_date+1,"yyyy-mm-dd")) / 100</f>
        <v>#VALUE!</v>
      </c>
      <c r="F18" t="str" cm="1">
        <f t="array" aca="1" ref="F18" ca="1">_xll.BDP($B18,"PREV_CLOSE_VAL","SETTLE_DT"&amp;TEXT(report_date+1,"yyyy-mm-dd"))</f>
        <v>#N/A Connection</v>
      </c>
      <c r="G18" t="str" cm="1">
        <f t="array" aca="1" ref="G18" ca="1">_xll.BDP($B18,"CHG_PCT_1YR","SETTLE_DT"&amp;TEXT(report_date+1,"yyyy-mm-dd"))</f>
        <v>#N/A Connection</v>
      </c>
    </row>
    <row r="19" spans="1:9" x14ac:dyDescent="0.35">
      <c r="A19" t="s">
        <v>894</v>
      </c>
      <c r="B19" t="s">
        <v>894</v>
      </c>
      <c r="C19" t="s">
        <v>955</v>
      </c>
      <c r="D19" t="str" cm="1">
        <f t="array" aca="1" ref="D19" ca="1">_xll.BDP($B19,"PREV_CLOSE_VAL","SETTLE_DT"&amp;TEXT(report_date+1,"yyyy-mm-dd"))</f>
        <v>#N/A Connection</v>
      </c>
      <c r="E19" t="e" cm="1">
        <f t="array" aca="1" ref="E19" ca="1">_xll.BDP($B19,"CHG_PCT_MTD","SETTLE_DT"&amp;TEXT(report_date+1,"yyyy-mm-dd")) / 100</f>
        <v>#VALUE!</v>
      </c>
      <c r="F19" t="str" cm="1">
        <f t="array" aca="1" ref="F19" ca="1">_xll.BDP($B19,"PREV_CLOSE_VAL","SETTLE_DT"&amp;TEXT(report_date+1,"yyyy-mm-dd"))</f>
        <v>#N/A Connection</v>
      </c>
      <c r="G19" t="str" cm="1">
        <f t="array" aca="1" ref="G19" ca="1">_xll.BDP($B19,"CHG_PCT_1YR","SETTLE_DT"&amp;TEXT(report_date+1,"yyyy-mm-dd"))</f>
        <v>#N/A Connection</v>
      </c>
    </row>
    <row r="20" spans="1:9" x14ac:dyDescent="0.35">
      <c r="A20" t="s">
        <v>895</v>
      </c>
      <c r="B20" t="s">
        <v>895</v>
      </c>
      <c r="C20" t="s">
        <v>956</v>
      </c>
      <c r="D20" t="str" cm="1">
        <f t="array" aca="1" ref="D20" ca="1">_xll.BDP($B20,"PREV_CLOSE_VAL","SETTLE_DT"&amp;TEXT(report_date+1,"yyyy-mm-dd"))</f>
        <v>#N/A Connection</v>
      </c>
      <c r="E20" t="e" cm="1">
        <f t="array" aca="1" ref="E20" ca="1">_xll.BDP($B20,"CHG_PCT_MTD","SETTLE_DT"&amp;TEXT(report_date+1,"yyyy-mm-dd")) / 100</f>
        <v>#VALUE!</v>
      </c>
      <c r="F20" t="str" cm="1">
        <f t="array" aca="1" ref="F20" ca="1">_xll.BDP($B20,"PREV_CLOSE_VAL","SETTLE_DT"&amp;TEXT(report_date+1,"yyyy-mm-dd"))</f>
        <v>#N/A Connection</v>
      </c>
      <c r="G20" t="str" cm="1">
        <f t="array" aca="1" ref="G20" ca="1">_xll.BDP($B20,"CHG_PCT_1YR","SETTLE_DT"&amp;TEXT(report_date+1,"yyyy-mm-dd"))</f>
        <v>#N/A Connection</v>
      </c>
    </row>
    <row r="21" spans="1:9" x14ac:dyDescent="0.35">
      <c r="A21" t="s">
        <v>896</v>
      </c>
      <c r="B21" t="s">
        <v>896</v>
      </c>
      <c r="C21" t="s">
        <v>957</v>
      </c>
      <c r="D21" t="str" cm="1">
        <f t="array" aca="1" ref="D21" ca="1">_xll.BDP($B21,"PREV_CLOSE_VAL","SETTLE_DT"&amp;TEXT(report_date+1,"yyyy-mm-dd"))</f>
        <v>#N/A Connection</v>
      </c>
      <c r="E21" t="e" cm="1">
        <f t="array" aca="1" ref="E21" ca="1">_xll.BDP($B21,"CHG_PCT_MTD","SETTLE_DT"&amp;TEXT(report_date+1,"yyyy-mm-dd")) / 100</f>
        <v>#VALUE!</v>
      </c>
      <c r="F21" t="str" cm="1">
        <f t="array" aca="1" ref="F21" ca="1">_xll.BDP($B21,"PREV_CLOSE_VAL","SETTLE_DT"&amp;TEXT(report_date+1,"yyyy-mm-dd"))</f>
        <v>#N/A Connection</v>
      </c>
      <c r="G21" t="str" cm="1">
        <f t="array" aca="1" ref="G21" ca="1">_xll.BDP($B21,"CHG_PCT_1YR","SETTLE_DT"&amp;TEXT(report_date+1,"yyyy-mm-dd"))</f>
        <v>#N/A Connection</v>
      </c>
    </row>
    <row r="22" spans="1:9" x14ac:dyDescent="0.35">
      <c r="A22" t="s">
        <v>897</v>
      </c>
      <c r="B22" t="s">
        <v>897</v>
      </c>
      <c r="C22" t="s">
        <v>958</v>
      </c>
      <c r="D22" t="str" cm="1">
        <f t="array" aca="1" ref="D22" ca="1">_xll.BDP($B22,"PREV_CLOSE_VAL","SETTLE_DT"&amp;TEXT(report_date+1,"yyyy-mm-dd"))</f>
        <v>#N/A Connection</v>
      </c>
      <c r="E22" t="e" cm="1">
        <f t="array" aca="1" ref="E22" ca="1">_xll.BDP($B22,"CHG_PCT_MTD","SETTLE_DT"&amp;TEXT(report_date+1,"yyyy-mm-dd")) / 100</f>
        <v>#VALUE!</v>
      </c>
      <c r="F22" t="str" cm="1">
        <f t="array" aca="1" ref="F22" ca="1">_xll.BDP($B22,"PREV_CLOSE_VAL","SETTLE_DT"&amp;TEXT(report_date+1,"yyyy-mm-dd"))</f>
        <v>#N/A Connection</v>
      </c>
      <c r="G22" t="str" cm="1">
        <f t="array" aca="1" ref="G22" ca="1">_xll.BDP($B22,"CHG_PCT_1YR","SETTLE_DT"&amp;TEXT(report_date+1,"yyyy-mm-dd"))</f>
        <v>#N/A Connection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report_date</vt:lpstr>
      <vt:lpstr>Equity</vt:lpstr>
      <vt:lpstr>Sheet1</vt:lpstr>
      <vt:lpstr>Cash</vt:lpstr>
      <vt:lpstr>Bonds</vt:lpstr>
      <vt:lpstr>meta_data</vt:lpstr>
      <vt:lpstr>report_date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Thabang Ndhlovu</cp:lastModifiedBy>
  <dcterms:created xsi:type="dcterms:W3CDTF">2024-05-27T09:13:44Z</dcterms:created>
  <dcterms:modified xsi:type="dcterms:W3CDTF">2024-07-21T09:24:20Z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