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4365e861f80480/Bureau/"/>
    </mc:Choice>
  </mc:AlternateContent>
  <xr:revisionPtr revIDLastSave="413" documentId="8_{C12D9408-FF7C-4D4C-92D4-004890F69F6B}" xr6:coauthVersionLast="47" xr6:coauthVersionMax="47" xr10:uidLastSave="{AC2E5508-6DBC-4919-9C14-7E183A3DBD3D}"/>
  <bookViews>
    <workbookView xWindow="-110" yWindow="-110" windowWidth="19420" windowHeight="10420" xr2:uid="{D56899E3-D664-45C3-A4A6-2E680AB35630}"/>
  </bookViews>
  <sheets>
    <sheet name="Modofication en ligne" sheetId="1" r:id="rId1"/>
  </sheets>
  <externalReferences>
    <externalReference r:id="rId2"/>
  </externalReferences>
  <definedNames>
    <definedName name="_xlnm._FilterDatabase" localSheetId="0" hidden="1">'Modofication en ligne'!$A$1:$V$226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3" i="1" l="1"/>
  <c r="L215" i="1"/>
  <c r="L2" i="1"/>
  <c r="L205" i="1"/>
  <c r="L196" i="1"/>
  <c r="L184" i="1"/>
  <c r="L177" i="1"/>
  <c r="L166" i="1"/>
  <c r="L152" i="1"/>
  <c r="L142" i="1"/>
  <c r="L138" i="1"/>
  <c r="L133" i="1"/>
  <c r="L132" i="1"/>
  <c r="L115" i="1"/>
  <c r="L107" i="1"/>
  <c r="L103" i="1"/>
  <c r="L98" i="1"/>
  <c r="L90" i="1"/>
  <c r="L40" i="1"/>
  <c r="L26" i="1"/>
  <c r="L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24" i="1"/>
  <c r="L25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1" i="1"/>
  <c r="L92" i="1"/>
  <c r="L93" i="1"/>
  <c r="L94" i="1"/>
  <c r="L95" i="1"/>
  <c r="L96" i="1"/>
  <c r="L97" i="1"/>
  <c r="L99" i="1"/>
  <c r="L100" i="1"/>
  <c r="L101" i="1"/>
  <c r="L102" i="1"/>
  <c r="L104" i="1"/>
  <c r="L105" i="1"/>
  <c r="L106" i="1"/>
  <c r="L108" i="1"/>
  <c r="L109" i="1"/>
  <c r="L110" i="1"/>
  <c r="L111" i="1"/>
  <c r="L112" i="1"/>
  <c r="L113" i="1"/>
  <c r="L114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4" i="1"/>
  <c r="L135" i="1"/>
  <c r="L136" i="1"/>
  <c r="L137" i="1"/>
  <c r="L139" i="1"/>
  <c r="L140" i="1"/>
  <c r="L141" i="1"/>
  <c r="L143" i="1"/>
  <c r="L144" i="1"/>
  <c r="L145" i="1"/>
  <c r="L146" i="1"/>
  <c r="L147" i="1"/>
  <c r="L148" i="1"/>
  <c r="L149" i="1"/>
  <c r="L150" i="1"/>
  <c r="L151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7" i="1"/>
  <c r="L168" i="1"/>
  <c r="L169" i="1"/>
  <c r="L170" i="1"/>
  <c r="L171" i="1"/>
  <c r="L172" i="1"/>
  <c r="L173" i="1"/>
  <c r="L174" i="1"/>
  <c r="L175" i="1"/>
  <c r="L176" i="1"/>
  <c r="L178" i="1"/>
  <c r="L179" i="1"/>
  <c r="L180" i="1"/>
  <c r="L181" i="1"/>
  <c r="L182" i="1"/>
  <c r="L183" i="1"/>
  <c r="L185" i="1"/>
  <c r="L186" i="1"/>
  <c r="L187" i="1"/>
  <c r="L188" i="1"/>
  <c r="L189" i="1"/>
  <c r="L190" i="1"/>
  <c r="L191" i="1"/>
  <c r="L192" i="1"/>
  <c r="L193" i="1"/>
  <c r="L194" i="1"/>
  <c r="L195" i="1"/>
  <c r="L197" i="1"/>
  <c r="L198" i="1"/>
  <c r="L199" i="1"/>
  <c r="L200" i="1"/>
  <c r="L201" i="1"/>
  <c r="L202" i="1"/>
  <c r="L203" i="1"/>
  <c r="L204" i="1"/>
  <c r="L206" i="1"/>
  <c r="L207" i="1"/>
  <c r="L208" i="1"/>
  <c r="L209" i="1"/>
  <c r="L210" i="1"/>
  <c r="L211" i="1"/>
  <c r="L212" i="1"/>
  <c r="L213" i="1"/>
  <c r="L214" i="1"/>
  <c r="W192" i="1"/>
  <c r="W168" i="1"/>
  <c r="W160" i="1"/>
  <c r="W112" i="1"/>
  <c r="W104" i="1"/>
  <c r="W96" i="1"/>
  <c r="W88" i="1"/>
  <c r="W80" i="1"/>
  <c r="W72" i="1"/>
  <c r="W64" i="1"/>
  <c r="W48" i="1"/>
  <c r="W32" i="1"/>
  <c r="W24" i="1"/>
  <c r="W16" i="1"/>
  <c r="W8" i="1"/>
  <c r="W10" i="1"/>
  <c r="W18" i="1"/>
  <c r="W26" i="1"/>
  <c r="W42" i="1"/>
  <c r="W66" i="1"/>
  <c r="W74" i="1"/>
  <c r="W90" i="1"/>
  <c r="W98" i="1"/>
  <c r="W106" i="1"/>
  <c r="W114" i="1"/>
  <c r="W146" i="1"/>
  <c r="W154" i="1"/>
  <c r="W162" i="1"/>
  <c r="W2" i="1"/>
  <c r="W115" i="1"/>
  <c r="W40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5" i="1"/>
  <c r="W194" i="1"/>
  <c r="W193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7" i="1"/>
  <c r="W166" i="1"/>
  <c r="W165" i="1"/>
  <c r="W164" i="1"/>
  <c r="W163" i="1"/>
  <c r="W161" i="1"/>
  <c r="W159" i="1"/>
  <c r="W158" i="1"/>
  <c r="W157" i="1"/>
  <c r="W156" i="1"/>
  <c r="W155" i="1"/>
  <c r="W153" i="1"/>
  <c r="W152" i="1"/>
  <c r="W151" i="1"/>
  <c r="W150" i="1"/>
  <c r="W149" i="1"/>
  <c r="W148" i="1"/>
  <c r="W147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3" i="1"/>
  <c r="W111" i="1"/>
  <c r="W110" i="1"/>
  <c r="W109" i="1"/>
  <c r="W108" i="1"/>
  <c r="W107" i="1"/>
  <c r="W105" i="1"/>
  <c r="W103" i="1"/>
  <c r="W102" i="1"/>
  <c r="W101" i="1"/>
  <c r="W100" i="1"/>
  <c r="W99" i="1"/>
  <c r="W97" i="1"/>
  <c r="W95" i="1"/>
  <c r="W94" i="1"/>
  <c r="W93" i="1"/>
  <c r="W92" i="1"/>
  <c r="W91" i="1"/>
  <c r="W89" i="1"/>
  <c r="W87" i="1"/>
  <c r="W86" i="1"/>
  <c r="W85" i="1"/>
  <c r="W84" i="1"/>
  <c r="W83" i="1"/>
  <c r="W82" i="1"/>
  <c r="W81" i="1"/>
  <c r="W79" i="1"/>
  <c r="W78" i="1"/>
  <c r="W77" i="1"/>
  <c r="W76" i="1"/>
  <c r="W75" i="1"/>
  <c r="W73" i="1"/>
  <c r="W71" i="1"/>
  <c r="W70" i="1"/>
  <c r="W69" i="1"/>
  <c r="W68" i="1"/>
  <c r="W67" i="1"/>
  <c r="W65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7" i="1"/>
  <c r="W46" i="1"/>
  <c r="W45" i="1"/>
  <c r="W44" i="1"/>
  <c r="W43" i="1"/>
  <c r="W41" i="1"/>
  <c r="W39" i="1"/>
  <c r="W38" i="1"/>
  <c r="W37" i="1"/>
  <c r="W36" i="1"/>
  <c r="W35" i="1"/>
  <c r="W34" i="1"/>
  <c r="W33" i="1"/>
  <c r="W31" i="1"/>
  <c r="W30" i="1"/>
  <c r="W29" i="1"/>
  <c r="W28" i="1"/>
  <c r="W27" i="1"/>
  <c r="W25" i="1"/>
  <c r="W22" i="1"/>
  <c r="W21" i="1"/>
  <c r="W20" i="1"/>
  <c r="W19" i="1"/>
  <c r="W17" i="1"/>
  <c r="W15" i="1"/>
  <c r="W14" i="1"/>
  <c r="W13" i="1"/>
  <c r="W12" i="1"/>
  <c r="W11" i="1"/>
  <c r="W9" i="1"/>
  <c r="W7" i="1"/>
  <c r="W6" i="1"/>
  <c r="W5" i="1"/>
  <c r="W4" i="1"/>
  <c r="W3" i="1"/>
  <c r="W196" i="1"/>
  <c r="C14" i="1"/>
  <c r="R14" i="1" s="1"/>
  <c r="C15" i="1"/>
  <c r="S15" i="1" s="1"/>
  <c r="C16" i="1"/>
  <c r="V16" i="1" s="1"/>
  <c r="C17" i="1"/>
  <c r="T17" i="1" s="1"/>
  <c r="C18" i="1"/>
  <c r="T18" i="1" s="1"/>
  <c r="C19" i="1"/>
  <c r="T19" i="1" s="1"/>
  <c r="C20" i="1"/>
  <c r="T20" i="1" s="1"/>
  <c r="C21" i="1"/>
  <c r="T21" i="1" s="1"/>
  <c r="C22" i="1"/>
  <c r="S22" i="1" s="1"/>
  <c r="C23" i="1"/>
  <c r="S23" i="1" s="1"/>
  <c r="C24" i="1"/>
  <c r="V24" i="1" s="1"/>
  <c r="C25" i="1"/>
  <c r="T25" i="1" s="1"/>
  <c r="C26" i="1"/>
  <c r="V26" i="1" s="1"/>
  <c r="C27" i="1"/>
  <c r="S27" i="1" s="1"/>
  <c r="C28" i="1"/>
  <c r="T28" i="1" s="1"/>
  <c r="C29" i="1"/>
  <c r="T29" i="1" s="1"/>
  <c r="C30" i="1"/>
  <c r="R30" i="1" s="1"/>
  <c r="C31" i="1"/>
  <c r="S31" i="1" s="1"/>
  <c r="C32" i="1"/>
  <c r="V32" i="1" s="1"/>
  <c r="C33" i="1"/>
  <c r="T33" i="1" s="1"/>
  <c r="C34" i="1"/>
  <c r="U34" i="1" s="1"/>
  <c r="C35" i="1"/>
  <c r="T35" i="1" s="1"/>
  <c r="C36" i="1"/>
  <c r="T36" i="1" s="1"/>
  <c r="C37" i="1"/>
  <c r="T37" i="1" s="1"/>
  <c r="C38" i="1"/>
  <c r="R38" i="1" s="1"/>
  <c r="C39" i="1"/>
  <c r="R39" i="1" s="1"/>
  <c r="C40" i="1"/>
  <c r="R40" i="1" s="1"/>
  <c r="C41" i="1"/>
  <c r="T41" i="1" s="1"/>
  <c r="C42" i="1"/>
  <c r="U42" i="1" s="1"/>
  <c r="C43" i="1"/>
  <c r="T43" i="1" s="1"/>
  <c r="C44" i="1"/>
  <c r="S44" i="1" s="1"/>
  <c r="C45" i="1"/>
  <c r="T45" i="1" s="1"/>
  <c r="C46" i="1"/>
  <c r="T46" i="1" s="1"/>
  <c r="C47" i="1"/>
  <c r="R47" i="1" s="1"/>
  <c r="C48" i="1"/>
  <c r="V48" i="1" s="1"/>
  <c r="C49" i="1"/>
  <c r="T49" i="1" s="1"/>
  <c r="C50" i="1"/>
  <c r="T50" i="1" s="1"/>
  <c r="C51" i="1"/>
  <c r="T51" i="1" s="1"/>
  <c r="C52" i="1"/>
  <c r="S52" i="1" s="1"/>
  <c r="C53" i="1"/>
  <c r="T53" i="1" s="1"/>
  <c r="C54" i="1"/>
  <c r="R54" i="1" s="1"/>
  <c r="C55" i="1"/>
  <c r="R55" i="1" s="1"/>
  <c r="C56" i="1"/>
  <c r="V56" i="1" s="1"/>
  <c r="C57" i="1"/>
  <c r="T57" i="1" s="1"/>
  <c r="C58" i="1"/>
  <c r="V58" i="1" s="1"/>
  <c r="C59" i="1"/>
  <c r="T59" i="1" s="1"/>
  <c r="C60" i="1"/>
  <c r="S60" i="1" s="1"/>
  <c r="C61" i="1"/>
  <c r="T61" i="1" s="1"/>
  <c r="C62" i="1"/>
  <c r="R62" i="1" s="1"/>
  <c r="C63" i="1"/>
  <c r="R63" i="1" s="1"/>
  <c r="C64" i="1"/>
  <c r="T64" i="1" s="1"/>
  <c r="C65" i="1"/>
  <c r="T65" i="1" s="1"/>
  <c r="C66" i="1"/>
  <c r="U66" i="1" s="1"/>
  <c r="C67" i="1"/>
  <c r="T67" i="1" s="1"/>
  <c r="C68" i="1"/>
  <c r="S68" i="1" s="1"/>
  <c r="C69" i="1"/>
  <c r="T69" i="1" s="1"/>
  <c r="C70" i="1"/>
  <c r="R70" i="1" s="1"/>
  <c r="C71" i="1"/>
  <c r="R71" i="1" s="1"/>
  <c r="C72" i="1"/>
  <c r="T72" i="1" s="1"/>
  <c r="C73" i="1"/>
  <c r="T73" i="1" s="1"/>
  <c r="C74" i="1"/>
  <c r="U74" i="1" s="1"/>
  <c r="C75" i="1"/>
  <c r="T75" i="1" s="1"/>
  <c r="C76" i="1"/>
  <c r="S76" i="1" s="1"/>
  <c r="C77" i="1"/>
  <c r="T77" i="1" s="1"/>
  <c r="C78" i="1"/>
  <c r="R78" i="1" s="1"/>
  <c r="C79" i="1"/>
  <c r="R79" i="1" s="1"/>
  <c r="C80" i="1"/>
  <c r="T80" i="1" s="1"/>
  <c r="C81" i="1"/>
  <c r="T81" i="1" s="1"/>
  <c r="C82" i="1"/>
  <c r="T82" i="1" s="1"/>
  <c r="C83" i="1"/>
  <c r="T83" i="1" s="1"/>
  <c r="C84" i="1"/>
  <c r="S84" i="1" s="1"/>
  <c r="C85" i="1"/>
  <c r="T85" i="1" s="1"/>
  <c r="C86" i="1"/>
  <c r="R86" i="1" s="1"/>
  <c r="C87" i="1"/>
  <c r="R87" i="1" s="1"/>
  <c r="C88" i="1"/>
  <c r="T88" i="1" s="1"/>
  <c r="C89" i="1"/>
  <c r="T89" i="1" s="1"/>
  <c r="C90" i="1"/>
  <c r="V90" i="1" s="1"/>
  <c r="C91" i="1"/>
  <c r="T91" i="1" s="1"/>
  <c r="C92" i="1"/>
  <c r="T92" i="1" s="1"/>
  <c r="C93" i="1"/>
  <c r="T93" i="1" s="1"/>
  <c r="C94" i="1"/>
  <c r="R94" i="1" s="1"/>
  <c r="C95" i="1"/>
  <c r="R95" i="1" s="1"/>
  <c r="C96" i="1"/>
  <c r="T96" i="1" s="1"/>
  <c r="C97" i="1"/>
  <c r="T97" i="1" s="1"/>
  <c r="C98" i="1"/>
  <c r="U98" i="1" s="1"/>
  <c r="C99" i="1"/>
  <c r="T99" i="1" s="1"/>
  <c r="C100" i="1"/>
  <c r="T100" i="1" s="1"/>
  <c r="C101" i="1"/>
  <c r="T101" i="1" s="1"/>
  <c r="C102" i="1"/>
  <c r="R102" i="1" s="1"/>
  <c r="C103" i="1"/>
  <c r="R103" i="1" s="1"/>
  <c r="C104" i="1"/>
  <c r="T104" i="1" s="1"/>
  <c r="C105" i="1"/>
  <c r="T105" i="1" s="1"/>
  <c r="C106" i="1"/>
  <c r="U106" i="1" s="1"/>
  <c r="C107" i="1"/>
  <c r="T107" i="1" s="1"/>
  <c r="C108" i="1"/>
  <c r="S108" i="1" s="1"/>
  <c r="C109" i="1"/>
  <c r="T109" i="1" s="1"/>
  <c r="C110" i="1"/>
  <c r="T110" i="1" s="1"/>
  <c r="C111" i="1"/>
  <c r="R111" i="1" s="1"/>
  <c r="C112" i="1"/>
  <c r="T112" i="1" s="1"/>
  <c r="C113" i="1"/>
  <c r="T113" i="1" s="1"/>
  <c r="C114" i="1"/>
  <c r="T114" i="1" s="1"/>
  <c r="C115" i="1"/>
  <c r="T115" i="1" s="1"/>
  <c r="C116" i="1"/>
  <c r="S116" i="1" s="1"/>
  <c r="C117" i="1"/>
  <c r="T117" i="1" s="1"/>
  <c r="C118" i="1"/>
  <c r="R118" i="1" s="1"/>
  <c r="C119" i="1"/>
  <c r="R119" i="1" s="1"/>
  <c r="C120" i="1"/>
  <c r="T120" i="1" s="1"/>
  <c r="C121" i="1"/>
  <c r="T121" i="1" s="1"/>
  <c r="C122" i="1"/>
  <c r="V122" i="1" s="1"/>
  <c r="C123" i="1"/>
  <c r="T123" i="1" s="1"/>
  <c r="C124" i="1"/>
  <c r="T124" i="1" s="1"/>
  <c r="C125" i="1"/>
  <c r="T125" i="1" s="1"/>
  <c r="C126" i="1"/>
  <c r="R126" i="1" s="1"/>
  <c r="C127" i="1"/>
  <c r="R127" i="1" s="1"/>
  <c r="C128" i="1"/>
  <c r="T128" i="1" s="1"/>
  <c r="C129" i="1"/>
  <c r="T129" i="1" s="1"/>
  <c r="C130" i="1"/>
  <c r="U130" i="1" s="1"/>
  <c r="C131" i="1"/>
  <c r="T131" i="1" s="1"/>
  <c r="C132" i="1"/>
  <c r="S132" i="1" s="1"/>
  <c r="C133" i="1"/>
  <c r="T133" i="1" s="1"/>
  <c r="C134" i="1"/>
  <c r="R134" i="1" s="1"/>
  <c r="C135" i="1"/>
  <c r="R135" i="1" s="1"/>
  <c r="C136" i="1"/>
  <c r="T136" i="1" s="1"/>
  <c r="C137" i="1"/>
  <c r="T137" i="1" s="1"/>
  <c r="C138" i="1"/>
  <c r="U138" i="1" s="1"/>
  <c r="C139" i="1"/>
  <c r="T139" i="1" s="1"/>
  <c r="C140" i="1"/>
  <c r="S140" i="1" s="1"/>
  <c r="C141" i="1"/>
  <c r="T141" i="1" s="1"/>
  <c r="C142" i="1"/>
  <c r="R142" i="1" s="1"/>
  <c r="C143" i="1"/>
  <c r="R143" i="1" s="1"/>
  <c r="C144" i="1"/>
  <c r="T144" i="1" s="1"/>
  <c r="C145" i="1"/>
  <c r="T145" i="1" s="1"/>
  <c r="C146" i="1"/>
  <c r="T146" i="1" s="1"/>
  <c r="C147" i="1"/>
  <c r="T147" i="1" s="1"/>
  <c r="C148" i="1"/>
  <c r="T148" i="1" s="1"/>
  <c r="C149" i="1"/>
  <c r="T149" i="1" s="1"/>
  <c r="C150" i="1"/>
  <c r="R150" i="1" s="1"/>
  <c r="C151" i="1"/>
  <c r="R151" i="1" s="1"/>
  <c r="C152" i="1"/>
  <c r="T152" i="1" s="1"/>
  <c r="C153" i="1"/>
  <c r="T153" i="1" s="1"/>
  <c r="C154" i="1"/>
  <c r="V154" i="1" s="1"/>
  <c r="C155" i="1"/>
  <c r="T155" i="1" s="1"/>
  <c r="C156" i="1"/>
  <c r="S156" i="1" s="1"/>
  <c r="C157" i="1"/>
  <c r="T157" i="1" s="1"/>
  <c r="C158" i="1"/>
  <c r="R158" i="1" s="1"/>
  <c r="C159" i="1"/>
  <c r="R159" i="1" s="1"/>
  <c r="C160" i="1"/>
  <c r="T160" i="1" s="1"/>
  <c r="C161" i="1"/>
  <c r="T161" i="1" s="1"/>
  <c r="C162" i="1"/>
  <c r="U162" i="1" s="1"/>
  <c r="C163" i="1"/>
  <c r="T163" i="1" s="1"/>
  <c r="C164" i="1"/>
  <c r="T164" i="1" s="1"/>
  <c r="C165" i="1"/>
  <c r="T165" i="1" s="1"/>
  <c r="C166" i="1"/>
  <c r="R166" i="1" s="1"/>
  <c r="C167" i="1"/>
  <c r="R167" i="1" s="1"/>
  <c r="C168" i="1"/>
  <c r="T168" i="1" s="1"/>
  <c r="C169" i="1"/>
  <c r="T169" i="1" s="1"/>
  <c r="C170" i="1"/>
  <c r="U170" i="1" s="1"/>
  <c r="C171" i="1"/>
  <c r="T171" i="1" s="1"/>
  <c r="C172" i="1"/>
  <c r="S172" i="1" s="1"/>
  <c r="C173" i="1"/>
  <c r="T173" i="1" s="1"/>
  <c r="C174" i="1"/>
  <c r="R174" i="1" s="1"/>
  <c r="C175" i="1"/>
  <c r="R175" i="1" s="1"/>
  <c r="C176" i="1"/>
  <c r="T176" i="1" s="1"/>
  <c r="C177" i="1"/>
  <c r="T177" i="1" s="1"/>
  <c r="C178" i="1"/>
  <c r="V178" i="1" s="1"/>
  <c r="C179" i="1"/>
  <c r="T179" i="1" s="1"/>
  <c r="C180" i="1"/>
  <c r="T180" i="1" s="1"/>
  <c r="C181" i="1"/>
  <c r="T181" i="1" s="1"/>
  <c r="C182" i="1"/>
  <c r="R182" i="1" s="1"/>
  <c r="C183" i="1"/>
  <c r="R183" i="1" s="1"/>
  <c r="C184" i="1"/>
  <c r="T184" i="1" s="1"/>
  <c r="C185" i="1"/>
  <c r="T185" i="1" s="1"/>
  <c r="C186" i="1"/>
  <c r="S186" i="1" s="1"/>
  <c r="C187" i="1"/>
  <c r="T187" i="1" s="1"/>
  <c r="C188" i="1"/>
  <c r="S188" i="1" s="1"/>
  <c r="C189" i="1"/>
  <c r="T189" i="1" s="1"/>
  <c r="C190" i="1"/>
  <c r="R190" i="1" s="1"/>
  <c r="C191" i="1"/>
  <c r="T191" i="1" s="1"/>
  <c r="C192" i="1"/>
  <c r="T192" i="1" s="1"/>
  <c r="C193" i="1"/>
  <c r="T193" i="1" s="1"/>
  <c r="C194" i="1"/>
  <c r="S194" i="1" s="1"/>
  <c r="C195" i="1"/>
  <c r="T195" i="1" s="1"/>
  <c r="C196" i="1"/>
  <c r="S196" i="1" s="1"/>
  <c r="C197" i="1"/>
  <c r="T197" i="1" s="1"/>
  <c r="C198" i="1"/>
  <c r="R198" i="1" s="1"/>
  <c r="C199" i="1"/>
  <c r="T199" i="1" s="1"/>
  <c r="C200" i="1"/>
  <c r="T200" i="1" s="1"/>
  <c r="C201" i="1"/>
  <c r="T201" i="1" s="1"/>
  <c r="C202" i="1"/>
  <c r="U202" i="1" s="1"/>
  <c r="C203" i="1"/>
  <c r="T203" i="1" s="1"/>
  <c r="C204" i="1"/>
  <c r="S204" i="1" s="1"/>
  <c r="C205" i="1"/>
  <c r="T205" i="1" s="1"/>
  <c r="C206" i="1"/>
  <c r="T206" i="1" s="1"/>
  <c r="C207" i="1"/>
  <c r="T207" i="1" s="1"/>
  <c r="C208" i="1"/>
  <c r="T208" i="1" s="1"/>
  <c r="C209" i="1"/>
  <c r="T209" i="1" s="1"/>
  <c r="C210" i="1"/>
  <c r="T210" i="1" s="1"/>
  <c r="C211" i="1"/>
  <c r="T211" i="1" s="1"/>
  <c r="C212" i="1"/>
  <c r="S212" i="1" s="1"/>
  <c r="C213" i="1"/>
  <c r="T213" i="1" s="1"/>
  <c r="C214" i="1"/>
  <c r="T214" i="1" s="1"/>
  <c r="C215" i="1"/>
  <c r="T215" i="1" s="1"/>
  <c r="C9" i="1"/>
  <c r="T9" i="1" s="1"/>
  <c r="C10" i="1"/>
  <c r="U10" i="1" s="1"/>
  <c r="C11" i="1"/>
  <c r="T11" i="1" s="1"/>
  <c r="C12" i="1"/>
  <c r="U12" i="1" s="1"/>
  <c r="C13" i="1"/>
  <c r="T13" i="1" s="1"/>
  <c r="C5" i="1"/>
  <c r="T5" i="1" s="1"/>
  <c r="C6" i="1"/>
  <c r="R6" i="1" s="1"/>
  <c r="C7" i="1"/>
  <c r="T7" i="1" s="1"/>
  <c r="C8" i="1"/>
  <c r="T8" i="1" s="1"/>
  <c r="C3" i="1"/>
  <c r="T3" i="1" s="1"/>
  <c r="C4" i="1"/>
  <c r="R4" i="1" s="1"/>
  <c r="C2" i="1"/>
  <c r="T2" i="1" s="1"/>
  <c r="L217" i="1" l="1"/>
  <c r="L218" i="1"/>
  <c r="T27" i="1"/>
  <c r="T202" i="1"/>
  <c r="T194" i="1"/>
  <c r="T186" i="1"/>
  <c r="T178" i="1"/>
  <c r="T170" i="1"/>
  <c r="T162" i="1"/>
  <c r="T154" i="1"/>
  <c r="T138" i="1"/>
  <c r="T130" i="1"/>
  <c r="T122" i="1"/>
  <c r="T106" i="1"/>
  <c r="T98" i="1"/>
  <c r="T90" i="1"/>
  <c r="T74" i="1"/>
  <c r="T66" i="1"/>
  <c r="T58" i="1"/>
  <c r="T42" i="1"/>
  <c r="T34" i="1"/>
  <c r="T26" i="1"/>
  <c r="T10" i="1"/>
  <c r="R110" i="1"/>
  <c r="R46" i="1"/>
  <c r="T56" i="1"/>
  <c r="T48" i="1"/>
  <c r="T40" i="1"/>
  <c r="T32" i="1"/>
  <c r="T24" i="1"/>
  <c r="T16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T198" i="1"/>
  <c r="T190" i="1"/>
  <c r="T182" i="1"/>
  <c r="T174" i="1"/>
  <c r="T166" i="1"/>
  <c r="T158" i="1"/>
  <c r="T150" i="1"/>
  <c r="T142" i="1"/>
  <c r="T134" i="1"/>
  <c r="T126" i="1"/>
  <c r="T118" i="1"/>
  <c r="T102" i="1"/>
  <c r="T94" i="1"/>
  <c r="T86" i="1"/>
  <c r="T78" i="1"/>
  <c r="T70" i="1"/>
  <c r="T62" i="1"/>
  <c r="T54" i="1"/>
  <c r="T38" i="1"/>
  <c r="T30" i="1"/>
  <c r="T22" i="1"/>
  <c r="T14" i="1"/>
  <c r="T6" i="1"/>
  <c r="T212" i="1"/>
  <c r="T204" i="1"/>
  <c r="T196" i="1"/>
  <c r="T188" i="1"/>
  <c r="T172" i="1"/>
  <c r="T156" i="1"/>
  <c r="T140" i="1"/>
  <c r="T132" i="1"/>
  <c r="T116" i="1"/>
  <c r="T108" i="1"/>
  <c r="T84" i="1"/>
  <c r="T76" i="1"/>
  <c r="T68" i="1"/>
  <c r="T60" i="1"/>
  <c r="T52" i="1"/>
  <c r="T44" i="1"/>
  <c r="T12" i="1"/>
  <c r="T4" i="1"/>
  <c r="R22" i="1"/>
  <c r="U4" i="1"/>
  <c r="V186" i="1"/>
  <c r="Q180" i="1"/>
  <c r="V180" i="1"/>
  <c r="U180" i="1"/>
  <c r="R180" i="1"/>
  <c r="Q148" i="1"/>
  <c r="V148" i="1"/>
  <c r="U148" i="1"/>
  <c r="R148" i="1"/>
  <c r="Q100" i="1"/>
  <c r="V100" i="1"/>
  <c r="R100" i="1"/>
  <c r="U100" i="1"/>
  <c r="Q92" i="1"/>
  <c r="V92" i="1"/>
  <c r="U92" i="1"/>
  <c r="R92" i="1"/>
  <c r="S92" i="1"/>
  <c r="U196" i="1"/>
  <c r="S148" i="1"/>
  <c r="Q164" i="1"/>
  <c r="V164" i="1"/>
  <c r="R164" i="1"/>
  <c r="U164" i="1"/>
  <c r="Q124" i="1"/>
  <c r="V124" i="1"/>
  <c r="U124" i="1"/>
  <c r="R124" i="1"/>
  <c r="Q160" i="1"/>
  <c r="U160" i="1"/>
  <c r="S160" i="1"/>
  <c r="V160" i="1"/>
  <c r="R160" i="1"/>
  <c r="Q144" i="1"/>
  <c r="U144" i="1"/>
  <c r="S144" i="1"/>
  <c r="V144" i="1"/>
  <c r="R144" i="1"/>
  <c r="Q136" i="1"/>
  <c r="U136" i="1"/>
  <c r="V136" i="1"/>
  <c r="S136" i="1"/>
  <c r="R136" i="1"/>
  <c r="Q96" i="1"/>
  <c r="U96" i="1"/>
  <c r="S96" i="1"/>
  <c r="V96" i="1"/>
  <c r="R96" i="1"/>
  <c r="Q88" i="1"/>
  <c r="U88" i="1"/>
  <c r="S88" i="1"/>
  <c r="V88" i="1"/>
  <c r="R88" i="1"/>
  <c r="Q80" i="1"/>
  <c r="U80" i="1"/>
  <c r="S80" i="1"/>
  <c r="V80" i="1"/>
  <c r="R80" i="1"/>
  <c r="Q72" i="1"/>
  <c r="U72" i="1"/>
  <c r="V72" i="1"/>
  <c r="S72" i="1"/>
  <c r="R72" i="1"/>
  <c r="Q64" i="1"/>
  <c r="U64" i="1"/>
  <c r="S64" i="1"/>
  <c r="V64" i="1"/>
  <c r="R64" i="1"/>
  <c r="Q204" i="1"/>
  <c r="V204" i="1"/>
  <c r="R204" i="1"/>
  <c r="U204" i="1"/>
  <c r="Q132" i="1"/>
  <c r="V132" i="1"/>
  <c r="R132" i="1"/>
  <c r="U132" i="1"/>
  <c r="Q8" i="1"/>
  <c r="S8" i="1"/>
  <c r="U8" i="1"/>
  <c r="V8" i="1"/>
  <c r="R8" i="1"/>
  <c r="Q176" i="1"/>
  <c r="U176" i="1"/>
  <c r="S176" i="1"/>
  <c r="V176" i="1"/>
  <c r="R176" i="1"/>
  <c r="Q112" i="1"/>
  <c r="U112" i="1"/>
  <c r="S112" i="1"/>
  <c r="V112" i="1"/>
  <c r="R112" i="1"/>
  <c r="Q7" i="1"/>
  <c r="U7" i="1"/>
  <c r="V7" i="1"/>
  <c r="S7" i="1"/>
  <c r="R7" i="1"/>
  <c r="Q199" i="1"/>
  <c r="U199" i="1"/>
  <c r="V199" i="1"/>
  <c r="S199" i="1"/>
  <c r="R199" i="1"/>
  <c r="S124" i="1"/>
  <c r="Q212" i="1"/>
  <c r="V212" i="1"/>
  <c r="U212" i="1"/>
  <c r="R212" i="1"/>
  <c r="Q196" i="1"/>
  <c r="V196" i="1"/>
  <c r="R196" i="1"/>
  <c r="Q188" i="1"/>
  <c r="V188" i="1"/>
  <c r="U188" i="1"/>
  <c r="R188" i="1"/>
  <c r="Q140" i="1"/>
  <c r="V140" i="1"/>
  <c r="R140" i="1"/>
  <c r="U140" i="1"/>
  <c r="Q208" i="1"/>
  <c r="U208" i="1"/>
  <c r="S208" i="1"/>
  <c r="V208" i="1"/>
  <c r="R208" i="1"/>
  <c r="Q152" i="1"/>
  <c r="U152" i="1"/>
  <c r="S152" i="1"/>
  <c r="V152" i="1"/>
  <c r="R152" i="1"/>
  <c r="Q120" i="1"/>
  <c r="U120" i="1"/>
  <c r="S120" i="1"/>
  <c r="V120" i="1"/>
  <c r="R120" i="1"/>
  <c r="Q215" i="1"/>
  <c r="U215" i="1"/>
  <c r="V215" i="1"/>
  <c r="S215" i="1"/>
  <c r="R215" i="1"/>
  <c r="Q207" i="1"/>
  <c r="U207" i="1"/>
  <c r="V207" i="1"/>
  <c r="S207" i="1"/>
  <c r="R207" i="1"/>
  <c r="Q6" i="1"/>
  <c r="U6" i="1"/>
  <c r="V6" i="1"/>
  <c r="S6" i="1"/>
  <c r="Q206" i="1"/>
  <c r="U206" i="1"/>
  <c r="V206" i="1"/>
  <c r="S206" i="1"/>
  <c r="Q198" i="1"/>
  <c r="U198" i="1"/>
  <c r="V198" i="1"/>
  <c r="S198" i="1"/>
  <c r="Q190" i="1"/>
  <c r="U190" i="1"/>
  <c r="V190" i="1"/>
  <c r="S190" i="1"/>
  <c r="Q182" i="1"/>
  <c r="U182" i="1"/>
  <c r="V182" i="1"/>
  <c r="S182" i="1"/>
  <c r="S180" i="1"/>
  <c r="Q13" i="1"/>
  <c r="U13" i="1"/>
  <c r="V13" i="1"/>
  <c r="S13" i="1"/>
  <c r="R13" i="1"/>
  <c r="Q156" i="1"/>
  <c r="V156" i="1"/>
  <c r="U156" i="1"/>
  <c r="R156" i="1"/>
  <c r="Q116" i="1"/>
  <c r="V116" i="1"/>
  <c r="U116" i="1"/>
  <c r="R116" i="1"/>
  <c r="Q9" i="1"/>
  <c r="S9" i="1"/>
  <c r="U9" i="1"/>
  <c r="V9" i="1"/>
  <c r="R9" i="1"/>
  <c r="Q200" i="1"/>
  <c r="U200" i="1"/>
  <c r="V200" i="1"/>
  <c r="S200" i="1"/>
  <c r="R200" i="1"/>
  <c r="Q192" i="1"/>
  <c r="U192" i="1"/>
  <c r="S192" i="1"/>
  <c r="V192" i="1"/>
  <c r="R192" i="1"/>
  <c r="Q184" i="1"/>
  <c r="U184" i="1"/>
  <c r="S184" i="1"/>
  <c r="V184" i="1"/>
  <c r="R184" i="1"/>
  <c r="Q168" i="1"/>
  <c r="U168" i="1"/>
  <c r="V168" i="1"/>
  <c r="S168" i="1"/>
  <c r="R168" i="1"/>
  <c r="Q128" i="1"/>
  <c r="U128" i="1"/>
  <c r="S128" i="1"/>
  <c r="V128" i="1"/>
  <c r="R128" i="1"/>
  <c r="Q104" i="1"/>
  <c r="U104" i="1"/>
  <c r="V104" i="1"/>
  <c r="S104" i="1"/>
  <c r="R104" i="1"/>
  <c r="Q191" i="1"/>
  <c r="U191" i="1"/>
  <c r="V191" i="1"/>
  <c r="S191" i="1"/>
  <c r="R191" i="1"/>
  <c r="Q214" i="1"/>
  <c r="U214" i="1"/>
  <c r="V214" i="1"/>
  <c r="S214" i="1"/>
  <c r="Q5" i="1"/>
  <c r="U5" i="1"/>
  <c r="V5" i="1"/>
  <c r="S5" i="1"/>
  <c r="R5" i="1"/>
  <c r="Q213" i="1"/>
  <c r="U213" i="1"/>
  <c r="V213" i="1"/>
  <c r="R213" i="1"/>
  <c r="S213" i="1"/>
  <c r="Q205" i="1"/>
  <c r="U205" i="1"/>
  <c r="V205" i="1"/>
  <c r="R205" i="1"/>
  <c r="S205" i="1"/>
  <c r="Q197" i="1"/>
  <c r="U197" i="1"/>
  <c r="V197" i="1"/>
  <c r="R197" i="1"/>
  <c r="S197" i="1"/>
  <c r="R214" i="1"/>
  <c r="Q172" i="1"/>
  <c r="V172" i="1"/>
  <c r="R172" i="1"/>
  <c r="U172" i="1"/>
  <c r="Q108" i="1"/>
  <c r="V108" i="1"/>
  <c r="R108" i="1"/>
  <c r="U108" i="1"/>
  <c r="Q84" i="1"/>
  <c r="V84" i="1"/>
  <c r="U84" i="1"/>
  <c r="R84" i="1"/>
  <c r="Q76" i="1"/>
  <c r="V76" i="1"/>
  <c r="R76" i="1"/>
  <c r="U76" i="1"/>
  <c r="Q68" i="1"/>
  <c r="V68" i="1"/>
  <c r="R68" i="1"/>
  <c r="U68" i="1"/>
  <c r="Q60" i="1"/>
  <c r="V60" i="1"/>
  <c r="U60" i="1"/>
  <c r="R60" i="1"/>
  <c r="Q52" i="1"/>
  <c r="V52" i="1"/>
  <c r="U52" i="1"/>
  <c r="R52" i="1"/>
  <c r="Q44" i="1"/>
  <c r="V44" i="1"/>
  <c r="R44" i="1"/>
  <c r="U44" i="1"/>
  <c r="Q36" i="1"/>
  <c r="V36" i="1"/>
  <c r="R36" i="1"/>
  <c r="U36" i="1"/>
  <c r="Q28" i="1"/>
  <c r="V28" i="1"/>
  <c r="S28" i="1"/>
  <c r="U28" i="1"/>
  <c r="R28" i="1"/>
  <c r="Q20" i="1"/>
  <c r="V20" i="1"/>
  <c r="S20" i="1"/>
  <c r="U20" i="1"/>
  <c r="R20" i="1"/>
  <c r="R206" i="1"/>
  <c r="S164" i="1"/>
  <c r="S100" i="1"/>
  <c r="S36" i="1"/>
  <c r="Q174" i="1"/>
  <c r="U174" i="1"/>
  <c r="V174" i="1"/>
  <c r="Q166" i="1"/>
  <c r="U166" i="1"/>
  <c r="V166" i="1"/>
  <c r="Q158" i="1"/>
  <c r="U158" i="1"/>
  <c r="V158" i="1"/>
  <c r="Q150" i="1"/>
  <c r="U150" i="1"/>
  <c r="V150" i="1"/>
  <c r="Q142" i="1"/>
  <c r="U142" i="1"/>
  <c r="V142" i="1"/>
  <c r="Q134" i="1"/>
  <c r="U134" i="1"/>
  <c r="V134" i="1"/>
  <c r="Q126" i="1"/>
  <c r="U126" i="1"/>
  <c r="V126" i="1"/>
  <c r="Q118" i="1"/>
  <c r="U118" i="1"/>
  <c r="V118" i="1"/>
  <c r="Q110" i="1"/>
  <c r="U110" i="1"/>
  <c r="V110" i="1"/>
  <c r="Q102" i="1"/>
  <c r="U102" i="1"/>
  <c r="V102" i="1"/>
  <c r="Q94" i="1"/>
  <c r="U94" i="1"/>
  <c r="V94" i="1"/>
  <c r="Q86" i="1"/>
  <c r="U86" i="1"/>
  <c r="V86" i="1"/>
  <c r="Q78" i="1"/>
  <c r="U78" i="1"/>
  <c r="V78" i="1"/>
  <c r="Q70" i="1"/>
  <c r="U70" i="1"/>
  <c r="V70" i="1"/>
  <c r="Q62" i="1"/>
  <c r="U62" i="1"/>
  <c r="V62" i="1"/>
  <c r="Q54" i="1"/>
  <c r="U54" i="1"/>
  <c r="V54" i="1"/>
  <c r="Q46" i="1"/>
  <c r="U46" i="1"/>
  <c r="V46" i="1"/>
  <c r="Q38" i="1"/>
  <c r="U38" i="1"/>
  <c r="V38" i="1"/>
  <c r="Q30" i="1"/>
  <c r="U30" i="1"/>
  <c r="V30" i="1"/>
  <c r="Q22" i="1"/>
  <c r="U22" i="1"/>
  <c r="V22" i="1"/>
  <c r="Q14" i="1"/>
  <c r="U14" i="1"/>
  <c r="V14" i="1"/>
  <c r="S14" i="1"/>
  <c r="R56" i="1"/>
  <c r="R48" i="1"/>
  <c r="R32" i="1"/>
  <c r="R24" i="1"/>
  <c r="R16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54" i="1"/>
  <c r="S46" i="1"/>
  <c r="S38" i="1"/>
  <c r="V194" i="1"/>
  <c r="V162" i="1"/>
  <c r="V130" i="1"/>
  <c r="V98" i="1"/>
  <c r="V66" i="1"/>
  <c r="V34" i="1"/>
  <c r="Q189" i="1"/>
  <c r="U189" i="1"/>
  <c r="V189" i="1"/>
  <c r="Q181" i="1"/>
  <c r="U181" i="1"/>
  <c r="V181" i="1"/>
  <c r="Q173" i="1"/>
  <c r="U173" i="1"/>
  <c r="V173" i="1"/>
  <c r="Q165" i="1"/>
  <c r="U165" i="1"/>
  <c r="V165" i="1"/>
  <c r="Q157" i="1"/>
  <c r="U157" i="1"/>
  <c r="V157" i="1"/>
  <c r="Q149" i="1"/>
  <c r="U149" i="1"/>
  <c r="V149" i="1"/>
  <c r="Q141" i="1"/>
  <c r="U141" i="1"/>
  <c r="V141" i="1"/>
  <c r="Q133" i="1"/>
  <c r="U133" i="1"/>
  <c r="V133" i="1"/>
  <c r="Q125" i="1"/>
  <c r="U125" i="1"/>
  <c r="V125" i="1"/>
  <c r="Q117" i="1"/>
  <c r="U117" i="1"/>
  <c r="V117" i="1"/>
  <c r="Q109" i="1"/>
  <c r="U109" i="1"/>
  <c r="V109" i="1"/>
  <c r="Q101" i="1"/>
  <c r="U101" i="1"/>
  <c r="V101" i="1"/>
  <c r="Q93" i="1"/>
  <c r="U93" i="1"/>
  <c r="V93" i="1"/>
  <c r="Q85" i="1"/>
  <c r="U85" i="1"/>
  <c r="V85" i="1"/>
  <c r="Q77" i="1"/>
  <c r="U77" i="1"/>
  <c r="V77" i="1"/>
  <c r="Q69" i="1"/>
  <c r="U69" i="1"/>
  <c r="V69" i="1"/>
  <c r="Q61" i="1"/>
  <c r="U61" i="1"/>
  <c r="V61" i="1"/>
  <c r="Q53" i="1"/>
  <c r="U53" i="1"/>
  <c r="V53" i="1"/>
  <c r="Q45" i="1"/>
  <c r="U45" i="1"/>
  <c r="V45" i="1"/>
  <c r="Q37" i="1"/>
  <c r="U37" i="1"/>
  <c r="V37" i="1"/>
  <c r="Q29" i="1"/>
  <c r="U29" i="1"/>
  <c r="V29" i="1"/>
  <c r="Q21" i="1"/>
  <c r="U21" i="1"/>
  <c r="V21" i="1"/>
  <c r="R31" i="1"/>
  <c r="R23" i="1"/>
  <c r="R15" i="1"/>
  <c r="S189" i="1"/>
  <c r="S181" i="1"/>
  <c r="S173" i="1"/>
  <c r="S165" i="1"/>
  <c r="S157" i="1"/>
  <c r="S149" i="1"/>
  <c r="S141" i="1"/>
  <c r="S133" i="1"/>
  <c r="S125" i="1"/>
  <c r="S117" i="1"/>
  <c r="S109" i="1"/>
  <c r="S101" i="1"/>
  <c r="S93" i="1"/>
  <c r="S85" i="1"/>
  <c r="S77" i="1"/>
  <c r="S69" i="1"/>
  <c r="S61" i="1"/>
  <c r="S53" i="1"/>
  <c r="S45" i="1"/>
  <c r="S37" i="1"/>
  <c r="Q2" i="1"/>
  <c r="S2" i="1"/>
  <c r="U2" i="1"/>
  <c r="Q12" i="1"/>
  <c r="V12" i="1"/>
  <c r="S12" i="1"/>
  <c r="Q211" i="1"/>
  <c r="V211" i="1"/>
  <c r="U211" i="1"/>
  <c r="Q203" i="1"/>
  <c r="V203" i="1"/>
  <c r="U203" i="1"/>
  <c r="Q195" i="1"/>
  <c r="V195" i="1"/>
  <c r="U195" i="1"/>
  <c r="Q187" i="1"/>
  <c r="V187" i="1"/>
  <c r="U187" i="1"/>
  <c r="Q179" i="1"/>
  <c r="V179" i="1"/>
  <c r="U179" i="1"/>
  <c r="Q171" i="1"/>
  <c r="V171" i="1"/>
  <c r="U171" i="1"/>
  <c r="Q163" i="1"/>
  <c r="V163" i="1"/>
  <c r="U163" i="1"/>
  <c r="Q155" i="1"/>
  <c r="V155" i="1"/>
  <c r="U155" i="1"/>
  <c r="Q147" i="1"/>
  <c r="V147" i="1"/>
  <c r="U147" i="1"/>
  <c r="Q139" i="1"/>
  <c r="V139" i="1"/>
  <c r="U139" i="1"/>
  <c r="Q131" i="1"/>
  <c r="V131" i="1"/>
  <c r="U131" i="1"/>
  <c r="Q123" i="1"/>
  <c r="V123" i="1"/>
  <c r="U123" i="1"/>
  <c r="Q115" i="1"/>
  <c r="V115" i="1"/>
  <c r="U115" i="1"/>
  <c r="Q107" i="1"/>
  <c r="V107" i="1"/>
  <c r="U107" i="1"/>
  <c r="Q99" i="1"/>
  <c r="V99" i="1"/>
  <c r="U99" i="1"/>
  <c r="Q91" i="1"/>
  <c r="V91" i="1"/>
  <c r="U91" i="1"/>
  <c r="Q83" i="1"/>
  <c r="V83" i="1"/>
  <c r="U83" i="1"/>
  <c r="Q75" i="1"/>
  <c r="V75" i="1"/>
  <c r="U75" i="1"/>
  <c r="Q67" i="1"/>
  <c r="V67" i="1"/>
  <c r="U67" i="1"/>
  <c r="Q59" i="1"/>
  <c r="V59" i="1"/>
  <c r="U59" i="1"/>
  <c r="Q51" i="1"/>
  <c r="V51" i="1"/>
  <c r="U51" i="1"/>
  <c r="Q43" i="1"/>
  <c r="V43" i="1"/>
  <c r="U43" i="1"/>
  <c r="Q35" i="1"/>
  <c r="V35" i="1"/>
  <c r="U35" i="1"/>
  <c r="Q27" i="1"/>
  <c r="V27" i="1"/>
  <c r="U27" i="1"/>
  <c r="Q19" i="1"/>
  <c r="V19" i="1"/>
  <c r="S19" i="1"/>
  <c r="U19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21" i="1"/>
  <c r="S211" i="1"/>
  <c r="S203" i="1"/>
  <c r="S195" i="1"/>
  <c r="S187" i="1"/>
  <c r="S179" i="1"/>
  <c r="S171" i="1"/>
  <c r="S163" i="1"/>
  <c r="S155" i="1"/>
  <c r="S147" i="1"/>
  <c r="S139" i="1"/>
  <c r="S131" i="1"/>
  <c r="S123" i="1"/>
  <c r="S115" i="1"/>
  <c r="S107" i="1"/>
  <c r="S99" i="1"/>
  <c r="S91" i="1"/>
  <c r="S83" i="1"/>
  <c r="S75" i="1"/>
  <c r="S67" i="1"/>
  <c r="S59" i="1"/>
  <c r="S51" i="1"/>
  <c r="S43" i="1"/>
  <c r="S35" i="1"/>
  <c r="S21" i="1"/>
  <c r="U194" i="1"/>
  <c r="V2" i="1"/>
  <c r="Q210" i="1"/>
  <c r="Q202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42" i="1"/>
  <c r="Q34" i="1"/>
  <c r="S34" i="1"/>
  <c r="Q26" i="1"/>
  <c r="S26" i="1"/>
  <c r="Q18" i="1"/>
  <c r="S18" i="1"/>
  <c r="R12" i="1"/>
  <c r="S210" i="1"/>
  <c r="S202" i="1"/>
  <c r="S178" i="1"/>
  <c r="S170" i="1"/>
  <c r="S162" i="1"/>
  <c r="S154" i="1"/>
  <c r="S146" i="1"/>
  <c r="S138" i="1"/>
  <c r="S130" i="1"/>
  <c r="S122" i="1"/>
  <c r="S114" i="1"/>
  <c r="S106" i="1"/>
  <c r="S98" i="1"/>
  <c r="S90" i="1"/>
  <c r="S82" i="1"/>
  <c r="S74" i="1"/>
  <c r="S66" i="1"/>
  <c r="S58" i="1"/>
  <c r="S50" i="1"/>
  <c r="S42" i="1"/>
  <c r="V210" i="1"/>
  <c r="V146" i="1"/>
  <c r="V114" i="1"/>
  <c r="V82" i="1"/>
  <c r="V50" i="1"/>
  <c r="V18" i="1"/>
  <c r="Q4" i="1"/>
  <c r="V4" i="1"/>
  <c r="S4" i="1"/>
  <c r="Q11" i="1"/>
  <c r="V11" i="1"/>
  <c r="S11" i="1"/>
  <c r="U11" i="1"/>
  <c r="Q194" i="1"/>
  <c r="Q186" i="1"/>
  <c r="Q178" i="1"/>
  <c r="Q3" i="1"/>
  <c r="V3" i="1"/>
  <c r="S3" i="1"/>
  <c r="U3" i="1"/>
  <c r="Q10" i="1"/>
  <c r="S10" i="1"/>
  <c r="Q209" i="1"/>
  <c r="U209" i="1"/>
  <c r="V209" i="1"/>
  <c r="Q201" i="1"/>
  <c r="U201" i="1"/>
  <c r="V201" i="1"/>
  <c r="Q193" i="1"/>
  <c r="U193" i="1"/>
  <c r="V193" i="1"/>
  <c r="Q185" i="1"/>
  <c r="U185" i="1"/>
  <c r="V185" i="1"/>
  <c r="Q177" i="1"/>
  <c r="U177" i="1"/>
  <c r="V177" i="1"/>
  <c r="Q169" i="1"/>
  <c r="U169" i="1"/>
  <c r="V169" i="1"/>
  <c r="Q161" i="1"/>
  <c r="U161" i="1"/>
  <c r="V161" i="1"/>
  <c r="Q153" i="1"/>
  <c r="U153" i="1"/>
  <c r="V153" i="1"/>
  <c r="Q145" i="1"/>
  <c r="U145" i="1"/>
  <c r="V145" i="1"/>
  <c r="Q137" i="1"/>
  <c r="U137" i="1"/>
  <c r="V137" i="1"/>
  <c r="Q129" i="1"/>
  <c r="U129" i="1"/>
  <c r="V129" i="1"/>
  <c r="Q121" i="1"/>
  <c r="U121" i="1"/>
  <c r="V121" i="1"/>
  <c r="Q113" i="1"/>
  <c r="U113" i="1"/>
  <c r="V113" i="1"/>
  <c r="Q105" i="1"/>
  <c r="U105" i="1"/>
  <c r="V105" i="1"/>
  <c r="Q97" i="1"/>
  <c r="U97" i="1"/>
  <c r="V97" i="1"/>
  <c r="Q89" i="1"/>
  <c r="U89" i="1"/>
  <c r="V89" i="1"/>
  <c r="Q81" i="1"/>
  <c r="U81" i="1"/>
  <c r="V81" i="1"/>
  <c r="Q73" i="1"/>
  <c r="U73" i="1"/>
  <c r="V73" i="1"/>
  <c r="Q65" i="1"/>
  <c r="U65" i="1"/>
  <c r="V65" i="1"/>
  <c r="Q57" i="1"/>
  <c r="U57" i="1"/>
  <c r="V57" i="1"/>
  <c r="Q49" i="1"/>
  <c r="U49" i="1"/>
  <c r="V49" i="1"/>
  <c r="Q41" i="1"/>
  <c r="U41" i="1"/>
  <c r="V41" i="1"/>
  <c r="Q33" i="1"/>
  <c r="S33" i="1"/>
  <c r="U33" i="1"/>
  <c r="V33" i="1"/>
  <c r="Q25" i="1"/>
  <c r="S25" i="1"/>
  <c r="U25" i="1"/>
  <c r="V25" i="1"/>
  <c r="Q17" i="1"/>
  <c r="S17" i="1"/>
  <c r="U17" i="1"/>
  <c r="V17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27" i="1"/>
  <c r="R19" i="1"/>
  <c r="R11" i="1"/>
  <c r="R3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  <c r="S57" i="1"/>
  <c r="S49" i="1"/>
  <c r="S41" i="1"/>
  <c r="S30" i="1"/>
  <c r="U186" i="1"/>
  <c r="U154" i="1"/>
  <c r="U122" i="1"/>
  <c r="U90" i="1"/>
  <c r="U58" i="1"/>
  <c r="U26" i="1"/>
  <c r="Q56" i="1"/>
  <c r="U56" i="1"/>
  <c r="Q48" i="1"/>
  <c r="U48" i="1"/>
  <c r="Q40" i="1"/>
  <c r="U40" i="1"/>
  <c r="Q32" i="1"/>
  <c r="S32" i="1"/>
  <c r="U32" i="1"/>
  <c r="Q24" i="1"/>
  <c r="S24" i="1"/>
  <c r="U24" i="1"/>
  <c r="Q16" i="1"/>
  <c r="S16" i="1"/>
  <c r="U16" i="1"/>
  <c r="R210" i="1"/>
  <c r="R202" i="1"/>
  <c r="R194" i="1"/>
  <c r="R186" i="1"/>
  <c r="R178" i="1"/>
  <c r="R170" i="1"/>
  <c r="R162" i="1"/>
  <c r="R154" i="1"/>
  <c r="R146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18" i="1"/>
  <c r="R10" i="1"/>
  <c r="R2" i="1"/>
  <c r="S56" i="1"/>
  <c r="S48" i="1"/>
  <c r="S40" i="1"/>
  <c r="S29" i="1"/>
  <c r="V202" i="1"/>
  <c r="V170" i="1"/>
  <c r="V138" i="1"/>
  <c r="V106" i="1"/>
  <c r="V74" i="1"/>
  <c r="V42" i="1"/>
  <c r="V10" i="1"/>
  <c r="Q183" i="1"/>
  <c r="U183" i="1"/>
  <c r="V183" i="1"/>
  <c r="Q175" i="1"/>
  <c r="U175" i="1"/>
  <c r="V175" i="1"/>
  <c r="Q167" i="1"/>
  <c r="U167" i="1"/>
  <c r="V167" i="1"/>
  <c r="Q159" i="1"/>
  <c r="U159" i="1"/>
  <c r="V159" i="1"/>
  <c r="Q151" i="1"/>
  <c r="U151" i="1"/>
  <c r="V151" i="1"/>
  <c r="Q143" i="1"/>
  <c r="U143" i="1"/>
  <c r="V143" i="1"/>
  <c r="Q135" i="1"/>
  <c r="U135" i="1"/>
  <c r="V135" i="1"/>
  <c r="Q127" i="1"/>
  <c r="U127" i="1"/>
  <c r="V127" i="1"/>
  <c r="Q119" i="1"/>
  <c r="U119" i="1"/>
  <c r="V119" i="1"/>
  <c r="Q111" i="1"/>
  <c r="U111" i="1"/>
  <c r="V111" i="1"/>
  <c r="Q103" i="1"/>
  <c r="U103" i="1"/>
  <c r="V103" i="1"/>
  <c r="Q95" i="1"/>
  <c r="U95" i="1"/>
  <c r="V95" i="1"/>
  <c r="Q87" i="1"/>
  <c r="U87" i="1"/>
  <c r="V87" i="1"/>
  <c r="Q79" i="1"/>
  <c r="U79" i="1"/>
  <c r="V79" i="1"/>
  <c r="Q71" i="1"/>
  <c r="U71" i="1"/>
  <c r="V71" i="1"/>
  <c r="Q63" i="1"/>
  <c r="U63" i="1"/>
  <c r="V63" i="1"/>
  <c r="Q55" i="1"/>
  <c r="U55" i="1"/>
  <c r="V55" i="1"/>
  <c r="Q47" i="1"/>
  <c r="U47" i="1"/>
  <c r="V47" i="1"/>
  <c r="Q39" i="1"/>
  <c r="U39" i="1"/>
  <c r="V39" i="1"/>
  <c r="Q31" i="1"/>
  <c r="U31" i="1"/>
  <c r="V31" i="1"/>
  <c r="Q23" i="1"/>
  <c r="U23" i="1"/>
  <c r="V23" i="1"/>
  <c r="Q15" i="1"/>
  <c r="U15" i="1"/>
  <c r="V15" i="1"/>
  <c r="R209" i="1"/>
  <c r="R201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R25" i="1"/>
  <c r="R17" i="1"/>
  <c r="S183" i="1"/>
  <c r="S175" i="1"/>
  <c r="S167" i="1"/>
  <c r="S159" i="1"/>
  <c r="S151" i="1"/>
  <c r="S143" i="1"/>
  <c r="S135" i="1"/>
  <c r="S127" i="1"/>
  <c r="S119" i="1"/>
  <c r="S111" i="1"/>
  <c r="S103" i="1"/>
  <c r="S95" i="1"/>
  <c r="S87" i="1"/>
  <c r="S79" i="1"/>
  <c r="S71" i="1"/>
  <c r="S63" i="1"/>
  <c r="S55" i="1"/>
  <c r="S47" i="1"/>
  <c r="S39" i="1"/>
  <c r="U210" i="1"/>
  <c r="U178" i="1"/>
  <c r="U146" i="1"/>
  <c r="U114" i="1"/>
  <c r="U82" i="1"/>
  <c r="U50" i="1"/>
  <c r="U18" i="1"/>
  <c r="V40" i="1"/>
  <c r="L220" i="1" l="1"/>
  <c r="J222" i="1"/>
  <c r="J223" i="1"/>
  <c r="L219" i="1"/>
  <c r="N223" i="1"/>
  <c r="N222" i="1"/>
  <c r="N220" i="1"/>
  <c r="O24" i="1" l="1"/>
  <c r="O32" i="1"/>
  <c r="O48" i="1"/>
  <c r="O56" i="1"/>
  <c r="O64" i="1"/>
  <c r="O72" i="1"/>
  <c r="O80" i="1"/>
  <c r="O88" i="1"/>
  <c r="O96" i="1"/>
  <c r="O112" i="1"/>
  <c r="O136" i="1"/>
  <c r="O144" i="1"/>
  <c r="O152" i="1"/>
  <c r="O200" i="1"/>
  <c r="O208" i="1"/>
  <c r="O26" i="1"/>
  <c r="O42" i="1"/>
  <c r="O50" i="1"/>
  <c r="O58" i="1"/>
  <c r="O66" i="1"/>
  <c r="O74" i="1"/>
  <c r="O82" i="1"/>
  <c r="O90" i="1"/>
  <c r="O98" i="1"/>
  <c r="O106" i="1"/>
  <c r="O146" i="1"/>
  <c r="O154" i="1"/>
  <c r="O162" i="1"/>
  <c r="O170" i="1"/>
  <c r="O202" i="1"/>
  <c r="O27" i="1"/>
  <c r="O35" i="1"/>
  <c r="O43" i="1"/>
  <c r="O51" i="1"/>
  <c r="O59" i="1"/>
  <c r="O67" i="1"/>
  <c r="O75" i="1"/>
  <c r="O83" i="1"/>
  <c r="O91" i="1"/>
  <c r="O99" i="1"/>
  <c r="O107" i="1"/>
  <c r="O139" i="1"/>
  <c r="O147" i="1"/>
  <c r="O155" i="1"/>
  <c r="O163" i="1"/>
  <c r="O171" i="1"/>
  <c r="O179" i="1"/>
  <c r="O203" i="1"/>
  <c r="O211" i="1"/>
  <c r="O12" i="1"/>
  <c r="O137" i="1"/>
  <c r="O142" i="1"/>
  <c r="O65" i="1"/>
  <c r="O207" i="1"/>
  <c r="O47" i="1"/>
  <c r="O46" i="1"/>
  <c r="O61" i="1"/>
  <c r="O132" i="1"/>
  <c r="O87" i="1"/>
  <c r="O167" i="1"/>
  <c r="O84" i="1"/>
  <c r="O17" i="1"/>
  <c r="O13" i="1"/>
  <c r="O177" i="1"/>
  <c r="O148" i="1"/>
  <c r="O8" i="1"/>
  <c r="O187" i="1"/>
  <c r="O114" i="1"/>
  <c r="O108" i="1"/>
  <c r="O209" i="1"/>
  <c r="O127" i="1"/>
  <c r="O215" i="1"/>
  <c r="O126" i="1"/>
  <c r="O57" i="1"/>
  <c r="O21" i="1"/>
  <c r="O37" i="1"/>
  <c r="O53" i="1"/>
  <c r="O196" i="1"/>
  <c r="O63" i="1"/>
  <c r="O105" i="1"/>
  <c r="O158" i="1"/>
  <c r="O76" i="1"/>
  <c r="O9" i="1"/>
  <c r="O214" i="1"/>
  <c r="O40" i="1"/>
  <c r="O131" i="1"/>
  <c r="O210" i="1"/>
  <c r="O34" i="1"/>
  <c r="O31" i="1"/>
  <c r="O191" i="1"/>
  <c r="O119" i="1"/>
  <c r="O199" i="1"/>
  <c r="O118" i="1"/>
  <c r="O49" i="1"/>
  <c r="O125" i="1"/>
  <c r="O4" i="1"/>
  <c r="O95" i="1"/>
  <c r="O113" i="1"/>
  <c r="O45" i="1"/>
  <c r="O189" i="1"/>
  <c r="O38" i="1"/>
  <c r="O29" i="1"/>
  <c r="O149" i="1"/>
  <c r="O68" i="1"/>
  <c r="O201" i="1"/>
  <c r="O128" i="1"/>
  <c r="O123" i="1"/>
  <c r="O194" i="1"/>
  <c r="O18" i="1"/>
  <c r="O166" i="1"/>
  <c r="O182" i="1"/>
  <c r="O110" i="1"/>
  <c r="O190" i="1"/>
  <c r="O109" i="1"/>
  <c r="O41" i="1"/>
  <c r="O39" i="1"/>
  <c r="O213" i="1"/>
  <c r="O86" i="1"/>
  <c r="O176" i="1"/>
  <c r="O104" i="1"/>
  <c r="O36" i="1"/>
  <c r="O140" i="1"/>
  <c r="O60" i="1"/>
  <c r="O133" i="1"/>
  <c r="O134" i="1"/>
  <c r="O192" i="1"/>
  <c r="O120" i="1"/>
  <c r="O115" i="1"/>
  <c r="O186" i="1"/>
  <c r="O10" i="1"/>
  <c r="O188" i="1"/>
  <c r="O173" i="1"/>
  <c r="O100" i="1"/>
  <c r="O33" i="1"/>
  <c r="O181" i="1"/>
  <c r="O23" i="1"/>
  <c r="O5" i="1"/>
  <c r="O78" i="1"/>
  <c r="O168" i="1"/>
  <c r="O94" i="1"/>
  <c r="O28" i="1"/>
  <c r="O117" i="1"/>
  <c r="O204" i="1"/>
  <c r="O129" i="1"/>
  <c r="O52" i="1"/>
  <c r="O205" i="1"/>
  <c r="O183" i="1"/>
  <c r="O111" i="1"/>
  <c r="O198" i="1"/>
  <c r="O19" i="1"/>
  <c r="O178" i="1"/>
  <c r="O2" i="1"/>
  <c r="O161" i="1"/>
  <c r="O164" i="1"/>
  <c r="O15" i="1"/>
  <c r="O172" i="1"/>
  <c r="O89" i="1"/>
  <c r="O14" i="1"/>
  <c r="O197" i="1"/>
  <c r="O70" i="1"/>
  <c r="O159" i="1"/>
  <c r="O85" i="1"/>
  <c r="O103" i="1"/>
  <c r="O193" i="1"/>
  <c r="O121" i="1"/>
  <c r="O44" i="1"/>
  <c r="O180" i="1"/>
  <c r="O71" i="1"/>
  <c r="O174" i="1"/>
  <c r="O101" i="1"/>
  <c r="O135" i="1"/>
  <c r="O11" i="1"/>
  <c r="O138" i="1"/>
  <c r="O116" i="1"/>
  <c r="O156" i="1"/>
  <c r="O7" i="1"/>
  <c r="O81" i="1"/>
  <c r="O6" i="1"/>
  <c r="O153" i="1"/>
  <c r="O160" i="1"/>
  <c r="O62" i="1"/>
  <c r="O184" i="1"/>
  <c r="O150" i="1"/>
  <c r="O77" i="1"/>
  <c r="O206" i="1"/>
  <c r="O169" i="1"/>
  <c r="O185" i="1"/>
  <c r="O102" i="1"/>
  <c r="O145" i="1"/>
  <c r="O55" i="1"/>
  <c r="O165" i="1"/>
  <c r="O92" i="1"/>
  <c r="O25" i="1"/>
  <c r="O22" i="1"/>
  <c r="O3" i="1"/>
  <c r="O130" i="1"/>
  <c r="O79" i="1"/>
  <c r="O73" i="1"/>
  <c r="O124" i="1"/>
  <c r="O143" i="1"/>
  <c r="O54" i="1"/>
  <c r="O212" i="1"/>
  <c r="O141" i="1"/>
  <c r="O69" i="1"/>
  <c r="O20" i="1"/>
  <c r="O151" i="1"/>
  <c r="O175" i="1"/>
  <c r="O93" i="1"/>
  <c r="O97" i="1"/>
  <c r="O30" i="1"/>
  <c r="O157" i="1"/>
  <c r="O16" i="1"/>
  <c r="O195" i="1"/>
  <c r="O122" i="1"/>
  <c r="N219" i="1"/>
  <c r="P6" i="1"/>
  <c r="P14" i="1"/>
  <c r="P22" i="1"/>
  <c r="P30" i="1"/>
  <c r="P38" i="1"/>
  <c r="P102" i="1"/>
  <c r="P110" i="1"/>
  <c r="P118" i="1"/>
  <c r="P126" i="1"/>
  <c r="P134" i="1"/>
  <c r="P142" i="1"/>
  <c r="P158" i="1"/>
  <c r="P166" i="1"/>
  <c r="P182" i="1"/>
  <c r="P190" i="1"/>
  <c r="P198" i="1"/>
  <c r="P206" i="1"/>
  <c r="P214" i="1"/>
  <c r="P24" i="1"/>
  <c r="P32" i="1"/>
  <c r="P48" i="1"/>
  <c r="P56" i="1"/>
  <c r="P64" i="1"/>
  <c r="P72" i="1"/>
  <c r="P80" i="1"/>
  <c r="P88" i="1"/>
  <c r="P96" i="1"/>
  <c r="P112" i="1"/>
  <c r="P136" i="1"/>
  <c r="P144" i="1"/>
  <c r="P152" i="1"/>
  <c r="P200" i="1"/>
  <c r="P208" i="1"/>
  <c r="P9" i="1"/>
  <c r="P17" i="1"/>
  <c r="P25" i="1"/>
  <c r="P33" i="1"/>
  <c r="P41" i="1"/>
  <c r="P49" i="1"/>
  <c r="P57" i="1"/>
  <c r="P65" i="1"/>
  <c r="P73" i="1"/>
  <c r="P81" i="1"/>
  <c r="P89" i="1"/>
  <c r="P97" i="1"/>
  <c r="P113" i="1"/>
  <c r="P121" i="1"/>
  <c r="P129" i="1"/>
  <c r="P137" i="1"/>
  <c r="P145" i="1"/>
  <c r="P153" i="1"/>
  <c r="P161" i="1"/>
  <c r="P177" i="1"/>
  <c r="P185" i="1"/>
  <c r="P193" i="1"/>
  <c r="P201" i="1"/>
  <c r="P209" i="1"/>
  <c r="P171" i="1"/>
  <c r="P66" i="1"/>
  <c r="P146" i="1"/>
  <c r="P123" i="1"/>
  <c r="P203" i="1"/>
  <c r="P130" i="1"/>
  <c r="P131" i="1"/>
  <c r="P75" i="1"/>
  <c r="P105" i="1"/>
  <c r="P168" i="1"/>
  <c r="P215" i="1"/>
  <c r="P151" i="1"/>
  <c r="P87" i="1"/>
  <c r="P23" i="1"/>
  <c r="P70" i="1"/>
  <c r="P181" i="1"/>
  <c r="P117" i="1"/>
  <c r="P53" i="1"/>
  <c r="P204" i="1"/>
  <c r="P140" i="1"/>
  <c r="P76" i="1"/>
  <c r="P12" i="1"/>
  <c r="P58" i="1"/>
  <c r="P162" i="1"/>
  <c r="P114" i="1"/>
  <c r="P194" i="1"/>
  <c r="P122" i="1"/>
  <c r="P210" i="1"/>
  <c r="P139" i="1"/>
  <c r="P67" i="1"/>
  <c r="P160" i="1"/>
  <c r="P207" i="1"/>
  <c r="P143" i="1"/>
  <c r="P79" i="1"/>
  <c r="P15" i="1"/>
  <c r="P62" i="1"/>
  <c r="P173" i="1"/>
  <c r="P109" i="1"/>
  <c r="P45" i="1"/>
  <c r="P196" i="1"/>
  <c r="P132" i="1"/>
  <c r="P68" i="1"/>
  <c r="P4" i="1"/>
  <c r="P50" i="1"/>
  <c r="P19" i="1"/>
  <c r="P186" i="1"/>
  <c r="P26" i="1"/>
  <c r="P179" i="1"/>
  <c r="P59" i="1"/>
  <c r="P138" i="1"/>
  <c r="P128" i="1"/>
  <c r="P199" i="1"/>
  <c r="P135" i="1"/>
  <c r="P71" i="1"/>
  <c r="P7" i="1"/>
  <c r="P54" i="1"/>
  <c r="P165" i="1"/>
  <c r="P101" i="1"/>
  <c r="P37" i="1"/>
  <c r="P188" i="1"/>
  <c r="P124" i="1"/>
  <c r="P60" i="1"/>
  <c r="P42" i="1"/>
  <c r="P11" i="1"/>
  <c r="P154" i="1"/>
  <c r="P107" i="1"/>
  <c r="P211" i="1"/>
  <c r="P51" i="1"/>
  <c r="P2" i="1"/>
  <c r="P120" i="1"/>
  <c r="P191" i="1"/>
  <c r="P127" i="1"/>
  <c r="P63" i="1"/>
  <c r="P174" i="1"/>
  <c r="P46" i="1"/>
  <c r="P157" i="1"/>
  <c r="P93" i="1"/>
  <c r="P29" i="1"/>
  <c r="P180" i="1"/>
  <c r="P116" i="1"/>
  <c r="P52" i="1"/>
  <c r="P99" i="1"/>
  <c r="P195" i="1"/>
  <c r="P3" i="1"/>
  <c r="P202" i="1"/>
  <c r="P106" i="1"/>
  <c r="P43" i="1"/>
  <c r="P104" i="1"/>
  <c r="P183" i="1"/>
  <c r="P119" i="1"/>
  <c r="P55" i="1"/>
  <c r="P150" i="1"/>
  <c r="P213" i="1"/>
  <c r="P149" i="1"/>
  <c r="P85" i="1"/>
  <c r="P21" i="1"/>
  <c r="P172" i="1"/>
  <c r="P108" i="1"/>
  <c r="P44" i="1"/>
  <c r="P91" i="1"/>
  <c r="P178" i="1"/>
  <c r="P115" i="1"/>
  <c r="P18" i="1"/>
  <c r="P187" i="1"/>
  <c r="P34" i="1"/>
  <c r="P192" i="1"/>
  <c r="P40" i="1"/>
  <c r="P175" i="1"/>
  <c r="P111" i="1"/>
  <c r="P47" i="1"/>
  <c r="P94" i="1"/>
  <c r="P205" i="1"/>
  <c r="P141" i="1"/>
  <c r="P77" i="1"/>
  <c r="P13" i="1"/>
  <c r="P164" i="1"/>
  <c r="P100" i="1"/>
  <c r="P36" i="1"/>
  <c r="P82" i="1"/>
  <c r="P163" i="1"/>
  <c r="P10" i="1"/>
  <c r="P35" i="1"/>
  <c r="P184" i="1"/>
  <c r="P16" i="1"/>
  <c r="P167" i="1"/>
  <c r="P103" i="1"/>
  <c r="P39" i="1"/>
  <c r="P86" i="1"/>
  <c r="P197" i="1"/>
  <c r="P133" i="1"/>
  <c r="P69" i="1"/>
  <c r="P5" i="1"/>
  <c r="P156" i="1"/>
  <c r="P92" i="1"/>
  <c r="P28" i="1"/>
  <c r="P147" i="1"/>
  <c r="P74" i="1"/>
  <c r="P90" i="1"/>
  <c r="P155" i="1"/>
  <c r="P98" i="1"/>
  <c r="P170" i="1"/>
  <c r="P27" i="1"/>
  <c r="P83" i="1"/>
  <c r="P169" i="1"/>
  <c r="P176" i="1"/>
  <c r="P8" i="1"/>
  <c r="P159" i="1"/>
  <c r="P95" i="1"/>
  <c r="P31" i="1"/>
  <c r="P78" i="1"/>
  <c r="P189" i="1"/>
  <c r="P125" i="1"/>
  <c r="P61" i="1"/>
  <c r="P212" i="1"/>
  <c r="P148" i="1"/>
  <c r="P84" i="1"/>
  <c r="P20" i="1"/>
</calcChain>
</file>

<file path=xl/sharedStrings.xml><?xml version="1.0" encoding="utf-8"?>
<sst xmlns="http://schemas.openxmlformats.org/spreadsheetml/2006/main" count="1268" uniqueCount="768">
  <si>
    <t>Afghanistan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</si>
  <si>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</si>
  <si>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</si>
  <si>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</si>
  <si>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</si>
  <si>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</si>
  <si>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</si>
  <si>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</si>
  <si>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</si>
  <si>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</si>
  <si>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</si>
  <si>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</si>
  <si>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</si>
  <si>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</si>
  <si>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</si>
  <si>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</si>
  <si>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</si>
  <si>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</si>
  <si>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</si>
  <si>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Bolivia</t>
  </si>
  <si>
    <t>Brazil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</si>
  <si>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</si>
  <si>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</si>
  <si>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</si>
  <si>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</si>
  <si>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</si>
  <si>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</si>
  <si>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</si>
  <si>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</si>
  <si>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</si>
  <si>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</si>
  <si>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Democratic Republic of the Congo</t>
  </si>
  <si>
    <t>Republic of Congo</t>
  </si>
  <si>
    <t>Colombia</t>
  </si>
  <si>
    <t>Costa Rica</t>
  </si>
  <si>
    <t>Cuba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</si>
  <si>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</si>
  <si>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</si>
  <si>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</si>
  <si>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</si>
  <si>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</si>
  <si>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</si>
  <si>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</si>
  <si>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</si>
  <si>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Eritrea</t>
  </si>
  <si>
    <t>Estonia</t>
  </si>
  <si>
    <t>Ethiopia</t>
  </si>
  <si>
    <t>Finland</t>
  </si>
  <si>
    <t>Fiji</t>
  </si>
  <si>
    <t>Gabon</t>
  </si>
  <si>
    <t>United Kingdom</t>
  </si>
  <si>
    <t>Georgia</t>
  </si>
  <si>
    <t>Ghana</t>
  </si>
  <si>
    <t>Guinea</t>
  </si>
  <si>
    <t>The Gambia</t>
  </si>
  <si>
    <t>Guinea-Bissau</t>
  </si>
  <si>
    <t>Equatorial Guinea</t>
  </si>
  <si>
    <t>Greece</t>
  </si>
  <si>
    <t>Greenland</t>
  </si>
  <si>
    <t>Guatemala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</si>
  <si>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</si>
  <si>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</si>
  <si>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</si>
  <si>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</si>
  <si>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</si>
  <si>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</si>
  <si>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</si>
  <si>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</si>
  <si>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</si>
  <si>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</si>
  <si>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</si>
  <si>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</si>
  <si>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</si>
  <si>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</si>
  <si>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</si>
  <si>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</si>
  <si>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</si>
  <si>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</si>
  <si>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</si>
  <si>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</si>
  <si>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Republic of Korea</t>
  </si>
  <si>
    <t>Kosovo</t>
  </si>
  <si>
    <t>Kuwait</t>
  </si>
  <si>
    <t>Lao PDR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</si>
  <si>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</si>
  <si>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</si>
  <si>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</si>
  <si>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</si>
  <si>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</si>
  <si>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</si>
  <si>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</si>
  <si>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</si>
  <si>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</si>
  <si>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</si>
  <si>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</si>
  <si>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Mexico</t>
  </si>
  <si>
    <t>Macedonia</t>
  </si>
  <si>
    <t>Mali</t>
  </si>
  <si>
    <t>Myanmar</t>
  </si>
  <si>
    <t>Montenegro</t>
  </si>
  <si>
    <t>Mongolia</t>
  </si>
  <si>
    <t>Mozambique</t>
  </si>
  <si>
    <t>Mauritania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</si>
  <si>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</si>
  <si>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</si>
  <si>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</si>
  <si>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</si>
  <si>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</si>
  <si>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</si>
  <si>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</si>
  <si>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</si>
  <si>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</si>
  <si>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</si>
  <si>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</si>
  <si>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</si>
  <si>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</si>
  <si>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</si>
  <si>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</si>
  <si>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</si>
  <si>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</si>
  <si>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Dem. Rep. Korea</t>
  </si>
  <si>
    <t>Portugal</t>
  </si>
  <si>
    <t>Paraguay</t>
  </si>
  <si>
    <t>Palestine</t>
  </si>
  <si>
    <t>Qatar</t>
  </si>
  <si>
    <t>Romania</t>
  </si>
  <si>
    <t>Russia</t>
  </si>
  <si>
    <t>Rwanda</t>
  </si>
  <si>
    <t>Western Sahara</t>
  </si>
  <si>
    <t>Saudi Arabia</t>
  </si>
  <si>
    <t>Sudan</t>
  </si>
  <si>
    <t>South Sudan</t>
  </si>
  <si>
    <t>Senegal</t>
  </si>
  <si>
    <t>Sierra Leone</t>
  </si>
  <si>
    <t>El Salvador</t>
  </si>
  <si>
    <t>Serbia</t>
  </si>
  <si>
    <t>Suriname</t>
  </si>
  <si>
    <t>Slovakia</t>
  </si>
  <si>
    <t>Slovenia</t>
  </si>
  <si>
    <t>Sweden</t>
  </si>
  <si>
    <t>Swaziland</t>
  </si>
  <si>
    <t>Syria</t>
  </si>
  <si>
    <t>Chad</t>
  </si>
  <si>
    <t>Togo</t>
  </si>
  <si>
    <t>Thailand</t>
  </si>
  <si>
    <t>Tajikistan</t>
  </si>
  <si>
    <t>Turkmenistan</t>
  </si>
  <si>
    <t>Timor-Leste</t>
  </si>
  <si>
    <t>Tunisia</t>
  </si>
  <si>
    <t>Turkey</t>
  </si>
  <si>
    <t>Taiwan</t>
  </si>
  <si>
    <t>Tanzania</t>
  </si>
  <si>
    <t>Uganda</t>
  </si>
  <si>
    <t>Ukraine</t>
  </si>
  <si>
    <t>Uruguay</t>
  </si>
  <si>
    <t>United States</t>
  </si>
  <si>
    <t>Uzbekistan</t>
  </si>
  <si>
    <t>Venezuela</t>
  </si>
  <si>
    <t>Vietnam</t>
  </si>
  <si>
    <t>Vanuatu</t>
  </si>
  <si>
    <t>Yemen</t>
  </si>
  <si>
    <t>South Africa</t>
  </si>
  <si>
    <t>Zambia</t>
  </si>
  <si>
    <t>Zimbabwe</t>
  </si>
  <si>
    <t>Somalia</t>
  </si>
  <si>
    <t>France</t>
  </si>
  <si>
    <t>Spain</t>
  </si>
  <si>
    <t>Aruba</t>
  </si>
  <si>
    <t>Anguilla</t>
  </si>
  <si>
    <t>Andorra</t>
  </si>
  <si>
    <t>Antigua and Barbuda</t>
  </si>
  <si>
    <t>Bahamas</t>
  </si>
  <si>
    <t>Bermuda</t>
  </si>
  <si>
    <t>Barbados</t>
  </si>
  <si>
    <t>Comoros</t>
  </si>
  <si>
    <t>Cape Verde</t>
  </si>
  <si>
    <t>Cayman Islands</t>
  </si>
  <si>
    <t>Dominica</t>
  </si>
  <si>
    <t>Falkland Islands</t>
  </si>
  <si>
    <t>Faeroe Islands</t>
  </si>
  <si>
    <t>Grenada</t>
  </si>
  <si>
    <t>Hong Kong</t>
  </si>
  <si>
    <t>Saint Kitts and Nevis</t>
  </si>
  <si>
    <t>Saint Lucia</t>
  </si>
  <si>
    <t>Liechtenstein</t>
  </si>
  <si>
    <t>Saint Martin (French)</t>
  </si>
  <si>
    <t>Maldives</t>
  </si>
  <si>
    <t>Malta</t>
  </si>
  <si>
    <t>Montserrat</t>
  </si>
  <si>
    <t>Mauritius</t>
  </si>
  <si>
    <t>New Caledonia</t>
  </si>
  <si>
    <t>Nauru</t>
  </si>
  <si>
    <t>Pitcairn Islands</t>
  </si>
  <si>
    <t>Puerto Rico</t>
  </si>
  <si>
    <t>French Polynesia</t>
  </si>
  <si>
    <t>Singapore</t>
  </si>
  <si>
    <t>Solomon Islands</t>
  </si>
  <si>
    <t>São Tomé and Principe</t>
  </si>
  <si>
    <t>Saint Martin (Dutch)</t>
  </si>
  <si>
    <t>Seychelles</t>
  </si>
  <si>
    <t>Turks and Caicos Islands</t>
  </si>
  <si>
    <t>Tonga</t>
  </si>
  <si>
    <t>Trinidad and Tobago</t>
  </si>
  <si>
    <t>Saint Vincent and the Grenadines</t>
  </si>
  <si>
    <t>British Virgin Islands</t>
  </si>
  <si>
    <t>United States Virgin Islands</t>
  </si>
  <si>
    <t>Cyprus</t>
  </si>
  <si>
    <t>Reunion (France)</t>
  </si>
  <si>
    <t>Mayotte (France)</t>
  </si>
  <si>
    <t>Martinique (France)</t>
  </si>
  <si>
    <t>Guadeloupe (France)</t>
  </si>
  <si>
    <t>Curaco (Netherlands)</t>
  </si>
  <si>
    <t>Canary Islands (Spain)</t>
  </si>
  <si>
    <t>AF</t>
  </si>
  <si>
    <t>AO</t>
  </si>
  <si>
    <t>AL</t>
  </si>
  <si>
    <t>AE</t>
  </si>
  <si>
    <t>AR</t>
  </si>
  <si>
    <t>AM</t>
  </si>
  <si>
    <t>AU</t>
  </si>
  <si>
    <t>AT</t>
  </si>
  <si>
    <t>AZ</t>
  </si>
  <si>
    <t>BI</t>
  </si>
  <si>
    <t>BE</t>
  </si>
  <si>
    <t>BJ</t>
  </si>
  <si>
    <t>BF</t>
  </si>
  <si>
    <t>BD</t>
  </si>
  <si>
    <t>BG</t>
  </si>
  <si>
    <t>BH</t>
  </si>
  <si>
    <t>BA</t>
  </si>
  <si>
    <t>BY</t>
  </si>
  <si>
    <t>BZ</t>
  </si>
  <si>
    <t>BO</t>
  </si>
  <si>
    <t>BR</t>
  </si>
  <si>
    <t>BN</t>
  </si>
  <si>
    <t>BT</t>
  </si>
  <si>
    <t>BW</t>
  </si>
  <si>
    <t>CF</t>
  </si>
  <si>
    <t>CA</t>
  </si>
  <si>
    <t>CH</t>
  </si>
  <si>
    <t>CL</t>
  </si>
  <si>
    <t>CN</t>
  </si>
  <si>
    <t>CI</t>
  </si>
  <si>
    <t>CM</t>
  </si>
  <si>
    <t>CD</t>
  </si>
  <si>
    <t>CG</t>
  </si>
  <si>
    <t>CO</t>
  </si>
  <si>
    <t>CR</t>
  </si>
  <si>
    <t>CU</t>
  </si>
  <si>
    <t>CZ</t>
  </si>
  <si>
    <t>DE</t>
  </si>
  <si>
    <t>DJ</t>
  </si>
  <si>
    <t>DK</t>
  </si>
  <si>
    <t>DO</t>
  </si>
  <si>
    <t>DZ</t>
  </si>
  <si>
    <t>EC</t>
  </si>
  <si>
    <t>EG</t>
  </si>
  <si>
    <t>ER</t>
  </si>
  <si>
    <t>EE</t>
  </si>
  <si>
    <t>ET</t>
  </si>
  <si>
    <t>FI</t>
  </si>
  <si>
    <t>FJ</t>
  </si>
  <si>
    <t>GA</t>
  </si>
  <si>
    <t>GB</t>
  </si>
  <si>
    <t>GE</t>
  </si>
  <si>
    <t>GH</t>
  </si>
  <si>
    <t>GN</t>
  </si>
  <si>
    <t>GM</t>
  </si>
  <si>
    <t>GW</t>
  </si>
  <si>
    <t>GQ</t>
  </si>
  <si>
    <t>GR</t>
  </si>
  <si>
    <t>GL</t>
  </si>
  <si>
    <t>GT</t>
  </si>
  <si>
    <t>GY</t>
  </si>
  <si>
    <t>HN</t>
  </si>
  <si>
    <t>HR</t>
  </si>
  <si>
    <t>HT</t>
  </si>
  <si>
    <t>HU</t>
  </si>
  <si>
    <t>ID</t>
  </si>
  <si>
    <t>IN</t>
  </si>
  <si>
    <t>IE</t>
  </si>
  <si>
    <t>IR</t>
  </si>
  <si>
    <t>IQ</t>
  </si>
  <si>
    <t>IS</t>
  </si>
  <si>
    <t>IL</t>
  </si>
  <si>
    <t>IT</t>
  </si>
  <si>
    <t>JM</t>
  </si>
  <si>
    <t>JO</t>
  </si>
  <si>
    <t>JP</t>
  </si>
  <si>
    <t>KZ</t>
  </si>
  <si>
    <t>KE</t>
  </si>
  <si>
    <t>KG</t>
  </si>
  <si>
    <t>KH</t>
  </si>
  <si>
    <t>KR</t>
  </si>
  <si>
    <t>XK</t>
  </si>
  <si>
    <t>KW</t>
  </si>
  <si>
    <t>LA</t>
  </si>
  <si>
    <t>LB</t>
  </si>
  <si>
    <t>LR</t>
  </si>
  <si>
    <t>LY</t>
  </si>
  <si>
    <t>LK</t>
  </si>
  <si>
    <t>LS</t>
  </si>
  <si>
    <t>LT</t>
  </si>
  <si>
    <t>LU</t>
  </si>
  <si>
    <t>LV</t>
  </si>
  <si>
    <t>MA</t>
  </si>
  <si>
    <t>MD</t>
  </si>
  <si>
    <t>MG</t>
  </si>
  <si>
    <t>MX</t>
  </si>
  <si>
    <t>MK</t>
  </si>
  <si>
    <t>ML</t>
  </si>
  <si>
    <t>MM</t>
  </si>
  <si>
    <t>ME</t>
  </si>
  <si>
    <t>MN</t>
  </si>
  <si>
    <t>MZ</t>
  </si>
  <si>
    <t>MR</t>
  </si>
  <si>
    <t>MW</t>
  </si>
  <si>
    <t>MY</t>
  </si>
  <si>
    <t>NA</t>
  </si>
  <si>
    <t>NE</t>
  </si>
  <si>
    <t>NG</t>
  </si>
  <si>
    <t>NI</t>
  </si>
  <si>
    <t>NL</t>
  </si>
  <si>
    <t>NO</t>
  </si>
  <si>
    <t>NP</t>
  </si>
  <si>
    <t>NZ</t>
  </si>
  <si>
    <t>OM</t>
  </si>
  <si>
    <t>PK</t>
  </si>
  <si>
    <t>PA</t>
  </si>
  <si>
    <t>PE</t>
  </si>
  <si>
    <t>PH</t>
  </si>
  <si>
    <t>PG</t>
  </si>
  <si>
    <t>PL</t>
  </si>
  <si>
    <t>KP</t>
  </si>
  <si>
    <t>PT</t>
  </si>
  <si>
    <t>PY</t>
  </si>
  <si>
    <t>PS</t>
  </si>
  <si>
    <t>QA</t>
  </si>
  <si>
    <t>RO</t>
  </si>
  <si>
    <t>RU</t>
  </si>
  <si>
    <t>RW</t>
  </si>
  <si>
    <t>EH</t>
  </si>
  <si>
    <t>SA</t>
  </si>
  <si>
    <t>SD</t>
  </si>
  <si>
    <t>SS</t>
  </si>
  <si>
    <t>SN</t>
  </si>
  <si>
    <t>SL</t>
  </si>
  <si>
    <t>SV</t>
  </si>
  <si>
    <t>RS</t>
  </si>
  <si>
    <t>SR</t>
  </si>
  <si>
    <t>SK</t>
  </si>
  <si>
    <t>SI</t>
  </si>
  <si>
    <t>SE</t>
  </si>
  <si>
    <t>SZ</t>
  </si>
  <si>
    <t>SY</t>
  </si>
  <si>
    <t>TD</t>
  </si>
  <si>
    <t>TG</t>
  </si>
  <si>
    <t>TH</t>
  </si>
  <si>
    <t>TJ</t>
  </si>
  <si>
    <t>TM</t>
  </si>
  <si>
    <t>TL</t>
  </si>
  <si>
    <t>TN</t>
  </si>
  <si>
    <t>TR</t>
  </si>
  <si>
    <t>TW</t>
  </si>
  <si>
    <t>TZ</t>
  </si>
  <si>
    <t>UG</t>
  </si>
  <si>
    <t>UA</t>
  </si>
  <si>
    <t>UY</t>
  </si>
  <si>
    <t>US</t>
  </si>
  <si>
    <t>UZ</t>
  </si>
  <si>
    <t>VE</t>
  </si>
  <si>
    <t>VN</t>
  </si>
  <si>
    <t>VU</t>
  </si>
  <si>
    <t>YE</t>
  </si>
  <si>
    <t>ZA</t>
  </si>
  <si>
    <t>ZM</t>
  </si>
  <si>
    <t>ZW</t>
  </si>
  <si>
    <t>SO</t>
  </si>
  <si>
    <t>GF</t>
  </si>
  <si>
    <t>FR</t>
  </si>
  <si>
    <t>ES</t>
  </si>
  <si>
    <t>AW</t>
  </si>
  <si>
    <t>AI</t>
  </si>
  <si>
    <t>AD</t>
  </si>
  <si>
    <t>AG</t>
  </si>
  <si>
    <t>BS</t>
  </si>
  <si>
    <t>BM</t>
  </si>
  <si>
    <t>BB</t>
  </si>
  <si>
    <t>KM</t>
  </si>
  <si>
    <t>CV</t>
  </si>
  <si>
    <t>KY</t>
  </si>
  <si>
    <t>DM</t>
  </si>
  <si>
    <t>FK</t>
  </si>
  <si>
    <t>FO</t>
  </si>
  <si>
    <t>GD</t>
  </si>
  <si>
    <t>HK</t>
  </si>
  <si>
    <t>KN</t>
  </si>
  <si>
    <t>LC</t>
  </si>
  <si>
    <t>LI</t>
  </si>
  <si>
    <t>MF</t>
  </si>
  <si>
    <t>MV</t>
  </si>
  <si>
    <t>MT</t>
  </si>
  <si>
    <t>MS</t>
  </si>
  <si>
    <t>MU</t>
  </si>
  <si>
    <t>NC</t>
  </si>
  <si>
    <t>NR</t>
  </si>
  <si>
    <t>PN</t>
  </si>
  <si>
    <t>PR</t>
  </si>
  <si>
    <t>PF</t>
  </si>
  <si>
    <t>SG</t>
  </si>
  <si>
    <t>SB</t>
  </si>
  <si>
    <t>ST</t>
  </si>
  <si>
    <t>SX</t>
  </si>
  <si>
    <t>SC</t>
  </si>
  <si>
    <t>TC</t>
  </si>
  <si>
    <t>TO</t>
  </si>
  <si>
    <t>TT</t>
  </si>
  <si>
    <t>VC</t>
  </si>
  <si>
    <t>VG</t>
  </si>
  <si>
    <t>VI</t>
  </si>
  <si>
    <t>CY</t>
  </si>
  <si>
    <t>RE</t>
  </si>
  <si>
    <t>YT</t>
  </si>
  <si>
    <t>MQ</t>
  </si>
  <si>
    <t>GP</t>
  </si>
  <si>
    <t>CW</t>
  </si>
  <si>
    <t>IC</t>
  </si>
  <si>
    <t>continents3.php?id_pays=1&amp;annee=2019</t>
  </si>
  <si>
    <t>continents3.php?id_pays=4&amp;annee=2019</t>
  </si>
  <si>
    <t>continents3.php?id_pays=2&amp;annee=2019</t>
  </si>
  <si>
    <t>continents3.php?id_pays=159&amp;annee=2019</t>
  </si>
  <si>
    <t>continents3.php?id_pays=5&amp;annee=2019</t>
  </si>
  <si>
    <t>continents3.php?id_pays=6&amp;annee=2019</t>
  </si>
  <si>
    <t>continents3.php?id_pays=7&amp;annee=2019</t>
  </si>
  <si>
    <t>continents3.php?id_pays=8&amp;annee=2019</t>
  </si>
  <si>
    <t>continents3.php?id_pays=9&amp;annee=2019</t>
  </si>
  <si>
    <t>continents3.php?id_pays=23&amp;annee=2019</t>
  </si>
  <si>
    <t>continents3.php?id_pays=13&amp;annee=2019</t>
  </si>
  <si>
    <t>continents3.php?id_pays=15&amp;annee=2019</t>
  </si>
  <si>
    <t>continents3.php?id_pays=22&amp;annee=2019</t>
  </si>
  <si>
    <t>continents3.php?id_pays=11&amp;annee=2019</t>
  </si>
  <si>
    <t>continents3.php?id_pays=21&amp;annee=2019</t>
  </si>
  <si>
    <t>continents3.php?id_pays=10&amp;annee=2019</t>
  </si>
  <si>
    <t>continents3.php?id_pays=18&amp;annee=2019</t>
  </si>
  <si>
    <t>continents3.php?id_pays=12&amp;annee=2019</t>
  </si>
  <si>
    <t>continents3.php?id_pays=14&amp;annee=2019</t>
  </si>
  <si>
    <t>continents3.php?id_pays=17&amp;annee=2019</t>
  </si>
  <si>
    <t>continents3.php?id_pays=20&amp;annee=2019</t>
  </si>
  <si>
    <t>continents3.php?id_pays=16&amp;annee=2019</t>
  </si>
  <si>
    <t>continents3.php?id_pays=19&amp;annee=2019</t>
  </si>
  <si>
    <t>continents3.php?id_pays=27&amp;annee=2019</t>
  </si>
  <si>
    <t>continents3.php?id_pays=26&amp;annee=2019</t>
  </si>
  <si>
    <t>continents3.php?id_pays=144&amp;annee=2019</t>
  </si>
  <si>
    <t>continents3.php?id_pays=29&amp;annee=2019</t>
  </si>
  <si>
    <t>continents3.php?id_pays=30&amp;annee=2019</t>
  </si>
  <si>
    <t>continents3.php?id_pays=25&amp;annee=2019</t>
  </si>
  <si>
    <t>continents3.php?id_pays=31&amp;annee=2019</t>
  </si>
  <si>
    <t>continents3.php?id_pays=35&amp;annee=2019</t>
  </si>
  <si>
    <t>continents3.php?id_pays=38&amp;annee=2019</t>
  </si>
  <si>
    <t>continents3.php?id_pays=52&amp;annee=2019</t>
  </si>
  <si>
    <t>continents3.php?id_pays=40&amp;annee=2019</t>
  </si>
  <si>
    <t>continents3.php?id_pays=39&amp;annee=2019</t>
  </si>
  <si>
    <t>continents3.php?id_pays=41&amp;annee=2019</t>
  </si>
  <si>
    <t>continents3.php?id_pays=3&amp;annee=2019</t>
  </si>
  <si>
    <t>continents3.php?id_pays=42&amp;annee=2019</t>
  </si>
  <si>
    <t>continents3.php?id_pays=43&amp;annee=2019</t>
  </si>
  <si>
    <t>continents3.php?id_pays=45&amp;annee=2019</t>
  </si>
  <si>
    <t>continents3.php?id_pays=46&amp;annee=2019</t>
  </si>
  <si>
    <t>continents3.php?id_pays=47&amp;annee=2019</t>
  </si>
  <si>
    <t>continents3.php?id_pays=49&amp;annee=2019</t>
  </si>
  <si>
    <t>continents3.php?id_pays=160&amp;annee=2019</t>
  </si>
  <si>
    <t>continents3.php?id_pays=51&amp;annee=2019</t>
  </si>
  <si>
    <t>continents3.php?id_pays=53&amp;annee=2019</t>
  </si>
  <si>
    <t>continents3.php?id_pays=56&amp;annee=2019</t>
  </si>
  <si>
    <t>continents3.php?id_pays=54&amp;annee=2019</t>
  </si>
  <si>
    <t>continents3.php?id_pays=55&amp;annee=2019</t>
  </si>
  <si>
    <t>continents3.php?id_pays=58&amp;annee=2019</t>
  </si>
  <si>
    <t>continents3.php?id_pays=36&amp;annee=2019</t>
  </si>
  <si>
    <t>continents3.php?id_pays=57&amp;annee=2019</t>
  </si>
  <si>
    <t>continents3.php?id_pays=60&amp;annee=2019</t>
  </si>
  <si>
    <t>continents3.php?id_pays=63&amp;annee=2019</t>
  </si>
  <si>
    <t>continents3.php?id_pays=62&amp;annee=2019</t>
  </si>
  <si>
    <t>continents3.php?id_pays=66&amp;annee=2019</t>
  </si>
  <si>
    <t>continents3.php?id_pays=64&amp;annee=2019</t>
  </si>
  <si>
    <t>continents3.php?id_pays=65&amp;annee=2019</t>
  </si>
  <si>
    <t>continents3.php?id_pays=61&amp;annee=2019</t>
  </si>
  <si>
    <t>continents3.php?id_pays=67&amp;annee=2019</t>
  </si>
  <si>
    <t>continents3.php?id_pays=68&amp;annee=2019</t>
  </si>
  <si>
    <t>continents3.php?id_pays=70&amp;annee=2019</t>
  </si>
  <si>
    <t>continents3.php?id_pays=72&amp;annee=2019</t>
  </si>
  <si>
    <t>continents3.php?id_pays=71&amp;annee=2019</t>
  </si>
  <si>
    <t>continents3.php?id_pays=73&amp;annee=2019</t>
  </si>
  <si>
    <t>continents3.php?id_pays=74&amp;annee=2019</t>
  </si>
  <si>
    <t>continents3.php?id_pays=77&amp;annee=2019</t>
  </si>
  <si>
    <t>continents3.php?id_pays=24&amp;annee=2019</t>
  </si>
  <si>
    <t>continents3.php?id_pays=75&amp;annee=2019</t>
  </si>
  <si>
    <t>continents3.php?id_pays=76&amp;annee=2019</t>
  </si>
  <si>
    <t>continents3.php?id_pays=80&amp;annee=2019</t>
  </si>
  <si>
    <t>continents3.php?id_pays=82&amp;annee=2019</t>
  </si>
  <si>
    <t>continents3.php?id_pays=83&amp;annee=2019</t>
  </si>
  <si>
    <t>continents3.php?id_pays=139&amp;annee=2019</t>
  </si>
  <si>
    <t>continents3.php?id_pays=81&amp;annee=2019</t>
  </si>
  <si>
    <t>continents3.php?id_pays=84&amp;annee=2019</t>
  </si>
  <si>
    <t>continents3.php?id_pays=85&amp;annee=2019</t>
  </si>
  <si>
    <t>continents3.php?id_pays=79&amp;annee=2019</t>
  </si>
  <si>
    <t>continents3.php?id_pays=98&amp;annee=2019</t>
  </si>
  <si>
    <t>continents3.php?id_pays=95&amp;annee=2019</t>
  </si>
  <si>
    <t>continents3.php?id_pays=87&amp;annee=2019</t>
  </si>
  <si>
    <t>continents3.php?id_pays=94&amp;annee=2019</t>
  </si>
  <si>
    <t>continents3.php?id_pays=86&amp;annee=2019</t>
  </si>
  <si>
    <t>continents3.php?id_pays=90&amp;annee=2019</t>
  </si>
  <si>
    <t>continents3.php?id_pays=100&amp;annee=2019</t>
  </si>
  <si>
    <t>continents3.php?id_pays=97&amp;annee=2019</t>
  </si>
  <si>
    <t>continents3.php?id_pays=96&amp;annee=2019</t>
  </si>
  <si>
    <t>continents3.php?id_pays=99&amp;annee=2019</t>
  </si>
  <si>
    <t>continents3.php?id_pays=92&amp;annee=2019</t>
  </si>
  <si>
    <t>continents3.php?id_pays=88&amp;annee=2019</t>
  </si>
  <si>
    <t>continents3.php?id_pays=89&amp;annee=2019</t>
  </si>
  <si>
    <t>continents3.php?id_pays=101&amp;annee=2019</t>
  </si>
  <si>
    <t>continents3.php?id_pays=106&amp;annee=2019</t>
  </si>
  <si>
    <t>continents3.php?id_pays=107&amp;annee=2019</t>
  </si>
  <si>
    <t>continents3.php?id_pays=105&amp;annee=2019</t>
  </si>
  <si>
    <t>continents3.php?id_pays=103&amp;annee=2019</t>
  </si>
  <si>
    <t>continents3.php?id_pays=111&amp;annee=2019</t>
  </si>
  <si>
    <t>continents3.php?id_pays=102&amp;annee=2019</t>
  </si>
  <si>
    <t>continents3.php?id_pays=104&amp;annee=2019</t>
  </si>
  <si>
    <t>continents3.php?id_pays=112&amp;annee=2019</t>
  </si>
  <si>
    <t>continents3.php?id_pays=113&amp;annee=2019</t>
  </si>
  <si>
    <t>continents3.php?id_pays=115&amp;annee=2019</t>
  </si>
  <si>
    <t>continents3.php?id_pays=117&amp;annee=2019</t>
  </si>
  <si>
    <t>continents3.php?id_pays=118&amp;annee=2019</t>
  </si>
  <si>
    <t>continents3.php?id_pays=119&amp;annee=2019</t>
  </si>
  <si>
    <t>continents3.php?id_pays=120&amp;annee=2019</t>
  </si>
  <si>
    <t>continents3.php?id_pays=116&amp;annee=2019</t>
  </si>
  <si>
    <t>continents3.php?id_pays=122&amp;annee=2019</t>
  </si>
  <si>
    <t>continents3.php?id_pays=123&amp;annee=2019</t>
  </si>
  <si>
    <t>continents3.php?id_pays=124&amp;annee=2019</t>
  </si>
  <si>
    <t>continents3.php?id_pays=125&amp;annee=2019</t>
  </si>
  <si>
    <t>continents3.php?id_pays=126&amp;annee=2019</t>
  </si>
  <si>
    <t>continents3.php?id_pays=140&amp;annee=2019</t>
  </si>
  <si>
    <t>continents3.php?id_pays=137&amp;annee=2019</t>
  </si>
  <si>
    <t>continents3.php?id_pays=127&amp;annee=2019</t>
  </si>
  <si>
    <t>continents3.php?id_pays=129&amp;annee=2019</t>
  </si>
  <si>
    <t>continents3.php?id_pays=44&amp;annee=2019</t>
  </si>
  <si>
    <t>continents3.php?id_pays=128&amp;annee=2019</t>
  </si>
  <si>
    <t>continents3.php?id_pays=141&amp;annee=2019</t>
  </si>
  <si>
    <t>continents3.php?id_pays=131&amp;annee=2019</t>
  </si>
  <si>
    <t>continents3.php?id_pays=132&amp;annee=2019</t>
  </si>
  <si>
    <t>continents3.php?id_pays=143&amp;annee=2019</t>
  </si>
  <si>
    <t>continents3.php?id_pays=142&amp;annee=2019</t>
  </si>
  <si>
    <t>continents3.php?id_pays=145&amp;annee=2019</t>
  </si>
  <si>
    <t>continents3.php?id_pays=28&amp;annee=2019</t>
  </si>
  <si>
    <t>continents3.php?id_pays=151&amp;annee=2019</t>
  </si>
  <si>
    <t>continents3.php?id_pays=150&amp;annee=2019</t>
  </si>
  <si>
    <t>continents3.php?id_pays=148&amp;annee=2019</t>
  </si>
  <si>
    <t>continents3.php?id_pays=156&amp;annee=2019</t>
  </si>
  <si>
    <t>continents3.php?id_pays=154&amp;annee=2019</t>
  </si>
  <si>
    <t>continents3.php?id_pays=155&amp;annee=2019</t>
  </si>
  <si>
    <t>continents3.php?id_pays=146&amp;annee=2019</t>
  </si>
  <si>
    <t>continents3.php?id_pays=149&amp;annee=2019</t>
  </si>
  <si>
    <t>continents3.php?id_pays=157&amp;annee=2019</t>
  </si>
  <si>
    <t>continents3.php?id_pays=158&amp;annee=2019</t>
  </si>
  <si>
    <t>continents3.php?id_pays=162&amp;annee=2019</t>
  </si>
  <si>
    <t>continents3.php?id_pays=161&amp;annee=2019</t>
  </si>
  <si>
    <t>continents3.php?id_pays=163&amp;annee=2019</t>
  </si>
  <si>
    <t>continents3.php?id_pays=164&amp;annee=2019</t>
  </si>
  <si>
    <t>continents3.php?id_pays=165&amp;annee=2019</t>
  </si>
  <si>
    <t>continents3.php?id_pays=166&amp;annee=2019</t>
  </si>
  <si>
    <t>continents3.php?id_pays=135&amp;annee=2019</t>
  </si>
  <si>
    <t>continents3.php?id_pays=167&amp;annee=2019</t>
  </si>
  <si>
    <t>continents3.php?id_pays=168&amp;annee=2019</t>
  </si>
  <si>
    <t>continents3.php?id_pays=133&amp;annee=2019</t>
  </si>
  <si>
    <t>continents3.php?id_pays=48&amp;annee=2019</t>
  </si>
  <si>
    <t>continents3.php?id_pays=138&amp;annee=2019</t>
  </si>
  <si>
    <t>continents3.php?id_pays=32&amp;annee=2019</t>
  </si>
  <si>
    <t>continents3.php?id_pays=59&amp;annee=2019</t>
  </si>
  <si>
    <t>continents3.php?id_pays=91&amp;annee=2019</t>
  </si>
  <si>
    <t>continents3.php?id_pays=93&amp;annee=2019</t>
  </si>
  <si>
    <t>continents3.php?id_pays=121&amp;annee=2019</t>
  </si>
  <si>
    <t>continents3.php?id_pays=130&amp;annee=2019</t>
  </si>
  <si>
    <t>continents3.php?id_pays=153&amp;annee=2019</t>
  </si>
  <si>
    <t>continents3.php?id_pays=37&amp;annee=2019</t>
  </si>
  <si>
    <t>PAYS</t>
  </si>
  <si>
    <t>CODE</t>
  </si>
  <si>
    <t>FORMULE LIEN</t>
  </si>
  <si>
    <t>Hapiness score 2015</t>
  </si>
  <si>
    <t>Hapiness score 2016</t>
  </si>
  <si>
    <t>Hapiness score 2017</t>
  </si>
  <si>
    <t>Hapiness score 2018</t>
  </si>
  <si>
    <t>Hapiness score 2019</t>
  </si>
  <si>
    <t>URL</t>
  </si>
  <si>
    <t>DESCRIPTION</t>
  </si>
  <si>
    <t>MOYENNE</t>
  </si>
  <si>
    <t>COLOR</t>
  </si>
  <si>
    <t>Moyenne + SD</t>
  </si>
  <si>
    <t>Moyenne - SD</t>
  </si>
  <si>
    <t>Moyenne + 0,5*SD</t>
  </si>
  <si>
    <t>Moyenne - 0,5*SD</t>
  </si>
  <si>
    <t>FORMULE COLOR</t>
  </si>
  <si>
    <t>FORMULE COLOR ON HOVER</t>
  </si>
  <si>
    <t>HOVER COLOR</t>
  </si>
  <si>
    <t>#25e645</t>
  </si>
  <si>
    <t>NORMAL</t>
  </si>
  <si>
    <t>#88A4BC</t>
  </si>
  <si>
    <t>#3B729F</t>
  </si>
  <si>
    <t>#b1f754</t>
  </si>
  <si>
    <t>#cf0000</t>
  </si>
  <si>
    <t>FORMULE DESCRIPTION</t>
  </si>
  <si>
    <t>2015 : 3,575 &lt;br /&gt; 2016 : 3,36 &lt;br /&gt; 2017 : 3,794 &lt;br /&gt; 2018 : 3,632 &lt;br /&gt; 2019 : 3,203</t>
  </si>
  <si>
    <t>2015 : 4,033 &lt;br /&gt; 2016 : 3,866 &lt;br /&gt; 2017 : 3,795 &lt;br /&gt; 2018 : 3,795</t>
  </si>
  <si>
    <t>2015 : 4,959 &lt;br /&gt; 2016 : 4,655 &lt;br /&gt; 2017 : 4,644 &lt;br /&gt; 2018 : 4,586 &lt;br /&gt; 2019 : 4,719</t>
  </si>
  <si>
    <t>2015 : 6,901 &lt;br /&gt; 2016 : 6,573 &lt;br /&gt; 2017 : 6,648 &lt;br /&gt; 2018 : 6,774 &lt;br /&gt; 2019 : 6,825</t>
  </si>
  <si>
    <t>2015 : 6,574 &lt;br /&gt; 2016 : 6,65 &lt;br /&gt; 2017 : 6,599 &lt;br /&gt; 2018 : 6,388 &lt;br /&gt; 2019 : 6,086</t>
  </si>
  <si>
    <t>2015 : 4,35 &lt;br /&gt; 2016 : 4,36 &lt;br /&gt; 2017 : 4,376 &lt;br /&gt; 2018 : 4,321 &lt;br /&gt; 2019 : 4,559</t>
  </si>
  <si>
    <t>2015 : 7,284 &lt;br /&gt; 2016 : 7,313 &lt;br /&gt; 2017 : 7,284 &lt;br /&gt; 2018 : 7,272 &lt;br /&gt; 2019 : 7,228</t>
  </si>
  <si>
    <t>2015 : 7,2 &lt;br /&gt; 2016 : 7,119 &lt;br /&gt; 2017 : 7,006 &lt;br /&gt; 2018 : 7,139 &lt;br /&gt; 2019 : 7,246</t>
  </si>
  <si>
    <t>2015 : 5,212 &lt;br /&gt; 2016 : 5,291 &lt;br /&gt; 2017 : 5,234 &lt;br /&gt; 2018 : 5,201 &lt;br /&gt; 2019 : 5,208</t>
  </si>
  <si>
    <t>2015 : 2,905 &lt;br /&gt; 2016 : 2,905 &lt;br /&gt; 2017 : 2,905 &lt;br /&gt; 2018 : 2,905 &lt;br /&gt; 2019 : 3,775</t>
  </si>
  <si>
    <t>2015 : 6,937 &lt;br /&gt; 2016 : 6,929 &lt;br /&gt; 2017 : 6,891 &lt;br /&gt; 2018 : 6,927 &lt;br /&gt; 2019 : 6,923</t>
  </si>
  <si>
    <t>2015 : 3,34 &lt;br /&gt; 2016 : 3,484 &lt;br /&gt; 2017 : 3,657 &lt;br /&gt; 2018 : 4,141 &lt;br /&gt; 2019 : 4,883</t>
  </si>
  <si>
    <t>2015 : 3,587 &lt;br /&gt; 2016 : 3,739 &lt;br /&gt; 2017 : 4,032 &lt;br /&gt; 2018 : 4,424 &lt;br /&gt; 2019 : 4,587</t>
  </si>
  <si>
    <t>2015 : 4,694 &lt;br /&gt; 2016 : 4,643 &lt;br /&gt; 2017 : 4,608 &lt;br /&gt; 2018 : 4,5 &lt;br /&gt; 2019 : 4,456</t>
  </si>
  <si>
    <t>2015 : 4,218 &lt;br /&gt; 2016 : 4,217 &lt;br /&gt; 2017 : 4,714 &lt;br /&gt; 2018 : 4,933 &lt;br /&gt; 2019 : 5,011</t>
  </si>
  <si>
    <t>2015 : 5,96 &lt;br /&gt; 2016 : 6,218 &lt;br /&gt; 2017 : 6,087 &lt;br /&gt; 2018 : 6,105 &lt;br /&gt; 2019 : 6,199</t>
  </si>
  <si>
    <t>2015 : 4,949 &lt;br /&gt; 2016 : 5,163 &lt;br /&gt; 2017 : 5,182 &lt;br /&gt; 2018 : 5,129 &lt;br /&gt; 2019 : 5,386</t>
  </si>
  <si>
    <t>2015 : 5,813 &lt;br /&gt; 2016 : 5,802 &lt;br /&gt; 2017 : 5,569 &lt;br /&gt; 2018 : 5,483 &lt;br /&gt; 2019 : 5,323</t>
  </si>
  <si>
    <t>2016 : 5,956 &lt;br /&gt; 2017 : 5,956 &lt;br /&gt; 2018 : 5,956</t>
  </si>
  <si>
    <t>2015 : 5,89 &lt;br /&gt; 2016 : 5,822 &lt;br /&gt; 2017 : 5,823 &lt;br /&gt; 2018 : 5,752 &lt;br /&gt; 2019 : 5,779</t>
  </si>
  <si>
    <t>2015 : 6,983 &lt;br /&gt; 2016 : 6,952 &lt;br /&gt; 2017 : 6,635 &lt;br /&gt; 2018 : 6,419 &lt;br /&gt; 2019 : 6,3</t>
  </si>
  <si>
    <t>2015 : 5,253 &lt;br /&gt; 2016 : 5,196 &lt;br /&gt; 2017 : 5,011 &lt;br /&gt; 2018 : 5,082 &lt;br /&gt; 2019 : 5,082</t>
  </si>
  <si>
    <t>2015 : 4,332 &lt;br /&gt; 2016 : 3,974 &lt;br /&gt; 2017 : 3,766 &lt;br /&gt; 2018 : 3,59 &lt;br /&gt; 2019 : 3,488</t>
  </si>
  <si>
    <t>2015 : 3,678 &lt;br /&gt; 2017 : 2,693 &lt;br /&gt; 2018 : 3,083 &lt;br /&gt; 2019 : 3,083</t>
  </si>
  <si>
    <t>2015 : 7,427 &lt;br /&gt; 2016 : 7,404 &lt;br /&gt; 2017 : 7,316 &lt;br /&gt; 2018 : 7,328 &lt;br /&gt; 2019 : 7,278</t>
  </si>
  <si>
    <t>2015 : 7,587 &lt;br /&gt; 2016 : 7,509 &lt;br /&gt; 2017 : 7,494 &lt;br /&gt; 2018 : 7,487 &lt;br /&gt; 2019 : 7,48</t>
  </si>
  <si>
    <t>2015 : 6,67 &lt;br /&gt; 2016 : 6,705 &lt;br /&gt; 2017 : 6,652 &lt;br /&gt; 2018 : 6,476 &lt;br /&gt; 2019 : 6,444</t>
  </si>
  <si>
    <t>2015 : 5,14 &lt;br /&gt; 2016 : 5,245 &lt;br /&gt; 2017 : 5,273 &lt;br /&gt; 2018 : 5,246 &lt;br /&gt; 2019 : 5,191</t>
  </si>
  <si>
    <t>2015 : 4,252 &lt;br /&gt; 2016 : 4,513 &lt;br /&gt; 2017 : 4,695 &lt;br /&gt; 2018 : 4,975 &lt;br /&gt; 2019 : 5,044</t>
  </si>
  <si>
    <t>2015 : 6,477 &lt;br /&gt; 2016 : 6,481 &lt;br /&gt; 2017 : 6,357 &lt;br /&gt; 2018 : 6,26 &lt;br /&gt; 2019 : 6,125</t>
  </si>
  <si>
    <t>2015 : 7,226 &lt;br /&gt; 2016 : 7,087 &lt;br /&gt; 2017 : 7,079 &lt;br /&gt; 2018 : 7,072 &lt;br /&gt; 2019 : 7,167</t>
  </si>
  <si>
    <t>2015 : 6,505 &lt;br /&gt; 2016 : 6,596 &lt;br /&gt; 2017 : 6,609 &lt;br /&gt; 2018 : 6,711 &lt;br /&gt; 2019 : 6,852</t>
  </si>
  <si>
    <t>2015 : 6,75 &lt;br /&gt; 2016 : 6,994 &lt;br /&gt; 2017 : 6,951 &lt;br /&gt; 2018 : 6,965 &lt;br /&gt; 2019 : 6,985</t>
  </si>
  <si>
    <t>2015 : 4,369</t>
  </si>
  <si>
    <t>2015 : 7,527 &lt;br /&gt; 2016 : 7,526 &lt;br /&gt; 2017 : 7,522 &lt;br /&gt; 2018 : 7,555 &lt;br /&gt; 2019 : 7,6</t>
  </si>
  <si>
    <t>2015 : 4,885 &lt;br /&gt; 2016 : 5,155 &lt;br /&gt; 2017 : 5,23 &lt;br /&gt; 2018 : 5,302 &lt;br /&gt; 2019 : 5,425</t>
  </si>
  <si>
    <t>2015 : 5,605 &lt;br /&gt; 2016 : 6,355 &lt;br /&gt; 2017 : 5,872 &lt;br /&gt; 2018 : 5,295 &lt;br /&gt; 2019 : 5,211</t>
  </si>
  <si>
    <t>2015 : 5,975 &lt;br /&gt; 2016 : 5,976 &lt;br /&gt; 2017 : 6,008 &lt;br /&gt; 2018 : 5,973 &lt;br /&gt; 2019 : 6,028</t>
  </si>
  <si>
    <t>2015 : 4,194 &lt;br /&gt; 2016 : 4,362 &lt;br /&gt; 2017 : 4,735 &lt;br /&gt; 2018 : 4,419 &lt;br /&gt; 2019 : 4,166</t>
  </si>
  <si>
    <t>2015 : 5,429 &lt;br /&gt; 2016 : 5,517 &lt;br /&gt; 2017 : 5,611 &lt;br /&gt; 2018 : 5,739 &lt;br /&gt; 2019 : 5,893</t>
  </si>
  <si>
    <t>2015 : 4,512 &lt;br /&gt; 2016 : 4,508 &lt;br /&gt; 2017 : 4,46 &lt;br /&gt; 2018 : 4,35 &lt;br /&gt; 2019 : 4,286</t>
  </si>
  <si>
    <t>2015 : 7,406 &lt;br /&gt; 2016 : 7,413 &lt;br /&gt; 2017 : 7,469 &lt;br /&gt; 2018 : 7,632 &lt;br /&gt; 2019 : 7,769</t>
  </si>
  <si>
    <t>2015 : 3,896 &lt;br /&gt; 2016 : 4,121 &lt;br /&gt; 2017 : 4,465 &lt;br /&gt; 2018 : 4,758 &lt;br /&gt; 2019 : 4,799</t>
  </si>
  <si>
    <t>2015 : 6,867 &lt;br /&gt; 2016 : 6,725 &lt;br /&gt; 2017 : 6,714 &lt;br /&gt; 2018 : 7,19 &lt;br /&gt; 2019 : 7,054</t>
  </si>
  <si>
    <t>2015 : 4,297 &lt;br /&gt; 2016 : 4,252 &lt;br /&gt; 2017 : 4,286 &lt;br /&gt; 2018 : 4,34 &lt;br /&gt; 2019 : 4,519</t>
  </si>
  <si>
    <t>2015 : 4,633 &lt;br /&gt; 2016 : 4,276 &lt;br /&gt; 2017 : 4,12 &lt;br /&gt; 2018 : 4,657 &lt;br /&gt; 2019 : 4,996</t>
  </si>
  <si>
    <t>2015 : 3,656 &lt;br /&gt; 2016 : 3,607 &lt;br /&gt; 2017 : 3,507 &lt;br /&gt; 2018 : 3,964 &lt;br /&gt; 2019 : 4,534</t>
  </si>
  <si>
    <t>2015 : 4,857 &lt;br /&gt; 2016 : 5,033 &lt;br /&gt; 2017 : 5,227 &lt;br /&gt; 2018 : 5,358 &lt;br /&gt; 2019 : 5,287</t>
  </si>
  <si>
    <t>2015 : 6,123 &lt;br /&gt; 2016 : 6,324 &lt;br /&gt; 2017 : 6,454 &lt;br /&gt; 2018 : 6,382 &lt;br /&gt; 2019 : 6,436</t>
  </si>
  <si>
    <t>2015 : 4,788 &lt;br /&gt; 2016 : 4,871 &lt;br /&gt; 2017 : 5,181 &lt;br /&gt; 2018 : 5,504 &lt;br /&gt; 2019 : 5,86</t>
  </si>
  <si>
    <t>2015 : 5,759 &lt;br /&gt; 2016 : 5,488 &lt;br /&gt; 2017 : 5,293 &lt;br /&gt; 2018 : 5,321 &lt;br /&gt; 2019 : 5,432</t>
  </si>
  <si>
    <t>2015 : 4,518 &lt;br /&gt; 2016 : 4,028 &lt;br /&gt; 2017 : 3,603 &lt;br /&gt; 2018 : 3,582 &lt;br /&gt; 2019 : 3,597</t>
  </si>
  <si>
    <t>2015 : 4,8 &lt;br /&gt; 2016 : 5,145 &lt;br /&gt; 2017 : 5,324 &lt;br /&gt; 2018 : 5,62 &lt;br /&gt; 2019 : 5,758</t>
  </si>
  <si>
    <t>2015 : 5,399 &lt;br /&gt; 2016 : 5,314 &lt;br /&gt; 2017 : 5,262 &lt;br /&gt; 2018 : 5,093 &lt;br /&gt; 2019 : 5,192</t>
  </si>
  <si>
    <t>2015 : 4,565 &lt;br /&gt; 2016 : 4,404 &lt;br /&gt; 2017 : 4,315 &lt;br /&gt; 2018 : 4,19 &lt;br /&gt; 2019 : 4,015</t>
  </si>
  <si>
    <t>2015 : 6,94 &lt;br /&gt; 2016 : 6,907 &lt;br /&gt; 2017 : 6,977 &lt;br /&gt; 2018 : 6,977 &lt;br /&gt; 2019 : 7,021</t>
  </si>
  <si>
    <t>2015 : 4,686 &lt;br /&gt; 2016 : 4,813 &lt;br /&gt; 2017 : 4,692 &lt;br /&gt; 2018 : 4,707 &lt;br /&gt; 2019 : 4,548</t>
  </si>
  <si>
    <t>2015 : 4,677 &lt;br /&gt; 2016 : 4,575 &lt;br /&gt; 2017 : 4,497 &lt;br /&gt; 2018 : 4,456 &lt;br /&gt; 2019 : 4,437</t>
  </si>
  <si>
    <t>2015 : 7,561 &lt;br /&gt; 2016 : 7,501 &lt;br /&gt; 2017 : 7,504 &lt;br /&gt; 2018 : 7,495 &lt;br /&gt; 2019 : 7,494</t>
  </si>
  <si>
    <t>2015 : 7,278 &lt;br /&gt; 2016 : 7,267 &lt;br /&gt; 2017 : 7,213 &lt;br /&gt; 2018 : 6,814 &lt;br /&gt; 2019 : 7,139</t>
  </si>
  <si>
    <t>2015 : 5,948 &lt;br /&gt; 2016 : 5,977 &lt;br /&gt; 2017 : 5,964 &lt;br /&gt; 2018 : 6 &lt;br /&gt; 2019 : 6,223</t>
  </si>
  <si>
    <t>2015 : 5,709 &lt;br /&gt; 2016 : 5,51 &lt;br /&gt; 2017 : 5,311 &lt;br /&gt; 2018 : 5,89 &lt;br /&gt; 2019 : 5,89</t>
  </si>
  <si>
    <t>2015 : 5,192 &lt;br /&gt; 2016 : 5,303 &lt;br /&gt; 2017 : 5,336 &lt;br /&gt; 2018 : 5,161 &lt;br /&gt; 2019 : 4,906</t>
  </si>
  <si>
    <t>2015 : 5,987 &lt;br /&gt; 2016 : 5,921 &lt;br /&gt; 2017 : 5,92 &lt;br /&gt; 2018 : 5,915 &lt;br /&gt; 2019 : 5,886</t>
  </si>
  <si>
    <t>2015 : 5,855 &lt;br /&gt; 2016 : 5,919 &lt;br /&gt; 2017 : 5,819 &lt;br /&gt; 2018 : 5,79 &lt;br /&gt; 2019 : 5,809</t>
  </si>
  <si>
    <t>2015 : 4,419 &lt;br /&gt; 2016 : 4,356 &lt;br /&gt; 2017 : 4,553 &lt;br /&gt; 2018 : 4,41 &lt;br /&gt; 2019 : 4,509</t>
  </si>
  <si>
    <t>2015 : 5,286 &lt;br /&gt; 2016 : 5,185 &lt;br /&gt; 2017 : 5,004 &lt;br /&gt; 2018 : 5,131 &lt;br /&gt; 2019 : 5,261</t>
  </si>
  <si>
    <t>2015 : 3,819 &lt;br /&gt; 2016 : 3,907 &lt;br /&gt; 2017 : 4,168 &lt;br /&gt; 2018 : 4,433 &lt;br /&gt; 2019 : 4,7</t>
  </si>
  <si>
    <t>2015 : 5,589 &lt;br /&gt; 2016 : 5,401 &lt;br /&gt; 2017 : 5,279 &lt;br /&gt; 2018 : 5,662 &lt;br /&gt; 2019 : 6,1</t>
  </si>
  <si>
    <t>2015 : 6,295 &lt;br /&gt; 2016 : 6,239 &lt;br /&gt; 2017 : 6,105 &lt;br /&gt; 2018 : 6,083 &lt;br /&gt; 2019 : 6,021</t>
  </si>
  <si>
    <t>2015 : 4,839 &lt;br /&gt; 2016 : 5,129 &lt;br /&gt; 2017 : 5,225 &lt;br /&gt; 2018 : 5,358 &lt;br /&gt; 2019 : 5,197</t>
  </si>
  <si>
    <t>2015 : 4,571 &lt;br /&gt; 2016 : 3,622 &lt;br /&gt; 2017 : 3,533 &lt;br /&gt; 2018 : 3,495 &lt;br /&gt; 2019 : 3,975</t>
  </si>
  <si>
    <t>2015 : 5,754 &lt;br /&gt; 2016 : 5,615 &lt;br /&gt; 2017 : 5,525 &lt;br /&gt; 2018 : 5,566 &lt;br /&gt; 2019 : 5,525</t>
  </si>
  <si>
    <t>2015 : 4,271 &lt;br /&gt; 2016 : 4,415 &lt;br /&gt; 2017 : 4,44 &lt;br /&gt; 2018 : 4,471 &lt;br /&gt; 2019 : 4,366</t>
  </si>
  <si>
    <t>2015 : 4,898 &lt;br /&gt; 2017 : 3,808 &lt;br /&gt; 2018 : 3,808 &lt;br /&gt; 2019 : 3,802</t>
  </si>
  <si>
    <t>2015 : 5,833 &lt;br /&gt; 2016 : 5,813 &lt;br /&gt; 2017 : 5,902 &lt;br /&gt; 2018 : 5,952 &lt;br /&gt; 2019 : 6,149</t>
  </si>
  <si>
    <t>2015 : 6,946 &lt;br /&gt; 2016 : 6,871 &lt;br /&gt; 2017 : 6,863 &lt;br /&gt; 2018 : 6,91 &lt;br /&gt; 2019 : 7,09</t>
  </si>
  <si>
    <t>2015 : 5,098 &lt;br /&gt; 2016 : 5,56 &lt;br /&gt; 2017 : 5,85 &lt;br /&gt; 2018 : 5,933 &lt;br /&gt; 2019 : 5,94</t>
  </si>
  <si>
    <t>2015 : 5,013 &lt;br /&gt; 2016 : 5,151 &lt;br /&gt; 2017 : 5,235 &lt;br /&gt; 2018 : 5,254 &lt;br /&gt; 2019 : 5,208</t>
  </si>
  <si>
    <t>2015 : 5,889 &lt;br /&gt; 2016 : 5,897 &lt;br /&gt; 2017 : 5,838 &lt;br /&gt; 2018 : 5,64 &lt;br /&gt; 2019 : 5,529</t>
  </si>
  <si>
    <t>2015 : 3,681 &lt;br /&gt; 2016 : 3,695 &lt;br /&gt; 2017 : 3,644 &lt;br /&gt; 2018 : 3,774 &lt;br /&gt; 2019 : 3,933</t>
  </si>
  <si>
    <t>2015 : 7,187 &lt;br /&gt; 2016 : 6,778 &lt;br /&gt; 2017 : 6,578 &lt;br /&gt; 2018 : 6,488 &lt;br /&gt; 2019 : 6,595</t>
  </si>
  <si>
    <t>2015 : 5,007 &lt;br /&gt; 2016 : 5,121 &lt;br /&gt; 2017 : 5,175 &lt;br /&gt; 2018 : 5,185</t>
  </si>
  <si>
    <t>2015 : 3,995 &lt;br /&gt; 2016 : 4,073 &lt;br /&gt; 2017 : 4,19 &lt;br /&gt; 2018 : 4,447 &lt;br /&gt; 2019 : 4,39</t>
  </si>
  <si>
    <t>2015 : 4,307 &lt;br /&gt; 2016 : 4,395 &lt;br /&gt; 2017 : 4,545 &lt;br /&gt; 2018 : 4,308 &lt;br /&gt; 2019 : 4,36</t>
  </si>
  <si>
    <t>2015 : 5,192 &lt;br /&gt; 2016 : 5,161 &lt;br /&gt; 2017 : 5,237 &lt;br /&gt; 2018 : 5,347 &lt;br /&gt; 2019 : 5,523</t>
  </si>
  <si>
    <t>2015 : 4,874 &lt;br /&gt; 2016 : 4,907 &lt;br /&gt; 2017 : 4,955 &lt;br /&gt; 2018 : 5,125 &lt;br /&gt; 2019 : 5,285</t>
  </si>
  <si>
    <t>2015 : 4,971 &lt;br /&gt; 2017 : 4,55 &lt;br /&gt; 2018 : 4,417 &lt;br /&gt; 2019 : 4,466</t>
  </si>
  <si>
    <t>2015 : 4,436 &lt;br /&gt; 2016 : 4,201 &lt;br /&gt; 2017 : 4,292 &lt;br /&gt; 2018 : 4,356 &lt;br /&gt; 2019 : 4,49</t>
  </si>
  <si>
    <t>2015 : 4,292 &lt;br /&gt; 2016 : 4,156 &lt;br /&gt; 2017 : 3,97 &lt;br /&gt; 2018 : 3,587 &lt;br /&gt; 2019 : 3,41</t>
  </si>
  <si>
    <t>2015 : 5,77 &lt;br /&gt; 2016 : 6,005 &lt;br /&gt; 2017 : 6,084 &lt;br /&gt; 2018 : 6,322 &lt;br /&gt; 2019 : 5,339</t>
  </si>
  <si>
    <t>2016 : 4,574 &lt;br /&gt; 2017 : 4,574 &lt;br /&gt; 2018 : 4,441 &lt;br /&gt; 2019 : 4,639</t>
  </si>
  <si>
    <t>2015 : 3,845 &lt;br /&gt; 2016 : 3,856 &lt;br /&gt; 2017 : 4,028 &lt;br /&gt; 2018 : 4,166 &lt;br /&gt; 2019 : 4,628</t>
  </si>
  <si>
    <t>2015 : 5,268 &lt;br /&gt; 2016 : 4,875 &lt;br /&gt; 2017 : 5,074 &lt;br /&gt; 2018 : 5,155 &lt;br /&gt; 2019 : 5,265</t>
  </si>
  <si>
    <t>2015 : 5,828 &lt;br /&gt; 2016 : 5,992 &lt;br /&gt; 2017 : 6,071 &lt;br /&gt; 2018 : 6,141 &lt;br /&gt; 2019 : 6,105</t>
  </si>
  <si>
    <t>2015 : 7,378 &lt;br /&gt; 2016 : 7,339 &lt;br /&gt; 2017 : 7,377 &lt;br /&gt; 2018 : 7,441 &lt;br /&gt; 2019 : 7,488</t>
  </si>
  <si>
    <t>2015 : 7,522 &lt;br /&gt; 2016 : 7,498 &lt;br /&gt; 2017 : 7,537 &lt;br /&gt; 2018 : 7,594 &lt;br /&gt; 2019 : 7,554</t>
  </si>
  <si>
    <t>2015 : 4,514 &lt;br /&gt; 2016 : 4,793 &lt;br /&gt; 2017 : 4,962 &lt;br /&gt; 2018 : 4,88 &lt;br /&gt; 2019 : 4,913</t>
  </si>
  <si>
    <t>2015 : 7,286 &lt;br /&gt; 2016 : 7,334 &lt;br /&gt; 2017 : 7,314 &lt;br /&gt; 2018 : 7,324 &lt;br /&gt; 2019 : 7,307</t>
  </si>
  <si>
    <t>2015 : 6,853</t>
  </si>
  <si>
    <t>2015 : 5,194 &lt;br /&gt; 2016 : 5,132 &lt;br /&gt; 2017 : 5,269 &lt;br /&gt; 2018 : 5,472 &lt;br /&gt; 2019 : 5,653</t>
  </si>
  <si>
    <t>2015 : 6,786 &lt;br /&gt; 2016 : 6,701 &lt;br /&gt; 2017 : 6,452 &lt;br /&gt; 2018 : 6,43 &lt;br /&gt; 2019 : 6,321</t>
  </si>
  <si>
    <t>2015 : 5,824 &lt;br /&gt; 2016 : 5,743 &lt;br /&gt; 2017 : 5,715 &lt;br /&gt; 2018 : 5,663 &lt;br /&gt; 2019 : 5,697</t>
  </si>
  <si>
    <t>2015 : 5,073 &lt;br /&gt; 2016 : 5,279 &lt;br /&gt; 2017 : 5,43 &lt;br /&gt; 2018 : 5,524 &lt;br /&gt; 2019 : 5,631</t>
  </si>
  <si>
    <t>2015 : 5,791 &lt;br /&gt; 2016 : 5,835 &lt;br /&gt; 2017 : 5,973 &lt;br /&gt; 2018 : 6,123 &lt;br /&gt; 2019 : 6,182</t>
  </si>
  <si>
    <t>2015 : 5,102 &lt;br /&gt; 2016 : 5,123 &lt;br /&gt; 2017 : 5,195 &lt;br /&gt; 2018 : 5,41 &lt;br /&gt; 2019 : 5,693</t>
  </si>
  <si>
    <t>2015 : 5,878 &lt;br /&gt; 2016 : 5,538 &lt;br /&gt; 2017 : 5,493 &lt;br /&gt; 2018 : 5,681 &lt;br /&gt; 2019 : 5,743</t>
  </si>
  <si>
    <t>2015 : 6,611 &lt;br /&gt; 2016 : 6,375 &lt;br /&gt; 2017 : 6,375 &lt;br /&gt; 2018 : 6,374 &lt;br /&gt; 2019 : 6,374</t>
  </si>
  <si>
    <t>2015 : 5,124 &lt;br /&gt; 2016 : 5,528 &lt;br /&gt; 2017 : 5,825 &lt;br /&gt; 2018 : 5,945 &lt;br /&gt; 2019 : 6,07</t>
  </si>
  <si>
    <t>2015 : 5,716 &lt;br /&gt; 2016 : 5,856 &lt;br /&gt; 2017 : 5,963 &lt;br /&gt; 2018 : 5,81 &lt;br /&gt; 2019 : 5,648</t>
  </si>
  <si>
    <t>2015 : 3,465 &lt;br /&gt; 2016 : 3,515 &lt;br /&gt; 2017 : 3,471 &lt;br /&gt; 2018 : 3,408 &lt;br /&gt; 2019 : 3,334</t>
  </si>
  <si>
    <t>2015 : 6,411 &lt;br /&gt; 2016 : 6,379 &lt;br /&gt; 2017 : 6,344 &lt;br /&gt; 2018 : 6,371 &lt;br /&gt; 2019 : 6,375</t>
  </si>
  <si>
    <t>2015 : 4,55 &lt;br /&gt; 2016 : 4,139 &lt;br /&gt; 2017 : 4,139 &lt;br /&gt; 2018 : 4,139</t>
  </si>
  <si>
    <t>2016 : 3,832 &lt;br /&gt; 2017 : 3,591 &lt;br /&gt; 2018 : 3,254 &lt;br /&gt; 2019 : 2,853</t>
  </si>
  <si>
    <t>2015 : 3,904 &lt;br /&gt; 2016 : 4,219 &lt;br /&gt; 2017 : 4,535 &lt;br /&gt; 2018 : 4,631 &lt;br /&gt; 2019 : 4,681</t>
  </si>
  <si>
    <t>2015 : 4,507 &lt;br /&gt; 2016 : 4,635 &lt;br /&gt; 2017 : 4,709 &lt;br /&gt; 2018 : 4,571 &lt;br /&gt; 2019 : 4,374</t>
  </si>
  <si>
    <t>2015 : 6,13 &lt;br /&gt; 2016 : 6,068 &lt;br /&gt; 2017 : 6,003 &lt;br /&gt; 2018 : 6,167 &lt;br /&gt; 2019 : 6,253</t>
  </si>
  <si>
    <t>2015 : 5,123 &lt;br /&gt; 2016 : 5,177 &lt;br /&gt; 2017 : 5,395 &lt;br /&gt; 2018 : 5,398 &lt;br /&gt; 2019 : 5,603</t>
  </si>
  <si>
    <t>2015 : 6,269 &lt;br /&gt; 2016 : 6,269</t>
  </si>
  <si>
    <t>2015 : 5,995 &lt;br /&gt; 2016 : 6,078 &lt;br /&gt; 2017 : 6,098 &lt;br /&gt; 2018 : 6,173 &lt;br /&gt; 2019 : 6,198</t>
  </si>
  <si>
    <t>2015 : 5,848 &lt;br /&gt; 2016 : 5,768 &lt;br /&gt; 2017 : 5,758 &lt;br /&gt; 2018 : 5,948 &lt;br /&gt; 2019 : 6,118</t>
  </si>
  <si>
    <t>2015 : 7,364 &lt;br /&gt; 2016 : 7,291 &lt;br /&gt; 2017 : 7,284 &lt;br /&gt; 2018 : 7,314 &lt;br /&gt; 2019 : 7,343</t>
  </si>
  <si>
    <t>2015 : 4,867 &lt;br /&gt; 2019 : 4,212</t>
  </si>
  <si>
    <t>2015 : 3,006 &lt;br /&gt; 2016 : 3,069 &lt;br /&gt; 2017 : 3,462 &lt;br /&gt; 2018 : 3,462 &lt;br /&gt; 2019 : 3,462</t>
  </si>
  <si>
    <t>2015 : 3,667 &lt;br /&gt; 2016 : 3,763 &lt;br /&gt; 2017 : 3,936 &lt;br /&gt; 2018 : 4,301 &lt;br /&gt; 2019 : 4,35</t>
  </si>
  <si>
    <t>2015 : 2,839 &lt;br /&gt; 2016 : 3,303 &lt;br /&gt; 2017 : 3,495 &lt;br /&gt; 2018 : 3,999 &lt;br /&gt; 2019 : 4,085</t>
  </si>
  <si>
    <t>2015 : 6,455 &lt;br /&gt; 2016 : 6,474 &lt;br /&gt; 2017 : 6,424 &lt;br /&gt; 2018 : 6,072 &lt;br /&gt; 2019 : 6,008</t>
  </si>
  <si>
    <t>2015 : 4,786 &lt;br /&gt; 2016 : 4,996 &lt;br /&gt; 2017 : 5,041 &lt;br /&gt; 2018 : 5,199 &lt;br /&gt; 2019 : 5,467</t>
  </si>
  <si>
    <t>2015 : 5,548 &lt;br /&gt; 2016 : 5,658 &lt;br /&gt; 2017 : 5,822 &lt;br /&gt; 2018 : 5,636 &lt;br /&gt; 2019 : 5,247</t>
  </si>
  <si>
    <t>2015 : 4,739 &lt;br /&gt; 2016 : 5,045 &lt;br /&gt; 2017 : 4,805 &lt;br /&gt; 2018 : 4,592 &lt;br /&gt; 2019 : 4,461</t>
  </si>
  <si>
    <t>2015 : 5,332 &lt;br /&gt; 2016 : 5,389 &lt;br /&gt; 2017 : 5,5 &lt;br /&gt; 2018 : 5,483 &lt;br /&gt; 2019 : 5,373</t>
  </si>
  <si>
    <t>2015 : 6,298 &lt;br /&gt; 2016 : 6,379 &lt;br /&gt; 2018 : 6,441 &lt;br /&gt; 2019 : 6,446</t>
  </si>
  <si>
    <t>2015 : 3,781 &lt;br /&gt; 2016 : 3,666 &lt;br /&gt; 2017 : 3,349 &lt;br /&gt; 2018 : 3,303 &lt;br /&gt; 2019 : 3,231</t>
  </si>
  <si>
    <t>2015 : 3,931 &lt;br /&gt; 2016 : 3,739 &lt;br /&gt; 2017 : 4,081 &lt;br /&gt; 2018 : 4,161 &lt;br /&gt; 2019 : 4,189</t>
  </si>
  <si>
    <t>2015 : 4,681 &lt;br /&gt; 2016 : 4,324 &lt;br /&gt; 2017 : 4,096 &lt;br /&gt; 2018 : 4,103 &lt;br /&gt; 2019 : 4,332</t>
  </si>
  <si>
    <t>2015 : 6,485 &lt;br /&gt; 2016 : 6,545 &lt;br /&gt; 2017 : 6,454 &lt;br /&gt; 2018 : 6,379 &lt;br /&gt; 2019 : 6,293</t>
  </si>
  <si>
    <t>2015 : 7,119 &lt;br /&gt; 2016 : 7,104 &lt;br /&gt; 2017 : 6,993 &lt;br /&gt; 2018 : 6,886 &lt;br /&gt; 2019 : 6,892</t>
  </si>
  <si>
    <t>2015 : 6,003 &lt;br /&gt; 2016 : 5,987 &lt;br /&gt; 2017 : 5,971 &lt;br /&gt; 2018 : 6,096 &lt;br /&gt; 2019 : 6,174</t>
  </si>
  <si>
    <t>2015 : 6,81 &lt;br /&gt; 2016 : 6,084 &lt;br /&gt; 2017 : 5,25 &lt;br /&gt; 2018 : 4,806 &lt;br /&gt; 2019 : 4,707</t>
  </si>
  <si>
    <t>2015 : 5,36 &lt;br /&gt; 2016 : 5,061 &lt;br /&gt; 2017 : 5,074 &lt;br /&gt; 2018 : 5,103 &lt;br /&gt; 2019 : 5,175</t>
  </si>
  <si>
    <t>2015 : 4,077 &lt;br /&gt; 2016 : 3,724 &lt;br /&gt; 2017 : 3,593 &lt;br /&gt; 2018 : 3,355 &lt;br /&gt; 2019 : 3,38</t>
  </si>
  <si>
    <t>2015 : 4,642 &lt;br /&gt; 2016 : 4,459 &lt;br /&gt; 2017 : 4,829 &lt;br /&gt; 2018 : 4,724 &lt;br /&gt; 2019 : 4,722</t>
  </si>
  <si>
    <t>2015 : 5,129 &lt;br /&gt; 2016 : 4,795 &lt;br /&gt; 2017 : 4,514 &lt;br /&gt; 2018 : 4,377 &lt;br /&gt; 2019 : 4,107</t>
  </si>
  <si>
    <t>2015 : 4,61 &lt;br /&gt; 2016 : 4,193 &lt;br /&gt; 2017 : 3,875 &lt;br /&gt; 2018 : 3,692 &lt;br /&gt; 2019 : 3,663</t>
  </si>
  <si>
    <t>2016 : 5,44 &lt;br /&gt; 2017 : 5,151 &lt;br /&gt; 2018 : 4,982 &lt;br /&gt; 2019 : 4,668</t>
  </si>
  <si>
    <t>2015 : 6,575 &lt;br /&gt; 2016 : 6,478 &lt;br /&gt; 2017 : 6,442 &lt;br /&gt; 2018 : 6,489 &lt;br /&gt; 2019 : 6,592</t>
  </si>
  <si>
    <t>2015 : 6,329 &lt;br /&gt; 2016 : 6,361 &lt;br /&gt; 2017 : 6,403 &lt;br /&gt; 2018 : 6,31 &lt;br /&gt; 2019 : 6,354</t>
  </si>
  <si>
    <t>2015 : 3,956 &lt;br /&gt; 2016 : 3,956 &lt;br /&gt; 2019 : 3,973</t>
  </si>
  <si>
    <t>2015 : 5,474 &lt;br /&gt; 2016 : 5,458 &lt;br /&gt; 2018 : 5,43 &lt;br /&gt; 2019 : 5,43</t>
  </si>
  <si>
    <t>2015 : 6,302 &lt;br /&gt; 2016 : 6,488 &lt;br /&gt; 2017 : 6,527 &lt;br /&gt; 2018 : 6,627 &lt;br /&gt; 2019 : 6,726</t>
  </si>
  <si>
    <t>2015 : 5,477 &lt;br /&gt; 2016 : 5,648 &lt;br /&gt; 2017 : 5,629 &lt;br /&gt; 2018 : 5,891 &lt;br /&gt; 2019 : 5,888</t>
  </si>
  <si>
    <t>2016 : 7,039</t>
  </si>
  <si>
    <t>2015 : 6,798 &lt;br /&gt; 2016 : 6,739 &lt;br /&gt; 2017 : 6,572 &lt;br /&gt; 2018 : 6,343 &lt;br /&gt; 2019 : 6,262</t>
  </si>
  <si>
    <t xml:space="preserve">2015 : 6,168 &lt;br /&gt; 2016 : 6,168 &lt;br /&gt; 2017 : 6,168 &lt;br /&gt; </t>
  </si>
  <si>
    <t>2015 : 5,689 &lt;br /&gt; 2016 : 5,546 &lt;br /&gt; 2017 : 5,621 &lt;br /&gt; 2018 : 5,762 &lt;br /&gt; 2019 : 6,046</t>
  </si>
  <si>
    <t xml:space="preserve"> </t>
  </si>
  <si>
    <t>Aucune donnée disponible</t>
  </si>
  <si>
    <t>#008A17</t>
  </si>
  <si>
    <t>#f02e18</t>
  </si>
  <si>
    <t>#ff8000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</si>
</sst>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5E645"/>
        <bgColor indexed="64"/>
      </patternFill>
    </fill>
    <fill>
      <patternFill patternType="solid">
        <fgColor rgb="FF88A4BC"/>
        <bgColor indexed="64"/>
      </patternFill>
    </fill>
    <fill>
      <patternFill patternType="solid">
        <fgColor rgb="FF3B729F"/>
        <bgColor indexed="64"/>
      </patternFill>
    </fill>
    <fill>
      <patternFill patternType="solid">
        <fgColor rgb="FFB1F754"/>
        <bgColor indexed="64"/>
      </patternFill>
    </fill>
    <fill>
      <patternFill patternType="solid">
        <fgColor rgb="FF008A17"/>
        <bgColor indexed="64"/>
      </patternFill>
    </fill>
    <fill>
      <patternFill patternType="solid">
        <fgColor rgb="FFCF0000"/>
        <bgColor indexed="64"/>
      </patternFill>
    </fill>
    <fill>
      <patternFill patternType="solid">
        <fgColor rgb="FFF02E18"/>
        <bgColor indexed="64"/>
      </patternFill>
    </fill>
    <fill>
      <patternFill patternType="solid">
        <fgColor rgb="FFFF8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ck">
        <color rgb="FFFF0000"/>
      </left>
      <right/>
      <top/>
      <bottom/>
      <diagonal style="thick">
        <color rgb="FFFF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/>
      <right/>
      <top/>
      <bottom/>
      <diagonal style="thick">
        <color rgb="FFFF0000"/>
      </diagonal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0" fillId="3" borderId="3" xfId="0" applyFill="1" applyBorder="1"/>
    <xf numFmtId="0" fontId="0" fillId="4" borderId="0" xfId="0" applyFill="1"/>
    <xf numFmtId="0" fontId="0" fillId="5" borderId="0" xfId="0" applyFill="1"/>
    <xf numFmtId="164" fontId="0" fillId="6" borderId="0" xfId="0" applyNumberFormat="1" applyFill="1"/>
    <xf numFmtId="0" fontId="0" fillId="7" borderId="0" xfId="0" applyFill="1"/>
    <xf numFmtId="0" fontId="0" fillId="8" borderId="0" xfId="0" applyFill="1"/>
    <xf numFmtId="164" fontId="0" fillId="9" borderId="0" xfId="0" applyNumberFormat="1" applyFill="1"/>
    <xf numFmtId="0" fontId="0" fillId="3" borderId="5" xfId="0" applyFill="1" applyBorder="1"/>
    <xf numFmtId="0" fontId="2" fillId="3" borderId="5" xfId="0" applyFont="1" applyFill="1" applyBorder="1"/>
    <xf numFmtId="164" fontId="2" fillId="3" borderId="5" xfId="0" applyNumberFormat="1" applyFont="1" applyFill="1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1" fillId="0" borderId="6" xfId="1" applyBorder="1"/>
    <xf numFmtId="164" fontId="0" fillId="10" borderId="0" xfId="0" applyNumberFormat="1" applyFill="1"/>
    <xf numFmtId="164" fontId="0" fillId="11" borderId="0" xfId="0" applyNumberForma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8000"/>
      <color rgb="FF25E645"/>
      <color rgb="FFB1F754"/>
      <color rgb="FFCF0000"/>
      <color rgb="FFF02E18"/>
      <color rgb="FFF77428"/>
      <color rgb="FF008A17"/>
      <color rgb="FFF73F2A"/>
      <color rgb="FFE03522"/>
      <color rgb="FFF045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"/>
      <sheetName val="Contient"/>
      <sheetName val="Region"/>
      <sheetName val="Année"/>
      <sheetName val="Score"/>
      <sheetName val="Avoir"/>
    </sheetNames>
    <sheetDataSet>
      <sheetData sheetId="0">
        <row r="2">
          <cell r="G2" t="str">
            <v>Afghanistan</v>
          </cell>
          <cell r="H2">
            <v>1</v>
          </cell>
        </row>
        <row r="3">
          <cell r="G3" t="str">
            <v>Albania</v>
          </cell>
          <cell r="H3">
            <v>2</v>
          </cell>
        </row>
        <row r="4">
          <cell r="G4" t="str">
            <v>Algeria</v>
          </cell>
          <cell r="H4">
            <v>3</v>
          </cell>
        </row>
        <row r="5">
          <cell r="G5" t="str">
            <v>Angola</v>
          </cell>
          <cell r="H5">
            <v>4</v>
          </cell>
        </row>
        <row r="6">
          <cell r="G6" t="str">
            <v>Argentina</v>
          </cell>
          <cell r="H6">
            <v>5</v>
          </cell>
        </row>
        <row r="7">
          <cell r="G7" t="str">
            <v>Armenia</v>
          </cell>
          <cell r="H7">
            <v>6</v>
          </cell>
        </row>
        <row r="8">
          <cell r="G8" t="str">
            <v>Australia</v>
          </cell>
          <cell r="H8">
            <v>7</v>
          </cell>
        </row>
        <row r="9">
          <cell r="G9" t="str">
            <v>Austria</v>
          </cell>
          <cell r="H9">
            <v>8</v>
          </cell>
        </row>
        <row r="10">
          <cell r="G10" t="str">
            <v>Azerbaijan</v>
          </cell>
          <cell r="H10">
            <v>9</v>
          </cell>
        </row>
        <row r="11">
          <cell r="G11" t="str">
            <v>Bahrain</v>
          </cell>
          <cell r="H11">
            <v>10</v>
          </cell>
        </row>
        <row r="12">
          <cell r="G12" t="str">
            <v>Bangladesh</v>
          </cell>
          <cell r="H12">
            <v>11</v>
          </cell>
        </row>
        <row r="13">
          <cell r="G13" t="str">
            <v>Belarus</v>
          </cell>
          <cell r="H13">
            <v>12</v>
          </cell>
        </row>
        <row r="14">
          <cell r="G14" t="str">
            <v>Belgium</v>
          </cell>
          <cell r="H14">
            <v>13</v>
          </cell>
        </row>
        <row r="15">
          <cell r="G15" t="str">
            <v>Belize</v>
          </cell>
          <cell r="H15">
            <v>14</v>
          </cell>
        </row>
        <row r="16">
          <cell r="G16" t="str">
            <v>Benin</v>
          </cell>
          <cell r="H16">
            <v>15</v>
          </cell>
        </row>
        <row r="17">
          <cell r="G17" t="str">
            <v>Bhutan</v>
          </cell>
          <cell r="H17">
            <v>16</v>
          </cell>
        </row>
        <row r="18">
          <cell r="G18" t="str">
            <v>Bolivia</v>
          </cell>
          <cell r="H18">
            <v>17</v>
          </cell>
        </row>
        <row r="19">
          <cell r="G19" t="str">
            <v>Bosnia and Herzegovina</v>
          </cell>
          <cell r="H19">
            <v>18</v>
          </cell>
        </row>
        <row r="20">
          <cell r="G20" t="str">
            <v>Botswana</v>
          </cell>
          <cell r="H20">
            <v>19</v>
          </cell>
        </row>
        <row r="21">
          <cell r="G21" t="str">
            <v>Brazil</v>
          </cell>
          <cell r="H21">
            <v>20</v>
          </cell>
        </row>
        <row r="22">
          <cell r="G22" t="str">
            <v>Bulgaria</v>
          </cell>
          <cell r="H22">
            <v>21</v>
          </cell>
        </row>
        <row r="23">
          <cell r="G23" t="str">
            <v>Burkina Faso</v>
          </cell>
          <cell r="H23">
            <v>22</v>
          </cell>
        </row>
        <row r="24">
          <cell r="G24" t="str">
            <v>Burundi</v>
          </cell>
          <cell r="H24">
            <v>23</v>
          </cell>
        </row>
        <row r="25">
          <cell r="G25" t="str">
            <v>Cambodia</v>
          </cell>
          <cell r="H25">
            <v>24</v>
          </cell>
        </row>
        <row r="26">
          <cell r="G26" t="str">
            <v>Cameroon</v>
          </cell>
          <cell r="H26">
            <v>25</v>
          </cell>
        </row>
        <row r="27">
          <cell r="G27" t="str">
            <v>Canada</v>
          </cell>
          <cell r="H27">
            <v>26</v>
          </cell>
        </row>
        <row r="28">
          <cell r="G28" t="str">
            <v>Central African Republic</v>
          </cell>
          <cell r="H28">
            <v>27</v>
          </cell>
        </row>
        <row r="29">
          <cell r="G29" t="str">
            <v>Chad</v>
          </cell>
          <cell r="H29">
            <v>28</v>
          </cell>
        </row>
        <row r="30">
          <cell r="G30" t="str">
            <v>Chile</v>
          </cell>
          <cell r="H30">
            <v>29</v>
          </cell>
        </row>
        <row r="31">
          <cell r="G31" t="str">
            <v>China</v>
          </cell>
          <cell r="H31">
            <v>30</v>
          </cell>
        </row>
        <row r="32">
          <cell r="G32" t="str">
            <v>Colombia</v>
          </cell>
          <cell r="H32">
            <v>31</v>
          </cell>
        </row>
        <row r="33">
          <cell r="G33" t="str">
            <v>Comoros</v>
          </cell>
          <cell r="H33">
            <v>32</v>
          </cell>
        </row>
        <row r="34">
          <cell r="G34" t="str">
            <v>Congo (Brazzaville)</v>
          </cell>
          <cell r="H34">
            <v>33</v>
          </cell>
        </row>
        <row r="35">
          <cell r="G35" t="str">
            <v>Congo (Kinshasa)</v>
          </cell>
          <cell r="H35">
            <v>34</v>
          </cell>
        </row>
        <row r="36">
          <cell r="G36" t="str">
            <v>Costa Rica</v>
          </cell>
          <cell r="H36">
            <v>35</v>
          </cell>
        </row>
        <row r="37">
          <cell r="G37" t="str">
            <v>Croatia</v>
          </cell>
          <cell r="H37">
            <v>36</v>
          </cell>
        </row>
        <row r="38">
          <cell r="G38" t="str">
            <v>Cyprus</v>
          </cell>
          <cell r="H38">
            <v>37</v>
          </cell>
        </row>
        <row r="39">
          <cell r="G39" t="str">
            <v>Czech Republic</v>
          </cell>
          <cell r="H39">
            <v>38</v>
          </cell>
        </row>
        <row r="40">
          <cell r="G40" t="str">
            <v>Denmark</v>
          </cell>
          <cell r="H40">
            <v>39</v>
          </cell>
        </row>
        <row r="41">
          <cell r="G41" t="str">
            <v>Djibouti</v>
          </cell>
          <cell r="H41">
            <v>40</v>
          </cell>
        </row>
        <row r="42">
          <cell r="G42" t="str">
            <v>Dominican Republic</v>
          </cell>
          <cell r="H42">
            <v>41</v>
          </cell>
        </row>
        <row r="43">
          <cell r="G43" t="str">
            <v>Ecuador</v>
          </cell>
          <cell r="H43">
            <v>42</v>
          </cell>
        </row>
        <row r="44">
          <cell r="G44" t="str">
            <v>Egypt</v>
          </cell>
          <cell r="H44">
            <v>43</v>
          </cell>
        </row>
        <row r="45">
          <cell r="G45" t="str">
            <v>El Salvador</v>
          </cell>
          <cell r="H45">
            <v>44</v>
          </cell>
        </row>
        <row r="46">
          <cell r="G46" t="str">
            <v>Estonia</v>
          </cell>
          <cell r="H46">
            <v>45</v>
          </cell>
        </row>
        <row r="47">
          <cell r="G47" t="str">
            <v>Ethiopia</v>
          </cell>
          <cell r="H47">
            <v>46</v>
          </cell>
        </row>
        <row r="48">
          <cell r="G48" t="str">
            <v>Finland</v>
          </cell>
          <cell r="H48">
            <v>47</v>
          </cell>
        </row>
        <row r="49">
          <cell r="G49" t="str">
            <v>France</v>
          </cell>
          <cell r="H49">
            <v>48</v>
          </cell>
        </row>
        <row r="50">
          <cell r="G50" t="str">
            <v>Gabon</v>
          </cell>
          <cell r="H50">
            <v>49</v>
          </cell>
        </row>
        <row r="51">
          <cell r="G51" t="str">
            <v>Gambia</v>
          </cell>
          <cell r="H51">
            <v>50</v>
          </cell>
        </row>
        <row r="52">
          <cell r="G52" t="str">
            <v>Georgia</v>
          </cell>
          <cell r="H52">
            <v>51</v>
          </cell>
        </row>
        <row r="53">
          <cell r="G53" t="str">
            <v>Germany</v>
          </cell>
          <cell r="H53">
            <v>52</v>
          </cell>
        </row>
        <row r="54">
          <cell r="G54" t="str">
            <v>Ghana</v>
          </cell>
          <cell r="H54">
            <v>53</v>
          </cell>
        </row>
        <row r="55">
          <cell r="G55" t="str">
            <v>Greece</v>
          </cell>
          <cell r="H55">
            <v>54</v>
          </cell>
        </row>
        <row r="56">
          <cell r="G56" t="str">
            <v>Guatemala</v>
          </cell>
          <cell r="H56">
            <v>55</v>
          </cell>
        </row>
        <row r="57">
          <cell r="G57" t="str">
            <v>Guinea</v>
          </cell>
          <cell r="H57">
            <v>56</v>
          </cell>
        </row>
        <row r="58">
          <cell r="G58" t="str">
            <v>Haiti</v>
          </cell>
          <cell r="H58">
            <v>57</v>
          </cell>
        </row>
        <row r="59">
          <cell r="G59" t="str">
            <v>Honduras</v>
          </cell>
          <cell r="H59">
            <v>58</v>
          </cell>
        </row>
        <row r="60">
          <cell r="G60" t="str">
            <v>Hong Kong</v>
          </cell>
          <cell r="H60">
            <v>59</v>
          </cell>
        </row>
        <row r="61">
          <cell r="G61" t="str">
            <v>Hungary</v>
          </cell>
          <cell r="H61">
            <v>60</v>
          </cell>
        </row>
        <row r="62">
          <cell r="G62" t="str">
            <v>Iceland</v>
          </cell>
          <cell r="H62">
            <v>61</v>
          </cell>
        </row>
        <row r="63">
          <cell r="G63" t="str">
            <v>India</v>
          </cell>
          <cell r="H63">
            <v>62</v>
          </cell>
        </row>
        <row r="64">
          <cell r="G64" t="str">
            <v>Indonesia</v>
          </cell>
          <cell r="H64">
            <v>63</v>
          </cell>
        </row>
        <row r="65">
          <cell r="G65" t="str">
            <v>Iran</v>
          </cell>
          <cell r="H65">
            <v>64</v>
          </cell>
        </row>
        <row r="66">
          <cell r="G66" t="str">
            <v>Iraq</v>
          </cell>
          <cell r="H66">
            <v>65</v>
          </cell>
        </row>
        <row r="67">
          <cell r="G67" t="str">
            <v>Ireland</v>
          </cell>
          <cell r="H67">
            <v>66</v>
          </cell>
        </row>
        <row r="68">
          <cell r="G68" t="str">
            <v>Israel</v>
          </cell>
          <cell r="H68">
            <v>67</v>
          </cell>
        </row>
        <row r="69">
          <cell r="G69" t="str">
            <v>Italy</v>
          </cell>
          <cell r="H69">
            <v>68</v>
          </cell>
        </row>
        <row r="70">
          <cell r="G70" t="str">
            <v>Ivory Coast</v>
          </cell>
          <cell r="H70">
            <v>69</v>
          </cell>
        </row>
        <row r="71">
          <cell r="G71" t="str">
            <v>Jamaica</v>
          </cell>
          <cell r="H71">
            <v>70</v>
          </cell>
        </row>
        <row r="72">
          <cell r="G72" t="str">
            <v>Japan</v>
          </cell>
          <cell r="H72">
            <v>71</v>
          </cell>
        </row>
        <row r="73">
          <cell r="G73" t="str">
            <v>Jordan</v>
          </cell>
          <cell r="H73">
            <v>72</v>
          </cell>
        </row>
        <row r="74">
          <cell r="G74" t="str">
            <v>Kazakhstan</v>
          </cell>
          <cell r="H74">
            <v>73</v>
          </cell>
        </row>
        <row r="75">
          <cell r="G75" t="str">
            <v>Kenya</v>
          </cell>
          <cell r="H75">
            <v>74</v>
          </cell>
        </row>
        <row r="76">
          <cell r="G76" t="str">
            <v>Kosovo</v>
          </cell>
          <cell r="H76">
            <v>75</v>
          </cell>
        </row>
        <row r="77">
          <cell r="G77" t="str">
            <v>Kuwait</v>
          </cell>
          <cell r="H77">
            <v>76</v>
          </cell>
        </row>
        <row r="78">
          <cell r="G78" t="str">
            <v>Kyrgyzstan</v>
          </cell>
          <cell r="H78">
            <v>77</v>
          </cell>
        </row>
        <row r="79">
          <cell r="G79" t="str">
            <v>Laos</v>
          </cell>
          <cell r="H79">
            <v>78</v>
          </cell>
        </row>
        <row r="80">
          <cell r="G80" t="str">
            <v>Latvia</v>
          </cell>
          <cell r="H80">
            <v>79</v>
          </cell>
        </row>
        <row r="81">
          <cell r="G81" t="str">
            <v>Lebanon</v>
          </cell>
          <cell r="H81">
            <v>80</v>
          </cell>
        </row>
        <row r="82">
          <cell r="G82" t="str">
            <v>Lesotho</v>
          </cell>
          <cell r="H82">
            <v>81</v>
          </cell>
        </row>
        <row r="83">
          <cell r="G83" t="str">
            <v>Liberia</v>
          </cell>
          <cell r="H83">
            <v>82</v>
          </cell>
        </row>
        <row r="84">
          <cell r="G84" t="str">
            <v>Libya</v>
          </cell>
          <cell r="H84">
            <v>83</v>
          </cell>
        </row>
        <row r="85">
          <cell r="G85" t="str">
            <v>Lithuania</v>
          </cell>
          <cell r="H85">
            <v>84</v>
          </cell>
        </row>
        <row r="86">
          <cell r="G86" t="str">
            <v>Luxembourg</v>
          </cell>
          <cell r="H86">
            <v>85</v>
          </cell>
        </row>
        <row r="87">
          <cell r="G87" t="str">
            <v>Macedonia</v>
          </cell>
          <cell r="H87">
            <v>86</v>
          </cell>
        </row>
        <row r="88">
          <cell r="G88" t="str">
            <v>Madagascar</v>
          </cell>
          <cell r="H88">
            <v>87</v>
          </cell>
        </row>
        <row r="89">
          <cell r="G89" t="str">
            <v>Malawi</v>
          </cell>
          <cell r="H89">
            <v>88</v>
          </cell>
        </row>
        <row r="90">
          <cell r="G90" t="str">
            <v>Malaysia</v>
          </cell>
          <cell r="H90">
            <v>89</v>
          </cell>
        </row>
        <row r="91">
          <cell r="G91" t="str">
            <v>Mali</v>
          </cell>
          <cell r="H91">
            <v>90</v>
          </cell>
        </row>
        <row r="92">
          <cell r="G92" t="str">
            <v>Malta</v>
          </cell>
          <cell r="H92">
            <v>91</v>
          </cell>
        </row>
        <row r="93">
          <cell r="G93" t="str">
            <v>Mauritania</v>
          </cell>
          <cell r="H93">
            <v>92</v>
          </cell>
        </row>
        <row r="94">
          <cell r="G94" t="str">
            <v>Mauritius</v>
          </cell>
          <cell r="H94">
            <v>93</v>
          </cell>
        </row>
        <row r="95">
          <cell r="G95" t="str">
            <v>Mexico</v>
          </cell>
          <cell r="H95">
            <v>94</v>
          </cell>
        </row>
        <row r="96">
          <cell r="G96" t="str">
            <v>Moldova</v>
          </cell>
          <cell r="H96">
            <v>95</v>
          </cell>
        </row>
        <row r="97">
          <cell r="G97" t="str">
            <v>Mongolia</v>
          </cell>
          <cell r="H97">
            <v>96</v>
          </cell>
        </row>
        <row r="98">
          <cell r="G98" t="str">
            <v>Montenegro</v>
          </cell>
          <cell r="H98">
            <v>97</v>
          </cell>
        </row>
        <row r="99">
          <cell r="G99" t="str">
            <v>Morocco</v>
          </cell>
          <cell r="H99">
            <v>98</v>
          </cell>
        </row>
        <row r="100">
          <cell r="G100" t="str">
            <v>Mozambique</v>
          </cell>
          <cell r="H100">
            <v>99</v>
          </cell>
        </row>
        <row r="101">
          <cell r="G101" t="str">
            <v>Myanmar</v>
          </cell>
          <cell r="H101">
            <v>100</v>
          </cell>
        </row>
        <row r="102">
          <cell r="G102" t="str">
            <v>Namibia</v>
          </cell>
          <cell r="H102">
            <v>101</v>
          </cell>
        </row>
        <row r="103">
          <cell r="G103" t="str">
            <v>Nepal</v>
          </cell>
          <cell r="H103">
            <v>102</v>
          </cell>
        </row>
        <row r="104">
          <cell r="G104" t="str">
            <v>Netherlands</v>
          </cell>
          <cell r="H104">
            <v>103</v>
          </cell>
        </row>
        <row r="105">
          <cell r="G105" t="str">
            <v>New Zealand</v>
          </cell>
          <cell r="H105">
            <v>104</v>
          </cell>
        </row>
        <row r="106">
          <cell r="G106" t="str">
            <v>Nicaragua</v>
          </cell>
          <cell r="H106">
            <v>105</v>
          </cell>
        </row>
        <row r="107">
          <cell r="G107" t="str">
            <v>Niger</v>
          </cell>
          <cell r="H107">
            <v>106</v>
          </cell>
        </row>
        <row r="108">
          <cell r="G108" t="str">
            <v>Nigeria</v>
          </cell>
          <cell r="H108">
            <v>107</v>
          </cell>
        </row>
        <row r="109">
          <cell r="G109" t="str">
            <v>North Cyprus</v>
          </cell>
          <cell r="H109">
            <v>108</v>
          </cell>
        </row>
        <row r="110">
          <cell r="G110" t="str">
            <v>North Macedonia</v>
          </cell>
          <cell r="H110">
            <v>109</v>
          </cell>
        </row>
        <row r="111">
          <cell r="G111" t="str">
            <v>Northern Cyprus</v>
          </cell>
          <cell r="H111">
            <v>110</v>
          </cell>
        </row>
        <row r="112">
          <cell r="G112" t="str">
            <v>Norway</v>
          </cell>
          <cell r="H112">
            <v>111</v>
          </cell>
        </row>
        <row r="113">
          <cell r="G113" t="str">
            <v>Oman</v>
          </cell>
          <cell r="H113">
            <v>112</v>
          </cell>
        </row>
        <row r="114">
          <cell r="G114" t="str">
            <v>Pakistan</v>
          </cell>
          <cell r="H114">
            <v>113</v>
          </cell>
        </row>
        <row r="115">
          <cell r="G115" t="str">
            <v>Palestinian Territories</v>
          </cell>
          <cell r="H115">
            <v>114</v>
          </cell>
        </row>
        <row r="116">
          <cell r="G116" t="str">
            <v>Panama</v>
          </cell>
          <cell r="H116">
            <v>115</v>
          </cell>
        </row>
        <row r="117">
          <cell r="G117" t="str">
            <v>Paraguay</v>
          </cell>
          <cell r="H117">
            <v>116</v>
          </cell>
        </row>
        <row r="118">
          <cell r="G118" t="str">
            <v>Peru</v>
          </cell>
          <cell r="H118">
            <v>117</v>
          </cell>
        </row>
        <row r="119">
          <cell r="G119" t="str">
            <v>Philippines</v>
          </cell>
          <cell r="H119">
            <v>118</v>
          </cell>
        </row>
        <row r="120">
          <cell r="G120" t="str">
            <v>Poland</v>
          </cell>
          <cell r="H120">
            <v>119</v>
          </cell>
        </row>
        <row r="121">
          <cell r="G121" t="str">
            <v>Portugal</v>
          </cell>
          <cell r="H121">
            <v>120</v>
          </cell>
        </row>
        <row r="122">
          <cell r="G122" t="str">
            <v>Puerto Rico</v>
          </cell>
          <cell r="H122">
            <v>121</v>
          </cell>
        </row>
        <row r="123">
          <cell r="G123" t="str">
            <v>Qatar</v>
          </cell>
          <cell r="H123">
            <v>122</v>
          </cell>
        </row>
        <row r="124">
          <cell r="G124" t="str">
            <v>Romania</v>
          </cell>
          <cell r="H124">
            <v>123</v>
          </cell>
        </row>
        <row r="125">
          <cell r="G125" t="str">
            <v>Russia</v>
          </cell>
          <cell r="H125">
            <v>124</v>
          </cell>
        </row>
        <row r="126">
          <cell r="G126" t="str">
            <v>Rwanda</v>
          </cell>
          <cell r="H126">
            <v>125</v>
          </cell>
        </row>
        <row r="127">
          <cell r="G127" t="str">
            <v>Saudi Arabia</v>
          </cell>
          <cell r="H127">
            <v>126</v>
          </cell>
        </row>
        <row r="128">
          <cell r="G128" t="str">
            <v>Senegal</v>
          </cell>
          <cell r="H128">
            <v>127</v>
          </cell>
        </row>
        <row r="129">
          <cell r="G129" t="str">
            <v>Serbia</v>
          </cell>
          <cell r="H129">
            <v>128</v>
          </cell>
        </row>
        <row r="130">
          <cell r="G130" t="str">
            <v>Sierra Leone</v>
          </cell>
          <cell r="H130">
            <v>129</v>
          </cell>
        </row>
        <row r="131">
          <cell r="G131" t="str">
            <v>Singapore</v>
          </cell>
          <cell r="H131">
            <v>130</v>
          </cell>
        </row>
        <row r="132">
          <cell r="G132" t="str">
            <v>Slovakia</v>
          </cell>
          <cell r="H132">
            <v>131</v>
          </cell>
        </row>
        <row r="133">
          <cell r="G133" t="str">
            <v>Slovenia</v>
          </cell>
          <cell r="H133">
            <v>132</v>
          </cell>
        </row>
        <row r="134">
          <cell r="G134" t="str">
            <v>Somalia</v>
          </cell>
          <cell r="H134">
            <v>133</v>
          </cell>
        </row>
        <row r="135">
          <cell r="G135" t="str">
            <v>Somaliland Region</v>
          </cell>
          <cell r="H135">
            <v>134</v>
          </cell>
        </row>
        <row r="136">
          <cell r="G136" t="str">
            <v>South Africa</v>
          </cell>
          <cell r="H136">
            <v>135</v>
          </cell>
        </row>
        <row r="137">
          <cell r="G137" t="str">
            <v>South Korea</v>
          </cell>
          <cell r="H137">
            <v>136</v>
          </cell>
        </row>
        <row r="138">
          <cell r="G138" t="str">
            <v>South Sudan</v>
          </cell>
          <cell r="H138">
            <v>137</v>
          </cell>
        </row>
        <row r="139">
          <cell r="G139" t="str">
            <v>Spain</v>
          </cell>
          <cell r="H139">
            <v>138</v>
          </cell>
        </row>
        <row r="140">
          <cell r="G140" t="str">
            <v>Sri Lanka</v>
          </cell>
          <cell r="H140">
            <v>139</v>
          </cell>
        </row>
        <row r="141">
          <cell r="G141" t="str">
            <v>Sudan</v>
          </cell>
          <cell r="H141">
            <v>140</v>
          </cell>
        </row>
        <row r="142">
          <cell r="G142" t="str">
            <v>Suriname</v>
          </cell>
          <cell r="H142">
            <v>141</v>
          </cell>
        </row>
        <row r="143">
          <cell r="G143" t="str">
            <v>Swaziland</v>
          </cell>
          <cell r="H143">
            <v>142</v>
          </cell>
        </row>
        <row r="144">
          <cell r="G144" t="str">
            <v>Sweden</v>
          </cell>
          <cell r="H144">
            <v>143</v>
          </cell>
        </row>
        <row r="145">
          <cell r="G145" t="str">
            <v>Switzerland</v>
          </cell>
          <cell r="H145">
            <v>144</v>
          </cell>
        </row>
        <row r="146">
          <cell r="G146" t="str">
            <v>Syria</v>
          </cell>
          <cell r="H146">
            <v>145</v>
          </cell>
        </row>
        <row r="147">
          <cell r="G147" t="str">
            <v>Taiwan</v>
          </cell>
          <cell r="H147">
            <v>146</v>
          </cell>
        </row>
        <row r="148">
          <cell r="G148" t="str">
            <v>Taiwan Province of China</v>
          </cell>
          <cell r="H148">
            <v>147</v>
          </cell>
        </row>
        <row r="149">
          <cell r="G149" t="str">
            <v>Tajikistan</v>
          </cell>
          <cell r="H149">
            <v>148</v>
          </cell>
        </row>
        <row r="150">
          <cell r="G150" t="str">
            <v>Tanzania</v>
          </cell>
          <cell r="H150">
            <v>149</v>
          </cell>
        </row>
        <row r="151">
          <cell r="G151" t="str">
            <v>Thailand</v>
          </cell>
          <cell r="H151">
            <v>150</v>
          </cell>
        </row>
        <row r="152">
          <cell r="G152" t="str">
            <v>Togo</v>
          </cell>
          <cell r="H152">
            <v>151</v>
          </cell>
        </row>
        <row r="153">
          <cell r="G153" t="str">
            <v>Trinidad &amp; Tobago</v>
          </cell>
          <cell r="H153">
            <v>152</v>
          </cell>
        </row>
        <row r="154">
          <cell r="G154" t="str">
            <v>Trinidad and Tobago</v>
          </cell>
          <cell r="H154">
            <v>153</v>
          </cell>
        </row>
        <row r="155">
          <cell r="G155" t="str">
            <v>Tunisia</v>
          </cell>
          <cell r="H155">
            <v>154</v>
          </cell>
        </row>
        <row r="156">
          <cell r="G156" t="str">
            <v>Turkey</v>
          </cell>
          <cell r="H156">
            <v>155</v>
          </cell>
        </row>
        <row r="157">
          <cell r="G157" t="str">
            <v>Turkmenistan</v>
          </cell>
          <cell r="H157">
            <v>156</v>
          </cell>
        </row>
        <row r="158">
          <cell r="G158" t="str">
            <v>Uganda</v>
          </cell>
          <cell r="H158">
            <v>157</v>
          </cell>
        </row>
        <row r="159">
          <cell r="G159" t="str">
            <v>Ukraine</v>
          </cell>
          <cell r="H159">
            <v>158</v>
          </cell>
        </row>
        <row r="160">
          <cell r="G160" t="str">
            <v>United Arab Emirates</v>
          </cell>
          <cell r="H160">
            <v>159</v>
          </cell>
        </row>
        <row r="161">
          <cell r="G161" t="str">
            <v>United Kingdom</v>
          </cell>
          <cell r="H161">
            <v>160</v>
          </cell>
        </row>
        <row r="162">
          <cell r="G162" t="str">
            <v>United States</v>
          </cell>
          <cell r="H162">
            <v>161</v>
          </cell>
        </row>
        <row r="163">
          <cell r="G163" t="str">
            <v>Uruguay</v>
          </cell>
          <cell r="H163">
            <v>162</v>
          </cell>
        </row>
        <row r="164">
          <cell r="G164" t="str">
            <v>Uzbekistan</v>
          </cell>
          <cell r="H164">
            <v>163</v>
          </cell>
        </row>
        <row r="165">
          <cell r="G165" t="str">
            <v>Venezuela</v>
          </cell>
          <cell r="H165">
            <v>164</v>
          </cell>
        </row>
        <row r="166">
          <cell r="G166" t="str">
            <v>Vietnam</v>
          </cell>
          <cell r="H166">
            <v>165</v>
          </cell>
        </row>
        <row r="167">
          <cell r="G167" t="str">
            <v>Yemen</v>
          </cell>
          <cell r="H167">
            <v>166</v>
          </cell>
        </row>
        <row r="168">
          <cell r="G168" t="str">
            <v>Zambia</v>
          </cell>
          <cell r="H168">
            <v>167</v>
          </cell>
        </row>
        <row r="169">
          <cell r="G169" t="str">
            <v>Zimbabwe</v>
          </cell>
          <cell r="H169">
            <v>168</v>
          </cell>
        </row>
        <row r="170">
          <cell r="G170" t="str">
            <v>Hong Kong S.A.R.</v>
          </cell>
          <cell r="H170">
            <v>169</v>
          </cell>
        </row>
      </sheetData>
      <sheetData sheetId="1"/>
      <sheetData sheetId="2"/>
      <sheetData sheetId="3"/>
      <sheetData sheetId="4"/>
      <sheetData sheetId="5">
        <row r="783">
          <cell r="H783">
            <v>144</v>
          </cell>
          <cell r="I783">
            <v>7.5869999999999997</v>
          </cell>
        </row>
        <row r="784">
          <cell r="H784">
            <v>61</v>
          </cell>
          <cell r="I784">
            <v>7.5609999999999999</v>
          </cell>
        </row>
        <row r="785">
          <cell r="H785">
            <v>39</v>
          </cell>
          <cell r="I785">
            <v>7.5270000000000001</v>
          </cell>
        </row>
        <row r="786">
          <cell r="H786">
            <v>111</v>
          </cell>
          <cell r="I786">
            <v>7.5220000000000002</v>
          </cell>
        </row>
        <row r="787">
          <cell r="H787">
            <v>26</v>
          </cell>
          <cell r="I787">
            <v>7.4269999999999996</v>
          </cell>
        </row>
        <row r="788">
          <cell r="H788">
            <v>47</v>
          </cell>
          <cell r="I788">
            <v>7.4059999999999997</v>
          </cell>
        </row>
        <row r="789">
          <cell r="H789">
            <v>103</v>
          </cell>
          <cell r="I789">
            <v>7.3780000000000001</v>
          </cell>
        </row>
        <row r="790">
          <cell r="H790">
            <v>143</v>
          </cell>
          <cell r="I790">
            <v>7.3639999999999999</v>
          </cell>
        </row>
        <row r="791">
          <cell r="H791">
            <v>104</v>
          </cell>
          <cell r="I791">
            <v>7.2859999999999996</v>
          </cell>
        </row>
        <row r="792">
          <cell r="H792">
            <v>7</v>
          </cell>
          <cell r="I792">
            <v>7.2839999999999998</v>
          </cell>
        </row>
        <row r="793">
          <cell r="H793">
            <v>67</v>
          </cell>
          <cell r="I793">
            <v>7.2779999999999996</v>
          </cell>
        </row>
        <row r="794">
          <cell r="H794">
            <v>35</v>
          </cell>
          <cell r="I794">
            <v>7.226</v>
          </cell>
        </row>
        <row r="795">
          <cell r="H795">
            <v>8</v>
          </cell>
          <cell r="I795">
            <v>7.2</v>
          </cell>
        </row>
        <row r="796">
          <cell r="H796">
            <v>94</v>
          </cell>
          <cell r="I796">
            <v>7.1870000000000003</v>
          </cell>
        </row>
        <row r="797">
          <cell r="H797">
            <v>161</v>
          </cell>
          <cell r="I797">
            <v>7.1189999999999998</v>
          </cell>
        </row>
        <row r="798">
          <cell r="H798">
            <v>20</v>
          </cell>
          <cell r="I798">
            <v>6.9829999999999997</v>
          </cell>
        </row>
        <row r="799">
          <cell r="H799">
            <v>85</v>
          </cell>
          <cell r="I799">
            <v>6.9459999999999997</v>
          </cell>
        </row>
        <row r="800">
          <cell r="H800">
            <v>66</v>
          </cell>
          <cell r="I800">
            <v>6.94</v>
          </cell>
        </row>
        <row r="801">
          <cell r="H801">
            <v>13</v>
          </cell>
          <cell r="I801">
            <v>6.9370000000000003</v>
          </cell>
        </row>
        <row r="802">
          <cell r="H802">
            <v>159</v>
          </cell>
          <cell r="I802">
            <v>6.9009999999999998</v>
          </cell>
        </row>
        <row r="803">
          <cell r="H803">
            <v>160</v>
          </cell>
          <cell r="I803">
            <v>6.867</v>
          </cell>
        </row>
        <row r="804">
          <cell r="H804">
            <v>112</v>
          </cell>
          <cell r="I804">
            <v>6.8529999999999998</v>
          </cell>
        </row>
        <row r="805">
          <cell r="H805">
            <v>164</v>
          </cell>
          <cell r="I805">
            <v>6.81</v>
          </cell>
        </row>
        <row r="806">
          <cell r="H806">
            <v>130</v>
          </cell>
          <cell r="I806">
            <v>6.798</v>
          </cell>
        </row>
        <row r="807">
          <cell r="H807">
            <v>115</v>
          </cell>
          <cell r="I807">
            <v>6.7859999999999996</v>
          </cell>
        </row>
        <row r="808">
          <cell r="H808">
            <v>52</v>
          </cell>
          <cell r="I808">
            <v>6.75</v>
          </cell>
        </row>
        <row r="809">
          <cell r="H809">
            <v>29</v>
          </cell>
          <cell r="I809">
            <v>6.67</v>
          </cell>
        </row>
        <row r="810">
          <cell r="H810">
            <v>122</v>
          </cell>
          <cell r="I810">
            <v>6.6109999999999998</v>
          </cell>
        </row>
        <row r="811">
          <cell r="H811">
            <v>48</v>
          </cell>
          <cell r="I811">
            <v>6.5750000000000002</v>
          </cell>
        </row>
        <row r="812">
          <cell r="H812">
            <v>5</v>
          </cell>
          <cell r="I812">
            <v>6.5739999999999998</v>
          </cell>
        </row>
        <row r="813">
          <cell r="H813">
            <v>38</v>
          </cell>
          <cell r="I813">
            <v>6.5049999999999999</v>
          </cell>
        </row>
        <row r="814">
          <cell r="H814">
            <v>162</v>
          </cell>
          <cell r="I814">
            <v>6.4850000000000003</v>
          </cell>
        </row>
        <row r="815">
          <cell r="H815">
            <v>31</v>
          </cell>
          <cell r="I815">
            <v>6.4770000000000003</v>
          </cell>
        </row>
        <row r="816">
          <cell r="H816">
            <v>150</v>
          </cell>
          <cell r="I816">
            <v>6.4550000000000001</v>
          </cell>
        </row>
        <row r="817">
          <cell r="H817">
            <v>126</v>
          </cell>
          <cell r="I817">
            <v>6.4109999999999996</v>
          </cell>
        </row>
        <row r="818">
          <cell r="H818">
            <v>138</v>
          </cell>
          <cell r="I818">
            <v>6.3289999999999997</v>
          </cell>
        </row>
        <row r="819">
          <cell r="H819">
            <v>91</v>
          </cell>
          <cell r="I819">
            <v>6.3019999999999996</v>
          </cell>
        </row>
        <row r="820">
          <cell r="H820">
            <v>146</v>
          </cell>
          <cell r="I820">
            <v>6.298</v>
          </cell>
        </row>
        <row r="821">
          <cell r="H821">
            <v>76</v>
          </cell>
          <cell r="I821">
            <v>6.2949999999999999</v>
          </cell>
        </row>
        <row r="822">
          <cell r="H822">
            <v>141</v>
          </cell>
          <cell r="I822">
            <v>6.2690000000000001</v>
          </cell>
        </row>
        <row r="823">
          <cell r="H823">
            <v>153</v>
          </cell>
          <cell r="I823">
            <v>6.1680000000000001</v>
          </cell>
        </row>
        <row r="824">
          <cell r="H824">
            <v>44</v>
          </cell>
          <cell r="I824">
            <v>6.13</v>
          </cell>
        </row>
        <row r="825">
          <cell r="H825">
            <v>55</v>
          </cell>
          <cell r="I825">
            <v>6.1230000000000002</v>
          </cell>
        </row>
        <row r="826">
          <cell r="H826">
            <v>163</v>
          </cell>
          <cell r="I826">
            <v>6.0030000000000001</v>
          </cell>
        </row>
        <row r="827">
          <cell r="H827">
            <v>131</v>
          </cell>
          <cell r="I827">
            <v>5.9950000000000001</v>
          </cell>
        </row>
        <row r="828">
          <cell r="H828">
            <v>71</v>
          </cell>
          <cell r="I828">
            <v>5.9870000000000001</v>
          </cell>
        </row>
        <row r="829">
          <cell r="H829">
            <v>136</v>
          </cell>
          <cell r="I829">
            <v>5.984</v>
          </cell>
        </row>
        <row r="830">
          <cell r="H830">
            <v>42</v>
          </cell>
          <cell r="I830">
            <v>5.9749999999999996</v>
          </cell>
        </row>
        <row r="831">
          <cell r="H831">
            <v>10</v>
          </cell>
          <cell r="I831">
            <v>5.96</v>
          </cell>
        </row>
        <row r="832">
          <cell r="H832">
            <v>68</v>
          </cell>
          <cell r="I832">
            <v>5.9480000000000004</v>
          </cell>
        </row>
        <row r="833">
          <cell r="H833">
            <v>17</v>
          </cell>
          <cell r="I833">
            <v>5.89</v>
          </cell>
        </row>
        <row r="834">
          <cell r="H834">
            <v>95</v>
          </cell>
          <cell r="I834">
            <v>5.8890000000000002</v>
          </cell>
        </row>
        <row r="835">
          <cell r="H835">
            <v>116</v>
          </cell>
          <cell r="I835">
            <v>5.8780000000000001</v>
          </cell>
        </row>
        <row r="836">
          <cell r="H836">
            <v>73</v>
          </cell>
          <cell r="I836">
            <v>5.8550000000000004</v>
          </cell>
        </row>
        <row r="837">
          <cell r="H837">
            <v>132</v>
          </cell>
          <cell r="I837">
            <v>5.8479999999999999</v>
          </cell>
        </row>
        <row r="838">
          <cell r="H838">
            <v>84</v>
          </cell>
          <cell r="I838">
            <v>5.8330000000000002</v>
          </cell>
        </row>
        <row r="839">
          <cell r="H839">
            <v>105</v>
          </cell>
          <cell r="I839">
            <v>5.8280000000000003</v>
          </cell>
        </row>
        <row r="840">
          <cell r="H840">
            <v>117</v>
          </cell>
          <cell r="I840">
            <v>5.8239999999999998</v>
          </cell>
        </row>
        <row r="841">
          <cell r="H841">
            <v>12</v>
          </cell>
          <cell r="I841">
            <v>5.8129999999999997</v>
          </cell>
        </row>
        <row r="842">
          <cell r="H842">
            <v>119</v>
          </cell>
          <cell r="I842">
            <v>5.7910000000000004</v>
          </cell>
        </row>
        <row r="843">
          <cell r="H843">
            <v>89</v>
          </cell>
          <cell r="I843">
            <v>5.77</v>
          </cell>
        </row>
        <row r="844">
          <cell r="H844">
            <v>36</v>
          </cell>
          <cell r="I844">
            <v>5.7590000000000003</v>
          </cell>
        </row>
        <row r="845">
          <cell r="H845">
            <v>83</v>
          </cell>
          <cell r="I845">
            <v>5.7539999999999996</v>
          </cell>
        </row>
        <row r="846">
          <cell r="H846">
            <v>124</v>
          </cell>
          <cell r="I846">
            <v>5.7160000000000002</v>
          </cell>
        </row>
        <row r="847">
          <cell r="H847">
            <v>70</v>
          </cell>
          <cell r="I847">
            <v>5.7089999999999996</v>
          </cell>
        </row>
        <row r="848">
          <cell r="H848">
            <v>108</v>
          </cell>
          <cell r="I848">
            <v>5.6950000000000003</v>
          </cell>
        </row>
        <row r="849">
          <cell r="H849">
            <v>37</v>
          </cell>
          <cell r="I849">
            <v>5.6890000000000001</v>
          </cell>
        </row>
        <row r="850">
          <cell r="H850">
            <v>3</v>
          </cell>
          <cell r="I850">
            <v>5.6050000000000004</v>
          </cell>
        </row>
        <row r="851">
          <cell r="H851">
            <v>75</v>
          </cell>
          <cell r="I851">
            <v>5.5890000000000004</v>
          </cell>
        </row>
        <row r="852">
          <cell r="H852">
            <v>156</v>
          </cell>
          <cell r="I852">
            <v>5.548</v>
          </cell>
        </row>
        <row r="853">
          <cell r="H853">
            <v>93</v>
          </cell>
          <cell r="I853">
            <v>5.4770000000000003</v>
          </cell>
        </row>
        <row r="854">
          <cell r="H854">
            <v>59</v>
          </cell>
          <cell r="I854">
            <v>5.4740000000000002</v>
          </cell>
        </row>
        <row r="855">
          <cell r="H855">
            <v>45</v>
          </cell>
          <cell r="I855">
            <v>5.4290000000000003</v>
          </cell>
        </row>
        <row r="856">
          <cell r="H856">
            <v>63</v>
          </cell>
          <cell r="I856">
            <v>5.399</v>
          </cell>
        </row>
        <row r="857">
          <cell r="H857">
            <v>165</v>
          </cell>
          <cell r="I857">
            <v>5.36</v>
          </cell>
        </row>
        <row r="858">
          <cell r="H858">
            <v>155</v>
          </cell>
          <cell r="I858">
            <v>5.3319999999999999</v>
          </cell>
        </row>
        <row r="859">
          <cell r="H859">
            <v>77</v>
          </cell>
          <cell r="I859">
            <v>5.2859999999999996</v>
          </cell>
        </row>
        <row r="860">
          <cell r="H860">
            <v>107</v>
          </cell>
          <cell r="I860">
            <v>5.2679999999999998</v>
          </cell>
        </row>
        <row r="861">
          <cell r="H861">
            <v>16</v>
          </cell>
          <cell r="I861">
            <v>5.2530000000000001</v>
          </cell>
        </row>
        <row r="862">
          <cell r="H862">
            <v>9</v>
          </cell>
          <cell r="I862">
            <v>5.2119999999999997</v>
          </cell>
        </row>
        <row r="863">
          <cell r="H863">
            <v>113</v>
          </cell>
          <cell r="I863">
            <v>5.194</v>
          </cell>
        </row>
        <row r="864">
          <cell r="H864">
            <v>72</v>
          </cell>
          <cell r="I864">
            <v>5.1920000000000002</v>
          </cell>
        </row>
        <row r="865">
          <cell r="H865">
            <v>97</v>
          </cell>
          <cell r="I865">
            <v>5.1920000000000002</v>
          </cell>
        </row>
        <row r="866">
          <cell r="H866">
            <v>30</v>
          </cell>
          <cell r="I866">
            <v>5.14</v>
          </cell>
        </row>
        <row r="867">
          <cell r="H867">
            <v>167</v>
          </cell>
          <cell r="I867">
            <v>5.1289999999999996</v>
          </cell>
        </row>
        <row r="868">
          <cell r="H868">
            <v>123</v>
          </cell>
          <cell r="I868">
            <v>5.1239999999999997</v>
          </cell>
        </row>
        <row r="869">
          <cell r="H869">
            <v>128</v>
          </cell>
          <cell r="I869">
            <v>5.1230000000000002</v>
          </cell>
        </row>
        <row r="870">
          <cell r="H870">
            <v>120</v>
          </cell>
          <cell r="I870">
            <v>5.1020000000000003</v>
          </cell>
        </row>
        <row r="871">
          <cell r="H871">
            <v>79</v>
          </cell>
          <cell r="I871">
            <v>5.0979999999999999</v>
          </cell>
        </row>
        <row r="872">
          <cell r="H872">
            <v>118</v>
          </cell>
          <cell r="I872">
            <v>5.0730000000000004</v>
          </cell>
        </row>
        <row r="873">
          <cell r="H873">
            <v>134</v>
          </cell>
          <cell r="I873">
            <v>5.0570000000000004</v>
          </cell>
        </row>
        <row r="874">
          <cell r="H874">
            <v>98</v>
          </cell>
          <cell r="I874">
            <v>5.0129999999999999</v>
          </cell>
        </row>
        <row r="875">
          <cell r="H875">
            <v>86</v>
          </cell>
          <cell r="I875">
            <v>5.0069999999999997</v>
          </cell>
        </row>
        <row r="876">
          <cell r="H876">
            <v>99</v>
          </cell>
          <cell r="I876">
            <v>4.9710000000000001</v>
          </cell>
        </row>
        <row r="877">
          <cell r="H877">
            <v>2</v>
          </cell>
          <cell r="I877">
            <v>4.9589999999999996</v>
          </cell>
        </row>
        <row r="878">
          <cell r="H878">
            <v>18</v>
          </cell>
          <cell r="I878">
            <v>4.9489999999999998</v>
          </cell>
        </row>
        <row r="879">
          <cell r="H879">
            <v>81</v>
          </cell>
          <cell r="I879">
            <v>4.8979999999999997</v>
          </cell>
        </row>
        <row r="880">
          <cell r="H880">
            <v>41</v>
          </cell>
          <cell r="I880">
            <v>4.8849999999999998</v>
          </cell>
        </row>
        <row r="881">
          <cell r="H881">
            <v>78</v>
          </cell>
          <cell r="I881">
            <v>4.8760000000000003</v>
          </cell>
        </row>
        <row r="882">
          <cell r="H882">
            <v>96</v>
          </cell>
          <cell r="I882">
            <v>4.8739999999999997</v>
          </cell>
        </row>
        <row r="883">
          <cell r="H883">
            <v>142</v>
          </cell>
          <cell r="I883">
            <v>4.867</v>
          </cell>
        </row>
        <row r="884">
          <cell r="H884">
            <v>54</v>
          </cell>
          <cell r="I884">
            <v>4.8570000000000002</v>
          </cell>
        </row>
        <row r="885">
          <cell r="H885">
            <v>80</v>
          </cell>
          <cell r="I885">
            <v>4.8390000000000004</v>
          </cell>
        </row>
        <row r="886">
          <cell r="H886">
            <v>60</v>
          </cell>
          <cell r="I886">
            <v>4.8</v>
          </cell>
        </row>
        <row r="887">
          <cell r="H887">
            <v>58</v>
          </cell>
          <cell r="I887">
            <v>4.7880000000000003</v>
          </cell>
        </row>
        <row r="888">
          <cell r="H888">
            <v>148</v>
          </cell>
          <cell r="I888">
            <v>4.7859999999999996</v>
          </cell>
        </row>
        <row r="889">
          <cell r="H889">
            <v>154</v>
          </cell>
          <cell r="I889">
            <v>4.7389999999999999</v>
          </cell>
        </row>
        <row r="890">
          <cell r="H890">
            <v>114</v>
          </cell>
          <cell r="I890">
            <v>4.7149999999999999</v>
          </cell>
        </row>
        <row r="891">
          <cell r="H891">
            <v>11</v>
          </cell>
          <cell r="I891">
            <v>4.694</v>
          </cell>
        </row>
        <row r="892">
          <cell r="H892">
            <v>64</v>
          </cell>
          <cell r="I892">
            <v>4.6859999999999999</v>
          </cell>
        </row>
        <row r="893">
          <cell r="H893">
            <v>158</v>
          </cell>
          <cell r="I893">
            <v>4.681</v>
          </cell>
        </row>
        <row r="894">
          <cell r="H894">
            <v>65</v>
          </cell>
          <cell r="I894">
            <v>4.6769999999999996</v>
          </cell>
        </row>
        <row r="895">
          <cell r="H895">
            <v>135</v>
          </cell>
          <cell r="I895">
            <v>4.6420000000000003</v>
          </cell>
        </row>
        <row r="896">
          <cell r="H896">
            <v>53</v>
          </cell>
          <cell r="I896">
            <v>4.633</v>
          </cell>
        </row>
        <row r="897">
          <cell r="H897">
            <v>168</v>
          </cell>
          <cell r="I897">
            <v>4.6100000000000003</v>
          </cell>
        </row>
        <row r="898">
          <cell r="H898">
            <v>82</v>
          </cell>
          <cell r="I898">
            <v>4.5709999999999997</v>
          </cell>
        </row>
        <row r="899">
          <cell r="H899">
            <v>62</v>
          </cell>
          <cell r="I899">
            <v>4.5650000000000004</v>
          </cell>
        </row>
        <row r="900">
          <cell r="H900">
            <v>140</v>
          </cell>
          <cell r="I900">
            <v>4.55</v>
          </cell>
        </row>
        <row r="901">
          <cell r="H901">
            <v>57</v>
          </cell>
          <cell r="I901">
            <v>4.5179999999999998</v>
          </cell>
        </row>
        <row r="902">
          <cell r="H902">
            <v>34</v>
          </cell>
          <cell r="I902">
            <v>4.5170000000000003</v>
          </cell>
        </row>
        <row r="903">
          <cell r="H903">
            <v>102</v>
          </cell>
          <cell r="I903">
            <v>4.5140000000000002</v>
          </cell>
        </row>
        <row r="904">
          <cell r="H904">
            <v>46</v>
          </cell>
          <cell r="I904">
            <v>4.5119999999999996</v>
          </cell>
        </row>
        <row r="905">
          <cell r="H905">
            <v>129</v>
          </cell>
          <cell r="I905">
            <v>4.5069999999999997</v>
          </cell>
        </row>
        <row r="906">
          <cell r="H906">
            <v>92</v>
          </cell>
          <cell r="I906">
            <v>4.4359999999999999</v>
          </cell>
        </row>
        <row r="907">
          <cell r="H907">
            <v>74</v>
          </cell>
          <cell r="I907">
            <v>4.4189999999999996</v>
          </cell>
        </row>
        <row r="908">
          <cell r="H908">
            <v>40</v>
          </cell>
          <cell r="I908">
            <v>4.3689999999999998</v>
          </cell>
        </row>
        <row r="909">
          <cell r="H909">
            <v>6</v>
          </cell>
          <cell r="I909">
            <v>4.3499999999999996</v>
          </cell>
        </row>
        <row r="910">
          <cell r="H910">
            <v>19</v>
          </cell>
          <cell r="I910">
            <v>4.3319999999999999</v>
          </cell>
        </row>
        <row r="911">
          <cell r="H911">
            <v>100</v>
          </cell>
          <cell r="I911">
            <v>4.3070000000000004</v>
          </cell>
        </row>
        <row r="912">
          <cell r="H912">
            <v>51</v>
          </cell>
          <cell r="I912">
            <v>4.2969999999999997</v>
          </cell>
        </row>
        <row r="913">
          <cell r="H913">
            <v>88</v>
          </cell>
          <cell r="I913">
            <v>4.2919999999999998</v>
          </cell>
        </row>
        <row r="914">
          <cell r="H914">
            <v>139</v>
          </cell>
          <cell r="I914">
            <v>4.2709999999999999</v>
          </cell>
        </row>
        <row r="915">
          <cell r="H915">
            <v>25</v>
          </cell>
          <cell r="I915">
            <v>4.2519999999999998</v>
          </cell>
        </row>
        <row r="916">
          <cell r="H916">
            <v>21</v>
          </cell>
          <cell r="I916">
            <v>4.218</v>
          </cell>
        </row>
        <row r="917">
          <cell r="H917">
            <v>43</v>
          </cell>
          <cell r="I917">
            <v>4.194</v>
          </cell>
        </row>
        <row r="918">
          <cell r="H918">
            <v>166</v>
          </cell>
          <cell r="I918">
            <v>4.077</v>
          </cell>
        </row>
        <row r="919">
          <cell r="H919">
            <v>4</v>
          </cell>
          <cell r="I919">
            <v>4.0330000000000004</v>
          </cell>
        </row>
        <row r="920">
          <cell r="H920">
            <v>90</v>
          </cell>
          <cell r="I920">
            <v>3.9950000000000001</v>
          </cell>
        </row>
        <row r="921">
          <cell r="H921">
            <v>33</v>
          </cell>
          <cell r="I921">
            <v>3.9889999999999999</v>
          </cell>
        </row>
        <row r="922">
          <cell r="H922">
            <v>32</v>
          </cell>
          <cell r="I922">
            <v>3.956</v>
          </cell>
        </row>
        <row r="923">
          <cell r="H923">
            <v>157</v>
          </cell>
          <cell r="I923">
            <v>3.931</v>
          </cell>
        </row>
        <row r="924">
          <cell r="H924">
            <v>127</v>
          </cell>
          <cell r="I924">
            <v>3.9039999999999999</v>
          </cell>
        </row>
        <row r="925">
          <cell r="H925">
            <v>49</v>
          </cell>
          <cell r="I925">
            <v>3.8959999999999999</v>
          </cell>
        </row>
        <row r="926">
          <cell r="H926">
            <v>106</v>
          </cell>
          <cell r="I926">
            <v>3.8450000000000002</v>
          </cell>
        </row>
        <row r="927">
          <cell r="H927">
            <v>24</v>
          </cell>
          <cell r="I927">
            <v>3.819</v>
          </cell>
        </row>
        <row r="928">
          <cell r="H928">
            <v>149</v>
          </cell>
          <cell r="I928">
            <v>3.7810000000000001</v>
          </cell>
        </row>
        <row r="929">
          <cell r="H929">
            <v>87</v>
          </cell>
          <cell r="I929">
            <v>3.681</v>
          </cell>
        </row>
        <row r="930">
          <cell r="H930">
            <v>27</v>
          </cell>
          <cell r="I930">
            <v>3.6779999999999999</v>
          </cell>
        </row>
        <row r="931">
          <cell r="H931">
            <v>28</v>
          </cell>
          <cell r="I931">
            <v>3.6669999999999998</v>
          </cell>
        </row>
        <row r="932">
          <cell r="H932">
            <v>56</v>
          </cell>
          <cell r="I932">
            <v>3.6560000000000001</v>
          </cell>
        </row>
        <row r="933">
          <cell r="H933">
            <v>69</v>
          </cell>
          <cell r="I933">
            <v>3.6549999999999998</v>
          </cell>
        </row>
        <row r="934">
          <cell r="H934">
            <v>22</v>
          </cell>
          <cell r="I934">
            <v>3.5870000000000002</v>
          </cell>
        </row>
        <row r="935">
          <cell r="H935">
            <v>1</v>
          </cell>
          <cell r="I935">
            <v>3.5750000000000002</v>
          </cell>
        </row>
        <row r="936">
          <cell r="H936">
            <v>125</v>
          </cell>
          <cell r="I936">
            <v>3.4649999999999999</v>
          </cell>
        </row>
        <row r="937">
          <cell r="H937">
            <v>15</v>
          </cell>
          <cell r="I937">
            <v>3.34</v>
          </cell>
        </row>
        <row r="938">
          <cell r="H938">
            <v>145</v>
          </cell>
          <cell r="I938">
            <v>3.0059999999999998</v>
          </cell>
        </row>
        <row r="939">
          <cell r="H939">
            <v>23</v>
          </cell>
          <cell r="I939">
            <v>2.9049999999999998</v>
          </cell>
        </row>
        <row r="940">
          <cell r="H940">
            <v>151</v>
          </cell>
          <cell r="I940">
            <v>2.839</v>
          </cell>
        </row>
        <row r="941">
          <cell r="H941">
            <v>39</v>
          </cell>
          <cell r="I941">
            <v>7.5259999999999998</v>
          </cell>
        </row>
        <row r="942">
          <cell r="H942">
            <v>144</v>
          </cell>
          <cell r="I942">
            <v>7.5090000000000003</v>
          </cell>
        </row>
        <row r="943">
          <cell r="H943">
            <v>61</v>
          </cell>
          <cell r="I943">
            <v>7.5010000000000003</v>
          </cell>
        </row>
        <row r="944">
          <cell r="H944">
            <v>111</v>
          </cell>
          <cell r="I944">
            <v>7.4980000000000002</v>
          </cell>
        </row>
        <row r="945">
          <cell r="H945">
            <v>47</v>
          </cell>
          <cell r="I945">
            <v>7.4130000000000003</v>
          </cell>
        </row>
        <row r="946">
          <cell r="H946">
            <v>26</v>
          </cell>
          <cell r="I946">
            <v>7.4039999999999999</v>
          </cell>
        </row>
        <row r="947">
          <cell r="H947">
            <v>103</v>
          </cell>
          <cell r="I947">
            <v>7.3390000000000004</v>
          </cell>
        </row>
        <row r="948">
          <cell r="H948">
            <v>104</v>
          </cell>
          <cell r="I948">
            <v>7.3339999999999996</v>
          </cell>
        </row>
        <row r="949">
          <cell r="H949">
            <v>7</v>
          </cell>
          <cell r="I949">
            <v>7.3129999999999997</v>
          </cell>
        </row>
        <row r="950">
          <cell r="H950">
            <v>143</v>
          </cell>
          <cell r="I950">
            <v>7.2910000000000004</v>
          </cell>
        </row>
        <row r="951">
          <cell r="H951">
            <v>67</v>
          </cell>
          <cell r="I951">
            <v>7.2670000000000003</v>
          </cell>
        </row>
        <row r="952">
          <cell r="H952">
            <v>8</v>
          </cell>
          <cell r="I952">
            <v>7.1189999999999998</v>
          </cell>
        </row>
        <row r="953">
          <cell r="H953">
            <v>161</v>
          </cell>
          <cell r="I953">
            <v>7.1040000000000001</v>
          </cell>
        </row>
        <row r="954">
          <cell r="H954">
            <v>35</v>
          </cell>
          <cell r="I954">
            <v>7.0869999999999997</v>
          </cell>
        </row>
        <row r="955">
          <cell r="H955">
            <v>121</v>
          </cell>
          <cell r="I955">
            <v>7.0389999999999997</v>
          </cell>
        </row>
        <row r="956">
          <cell r="H956">
            <v>52</v>
          </cell>
          <cell r="I956">
            <v>6.9939999999999998</v>
          </cell>
        </row>
        <row r="957">
          <cell r="H957">
            <v>20</v>
          </cell>
          <cell r="I957">
            <v>6.952</v>
          </cell>
        </row>
        <row r="958">
          <cell r="H958">
            <v>13</v>
          </cell>
          <cell r="I958">
            <v>6.9290000000000003</v>
          </cell>
        </row>
        <row r="959">
          <cell r="H959">
            <v>66</v>
          </cell>
          <cell r="I959">
            <v>6.907</v>
          </cell>
        </row>
        <row r="960">
          <cell r="H960">
            <v>85</v>
          </cell>
          <cell r="I960">
            <v>6.8710000000000004</v>
          </cell>
        </row>
        <row r="961">
          <cell r="H961">
            <v>94</v>
          </cell>
          <cell r="I961">
            <v>6.7779999999999996</v>
          </cell>
        </row>
        <row r="962">
          <cell r="H962">
            <v>130</v>
          </cell>
          <cell r="I962">
            <v>6.7389999999999999</v>
          </cell>
        </row>
        <row r="963">
          <cell r="H963">
            <v>160</v>
          </cell>
          <cell r="I963">
            <v>6.7249999999999996</v>
          </cell>
        </row>
        <row r="964">
          <cell r="H964">
            <v>29</v>
          </cell>
          <cell r="I964">
            <v>6.7050000000000001</v>
          </cell>
        </row>
        <row r="965">
          <cell r="H965">
            <v>115</v>
          </cell>
          <cell r="I965">
            <v>6.7009999999999996</v>
          </cell>
        </row>
        <row r="966">
          <cell r="H966">
            <v>5</v>
          </cell>
          <cell r="I966">
            <v>6.65</v>
          </cell>
        </row>
        <row r="967">
          <cell r="H967">
            <v>38</v>
          </cell>
          <cell r="I967">
            <v>6.5960000000000001</v>
          </cell>
        </row>
        <row r="968">
          <cell r="H968">
            <v>159</v>
          </cell>
          <cell r="I968">
            <v>6.5730000000000004</v>
          </cell>
        </row>
        <row r="969">
          <cell r="H969">
            <v>162</v>
          </cell>
          <cell r="I969">
            <v>6.5449999999999999</v>
          </cell>
        </row>
        <row r="970">
          <cell r="H970">
            <v>91</v>
          </cell>
          <cell r="I970">
            <v>6.4880000000000004</v>
          </cell>
        </row>
        <row r="971">
          <cell r="H971">
            <v>31</v>
          </cell>
          <cell r="I971">
            <v>6.4809999999999999</v>
          </cell>
        </row>
        <row r="972">
          <cell r="H972">
            <v>48</v>
          </cell>
          <cell r="I972">
            <v>6.4779999999999998</v>
          </cell>
        </row>
        <row r="973">
          <cell r="H973">
            <v>150</v>
          </cell>
          <cell r="I973">
            <v>6.4740000000000002</v>
          </cell>
        </row>
        <row r="974">
          <cell r="H974">
            <v>146</v>
          </cell>
          <cell r="I974">
            <v>6.3789999999999996</v>
          </cell>
        </row>
        <row r="975">
          <cell r="H975">
            <v>126</v>
          </cell>
          <cell r="I975">
            <v>6.3789999999999996</v>
          </cell>
        </row>
        <row r="976">
          <cell r="H976">
            <v>122</v>
          </cell>
          <cell r="I976">
            <v>6.375</v>
          </cell>
        </row>
        <row r="977">
          <cell r="H977">
            <v>138</v>
          </cell>
          <cell r="I977">
            <v>6.3609999999999998</v>
          </cell>
        </row>
        <row r="978">
          <cell r="H978">
            <v>3</v>
          </cell>
          <cell r="I978">
            <v>6.3550000000000004</v>
          </cell>
        </row>
        <row r="979">
          <cell r="H979">
            <v>55</v>
          </cell>
          <cell r="I979">
            <v>6.3239999999999998</v>
          </cell>
        </row>
        <row r="980">
          <cell r="H980">
            <v>141</v>
          </cell>
          <cell r="I980">
            <v>6.2690000000000001</v>
          </cell>
        </row>
        <row r="981">
          <cell r="H981">
            <v>76</v>
          </cell>
          <cell r="I981">
            <v>6.2389999999999999</v>
          </cell>
        </row>
        <row r="982">
          <cell r="H982">
            <v>10</v>
          </cell>
          <cell r="I982">
            <v>6.218</v>
          </cell>
        </row>
        <row r="983">
          <cell r="H983">
            <v>153</v>
          </cell>
          <cell r="I983">
            <v>6.1680000000000001</v>
          </cell>
        </row>
        <row r="984">
          <cell r="H984">
            <v>164</v>
          </cell>
          <cell r="I984">
            <v>6.0839999999999996</v>
          </cell>
        </row>
        <row r="985">
          <cell r="H985">
            <v>131</v>
          </cell>
          <cell r="I985">
            <v>6.0780000000000003</v>
          </cell>
        </row>
        <row r="986">
          <cell r="H986">
            <v>44</v>
          </cell>
          <cell r="I986">
            <v>6.0679999999999996</v>
          </cell>
        </row>
        <row r="987">
          <cell r="H987">
            <v>89</v>
          </cell>
          <cell r="I987">
            <v>6.0049999999999999</v>
          </cell>
        </row>
        <row r="988">
          <cell r="H988">
            <v>105</v>
          </cell>
          <cell r="I988">
            <v>5.992</v>
          </cell>
        </row>
        <row r="989">
          <cell r="H989">
            <v>163</v>
          </cell>
          <cell r="I989">
            <v>5.9870000000000001</v>
          </cell>
        </row>
        <row r="990">
          <cell r="H990">
            <v>68</v>
          </cell>
          <cell r="I990">
            <v>5.9770000000000003</v>
          </cell>
        </row>
        <row r="991">
          <cell r="H991">
            <v>42</v>
          </cell>
          <cell r="I991">
            <v>5.976</v>
          </cell>
        </row>
        <row r="992">
          <cell r="H992">
            <v>14</v>
          </cell>
          <cell r="I992">
            <v>5.9560000000000004</v>
          </cell>
        </row>
        <row r="993">
          <cell r="H993">
            <v>71</v>
          </cell>
          <cell r="I993">
            <v>5.9210000000000003</v>
          </cell>
        </row>
        <row r="994">
          <cell r="H994">
            <v>73</v>
          </cell>
          <cell r="I994">
            <v>5.9189999999999996</v>
          </cell>
        </row>
        <row r="995">
          <cell r="H995">
            <v>95</v>
          </cell>
          <cell r="I995">
            <v>5.8970000000000002</v>
          </cell>
        </row>
        <row r="996">
          <cell r="H996">
            <v>124</v>
          </cell>
          <cell r="I996">
            <v>5.8559999999999999</v>
          </cell>
        </row>
        <row r="997">
          <cell r="H997">
            <v>119</v>
          </cell>
          <cell r="I997">
            <v>5.835</v>
          </cell>
        </row>
        <row r="998">
          <cell r="H998">
            <v>136</v>
          </cell>
          <cell r="I998">
            <v>5.835</v>
          </cell>
        </row>
        <row r="999">
          <cell r="H999">
            <v>17</v>
          </cell>
          <cell r="I999">
            <v>5.8220000000000001</v>
          </cell>
        </row>
        <row r="1000">
          <cell r="H1000">
            <v>84</v>
          </cell>
          <cell r="I1000">
            <v>5.8129999999999997</v>
          </cell>
        </row>
        <row r="1001">
          <cell r="H1001">
            <v>12</v>
          </cell>
          <cell r="I1001">
            <v>5.8019999999999996</v>
          </cell>
        </row>
        <row r="1002">
          <cell r="H1002">
            <v>108</v>
          </cell>
          <cell r="I1002">
            <v>5.7709999999999999</v>
          </cell>
        </row>
        <row r="1003">
          <cell r="H1003">
            <v>132</v>
          </cell>
          <cell r="I1003">
            <v>5.7679999999999998</v>
          </cell>
        </row>
        <row r="1004">
          <cell r="H1004">
            <v>117</v>
          </cell>
          <cell r="I1004">
            <v>5.7430000000000003</v>
          </cell>
        </row>
        <row r="1005">
          <cell r="H1005">
            <v>156</v>
          </cell>
          <cell r="I1005">
            <v>5.6580000000000004</v>
          </cell>
        </row>
        <row r="1006">
          <cell r="H1006">
            <v>93</v>
          </cell>
          <cell r="I1006">
            <v>5.6479999999999997</v>
          </cell>
        </row>
        <row r="1007">
          <cell r="H1007">
            <v>83</v>
          </cell>
          <cell r="I1007">
            <v>5.6150000000000002</v>
          </cell>
        </row>
        <row r="1008">
          <cell r="H1008">
            <v>79</v>
          </cell>
          <cell r="I1008">
            <v>5.56</v>
          </cell>
        </row>
        <row r="1009">
          <cell r="H1009">
            <v>37</v>
          </cell>
          <cell r="I1009">
            <v>5.5460000000000003</v>
          </cell>
        </row>
        <row r="1010">
          <cell r="H1010">
            <v>116</v>
          </cell>
          <cell r="I1010">
            <v>5.5380000000000003</v>
          </cell>
        </row>
        <row r="1011">
          <cell r="H1011">
            <v>123</v>
          </cell>
          <cell r="I1011">
            <v>5.5279999999999996</v>
          </cell>
        </row>
        <row r="1012">
          <cell r="H1012">
            <v>45</v>
          </cell>
          <cell r="I1012">
            <v>5.5170000000000003</v>
          </cell>
        </row>
        <row r="1013">
          <cell r="H1013">
            <v>70</v>
          </cell>
          <cell r="I1013">
            <v>5.51</v>
          </cell>
        </row>
        <row r="1014">
          <cell r="H1014">
            <v>36</v>
          </cell>
          <cell r="I1014">
            <v>5.4880000000000004</v>
          </cell>
        </row>
        <row r="1015">
          <cell r="H1015">
            <v>59</v>
          </cell>
          <cell r="I1015">
            <v>5.4580000000000002</v>
          </cell>
        </row>
        <row r="1016">
          <cell r="H1016">
            <v>133</v>
          </cell>
          <cell r="I1016">
            <v>5.44</v>
          </cell>
        </row>
        <row r="1017">
          <cell r="H1017">
            <v>75</v>
          </cell>
          <cell r="I1017">
            <v>5.4009999999999998</v>
          </cell>
        </row>
        <row r="1018">
          <cell r="H1018">
            <v>155</v>
          </cell>
          <cell r="I1018">
            <v>5.3890000000000002</v>
          </cell>
        </row>
        <row r="1019">
          <cell r="H1019">
            <v>63</v>
          </cell>
          <cell r="I1019">
            <v>5.3140000000000001</v>
          </cell>
        </row>
        <row r="1020">
          <cell r="H1020">
            <v>72</v>
          </cell>
          <cell r="I1020">
            <v>5.3029999999999999</v>
          </cell>
        </row>
        <row r="1021">
          <cell r="H1021">
            <v>9</v>
          </cell>
          <cell r="I1021">
            <v>5.2910000000000004</v>
          </cell>
        </row>
        <row r="1022">
          <cell r="H1022">
            <v>118</v>
          </cell>
          <cell r="I1022">
            <v>5.2789999999999999</v>
          </cell>
        </row>
        <row r="1023">
          <cell r="H1023">
            <v>30</v>
          </cell>
          <cell r="I1023">
            <v>5.2450000000000001</v>
          </cell>
        </row>
        <row r="1024">
          <cell r="H1024">
            <v>16</v>
          </cell>
          <cell r="I1024">
            <v>5.1959999999999997</v>
          </cell>
        </row>
        <row r="1025">
          <cell r="H1025">
            <v>77</v>
          </cell>
          <cell r="I1025">
            <v>5.1849999999999996</v>
          </cell>
        </row>
        <row r="1026">
          <cell r="H1026">
            <v>128</v>
          </cell>
          <cell r="I1026">
            <v>5.1769999999999996</v>
          </cell>
        </row>
        <row r="1027">
          <cell r="H1027">
            <v>18</v>
          </cell>
          <cell r="I1027">
            <v>5.1630000000000003</v>
          </cell>
        </row>
        <row r="1028">
          <cell r="H1028">
            <v>97</v>
          </cell>
          <cell r="I1028">
            <v>5.1609999999999996</v>
          </cell>
        </row>
        <row r="1029">
          <cell r="H1029">
            <v>41</v>
          </cell>
          <cell r="I1029">
            <v>5.1550000000000002</v>
          </cell>
        </row>
        <row r="1030">
          <cell r="H1030">
            <v>98</v>
          </cell>
          <cell r="I1030">
            <v>5.1509999999999998</v>
          </cell>
        </row>
        <row r="1031">
          <cell r="H1031">
            <v>60</v>
          </cell>
          <cell r="I1031">
            <v>5.1449999999999996</v>
          </cell>
        </row>
        <row r="1032">
          <cell r="H1032">
            <v>113</v>
          </cell>
          <cell r="I1032">
            <v>5.1319999999999997</v>
          </cell>
        </row>
        <row r="1033">
          <cell r="H1033">
            <v>80</v>
          </cell>
          <cell r="I1033">
            <v>5.1289999999999996</v>
          </cell>
        </row>
        <row r="1034">
          <cell r="H1034">
            <v>120</v>
          </cell>
          <cell r="I1034">
            <v>5.1230000000000002</v>
          </cell>
        </row>
        <row r="1035">
          <cell r="H1035">
            <v>86</v>
          </cell>
          <cell r="I1035">
            <v>5.1210000000000004</v>
          </cell>
        </row>
        <row r="1036">
          <cell r="H1036">
            <v>165</v>
          </cell>
          <cell r="I1036">
            <v>5.0609999999999999</v>
          </cell>
        </row>
        <row r="1037">
          <cell r="H1037">
            <v>134</v>
          </cell>
          <cell r="I1037">
            <v>5.0570000000000004</v>
          </cell>
        </row>
        <row r="1038">
          <cell r="H1038">
            <v>154</v>
          </cell>
          <cell r="I1038">
            <v>5.0449999999999999</v>
          </cell>
        </row>
        <row r="1039">
          <cell r="H1039">
            <v>54</v>
          </cell>
          <cell r="I1039">
            <v>5.0330000000000004</v>
          </cell>
        </row>
        <row r="1040">
          <cell r="H1040">
            <v>148</v>
          </cell>
          <cell r="I1040">
            <v>4.9960000000000004</v>
          </cell>
        </row>
        <row r="1041">
          <cell r="H1041">
            <v>96</v>
          </cell>
          <cell r="I1041">
            <v>4.907</v>
          </cell>
        </row>
        <row r="1042">
          <cell r="H1042">
            <v>78</v>
          </cell>
          <cell r="I1042">
            <v>4.8760000000000003</v>
          </cell>
        </row>
        <row r="1043">
          <cell r="H1043">
            <v>107</v>
          </cell>
          <cell r="I1043">
            <v>4.875</v>
          </cell>
        </row>
        <row r="1044">
          <cell r="H1044">
            <v>58</v>
          </cell>
          <cell r="I1044">
            <v>4.8710000000000004</v>
          </cell>
        </row>
        <row r="1045">
          <cell r="H1045">
            <v>64</v>
          </cell>
          <cell r="I1045">
            <v>4.8129999999999997</v>
          </cell>
        </row>
        <row r="1046">
          <cell r="H1046">
            <v>167</v>
          </cell>
          <cell r="I1046">
            <v>4.7949999999999999</v>
          </cell>
        </row>
        <row r="1047">
          <cell r="H1047">
            <v>102</v>
          </cell>
          <cell r="I1047">
            <v>4.7930000000000001</v>
          </cell>
        </row>
        <row r="1048">
          <cell r="H1048">
            <v>114</v>
          </cell>
          <cell r="I1048">
            <v>4.7539999999999996</v>
          </cell>
        </row>
        <row r="1049">
          <cell r="H1049">
            <v>2</v>
          </cell>
          <cell r="I1049">
            <v>4.6550000000000002</v>
          </cell>
        </row>
        <row r="1050">
          <cell r="H1050">
            <v>11</v>
          </cell>
          <cell r="I1050">
            <v>4.6429999999999998</v>
          </cell>
        </row>
        <row r="1051">
          <cell r="H1051">
            <v>129</v>
          </cell>
          <cell r="I1051">
            <v>4.6349999999999998</v>
          </cell>
        </row>
        <row r="1052">
          <cell r="H1052">
            <v>65</v>
          </cell>
          <cell r="I1052">
            <v>4.5750000000000002</v>
          </cell>
        </row>
        <row r="1053">
          <cell r="H1053">
            <v>101</v>
          </cell>
          <cell r="I1053">
            <v>4.5739999999999998</v>
          </cell>
        </row>
        <row r="1054">
          <cell r="H1054">
            <v>25</v>
          </cell>
          <cell r="I1054">
            <v>4.5129999999999999</v>
          </cell>
        </row>
        <row r="1055">
          <cell r="H1055">
            <v>46</v>
          </cell>
          <cell r="I1055">
            <v>4.508</v>
          </cell>
        </row>
        <row r="1056">
          <cell r="H1056">
            <v>135</v>
          </cell>
          <cell r="I1056">
            <v>4.4589999999999996</v>
          </cell>
        </row>
        <row r="1057">
          <cell r="H1057">
            <v>139</v>
          </cell>
          <cell r="I1057">
            <v>4.415</v>
          </cell>
        </row>
        <row r="1058">
          <cell r="H1058">
            <v>62</v>
          </cell>
          <cell r="I1058">
            <v>4.4039999999999999</v>
          </cell>
        </row>
        <row r="1059">
          <cell r="H1059">
            <v>100</v>
          </cell>
          <cell r="I1059">
            <v>4.3949999999999996</v>
          </cell>
        </row>
        <row r="1060">
          <cell r="H1060">
            <v>43</v>
          </cell>
          <cell r="I1060">
            <v>4.3620000000000001</v>
          </cell>
        </row>
        <row r="1061">
          <cell r="H1061">
            <v>6</v>
          </cell>
          <cell r="I1061">
            <v>4.3600000000000003</v>
          </cell>
        </row>
        <row r="1062">
          <cell r="H1062">
            <v>74</v>
          </cell>
          <cell r="I1062">
            <v>4.3559999999999999</v>
          </cell>
        </row>
        <row r="1063">
          <cell r="H1063">
            <v>158</v>
          </cell>
          <cell r="I1063">
            <v>4.3239999999999998</v>
          </cell>
        </row>
        <row r="1064">
          <cell r="H1064">
            <v>53</v>
          </cell>
          <cell r="I1064">
            <v>4.2759999999999998</v>
          </cell>
        </row>
        <row r="1065">
          <cell r="H1065">
            <v>34</v>
          </cell>
          <cell r="I1065">
            <v>4.2720000000000002</v>
          </cell>
        </row>
        <row r="1066">
          <cell r="H1066">
            <v>51</v>
          </cell>
          <cell r="I1066">
            <v>4.2519999999999998</v>
          </cell>
        </row>
        <row r="1067">
          <cell r="H1067">
            <v>33</v>
          </cell>
          <cell r="I1067">
            <v>4.2359999999999998</v>
          </cell>
        </row>
        <row r="1068">
          <cell r="H1068">
            <v>127</v>
          </cell>
          <cell r="I1068">
            <v>4.2190000000000003</v>
          </cell>
        </row>
        <row r="1069">
          <cell r="H1069">
            <v>21</v>
          </cell>
          <cell r="I1069">
            <v>4.2169999999999996</v>
          </cell>
        </row>
        <row r="1070">
          <cell r="H1070">
            <v>92</v>
          </cell>
          <cell r="I1070">
            <v>4.2009999999999996</v>
          </cell>
        </row>
        <row r="1071">
          <cell r="H1071">
            <v>168</v>
          </cell>
          <cell r="I1071">
            <v>4.1929999999999996</v>
          </cell>
        </row>
        <row r="1072">
          <cell r="H1072">
            <v>88</v>
          </cell>
          <cell r="I1072">
            <v>4.1559999999999997</v>
          </cell>
        </row>
        <row r="1073">
          <cell r="H1073">
            <v>140</v>
          </cell>
          <cell r="I1073">
            <v>4.1390000000000002</v>
          </cell>
        </row>
        <row r="1074">
          <cell r="H1074">
            <v>49</v>
          </cell>
          <cell r="I1074">
            <v>4.1210000000000004</v>
          </cell>
        </row>
        <row r="1075">
          <cell r="H1075">
            <v>90</v>
          </cell>
          <cell r="I1075">
            <v>4.0730000000000004</v>
          </cell>
        </row>
        <row r="1076">
          <cell r="H1076">
            <v>57</v>
          </cell>
          <cell r="I1076">
            <v>4.0279999999999996</v>
          </cell>
        </row>
        <row r="1077">
          <cell r="H1077">
            <v>19</v>
          </cell>
          <cell r="I1077">
            <v>3.9740000000000002</v>
          </cell>
        </row>
        <row r="1078">
          <cell r="H1078">
            <v>32</v>
          </cell>
          <cell r="I1078">
            <v>3.956</v>
          </cell>
        </row>
        <row r="1079">
          <cell r="H1079">
            <v>69</v>
          </cell>
          <cell r="I1079">
            <v>3.9159999999999999</v>
          </cell>
        </row>
        <row r="1080">
          <cell r="H1080">
            <v>24</v>
          </cell>
          <cell r="I1080">
            <v>3.907</v>
          </cell>
        </row>
        <row r="1081">
          <cell r="H1081">
            <v>4</v>
          </cell>
          <cell r="I1081">
            <v>3.8660000000000001</v>
          </cell>
        </row>
        <row r="1082">
          <cell r="H1082">
            <v>106</v>
          </cell>
          <cell r="I1082">
            <v>3.8559999999999999</v>
          </cell>
        </row>
        <row r="1083">
          <cell r="H1083">
            <v>137</v>
          </cell>
          <cell r="I1083">
            <v>3.8319999999999999</v>
          </cell>
        </row>
        <row r="1084">
          <cell r="H1084">
            <v>28</v>
          </cell>
          <cell r="I1084">
            <v>3.7629999999999999</v>
          </cell>
        </row>
        <row r="1085">
          <cell r="H1085">
            <v>22</v>
          </cell>
          <cell r="I1085">
            <v>3.7389999999999999</v>
          </cell>
        </row>
        <row r="1086">
          <cell r="H1086">
            <v>157</v>
          </cell>
          <cell r="I1086">
            <v>3.7389999999999999</v>
          </cell>
        </row>
        <row r="1087">
          <cell r="H1087">
            <v>166</v>
          </cell>
          <cell r="I1087">
            <v>3.7240000000000002</v>
          </cell>
        </row>
        <row r="1088">
          <cell r="H1088">
            <v>87</v>
          </cell>
          <cell r="I1088">
            <v>3.6949999999999998</v>
          </cell>
        </row>
        <row r="1089">
          <cell r="H1089">
            <v>149</v>
          </cell>
          <cell r="I1089">
            <v>3.6659999999999999</v>
          </cell>
        </row>
        <row r="1090">
          <cell r="H1090">
            <v>82</v>
          </cell>
          <cell r="I1090">
            <v>3.6219999999999999</v>
          </cell>
        </row>
        <row r="1091">
          <cell r="H1091">
            <v>56</v>
          </cell>
          <cell r="I1091">
            <v>3.6070000000000002</v>
          </cell>
        </row>
        <row r="1092">
          <cell r="H1092">
            <v>125</v>
          </cell>
          <cell r="I1092">
            <v>3.5150000000000001</v>
          </cell>
        </row>
        <row r="1093">
          <cell r="H1093">
            <v>15</v>
          </cell>
          <cell r="I1093">
            <v>3.484</v>
          </cell>
        </row>
        <row r="1094">
          <cell r="H1094">
            <v>1</v>
          </cell>
          <cell r="I1094">
            <v>3.36</v>
          </cell>
        </row>
        <row r="1095">
          <cell r="H1095">
            <v>151</v>
          </cell>
          <cell r="I1095">
            <v>3.3029999999999999</v>
          </cell>
        </row>
        <row r="1096">
          <cell r="H1096">
            <v>145</v>
          </cell>
          <cell r="I1096">
            <v>3.069</v>
          </cell>
        </row>
        <row r="1097">
          <cell r="H1097">
            <v>23</v>
          </cell>
          <cell r="I1097">
            <v>2.9049999999999998</v>
          </cell>
        </row>
        <row r="1098">
          <cell r="H1098">
            <v>111</v>
          </cell>
          <cell r="I1098">
            <v>7.5370001792907697</v>
          </cell>
        </row>
        <row r="1099">
          <cell r="H1099">
            <v>39</v>
          </cell>
          <cell r="I1099">
            <v>7.5219998359680202</v>
          </cell>
        </row>
        <row r="1100">
          <cell r="H1100">
            <v>61</v>
          </cell>
          <cell r="I1100">
            <v>7.5040001869201696</v>
          </cell>
        </row>
        <row r="1101">
          <cell r="H1101">
            <v>144</v>
          </cell>
          <cell r="I1101">
            <v>7.4939999580383301</v>
          </cell>
        </row>
        <row r="1102">
          <cell r="H1102">
            <v>47</v>
          </cell>
          <cell r="I1102">
            <v>7.4689998626709002</v>
          </cell>
        </row>
        <row r="1103">
          <cell r="H1103">
            <v>103</v>
          </cell>
          <cell r="I1103">
            <v>7.3769998550415004</v>
          </cell>
        </row>
        <row r="1104">
          <cell r="H1104">
            <v>26</v>
          </cell>
          <cell r="I1104">
            <v>7.31599998474121</v>
          </cell>
        </row>
        <row r="1105">
          <cell r="H1105">
            <v>104</v>
          </cell>
          <cell r="I1105">
            <v>7.3140001296997097</v>
          </cell>
        </row>
        <row r="1106">
          <cell r="H1106">
            <v>143</v>
          </cell>
          <cell r="I1106">
            <v>7.2839999198913601</v>
          </cell>
        </row>
        <row r="1107">
          <cell r="H1107">
            <v>7</v>
          </cell>
          <cell r="I1107">
            <v>7.2839999198913601</v>
          </cell>
        </row>
        <row r="1108">
          <cell r="H1108">
            <v>67</v>
          </cell>
          <cell r="I1108">
            <v>7.2129998207092303</v>
          </cell>
        </row>
        <row r="1109">
          <cell r="H1109">
            <v>35</v>
          </cell>
          <cell r="I1109">
            <v>7.0789999961853001</v>
          </cell>
        </row>
        <row r="1110">
          <cell r="H1110">
            <v>8</v>
          </cell>
          <cell r="I1110">
            <v>7.0060000419616699</v>
          </cell>
        </row>
        <row r="1111">
          <cell r="H1111">
            <v>161</v>
          </cell>
          <cell r="I1111">
            <v>6.9930000305175799</v>
          </cell>
        </row>
        <row r="1112">
          <cell r="H1112">
            <v>66</v>
          </cell>
          <cell r="I1112">
            <v>6.9770002365112296</v>
          </cell>
        </row>
        <row r="1113">
          <cell r="H1113">
            <v>52</v>
          </cell>
          <cell r="I1113">
            <v>6.9510002136230504</v>
          </cell>
        </row>
        <row r="1114">
          <cell r="H1114">
            <v>13</v>
          </cell>
          <cell r="I1114">
            <v>6.8909997940063503</v>
          </cell>
        </row>
        <row r="1115">
          <cell r="H1115">
            <v>85</v>
          </cell>
          <cell r="I1115">
            <v>6.8629999160766602</v>
          </cell>
        </row>
        <row r="1116">
          <cell r="H1116">
            <v>160</v>
          </cell>
          <cell r="I1116">
            <v>6.7140002250671396</v>
          </cell>
        </row>
        <row r="1117">
          <cell r="H1117">
            <v>29</v>
          </cell>
          <cell r="I1117">
            <v>6.65199995040894</v>
          </cell>
        </row>
        <row r="1118">
          <cell r="H1118">
            <v>159</v>
          </cell>
          <cell r="I1118">
            <v>6.6479997634887704</v>
          </cell>
        </row>
        <row r="1119">
          <cell r="H1119">
            <v>20</v>
          </cell>
          <cell r="I1119">
            <v>6.6350002288818404</v>
          </cell>
        </row>
        <row r="1120">
          <cell r="H1120">
            <v>38</v>
          </cell>
          <cell r="I1120">
            <v>6.6090002059936497</v>
          </cell>
        </row>
        <row r="1121">
          <cell r="H1121">
            <v>5</v>
          </cell>
          <cell r="I1121">
            <v>6.59899997711182</v>
          </cell>
        </row>
        <row r="1122">
          <cell r="H1122">
            <v>94</v>
          </cell>
          <cell r="I1122">
            <v>6.5780000686645499</v>
          </cell>
        </row>
        <row r="1123">
          <cell r="H1123">
            <v>130</v>
          </cell>
          <cell r="I1123">
            <v>6.57200002670288</v>
          </cell>
        </row>
        <row r="1124">
          <cell r="H1124">
            <v>91</v>
          </cell>
          <cell r="I1124">
            <v>6.52699995040894</v>
          </cell>
        </row>
        <row r="1125">
          <cell r="H1125">
            <v>162</v>
          </cell>
          <cell r="I1125">
            <v>6.4539999961853001</v>
          </cell>
        </row>
        <row r="1126">
          <cell r="H1126">
            <v>55</v>
          </cell>
          <cell r="I1126">
            <v>6.4539999961853001</v>
          </cell>
        </row>
        <row r="1127">
          <cell r="H1127">
            <v>115</v>
          </cell>
          <cell r="I1127">
            <v>6.4520001411437997</v>
          </cell>
        </row>
        <row r="1128">
          <cell r="H1128">
            <v>48</v>
          </cell>
          <cell r="I1128">
            <v>6.4419999122619602</v>
          </cell>
        </row>
        <row r="1129">
          <cell r="H1129">
            <v>150</v>
          </cell>
          <cell r="I1129">
            <v>6.4239997863769496</v>
          </cell>
        </row>
        <row r="1130">
          <cell r="H1130">
            <v>147</v>
          </cell>
          <cell r="I1130">
            <v>6.4219999313354501</v>
          </cell>
        </row>
        <row r="1131">
          <cell r="H1131">
            <v>138</v>
          </cell>
          <cell r="I1131">
            <v>6.4029998779296902</v>
          </cell>
        </row>
        <row r="1132">
          <cell r="H1132">
            <v>122</v>
          </cell>
          <cell r="I1132">
            <v>6.375</v>
          </cell>
        </row>
        <row r="1133">
          <cell r="H1133">
            <v>31</v>
          </cell>
          <cell r="I1133">
            <v>6.3569998741149902</v>
          </cell>
        </row>
        <row r="1134">
          <cell r="H1134">
            <v>126</v>
          </cell>
          <cell r="I1134">
            <v>6.3439998626709002</v>
          </cell>
        </row>
        <row r="1135">
          <cell r="H1135">
            <v>153</v>
          </cell>
          <cell r="I1135">
            <v>6.1680002212524396</v>
          </cell>
        </row>
        <row r="1136">
          <cell r="H1136">
            <v>76</v>
          </cell>
          <cell r="I1136">
            <v>6.1050000190734899</v>
          </cell>
        </row>
        <row r="1137">
          <cell r="H1137">
            <v>131</v>
          </cell>
          <cell r="I1137">
            <v>6.09800004959106</v>
          </cell>
        </row>
        <row r="1138">
          <cell r="H1138">
            <v>10</v>
          </cell>
          <cell r="I1138">
            <v>6.0869998931884801</v>
          </cell>
        </row>
        <row r="1139">
          <cell r="H1139">
            <v>89</v>
          </cell>
          <cell r="I1139">
            <v>6.0840001106262198</v>
          </cell>
        </row>
        <row r="1140">
          <cell r="H1140">
            <v>105</v>
          </cell>
          <cell r="I1140">
            <v>6.0710000991821298</v>
          </cell>
        </row>
        <row r="1141">
          <cell r="H1141">
            <v>42</v>
          </cell>
          <cell r="I1141">
            <v>6.0079998970031703</v>
          </cell>
        </row>
        <row r="1142">
          <cell r="H1142">
            <v>44</v>
          </cell>
          <cell r="I1142">
            <v>6.0029997825622603</v>
          </cell>
        </row>
        <row r="1143">
          <cell r="H1143">
            <v>119</v>
          </cell>
          <cell r="I1143">
            <v>5.97300004959106</v>
          </cell>
        </row>
        <row r="1144">
          <cell r="H1144">
            <v>163</v>
          </cell>
          <cell r="I1144">
            <v>5.9710001945495597</v>
          </cell>
        </row>
        <row r="1145">
          <cell r="H1145">
            <v>68</v>
          </cell>
          <cell r="I1145">
            <v>5.9640002250671396</v>
          </cell>
        </row>
        <row r="1146">
          <cell r="H1146">
            <v>124</v>
          </cell>
          <cell r="I1146">
            <v>5.9629998207092303</v>
          </cell>
        </row>
        <row r="1147">
          <cell r="H1147">
            <v>14</v>
          </cell>
          <cell r="I1147">
            <v>5.9559998512268102</v>
          </cell>
        </row>
        <row r="1148">
          <cell r="H1148">
            <v>71</v>
          </cell>
          <cell r="I1148">
            <v>5.9200000762939498</v>
          </cell>
        </row>
        <row r="1149">
          <cell r="H1149">
            <v>84</v>
          </cell>
          <cell r="I1149">
            <v>5.90199995040894</v>
          </cell>
        </row>
        <row r="1150">
          <cell r="H1150">
            <v>3</v>
          </cell>
          <cell r="I1150">
            <v>5.8720002174377397</v>
          </cell>
        </row>
        <row r="1151">
          <cell r="H1151">
            <v>79</v>
          </cell>
          <cell r="I1151">
            <v>5.8499999046325701</v>
          </cell>
        </row>
        <row r="1152">
          <cell r="H1152">
            <v>136</v>
          </cell>
          <cell r="I1152">
            <v>5.8379998207092303</v>
          </cell>
        </row>
        <row r="1153">
          <cell r="H1153">
            <v>95</v>
          </cell>
          <cell r="I1153">
            <v>5.8379998207092303</v>
          </cell>
        </row>
        <row r="1154">
          <cell r="H1154">
            <v>123</v>
          </cell>
          <cell r="I1154">
            <v>5.8249998092651403</v>
          </cell>
        </row>
        <row r="1155">
          <cell r="H1155">
            <v>17</v>
          </cell>
          <cell r="I1155">
            <v>5.8229999542236301</v>
          </cell>
        </row>
        <row r="1156">
          <cell r="H1156">
            <v>156</v>
          </cell>
          <cell r="I1156">
            <v>5.82200002670288</v>
          </cell>
        </row>
        <row r="1157">
          <cell r="H1157">
            <v>73</v>
          </cell>
          <cell r="I1157">
            <v>5.8189997673034703</v>
          </cell>
        </row>
        <row r="1158">
          <cell r="H1158">
            <v>108</v>
          </cell>
          <cell r="I1158">
            <v>5.8099999427795401</v>
          </cell>
        </row>
        <row r="1159">
          <cell r="H1159">
            <v>132</v>
          </cell>
          <cell r="I1159">
            <v>5.7579998970031703</v>
          </cell>
        </row>
        <row r="1160">
          <cell r="H1160">
            <v>117</v>
          </cell>
          <cell r="I1160">
            <v>5.7150001525878897</v>
          </cell>
        </row>
        <row r="1161">
          <cell r="H1161">
            <v>93</v>
          </cell>
          <cell r="I1161">
            <v>5.6290001869201696</v>
          </cell>
        </row>
        <row r="1162">
          <cell r="H1162">
            <v>37</v>
          </cell>
          <cell r="I1162">
            <v>5.6209998130798304</v>
          </cell>
        </row>
        <row r="1163">
          <cell r="H1163">
            <v>45</v>
          </cell>
          <cell r="I1163">
            <v>5.6110000610351598</v>
          </cell>
        </row>
        <row r="1164">
          <cell r="H1164">
            <v>12</v>
          </cell>
          <cell r="I1164">
            <v>5.5689997673034703</v>
          </cell>
        </row>
        <row r="1165">
          <cell r="H1165">
            <v>83</v>
          </cell>
          <cell r="I1165">
            <v>5.5250000953674299</v>
          </cell>
        </row>
        <row r="1166">
          <cell r="H1166">
            <v>155</v>
          </cell>
          <cell r="I1166">
            <v>5.5</v>
          </cell>
        </row>
        <row r="1167">
          <cell r="H1167">
            <v>116</v>
          </cell>
          <cell r="I1167">
            <v>5.4930000305175799</v>
          </cell>
        </row>
        <row r="1168">
          <cell r="H1168">
            <v>118</v>
          </cell>
          <cell r="I1168">
            <v>5.4299998283386204</v>
          </cell>
        </row>
        <row r="1169">
          <cell r="H1169">
            <v>128</v>
          </cell>
          <cell r="I1169">
            <v>5.3949999809265101</v>
          </cell>
        </row>
        <row r="1170">
          <cell r="H1170">
            <v>72</v>
          </cell>
          <cell r="I1170">
            <v>5.3359999656677202</v>
          </cell>
        </row>
        <row r="1171">
          <cell r="H1171">
            <v>60</v>
          </cell>
          <cell r="I1171">
            <v>5.3239998817443803</v>
          </cell>
        </row>
        <row r="1172">
          <cell r="H1172">
            <v>70</v>
          </cell>
          <cell r="I1172">
            <v>5.3109998703002903</v>
          </cell>
        </row>
        <row r="1173">
          <cell r="H1173">
            <v>36</v>
          </cell>
          <cell r="I1173">
            <v>5.2930002212524396</v>
          </cell>
        </row>
        <row r="1174">
          <cell r="H1174">
            <v>75</v>
          </cell>
          <cell r="I1174">
            <v>5.2789998054504403</v>
          </cell>
        </row>
        <row r="1175">
          <cell r="H1175">
            <v>30</v>
          </cell>
          <cell r="I1175">
            <v>5.2729997634887704</v>
          </cell>
        </row>
        <row r="1176">
          <cell r="H1176">
            <v>113</v>
          </cell>
          <cell r="I1176">
            <v>5.2690000534057599</v>
          </cell>
        </row>
        <row r="1177">
          <cell r="H1177">
            <v>63</v>
          </cell>
          <cell r="I1177">
            <v>5.2620000839233398</v>
          </cell>
        </row>
        <row r="1178">
          <cell r="H1178">
            <v>164</v>
          </cell>
          <cell r="I1178">
            <v>5.25</v>
          </cell>
        </row>
        <row r="1179">
          <cell r="H1179">
            <v>97</v>
          </cell>
          <cell r="I1179">
            <v>5.23699998855591</v>
          </cell>
        </row>
        <row r="1180">
          <cell r="H1180">
            <v>98</v>
          </cell>
          <cell r="I1180">
            <v>5.2350001335143999</v>
          </cell>
        </row>
        <row r="1181">
          <cell r="H1181">
            <v>9</v>
          </cell>
          <cell r="I1181">
            <v>5.2340002059936497</v>
          </cell>
        </row>
        <row r="1182">
          <cell r="H1182">
            <v>41</v>
          </cell>
          <cell r="I1182">
            <v>5.2300000190734899</v>
          </cell>
        </row>
        <row r="1183">
          <cell r="H1183">
            <v>54</v>
          </cell>
          <cell r="I1183">
            <v>5.2270002365112296</v>
          </cell>
        </row>
        <row r="1184">
          <cell r="H1184">
            <v>80</v>
          </cell>
          <cell r="I1184">
            <v>5.2249999046325701</v>
          </cell>
        </row>
        <row r="1185">
          <cell r="H1185">
            <v>120</v>
          </cell>
          <cell r="I1185">
            <v>5.1950001716613796</v>
          </cell>
        </row>
        <row r="1186">
          <cell r="H1186">
            <v>18</v>
          </cell>
          <cell r="I1186">
            <v>5.1820001602172896</v>
          </cell>
        </row>
        <row r="1187">
          <cell r="H1187">
            <v>58</v>
          </cell>
          <cell r="I1187">
            <v>5.1810002326965297</v>
          </cell>
        </row>
        <row r="1188">
          <cell r="H1188">
            <v>86</v>
          </cell>
          <cell r="I1188">
            <v>5.1750001907348597</v>
          </cell>
        </row>
        <row r="1189">
          <cell r="H1189">
            <v>133</v>
          </cell>
          <cell r="I1189">
            <v>5.15100002288818</v>
          </cell>
        </row>
        <row r="1190">
          <cell r="H1190">
            <v>165</v>
          </cell>
          <cell r="I1190">
            <v>5.0739998817443803</v>
          </cell>
        </row>
        <row r="1191">
          <cell r="H1191">
            <v>107</v>
          </cell>
          <cell r="I1191">
            <v>5.0739998817443803</v>
          </cell>
        </row>
        <row r="1192">
          <cell r="H1192">
            <v>148</v>
          </cell>
          <cell r="I1192">
            <v>5.0409998893737802</v>
          </cell>
        </row>
        <row r="1193">
          <cell r="H1193">
            <v>16</v>
          </cell>
          <cell r="I1193">
            <v>5.0110001564025897</v>
          </cell>
        </row>
        <row r="1194">
          <cell r="H1194">
            <v>77</v>
          </cell>
          <cell r="I1194">
            <v>5.0040001869201696</v>
          </cell>
        </row>
        <row r="1195">
          <cell r="H1195">
            <v>102</v>
          </cell>
          <cell r="I1195">
            <v>4.9619998931884801</v>
          </cell>
        </row>
        <row r="1196">
          <cell r="H1196">
            <v>96</v>
          </cell>
          <cell r="I1196">
            <v>4.9549999237060502</v>
          </cell>
        </row>
        <row r="1197">
          <cell r="H1197">
            <v>135</v>
          </cell>
          <cell r="I1197">
            <v>4.8289999961853001</v>
          </cell>
        </row>
        <row r="1198">
          <cell r="H1198">
            <v>154</v>
          </cell>
          <cell r="I1198">
            <v>4.8049998283386204</v>
          </cell>
        </row>
        <row r="1199">
          <cell r="H1199">
            <v>114</v>
          </cell>
          <cell r="I1199">
            <v>4.7750000953674299</v>
          </cell>
        </row>
        <row r="1200">
          <cell r="H1200">
            <v>43</v>
          </cell>
          <cell r="I1200">
            <v>4.7350001335143999</v>
          </cell>
        </row>
        <row r="1201">
          <cell r="H1201">
            <v>21</v>
          </cell>
          <cell r="I1201">
            <v>4.7140002250671396</v>
          </cell>
        </row>
        <row r="1202">
          <cell r="H1202">
            <v>129</v>
          </cell>
          <cell r="I1202">
            <v>4.7090001106262198</v>
          </cell>
        </row>
        <row r="1203">
          <cell r="H1203">
            <v>25</v>
          </cell>
          <cell r="I1203">
            <v>4.6950001716613796</v>
          </cell>
        </row>
        <row r="1204">
          <cell r="H1204">
            <v>64</v>
          </cell>
          <cell r="I1204">
            <v>4.6919999122619602</v>
          </cell>
        </row>
        <row r="1205">
          <cell r="H1205">
            <v>2</v>
          </cell>
          <cell r="I1205">
            <v>4.6440000534057599</v>
          </cell>
        </row>
        <row r="1206">
          <cell r="H1206">
            <v>11</v>
          </cell>
          <cell r="I1206">
            <v>4.6079998016357404</v>
          </cell>
        </row>
        <row r="1207">
          <cell r="H1207">
            <v>101</v>
          </cell>
          <cell r="I1207">
            <v>4.5739998817443803</v>
          </cell>
        </row>
        <row r="1208">
          <cell r="H1208">
            <v>74</v>
          </cell>
          <cell r="I1208">
            <v>4.55299997329712</v>
          </cell>
        </row>
        <row r="1209">
          <cell r="H1209">
            <v>99</v>
          </cell>
          <cell r="I1209">
            <v>4.5500001907348597</v>
          </cell>
        </row>
        <row r="1210">
          <cell r="H1210">
            <v>100</v>
          </cell>
          <cell r="I1210">
            <v>4.5450000762939498</v>
          </cell>
        </row>
        <row r="1211">
          <cell r="H1211">
            <v>127</v>
          </cell>
          <cell r="I1211">
            <v>4.5349998474121103</v>
          </cell>
        </row>
        <row r="1212">
          <cell r="H1212">
            <v>167</v>
          </cell>
          <cell r="I1212">
            <v>4.5139999389648402</v>
          </cell>
        </row>
        <row r="1213">
          <cell r="H1213">
            <v>65</v>
          </cell>
          <cell r="I1213">
            <v>4.4970002174377397</v>
          </cell>
        </row>
        <row r="1214">
          <cell r="H1214">
            <v>49</v>
          </cell>
          <cell r="I1214">
            <v>4.4650001525878897</v>
          </cell>
        </row>
        <row r="1215">
          <cell r="H1215">
            <v>46</v>
          </cell>
          <cell r="I1215">
            <v>4.46000003814697</v>
          </cell>
        </row>
        <row r="1216">
          <cell r="H1216">
            <v>139</v>
          </cell>
          <cell r="I1216">
            <v>4.4400000572204599</v>
          </cell>
        </row>
        <row r="1217">
          <cell r="H1217">
            <v>6</v>
          </cell>
          <cell r="I1217">
            <v>4.3759999275207502</v>
          </cell>
        </row>
        <row r="1218">
          <cell r="H1218">
            <v>62</v>
          </cell>
          <cell r="I1218">
            <v>4.3150000572204599</v>
          </cell>
        </row>
        <row r="1219">
          <cell r="H1219">
            <v>92</v>
          </cell>
          <cell r="I1219">
            <v>4.2919998168945304</v>
          </cell>
        </row>
        <row r="1220">
          <cell r="H1220">
            <v>33</v>
          </cell>
          <cell r="I1220">
            <v>4.2909998893737802</v>
          </cell>
        </row>
        <row r="1221">
          <cell r="H1221">
            <v>51</v>
          </cell>
          <cell r="I1221">
            <v>4.2859997749328604</v>
          </cell>
        </row>
        <row r="1222">
          <cell r="H1222">
            <v>34</v>
          </cell>
          <cell r="I1222">
            <v>4.2800002098083496</v>
          </cell>
        </row>
        <row r="1223">
          <cell r="H1223">
            <v>90</v>
          </cell>
          <cell r="I1223">
            <v>4.1900000572204599</v>
          </cell>
        </row>
        <row r="1224">
          <cell r="H1224">
            <v>69</v>
          </cell>
          <cell r="I1224">
            <v>4.1799998283386204</v>
          </cell>
        </row>
        <row r="1225">
          <cell r="H1225">
            <v>24</v>
          </cell>
          <cell r="I1225">
            <v>4.1680002212524396</v>
          </cell>
        </row>
        <row r="1226">
          <cell r="H1226">
            <v>140</v>
          </cell>
          <cell r="I1226">
            <v>4.1389999389648402</v>
          </cell>
        </row>
        <row r="1227">
          <cell r="H1227">
            <v>53</v>
          </cell>
          <cell r="I1227">
            <v>4.1199998855590803</v>
          </cell>
        </row>
        <row r="1228">
          <cell r="H1228">
            <v>158</v>
          </cell>
          <cell r="I1228">
            <v>4.0960001945495597</v>
          </cell>
        </row>
        <row r="1229">
          <cell r="H1229">
            <v>157</v>
          </cell>
          <cell r="I1229">
            <v>4.0809998512268102</v>
          </cell>
        </row>
        <row r="1230">
          <cell r="H1230">
            <v>22</v>
          </cell>
          <cell r="I1230">
            <v>4.03200006484985</v>
          </cell>
        </row>
        <row r="1231">
          <cell r="H1231">
            <v>106</v>
          </cell>
          <cell r="I1231">
            <v>4.0279998779296902</v>
          </cell>
        </row>
        <row r="1232">
          <cell r="H1232">
            <v>88</v>
          </cell>
          <cell r="I1232">
            <v>3.9700000286102299</v>
          </cell>
        </row>
        <row r="1233">
          <cell r="H1233">
            <v>28</v>
          </cell>
          <cell r="I1233">
            <v>3.9360001087188698</v>
          </cell>
        </row>
        <row r="1234">
          <cell r="H1234">
            <v>168</v>
          </cell>
          <cell r="I1234">
            <v>3.875</v>
          </cell>
        </row>
        <row r="1235">
          <cell r="H1235">
            <v>81</v>
          </cell>
          <cell r="I1235">
            <v>3.8080000877380402</v>
          </cell>
        </row>
        <row r="1236">
          <cell r="H1236">
            <v>4</v>
          </cell>
          <cell r="I1236">
            <v>3.7950000762939502</v>
          </cell>
        </row>
        <row r="1237">
          <cell r="H1237">
            <v>1</v>
          </cell>
          <cell r="I1237">
            <v>3.7939999103546098</v>
          </cell>
        </row>
        <row r="1238">
          <cell r="H1238">
            <v>19</v>
          </cell>
          <cell r="I1238">
            <v>3.7660000324249299</v>
          </cell>
        </row>
        <row r="1239">
          <cell r="H1239">
            <v>15</v>
          </cell>
          <cell r="I1239">
            <v>3.65700006484985</v>
          </cell>
        </row>
        <row r="1240">
          <cell r="H1240">
            <v>87</v>
          </cell>
          <cell r="I1240">
            <v>3.6440000534057599</v>
          </cell>
        </row>
        <row r="1241">
          <cell r="H1241">
            <v>57</v>
          </cell>
          <cell r="I1241">
            <v>3.6029999256134002</v>
          </cell>
        </row>
        <row r="1242">
          <cell r="H1242">
            <v>166</v>
          </cell>
          <cell r="I1242">
            <v>3.59299993515015</v>
          </cell>
        </row>
        <row r="1243">
          <cell r="H1243">
            <v>137</v>
          </cell>
          <cell r="I1243">
            <v>3.5910000801086399</v>
          </cell>
        </row>
        <row r="1244">
          <cell r="H1244">
            <v>82</v>
          </cell>
          <cell r="I1244">
            <v>3.5329999923706099</v>
          </cell>
        </row>
        <row r="1245">
          <cell r="H1245">
            <v>56</v>
          </cell>
          <cell r="I1245">
            <v>3.5069999694824201</v>
          </cell>
        </row>
        <row r="1246">
          <cell r="H1246">
            <v>151</v>
          </cell>
          <cell r="I1246">
            <v>3.4949998855590798</v>
          </cell>
        </row>
        <row r="1247">
          <cell r="H1247">
            <v>125</v>
          </cell>
          <cell r="I1247">
            <v>3.4709999561309801</v>
          </cell>
        </row>
        <row r="1248">
          <cell r="H1248">
            <v>145</v>
          </cell>
          <cell r="I1248">
            <v>3.4619998931884801</v>
          </cell>
        </row>
        <row r="1249">
          <cell r="H1249">
            <v>149</v>
          </cell>
          <cell r="I1249">
            <v>3.34899997711182</v>
          </cell>
        </row>
        <row r="1250">
          <cell r="H1250">
            <v>23</v>
          </cell>
          <cell r="I1250">
            <v>2.9049999713897701</v>
          </cell>
        </row>
        <row r="1251">
          <cell r="H1251">
            <v>27</v>
          </cell>
          <cell r="I1251">
            <v>2.6930000782012899</v>
          </cell>
        </row>
        <row r="1252">
          <cell r="H1252">
            <v>47</v>
          </cell>
          <cell r="I1252">
            <v>7.6319999999999997</v>
          </cell>
        </row>
        <row r="1253">
          <cell r="H1253">
            <v>111</v>
          </cell>
          <cell r="I1253">
            <v>7.5940000000000003</v>
          </cell>
        </row>
        <row r="1254">
          <cell r="H1254">
            <v>39</v>
          </cell>
          <cell r="I1254">
            <v>7.5549999999999997</v>
          </cell>
        </row>
        <row r="1255">
          <cell r="H1255">
            <v>61</v>
          </cell>
          <cell r="I1255">
            <v>7.4950000000000001</v>
          </cell>
        </row>
        <row r="1256">
          <cell r="H1256">
            <v>144</v>
          </cell>
          <cell r="I1256">
            <v>7.4870000000000001</v>
          </cell>
        </row>
        <row r="1257">
          <cell r="H1257">
            <v>103</v>
          </cell>
          <cell r="I1257">
            <v>7.4409999999999998</v>
          </cell>
        </row>
        <row r="1258">
          <cell r="H1258">
            <v>26</v>
          </cell>
          <cell r="I1258">
            <v>7.3280000000000003</v>
          </cell>
        </row>
        <row r="1259">
          <cell r="H1259">
            <v>104</v>
          </cell>
          <cell r="I1259">
            <v>7.3239999999999998</v>
          </cell>
        </row>
        <row r="1260">
          <cell r="H1260">
            <v>143</v>
          </cell>
          <cell r="I1260">
            <v>7.3140000000000001</v>
          </cell>
        </row>
        <row r="1261">
          <cell r="H1261">
            <v>7</v>
          </cell>
          <cell r="I1261">
            <v>7.2720000000000002</v>
          </cell>
        </row>
        <row r="1262">
          <cell r="H1262">
            <v>160</v>
          </cell>
          <cell r="I1262">
            <v>7.19</v>
          </cell>
        </row>
        <row r="1263">
          <cell r="H1263">
            <v>8</v>
          </cell>
          <cell r="I1263">
            <v>7.1390000000000002</v>
          </cell>
        </row>
        <row r="1264">
          <cell r="H1264">
            <v>35</v>
          </cell>
          <cell r="I1264">
            <v>7.0720000000000001</v>
          </cell>
        </row>
        <row r="1265">
          <cell r="H1265">
            <v>66</v>
          </cell>
          <cell r="I1265">
            <v>6.9770000000000003</v>
          </cell>
        </row>
        <row r="1266">
          <cell r="H1266">
            <v>52</v>
          </cell>
          <cell r="I1266">
            <v>6.9649999999999999</v>
          </cell>
        </row>
        <row r="1267">
          <cell r="H1267">
            <v>13</v>
          </cell>
          <cell r="I1267">
            <v>6.9269999999999996</v>
          </cell>
        </row>
        <row r="1268">
          <cell r="H1268">
            <v>85</v>
          </cell>
          <cell r="I1268">
            <v>6.91</v>
          </cell>
        </row>
        <row r="1269">
          <cell r="H1269">
            <v>161</v>
          </cell>
          <cell r="I1269">
            <v>6.8860000000000001</v>
          </cell>
        </row>
        <row r="1270">
          <cell r="H1270">
            <v>67</v>
          </cell>
          <cell r="I1270">
            <v>6.8140000000000001</v>
          </cell>
        </row>
        <row r="1271">
          <cell r="H1271">
            <v>159</v>
          </cell>
          <cell r="I1271">
            <v>6.774</v>
          </cell>
        </row>
        <row r="1272">
          <cell r="H1272">
            <v>38</v>
          </cell>
          <cell r="I1272">
            <v>6.7110000000000003</v>
          </cell>
        </row>
        <row r="1273">
          <cell r="H1273">
            <v>91</v>
          </cell>
          <cell r="I1273">
            <v>6.6269999999999998</v>
          </cell>
        </row>
        <row r="1274">
          <cell r="H1274">
            <v>48</v>
          </cell>
          <cell r="I1274">
            <v>6.4889999999999999</v>
          </cell>
        </row>
        <row r="1275">
          <cell r="H1275">
            <v>94</v>
          </cell>
          <cell r="I1275">
            <v>6.4880000000000004</v>
          </cell>
        </row>
        <row r="1276">
          <cell r="H1276">
            <v>29</v>
          </cell>
          <cell r="I1276">
            <v>6.476</v>
          </cell>
        </row>
        <row r="1277">
          <cell r="H1277">
            <v>146</v>
          </cell>
          <cell r="I1277">
            <v>6.4409999999999998</v>
          </cell>
        </row>
        <row r="1278">
          <cell r="H1278">
            <v>115</v>
          </cell>
          <cell r="I1278">
            <v>6.43</v>
          </cell>
        </row>
        <row r="1279">
          <cell r="H1279">
            <v>20</v>
          </cell>
          <cell r="I1279">
            <v>6.4189999999999996</v>
          </cell>
        </row>
        <row r="1280">
          <cell r="H1280">
            <v>5</v>
          </cell>
          <cell r="I1280">
            <v>6.3879999999999999</v>
          </cell>
        </row>
        <row r="1281">
          <cell r="H1281">
            <v>55</v>
          </cell>
          <cell r="I1281">
            <v>6.3819999999999997</v>
          </cell>
        </row>
        <row r="1282">
          <cell r="H1282">
            <v>162</v>
          </cell>
          <cell r="I1282">
            <v>6.3789999999999996</v>
          </cell>
        </row>
        <row r="1283">
          <cell r="H1283">
            <v>122</v>
          </cell>
          <cell r="I1283">
            <v>6.3739999999999997</v>
          </cell>
        </row>
        <row r="1284">
          <cell r="H1284">
            <v>126</v>
          </cell>
          <cell r="I1284">
            <v>6.3710000000000004</v>
          </cell>
        </row>
        <row r="1285">
          <cell r="H1285">
            <v>130</v>
          </cell>
          <cell r="I1285">
            <v>6.343</v>
          </cell>
        </row>
        <row r="1286">
          <cell r="H1286">
            <v>89</v>
          </cell>
          <cell r="I1286">
            <v>6.3220000000000001</v>
          </cell>
        </row>
        <row r="1287">
          <cell r="H1287">
            <v>138</v>
          </cell>
          <cell r="I1287">
            <v>6.31</v>
          </cell>
        </row>
        <row r="1288">
          <cell r="H1288">
            <v>31</v>
          </cell>
          <cell r="I1288">
            <v>6.26</v>
          </cell>
        </row>
        <row r="1289">
          <cell r="H1289">
            <v>152</v>
          </cell>
          <cell r="I1289">
            <v>6.1920000000000002</v>
          </cell>
        </row>
        <row r="1290">
          <cell r="H1290">
            <v>131</v>
          </cell>
          <cell r="I1290">
            <v>6.173</v>
          </cell>
        </row>
        <row r="1291">
          <cell r="H1291">
            <v>44</v>
          </cell>
          <cell r="I1291">
            <v>6.1669999999999998</v>
          </cell>
        </row>
        <row r="1292">
          <cell r="H1292">
            <v>105</v>
          </cell>
          <cell r="I1292">
            <v>6.141</v>
          </cell>
        </row>
        <row r="1293">
          <cell r="H1293">
            <v>119</v>
          </cell>
          <cell r="I1293">
            <v>6.1230000000000002</v>
          </cell>
        </row>
        <row r="1294">
          <cell r="H1294">
            <v>10</v>
          </cell>
          <cell r="I1294">
            <v>6.1050000000000004</v>
          </cell>
        </row>
        <row r="1295">
          <cell r="H1295">
            <v>163</v>
          </cell>
          <cell r="I1295">
            <v>6.0960000000000001</v>
          </cell>
        </row>
        <row r="1296">
          <cell r="H1296">
            <v>76</v>
          </cell>
          <cell r="I1296">
            <v>6.0830000000000002</v>
          </cell>
        </row>
        <row r="1297">
          <cell r="H1297">
            <v>150</v>
          </cell>
          <cell r="I1297">
            <v>6.0720000000000001</v>
          </cell>
        </row>
        <row r="1298">
          <cell r="H1298">
            <v>68</v>
          </cell>
          <cell r="I1298">
            <v>6</v>
          </cell>
        </row>
        <row r="1299">
          <cell r="H1299">
            <v>42</v>
          </cell>
          <cell r="I1299">
            <v>5.9729999999999999</v>
          </cell>
        </row>
        <row r="1300">
          <cell r="H1300">
            <v>14</v>
          </cell>
          <cell r="I1300">
            <v>5.9560000000000004</v>
          </cell>
        </row>
        <row r="1301">
          <cell r="H1301">
            <v>84</v>
          </cell>
          <cell r="I1301">
            <v>5.952</v>
          </cell>
        </row>
        <row r="1302">
          <cell r="H1302">
            <v>132</v>
          </cell>
          <cell r="I1302">
            <v>5.9480000000000004</v>
          </cell>
        </row>
        <row r="1303">
          <cell r="H1303">
            <v>123</v>
          </cell>
          <cell r="I1303">
            <v>5.9450000000000003</v>
          </cell>
        </row>
        <row r="1304">
          <cell r="H1304">
            <v>79</v>
          </cell>
          <cell r="I1304">
            <v>5.9329999999999998</v>
          </cell>
        </row>
        <row r="1305">
          <cell r="H1305">
            <v>71</v>
          </cell>
          <cell r="I1305">
            <v>5.915</v>
          </cell>
        </row>
        <row r="1306">
          <cell r="H1306">
            <v>93</v>
          </cell>
          <cell r="I1306">
            <v>5.891</v>
          </cell>
        </row>
        <row r="1307">
          <cell r="H1307">
            <v>70</v>
          </cell>
          <cell r="I1307">
            <v>5.89</v>
          </cell>
        </row>
        <row r="1308">
          <cell r="H1308">
            <v>136</v>
          </cell>
          <cell r="I1308">
            <v>5.875</v>
          </cell>
        </row>
        <row r="1309">
          <cell r="H1309">
            <v>110</v>
          </cell>
          <cell r="I1309">
            <v>5.835</v>
          </cell>
        </row>
        <row r="1310">
          <cell r="H1310">
            <v>124</v>
          </cell>
          <cell r="I1310">
            <v>5.81</v>
          </cell>
        </row>
        <row r="1311">
          <cell r="H1311">
            <v>73</v>
          </cell>
          <cell r="I1311">
            <v>5.79</v>
          </cell>
        </row>
        <row r="1312">
          <cell r="H1312">
            <v>37</v>
          </cell>
          <cell r="I1312">
            <v>5.7619999999999996</v>
          </cell>
        </row>
        <row r="1313">
          <cell r="H1313">
            <v>17</v>
          </cell>
          <cell r="I1313">
            <v>5.7519999999999998</v>
          </cell>
        </row>
        <row r="1314">
          <cell r="H1314">
            <v>45</v>
          </cell>
          <cell r="I1314">
            <v>5.7389999999999999</v>
          </cell>
        </row>
        <row r="1315">
          <cell r="H1315">
            <v>116</v>
          </cell>
          <cell r="I1315">
            <v>5.681</v>
          </cell>
        </row>
        <row r="1316">
          <cell r="H1316">
            <v>117</v>
          </cell>
          <cell r="I1316">
            <v>5.6630000000000003</v>
          </cell>
        </row>
        <row r="1317">
          <cell r="H1317">
            <v>75</v>
          </cell>
          <cell r="I1317">
            <v>5.6619999999999999</v>
          </cell>
        </row>
        <row r="1318">
          <cell r="H1318">
            <v>95</v>
          </cell>
          <cell r="I1318">
            <v>5.64</v>
          </cell>
        </row>
        <row r="1319">
          <cell r="H1319">
            <v>156</v>
          </cell>
          <cell r="I1319">
            <v>5.6360000000000001</v>
          </cell>
        </row>
        <row r="1320">
          <cell r="H1320">
            <v>60</v>
          </cell>
          <cell r="I1320">
            <v>5.62</v>
          </cell>
        </row>
        <row r="1321">
          <cell r="H1321">
            <v>83</v>
          </cell>
          <cell r="I1321">
            <v>5.5659999999999998</v>
          </cell>
        </row>
        <row r="1322">
          <cell r="H1322">
            <v>118</v>
          </cell>
          <cell r="I1322">
            <v>5.524</v>
          </cell>
        </row>
        <row r="1323">
          <cell r="H1323">
            <v>58</v>
          </cell>
          <cell r="I1323">
            <v>5.5039999999999996</v>
          </cell>
        </row>
        <row r="1324">
          <cell r="H1324">
            <v>12</v>
          </cell>
          <cell r="I1324">
            <v>5.4829999999999997</v>
          </cell>
        </row>
        <row r="1325">
          <cell r="H1325">
            <v>155</v>
          </cell>
          <cell r="I1325">
            <v>5.4829999999999997</v>
          </cell>
        </row>
        <row r="1326">
          <cell r="H1326">
            <v>113</v>
          </cell>
          <cell r="I1326">
            <v>5.4720000000000004</v>
          </cell>
        </row>
        <row r="1327">
          <cell r="H1327">
            <v>59</v>
          </cell>
          <cell r="I1327">
            <v>5.43</v>
          </cell>
        </row>
        <row r="1328">
          <cell r="H1328">
            <v>120</v>
          </cell>
          <cell r="I1328">
            <v>5.41</v>
          </cell>
        </row>
        <row r="1329">
          <cell r="H1329">
            <v>128</v>
          </cell>
          <cell r="I1329">
            <v>5.3979999999999997</v>
          </cell>
        </row>
        <row r="1330">
          <cell r="H1330">
            <v>54</v>
          </cell>
          <cell r="I1330">
            <v>5.3579999999999997</v>
          </cell>
        </row>
        <row r="1331">
          <cell r="H1331">
            <v>80</v>
          </cell>
          <cell r="I1331">
            <v>5.3579999999999997</v>
          </cell>
        </row>
        <row r="1332">
          <cell r="H1332">
            <v>97</v>
          </cell>
          <cell r="I1332">
            <v>5.3470000000000004</v>
          </cell>
        </row>
        <row r="1333">
          <cell r="H1333">
            <v>36</v>
          </cell>
          <cell r="I1333">
            <v>5.3209999999999997</v>
          </cell>
        </row>
        <row r="1334">
          <cell r="H1334">
            <v>41</v>
          </cell>
          <cell r="I1334">
            <v>5.3019999999999996</v>
          </cell>
        </row>
        <row r="1335">
          <cell r="H1335">
            <v>3</v>
          </cell>
          <cell r="I1335">
            <v>5.2949999999999999</v>
          </cell>
        </row>
        <row r="1336">
          <cell r="H1336">
            <v>98</v>
          </cell>
          <cell r="I1336">
            <v>5.2539999999999996</v>
          </cell>
        </row>
        <row r="1337">
          <cell r="H1337">
            <v>30</v>
          </cell>
          <cell r="I1337">
            <v>5.2460000000000004</v>
          </cell>
        </row>
        <row r="1338">
          <cell r="H1338">
            <v>9</v>
          </cell>
          <cell r="I1338">
            <v>5.2009999999999996</v>
          </cell>
        </row>
        <row r="1339">
          <cell r="H1339">
            <v>148</v>
          </cell>
          <cell r="I1339">
            <v>5.1989999999999998</v>
          </cell>
        </row>
        <row r="1340">
          <cell r="H1340">
            <v>86</v>
          </cell>
          <cell r="I1340">
            <v>5.1849999999999996</v>
          </cell>
        </row>
        <row r="1341">
          <cell r="H1341">
            <v>72</v>
          </cell>
          <cell r="I1341">
            <v>5.1609999999999996</v>
          </cell>
        </row>
        <row r="1342">
          <cell r="H1342">
            <v>107</v>
          </cell>
          <cell r="I1342">
            <v>5.1550000000000002</v>
          </cell>
        </row>
        <row r="1343">
          <cell r="H1343">
            <v>77</v>
          </cell>
          <cell r="I1343">
            <v>5.1310000000000002</v>
          </cell>
        </row>
        <row r="1344">
          <cell r="H1344">
            <v>18</v>
          </cell>
          <cell r="I1344">
            <v>5.1289999999999996</v>
          </cell>
        </row>
        <row r="1345">
          <cell r="H1345">
            <v>96</v>
          </cell>
          <cell r="I1345">
            <v>5.125</v>
          </cell>
        </row>
        <row r="1346">
          <cell r="H1346">
            <v>165</v>
          </cell>
          <cell r="I1346">
            <v>5.1029999999999998</v>
          </cell>
        </row>
        <row r="1347">
          <cell r="H1347">
            <v>63</v>
          </cell>
          <cell r="I1347">
            <v>5.093</v>
          </cell>
        </row>
        <row r="1348">
          <cell r="H1348">
            <v>16</v>
          </cell>
          <cell r="I1348">
            <v>5.0819999999999999</v>
          </cell>
        </row>
        <row r="1349">
          <cell r="H1349">
            <v>133</v>
          </cell>
          <cell r="I1349">
            <v>4.9820000000000002</v>
          </cell>
        </row>
        <row r="1350">
          <cell r="H1350">
            <v>25</v>
          </cell>
          <cell r="I1350">
            <v>4.9749999999999996</v>
          </cell>
        </row>
        <row r="1351">
          <cell r="H1351">
            <v>21</v>
          </cell>
          <cell r="I1351">
            <v>4.9329999999999998</v>
          </cell>
        </row>
        <row r="1352">
          <cell r="H1352">
            <v>102</v>
          </cell>
          <cell r="I1352">
            <v>4.88</v>
          </cell>
        </row>
        <row r="1353">
          <cell r="H1353">
            <v>164</v>
          </cell>
          <cell r="I1353">
            <v>4.806</v>
          </cell>
        </row>
        <row r="1354">
          <cell r="H1354">
            <v>49</v>
          </cell>
          <cell r="I1354">
            <v>4.758</v>
          </cell>
        </row>
        <row r="1355">
          <cell r="H1355">
            <v>114</v>
          </cell>
          <cell r="I1355">
            <v>4.7430000000000003</v>
          </cell>
        </row>
        <row r="1356">
          <cell r="H1356">
            <v>135</v>
          </cell>
          <cell r="I1356">
            <v>4.7240000000000002</v>
          </cell>
        </row>
        <row r="1357">
          <cell r="H1357">
            <v>64</v>
          </cell>
          <cell r="I1357">
            <v>4.7069999999999999</v>
          </cell>
        </row>
        <row r="1358">
          <cell r="H1358">
            <v>69</v>
          </cell>
          <cell r="I1358">
            <v>4.6710000000000003</v>
          </cell>
        </row>
        <row r="1359">
          <cell r="H1359">
            <v>53</v>
          </cell>
          <cell r="I1359">
            <v>4.657</v>
          </cell>
        </row>
        <row r="1360">
          <cell r="H1360">
            <v>127</v>
          </cell>
          <cell r="I1360">
            <v>4.6310000000000002</v>
          </cell>
        </row>
        <row r="1361">
          <cell r="H1361">
            <v>78</v>
          </cell>
          <cell r="I1361">
            <v>4.6230000000000002</v>
          </cell>
        </row>
        <row r="1362">
          <cell r="H1362">
            <v>154</v>
          </cell>
          <cell r="I1362">
            <v>4.5919999999999996</v>
          </cell>
        </row>
        <row r="1363">
          <cell r="H1363">
            <v>2</v>
          </cell>
          <cell r="I1363">
            <v>4.5860000000000003</v>
          </cell>
        </row>
        <row r="1364">
          <cell r="H1364">
            <v>129</v>
          </cell>
          <cell r="I1364">
            <v>4.5709999999999997</v>
          </cell>
        </row>
        <row r="1365">
          <cell r="H1365">
            <v>33</v>
          </cell>
          <cell r="I1365">
            <v>4.5590000000000002</v>
          </cell>
        </row>
        <row r="1366">
          <cell r="H1366">
            <v>11</v>
          </cell>
          <cell r="I1366">
            <v>4.5</v>
          </cell>
        </row>
        <row r="1367">
          <cell r="H1367">
            <v>139</v>
          </cell>
          <cell r="I1367">
            <v>4.4710000000000001</v>
          </cell>
        </row>
        <row r="1368">
          <cell r="H1368">
            <v>65</v>
          </cell>
          <cell r="I1368">
            <v>4.4560000000000004</v>
          </cell>
        </row>
        <row r="1369">
          <cell r="H1369">
            <v>90</v>
          </cell>
          <cell r="I1369">
            <v>4.4470000000000001</v>
          </cell>
        </row>
        <row r="1370">
          <cell r="H1370">
            <v>101</v>
          </cell>
          <cell r="I1370">
            <v>4.4409999999999998</v>
          </cell>
        </row>
        <row r="1371">
          <cell r="H1371">
            <v>24</v>
          </cell>
          <cell r="I1371">
            <v>4.4329999999999998</v>
          </cell>
        </row>
        <row r="1372">
          <cell r="H1372">
            <v>22</v>
          </cell>
          <cell r="I1372">
            <v>4.4240000000000004</v>
          </cell>
        </row>
        <row r="1373">
          <cell r="H1373">
            <v>43</v>
          </cell>
          <cell r="I1373">
            <v>4.4189999999999996</v>
          </cell>
        </row>
        <row r="1374">
          <cell r="H1374">
            <v>99</v>
          </cell>
          <cell r="I1374">
            <v>4.4169999999999998</v>
          </cell>
        </row>
        <row r="1375">
          <cell r="H1375">
            <v>74</v>
          </cell>
          <cell r="I1375">
            <v>4.41</v>
          </cell>
        </row>
        <row r="1376">
          <cell r="H1376">
            <v>167</v>
          </cell>
          <cell r="I1376">
            <v>4.3769999999999998</v>
          </cell>
        </row>
        <row r="1377">
          <cell r="H1377">
            <v>92</v>
          </cell>
          <cell r="I1377">
            <v>4.3559999999999999</v>
          </cell>
        </row>
        <row r="1378">
          <cell r="H1378">
            <v>46</v>
          </cell>
          <cell r="I1378">
            <v>4.3499999999999996</v>
          </cell>
        </row>
        <row r="1379">
          <cell r="H1379">
            <v>51</v>
          </cell>
          <cell r="I1379">
            <v>4.34</v>
          </cell>
        </row>
        <row r="1380">
          <cell r="H1380">
            <v>6</v>
          </cell>
          <cell r="I1380">
            <v>4.3209999999999997</v>
          </cell>
        </row>
        <row r="1381">
          <cell r="H1381">
            <v>100</v>
          </cell>
          <cell r="I1381">
            <v>4.3079999999999998</v>
          </cell>
        </row>
        <row r="1382">
          <cell r="H1382">
            <v>28</v>
          </cell>
          <cell r="I1382">
            <v>4.3010000000000002</v>
          </cell>
        </row>
        <row r="1383">
          <cell r="H1383">
            <v>34</v>
          </cell>
          <cell r="I1383">
            <v>4.2450000000000001</v>
          </cell>
        </row>
        <row r="1384">
          <cell r="H1384">
            <v>62</v>
          </cell>
          <cell r="I1384">
            <v>4.1900000000000004</v>
          </cell>
        </row>
        <row r="1385">
          <cell r="H1385">
            <v>106</v>
          </cell>
          <cell r="I1385">
            <v>4.1660000000000004</v>
          </cell>
        </row>
        <row r="1386">
          <cell r="H1386">
            <v>157</v>
          </cell>
          <cell r="I1386">
            <v>4.1609999999999996</v>
          </cell>
        </row>
        <row r="1387">
          <cell r="H1387">
            <v>15</v>
          </cell>
          <cell r="I1387">
            <v>4.141</v>
          </cell>
        </row>
        <row r="1388">
          <cell r="H1388">
            <v>140</v>
          </cell>
          <cell r="I1388">
            <v>4.1390000000000002</v>
          </cell>
        </row>
        <row r="1389">
          <cell r="H1389">
            <v>158</v>
          </cell>
          <cell r="I1389">
            <v>4.1029999999999998</v>
          </cell>
        </row>
        <row r="1390">
          <cell r="H1390">
            <v>151</v>
          </cell>
          <cell r="I1390">
            <v>3.9990000000000001</v>
          </cell>
        </row>
        <row r="1391">
          <cell r="H1391">
            <v>56</v>
          </cell>
          <cell r="I1391">
            <v>3.964</v>
          </cell>
        </row>
        <row r="1392">
          <cell r="H1392">
            <v>81</v>
          </cell>
          <cell r="I1392">
            <v>3.8079999999999998</v>
          </cell>
        </row>
        <row r="1393">
          <cell r="H1393">
            <v>4</v>
          </cell>
          <cell r="I1393">
            <v>3.7949999999999999</v>
          </cell>
        </row>
        <row r="1394">
          <cell r="H1394">
            <v>87</v>
          </cell>
          <cell r="I1394">
            <v>3.774</v>
          </cell>
        </row>
        <row r="1395">
          <cell r="H1395">
            <v>168</v>
          </cell>
          <cell r="I1395">
            <v>3.6920000000000002</v>
          </cell>
        </row>
        <row r="1396">
          <cell r="H1396">
            <v>1</v>
          </cell>
          <cell r="I1396">
            <v>3.6320000000000001</v>
          </cell>
        </row>
        <row r="1397">
          <cell r="H1397">
            <v>19</v>
          </cell>
          <cell r="I1397">
            <v>3.59</v>
          </cell>
        </row>
        <row r="1398">
          <cell r="H1398">
            <v>88</v>
          </cell>
          <cell r="I1398">
            <v>3.5870000000000002</v>
          </cell>
        </row>
        <row r="1399">
          <cell r="H1399">
            <v>57</v>
          </cell>
          <cell r="I1399">
            <v>3.5819999999999999</v>
          </cell>
        </row>
        <row r="1400">
          <cell r="H1400">
            <v>82</v>
          </cell>
          <cell r="I1400">
            <v>3.4950000000000001</v>
          </cell>
        </row>
        <row r="1401">
          <cell r="H1401">
            <v>145</v>
          </cell>
          <cell r="I1401">
            <v>3.4620000000000002</v>
          </cell>
        </row>
        <row r="1402">
          <cell r="H1402">
            <v>125</v>
          </cell>
          <cell r="I1402">
            <v>3.4079999999999999</v>
          </cell>
        </row>
        <row r="1403">
          <cell r="H1403">
            <v>166</v>
          </cell>
          <cell r="I1403">
            <v>3.355</v>
          </cell>
        </row>
        <row r="1404">
          <cell r="H1404">
            <v>149</v>
          </cell>
          <cell r="I1404">
            <v>3.3029999999999999</v>
          </cell>
        </row>
        <row r="1405">
          <cell r="H1405">
            <v>137</v>
          </cell>
          <cell r="I1405">
            <v>3.254</v>
          </cell>
        </row>
        <row r="1406">
          <cell r="H1406">
            <v>27</v>
          </cell>
          <cell r="I1406">
            <v>3.0830000000000002</v>
          </cell>
        </row>
        <row r="1407">
          <cell r="H1407">
            <v>23</v>
          </cell>
          <cell r="I1407">
            <v>2.9049999999999998</v>
          </cell>
        </row>
        <row r="1408">
          <cell r="H1408">
            <v>47</v>
          </cell>
          <cell r="I1408">
            <v>7.7690000000000001</v>
          </cell>
        </row>
        <row r="1409">
          <cell r="H1409">
            <v>39</v>
          </cell>
          <cell r="I1409">
            <v>7.6</v>
          </cell>
        </row>
        <row r="1410">
          <cell r="H1410">
            <v>111</v>
          </cell>
          <cell r="I1410">
            <v>7.5540000000000003</v>
          </cell>
        </row>
        <row r="1411">
          <cell r="H1411">
            <v>61</v>
          </cell>
          <cell r="I1411">
            <v>7.4939999999999998</v>
          </cell>
        </row>
        <row r="1412">
          <cell r="H1412">
            <v>103</v>
          </cell>
          <cell r="I1412">
            <v>7.4880000000000004</v>
          </cell>
        </row>
        <row r="1413">
          <cell r="H1413">
            <v>144</v>
          </cell>
          <cell r="I1413">
            <v>7.48</v>
          </cell>
        </row>
        <row r="1414">
          <cell r="H1414">
            <v>143</v>
          </cell>
          <cell r="I1414">
            <v>7.343</v>
          </cell>
        </row>
        <row r="1415">
          <cell r="H1415">
            <v>104</v>
          </cell>
          <cell r="I1415">
            <v>7.3070000000000004</v>
          </cell>
        </row>
        <row r="1416">
          <cell r="H1416">
            <v>26</v>
          </cell>
          <cell r="I1416">
            <v>7.2779999999999996</v>
          </cell>
        </row>
        <row r="1417">
          <cell r="H1417">
            <v>8</v>
          </cell>
          <cell r="I1417">
            <v>7.2460000000000004</v>
          </cell>
        </row>
        <row r="1418">
          <cell r="H1418">
            <v>7</v>
          </cell>
          <cell r="I1418">
            <v>7.2279999999999998</v>
          </cell>
        </row>
        <row r="1419">
          <cell r="H1419">
            <v>35</v>
          </cell>
          <cell r="I1419">
            <v>7.1669999999999998</v>
          </cell>
        </row>
        <row r="1420">
          <cell r="H1420">
            <v>67</v>
          </cell>
          <cell r="I1420">
            <v>7.1390000000000002</v>
          </cell>
        </row>
        <row r="1421">
          <cell r="H1421">
            <v>85</v>
          </cell>
          <cell r="I1421">
            <v>7.09</v>
          </cell>
        </row>
        <row r="1422">
          <cell r="H1422">
            <v>160</v>
          </cell>
          <cell r="I1422">
            <v>7.0540000000000003</v>
          </cell>
        </row>
        <row r="1423">
          <cell r="H1423">
            <v>66</v>
          </cell>
          <cell r="I1423">
            <v>7.0209999999999999</v>
          </cell>
        </row>
        <row r="1424">
          <cell r="H1424">
            <v>52</v>
          </cell>
          <cell r="I1424">
            <v>6.9850000000000003</v>
          </cell>
        </row>
        <row r="1425">
          <cell r="H1425">
            <v>13</v>
          </cell>
          <cell r="I1425">
            <v>6.923</v>
          </cell>
        </row>
        <row r="1426">
          <cell r="H1426">
            <v>161</v>
          </cell>
          <cell r="I1426">
            <v>6.8920000000000003</v>
          </cell>
        </row>
        <row r="1427">
          <cell r="H1427">
            <v>38</v>
          </cell>
          <cell r="I1427">
            <v>6.8520000000000003</v>
          </cell>
        </row>
        <row r="1428">
          <cell r="H1428">
            <v>159</v>
          </cell>
          <cell r="I1428">
            <v>6.8250000000000002</v>
          </cell>
        </row>
        <row r="1429">
          <cell r="H1429">
            <v>91</v>
          </cell>
          <cell r="I1429">
            <v>6.726</v>
          </cell>
        </row>
        <row r="1430">
          <cell r="H1430">
            <v>94</v>
          </cell>
          <cell r="I1430">
            <v>6.5949999999999998</v>
          </cell>
        </row>
        <row r="1431">
          <cell r="H1431">
            <v>48</v>
          </cell>
          <cell r="I1431">
            <v>6.5919999999999996</v>
          </cell>
        </row>
        <row r="1432">
          <cell r="H1432">
            <v>146</v>
          </cell>
          <cell r="I1432">
            <v>6.4459999999999997</v>
          </cell>
        </row>
        <row r="1433">
          <cell r="H1433">
            <v>29</v>
          </cell>
          <cell r="I1433">
            <v>6.444</v>
          </cell>
        </row>
        <row r="1434">
          <cell r="H1434">
            <v>55</v>
          </cell>
          <cell r="I1434">
            <v>6.4359999999999999</v>
          </cell>
        </row>
        <row r="1435">
          <cell r="H1435">
            <v>126</v>
          </cell>
          <cell r="I1435">
            <v>6.375</v>
          </cell>
        </row>
        <row r="1436">
          <cell r="H1436">
            <v>122</v>
          </cell>
          <cell r="I1436">
            <v>6.3739999999999997</v>
          </cell>
        </row>
        <row r="1437">
          <cell r="H1437">
            <v>138</v>
          </cell>
          <cell r="I1437">
            <v>6.3540000000000001</v>
          </cell>
        </row>
        <row r="1438">
          <cell r="H1438">
            <v>115</v>
          </cell>
          <cell r="I1438">
            <v>6.3209999999999997</v>
          </cell>
        </row>
        <row r="1439">
          <cell r="H1439">
            <v>20</v>
          </cell>
          <cell r="I1439">
            <v>6.3</v>
          </cell>
        </row>
        <row r="1440">
          <cell r="H1440">
            <v>162</v>
          </cell>
          <cell r="I1440">
            <v>6.2930000000000001</v>
          </cell>
        </row>
        <row r="1441">
          <cell r="H1441">
            <v>130</v>
          </cell>
          <cell r="I1441">
            <v>6.2619999999999996</v>
          </cell>
        </row>
        <row r="1442">
          <cell r="H1442">
            <v>44</v>
          </cell>
          <cell r="I1442">
            <v>6.2530000000000001</v>
          </cell>
        </row>
        <row r="1443">
          <cell r="H1443">
            <v>68</v>
          </cell>
          <cell r="I1443">
            <v>6.2229999999999999</v>
          </cell>
        </row>
        <row r="1444">
          <cell r="H1444">
            <v>10</v>
          </cell>
          <cell r="I1444">
            <v>6.1989999999999998</v>
          </cell>
        </row>
        <row r="1445">
          <cell r="H1445">
            <v>131</v>
          </cell>
          <cell r="I1445">
            <v>6.1980000000000004</v>
          </cell>
        </row>
        <row r="1446">
          <cell r="H1446">
            <v>152</v>
          </cell>
          <cell r="I1446">
            <v>6.1920000000000002</v>
          </cell>
        </row>
        <row r="1447">
          <cell r="H1447">
            <v>119</v>
          </cell>
          <cell r="I1447">
            <v>6.1820000000000004</v>
          </cell>
        </row>
        <row r="1448">
          <cell r="H1448">
            <v>163</v>
          </cell>
          <cell r="I1448">
            <v>6.1740000000000004</v>
          </cell>
        </row>
        <row r="1449">
          <cell r="H1449">
            <v>84</v>
          </cell>
          <cell r="I1449">
            <v>6.149</v>
          </cell>
        </row>
        <row r="1450">
          <cell r="H1450">
            <v>31</v>
          </cell>
          <cell r="I1450">
            <v>6.125</v>
          </cell>
        </row>
        <row r="1451">
          <cell r="H1451">
            <v>132</v>
          </cell>
          <cell r="I1451">
            <v>6.1180000000000003</v>
          </cell>
        </row>
        <row r="1452">
          <cell r="H1452">
            <v>105</v>
          </cell>
          <cell r="I1452">
            <v>6.1050000000000004</v>
          </cell>
        </row>
        <row r="1453">
          <cell r="H1453">
            <v>75</v>
          </cell>
          <cell r="I1453">
            <v>6.1</v>
          </cell>
        </row>
        <row r="1454">
          <cell r="H1454">
            <v>5</v>
          </cell>
          <cell r="I1454">
            <v>6.0860000000000003</v>
          </cell>
        </row>
        <row r="1455">
          <cell r="H1455">
            <v>123</v>
          </cell>
          <cell r="I1455">
            <v>6.07</v>
          </cell>
        </row>
        <row r="1456">
          <cell r="H1456">
            <v>37</v>
          </cell>
          <cell r="I1456">
            <v>6.0460000000000003</v>
          </cell>
        </row>
        <row r="1457">
          <cell r="H1457">
            <v>42</v>
          </cell>
          <cell r="I1457">
            <v>6.0279999999999996</v>
          </cell>
        </row>
        <row r="1458">
          <cell r="H1458">
            <v>76</v>
          </cell>
          <cell r="I1458">
            <v>6.0209999999999999</v>
          </cell>
        </row>
        <row r="1459">
          <cell r="H1459">
            <v>150</v>
          </cell>
          <cell r="I1459">
            <v>6.008</v>
          </cell>
        </row>
        <row r="1460">
          <cell r="H1460">
            <v>79</v>
          </cell>
          <cell r="I1460">
            <v>5.94</v>
          </cell>
        </row>
        <row r="1461">
          <cell r="H1461">
            <v>136</v>
          </cell>
          <cell r="I1461">
            <v>5.8949999999999996</v>
          </cell>
        </row>
        <row r="1462">
          <cell r="H1462">
            <v>45</v>
          </cell>
          <cell r="I1462">
            <v>5.8929999999999998</v>
          </cell>
        </row>
        <row r="1463">
          <cell r="H1463">
            <v>70</v>
          </cell>
          <cell r="I1463">
            <v>5.89</v>
          </cell>
        </row>
        <row r="1464">
          <cell r="H1464">
            <v>93</v>
          </cell>
          <cell r="I1464">
            <v>5.8879999999999999</v>
          </cell>
        </row>
        <row r="1465">
          <cell r="H1465">
            <v>71</v>
          </cell>
          <cell r="I1465">
            <v>5.8860000000000001</v>
          </cell>
        </row>
        <row r="1466">
          <cell r="H1466">
            <v>58</v>
          </cell>
          <cell r="I1466">
            <v>5.86</v>
          </cell>
        </row>
        <row r="1467">
          <cell r="H1467">
            <v>73</v>
          </cell>
          <cell r="I1467">
            <v>5.8090000000000002</v>
          </cell>
        </row>
        <row r="1468">
          <cell r="H1468">
            <v>17</v>
          </cell>
          <cell r="I1468">
            <v>5.7789999999999999</v>
          </cell>
        </row>
        <row r="1469">
          <cell r="H1469">
            <v>60</v>
          </cell>
          <cell r="I1469">
            <v>5.758</v>
          </cell>
        </row>
        <row r="1470">
          <cell r="H1470">
            <v>116</v>
          </cell>
          <cell r="I1470">
            <v>5.7430000000000003</v>
          </cell>
        </row>
        <row r="1471">
          <cell r="H1471">
            <v>110</v>
          </cell>
          <cell r="I1471">
            <v>5.718</v>
          </cell>
        </row>
        <row r="1472">
          <cell r="H1472">
            <v>117</v>
          </cell>
          <cell r="I1472">
            <v>5.6970000000000001</v>
          </cell>
        </row>
        <row r="1473">
          <cell r="H1473">
            <v>120</v>
          </cell>
          <cell r="I1473">
            <v>5.6929999999999996</v>
          </cell>
        </row>
        <row r="1474">
          <cell r="H1474">
            <v>113</v>
          </cell>
          <cell r="I1474">
            <v>5.6529999999999996</v>
          </cell>
        </row>
        <row r="1475">
          <cell r="H1475">
            <v>124</v>
          </cell>
          <cell r="I1475">
            <v>5.6479999999999997</v>
          </cell>
        </row>
        <row r="1476">
          <cell r="H1476">
            <v>118</v>
          </cell>
          <cell r="I1476">
            <v>5.6310000000000002</v>
          </cell>
        </row>
        <row r="1477">
          <cell r="H1477">
            <v>128</v>
          </cell>
          <cell r="I1477">
            <v>5.6029999999999998</v>
          </cell>
        </row>
        <row r="1478">
          <cell r="H1478">
            <v>95</v>
          </cell>
          <cell r="I1478">
            <v>5.5289999999999999</v>
          </cell>
        </row>
        <row r="1479">
          <cell r="H1479">
            <v>83</v>
          </cell>
          <cell r="I1479">
            <v>5.5250000000000004</v>
          </cell>
        </row>
        <row r="1480">
          <cell r="H1480">
            <v>97</v>
          </cell>
          <cell r="I1480">
            <v>5.5229999999999997</v>
          </cell>
        </row>
        <row r="1481">
          <cell r="H1481">
            <v>148</v>
          </cell>
          <cell r="I1481">
            <v>5.4669999999999996</v>
          </cell>
        </row>
        <row r="1482">
          <cell r="H1482">
            <v>36</v>
          </cell>
          <cell r="I1482">
            <v>5.4320000000000004</v>
          </cell>
        </row>
        <row r="1483">
          <cell r="H1483">
            <v>59</v>
          </cell>
          <cell r="I1483">
            <v>5.43</v>
          </cell>
        </row>
        <row r="1484">
          <cell r="H1484">
            <v>41</v>
          </cell>
          <cell r="I1484">
            <v>5.4249999999999998</v>
          </cell>
        </row>
        <row r="1485">
          <cell r="H1485">
            <v>18</v>
          </cell>
          <cell r="I1485">
            <v>5.3860000000000001</v>
          </cell>
        </row>
        <row r="1486">
          <cell r="H1486">
            <v>155</v>
          </cell>
          <cell r="I1486">
            <v>5.3730000000000002</v>
          </cell>
        </row>
        <row r="1487">
          <cell r="H1487">
            <v>89</v>
          </cell>
          <cell r="I1487">
            <v>5.3390000000000004</v>
          </cell>
        </row>
        <row r="1488">
          <cell r="H1488">
            <v>12</v>
          </cell>
          <cell r="I1488">
            <v>5.3230000000000004</v>
          </cell>
        </row>
        <row r="1489">
          <cell r="H1489">
            <v>54</v>
          </cell>
          <cell r="I1489">
            <v>5.2869999999999999</v>
          </cell>
        </row>
        <row r="1490">
          <cell r="H1490">
            <v>96</v>
          </cell>
          <cell r="I1490">
            <v>5.2850000000000001</v>
          </cell>
        </row>
        <row r="1491">
          <cell r="H1491">
            <v>109</v>
          </cell>
          <cell r="I1491">
            <v>5.274</v>
          </cell>
        </row>
        <row r="1492">
          <cell r="H1492">
            <v>107</v>
          </cell>
          <cell r="I1492">
            <v>5.2649999999999997</v>
          </cell>
        </row>
        <row r="1493">
          <cell r="H1493">
            <v>77</v>
          </cell>
          <cell r="I1493">
            <v>5.2610000000000001</v>
          </cell>
        </row>
        <row r="1494">
          <cell r="H1494">
            <v>156</v>
          </cell>
          <cell r="I1494">
            <v>5.2469999999999999</v>
          </cell>
        </row>
        <row r="1495">
          <cell r="H1495">
            <v>3</v>
          </cell>
          <cell r="I1495">
            <v>5.2110000000000003</v>
          </cell>
        </row>
        <row r="1496">
          <cell r="H1496">
            <v>98</v>
          </cell>
          <cell r="I1496">
            <v>5.2080000000000002</v>
          </cell>
        </row>
        <row r="1497">
          <cell r="H1497">
            <v>9</v>
          </cell>
          <cell r="I1497">
            <v>5.2080000000000002</v>
          </cell>
        </row>
        <row r="1498">
          <cell r="H1498">
            <v>80</v>
          </cell>
          <cell r="I1498">
            <v>5.1970000000000001</v>
          </cell>
        </row>
        <row r="1499">
          <cell r="H1499">
            <v>63</v>
          </cell>
          <cell r="I1499">
            <v>5.1920000000000002</v>
          </cell>
        </row>
        <row r="1500">
          <cell r="H1500">
            <v>30</v>
          </cell>
          <cell r="I1500">
            <v>5.1909999999999998</v>
          </cell>
        </row>
        <row r="1501">
          <cell r="H1501">
            <v>165</v>
          </cell>
          <cell r="I1501">
            <v>5.1749999999999998</v>
          </cell>
        </row>
        <row r="1502">
          <cell r="H1502">
            <v>16</v>
          </cell>
          <cell r="I1502">
            <v>5.0819999999999999</v>
          </cell>
        </row>
        <row r="1503">
          <cell r="H1503">
            <v>25</v>
          </cell>
          <cell r="I1503">
            <v>5.0439999999999996</v>
          </cell>
        </row>
        <row r="1504">
          <cell r="H1504">
            <v>21</v>
          </cell>
          <cell r="I1504">
            <v>5.0110000000000001</v>
          </cell>
        </row>
        <row r="1505">
          <cell r="H1505">
            <v>53</v>
          </cell>
          <cell r="I1505">
            <v>4.9960000000000004</v>
          </cell>
        </row>
        <row r="1506">
          <cell r="H1506">
            <v>69</v>
          </cell>
          <cell r="I1506">
            <v>4.944</v>
          </cell>
        </row>
        <row r="1507">
          <cell r="H1507">
            <v>102</v>
          </cell>
          <cell r="I1507">
            <v>4.9130000000000003</v>
          </cell>
        </row>
        <row r="1508">
          <cell r="H1508">
            <v>72</v>
          </cell>
          <cell r="I1508">
            <v>4.9059999999999997</v>
          </cell>
        </row>
        <row r="1509">
          <cell r="H1509">
            <v>15</v>
          </cell>
          <cell r="I1509">
            <v>4.883</v>
          </cell>
        </row>
        <row r="1510">
          <cell r="H1510">
            <v>33</v>
          </cell>
          <cell r="I1510">
            <v>4.8120000000000003</v>
          </cell>
        </row>
        <row r="1511">
          <cell r="H1511">
            <v>49</v>
          </cell>
          <cell r="I1511">
            <v>4.7990000000000004</v>
          </cell>
        </row>
        <row r="1512">
          <cell r="H1512">
            <v>78</v>
          </cell>
          <cell r="I1512">
            <v>4.7960000000000003</v>
          </cell>
        </row>
        <row r="1513">
          <cell r="H1513">
            <v>135</v>
          </cell>
          <cell r="I1513">
            <v>4.7220000000000004</v>
          </cell>
        </row>
        <row r="1514">
          <cell r="H1514">
            <v>2</v>
          </cell>
          <cell r="I1514">
            <v>4.7190000000000003</v>
          </cell>
        </row>
        <row r="1515">
          <cell r="H1515">
            <v>164</v>
          </cell>
          <cell r="I1515">
            <v>4.7069999999999999</v>
          </cell>
        </row>
        <row r="1516">
          <cell r="H1516">
            <v>24</v>
          </cell>
          <cell r="I1516">
            <v>4.7</v>
          </cell>
        </row>
        <row r="1517">
          <cell r="H1517">
            <v>114</v>
          </cell>
          <cell r="I1517">
            <v>4.6959999999999997</v>
          </cell>
        </row>
        <row r="1518">
          <cell r="H1518">
            <v>127</v>
          </cell>
          <cell r="I1518">
            <v>4.681</v>
          </cell>
        </row>
        <row r="1519">
          <cell r="H1519">
            <v>133</v>
          </cell>
          <cell r="I1519">
            <v>4.6680000000000001</v>
          </cell>
        </row>
        <row r="1520">
          <cell r="H1520">
            <v>101</v>
          </cell>
          <cell r="I1520">
            <v>4.6390000000000002</v>
          </cell>
        </row>
        <row r="1521">
          <cell r="H1521">
            <v>106</v>
          </cell>
          <cell r="I1521">
            <v>4.6280000000000001</v>
          </cell>
        </row>
        <row r="1522">
          <cell r="H1522">
            <v>22</v>
          </cell>
          <cell r="I1522">
            <v>4.5869999999999997</v>
          </cell>
        </row>
        <row r="1523">
          <cell r="H1523">
            <v>6</v>
          </cell>
          <cell r="I1523">
            <v>4.5590000000000002</v>
          </cell>
        </row>
        <row r="1524">
          <cell r="H1524">
            <v>64</v>
          </cell>
          <cell r="I1524">
            <v>4.548</v>
          </cell>
        </row>
        <row r="1525">
          <cell r="H1525">
            <v>56</v>
          </cell>
          <cell r="I1525">
            <v>4.5339999999999998</v>
          </cell>
        </row>
        <row r="1526">
          <cell r="H1526">
            <v>51</v>
          </cell>
          <cell r="I1526">
            <v>4.5190000000000001</v>
          </cell>
        </row>
        <row r="1527">
          <cell r="H1527">
            <v>50</v>
          </cell>
          <cell r="I1527">
            <v>4.516</v>
          </cell>
        </row>
        <row r="1528">
          <cell r="H1528">
            <v>74</v>
          </cell>
          <cell r="I1528">
            <v>4.5090000000000003</v>
          </cell>
        </row>
        <row r="1529">
          <cell r="H1529">
            <v>92</v>
          </cell>
          <cell r="I1529">
            <v>4.49</v>
          </cell>
        </row>
        <row r="1530">
          <cell r="H1530">
            <v>99</v>
          </cell>
          <cell r="I1530">
            <v>4.4660000000000002</v>
          </cell>
        </row>
        <row r="1531">
          <cell r="H1531">
            <v>154</v>
          </cell>
          <cell r="I1531">
            <v>4.4610000000000003</v>
          </cell>
        </row>
        <row r="1532">
          <cell r="H1532">
            <v>11</v>
          </cell>
          <cell r="I1532">
            <v>4.4560000000000004</v>
          </cell>
        </row>
        <row r="1533">
          <cell r="H1533">
            <v>65</v>
          </cell>
          <cell r="I1533">
            <v>4.4370000000000003</v>
          </cell>
        </row>
        <row r="1534">
          <cell r="H1534">
            <v>34</v>
          </cell>
          <cell r="I1534">
            <v>4.4180000000000001</v>
          </cell>
        </row>
        <row r="1535">
          <cell r="H1535">
            <v>90</v>
          </cell>
          <cell r="I1535">
            <v>4.3899999999999997</v>
          </cell>
        </row>
        <row r="1536">
          <cell r="H1536">
            <v>129</v>
          </cell>
          <cell r="I1536">
            <v>4.3739999999999997</v>
          </cell>
        </row>
        <row r="1537">
          <cell r="H1537">
            <v>139</v>
          </cell>
          <cell r="I1537">
            <v>4.3659999999999997</v>
          </cell>
        </row>
        <row r="1538">
          <cell r="H1538">
            <v>100</v>
          </cell>
          <cell r="I1538">
            <v>4.3600000000000003</v>
          </cell>
        </row>
        <row r="1539">
          <cell r="H1539">
            <v>28</v>
          </cell>
          <cell r="I1539">
            <v>4.3499999999999996</v>
          </cell>
        </row>
        <row r="1540">
          <cell r="H1540">
            <v>158</v>
          </cell>
          <cell r="I1540">
            <v>4.3319999999999999</v>
          </cell>
        </row>
        <row r="1541">
          <cell r="H1541">
            <v>46</v>
          </cell>
          <cell r="I1541">
            <v>4.2859999999999996</v>
          </cell>
        </row>
        <row r="1542">
          <cell r="H1542">
            <v>142</v>
          </cell>
          <cell r="I1542">
            <v>4.2119999999999997</v>
          </cell>
        </row>
        <row r="1543">
          <cell r="H1543">
            <v>157</v>
          </cell>
          <cell r="I1543">
            <v>4.1890000000000001</v>
          </cell>
        </row>
        <row r="1544">
          <cell r="H1544">
            <v>43</v>
          </cell>
          <cell r="I1544">
            <v>4.1660000000000004</v>
          </cell>
        </row>
        <row r="1545">
          <cell r="H1545">
            <v>167</v>
          </cell>
          <cell r="I1545">
            <v>4.1070000000000002</v>
          </cell>
        </row>
        <row r="1546">
          <cell r="H1546">
            <v>151</v>
          </cell>
          <cell r="I1546">
            <v>4.085</v>
          </cell>
        </row>
        <row r="1547">
          <cell r="H1547">
            <v>62</v>
          </cell>
          <cell r="I1547">
            <v>4.0149999999999997</v>
          </cell>
        </row>
        <row r="1548">
          <cell r="H1548">
            <v>82</v>
          </cell>
          <cell r="I1548">
            <v>3.9750000000000001</v>
          </cell>
        </row>
        <row r="1549">
          <cell r="H1549">
            <v>32</v>
          </cell>
          <cell r="I1549">
            <v>3.9729999999999999</v>
          </cell>
        </row>
        <row r="1550">
          <cell r="H1550">
            <v>87</v>
          </cell>
          <cell r="I1550">
            <v>3.9329999999999998</v>
          </cell>
        </row>
        <row r="1551">
          <cell r="H1551">
            <v>81</v>
          </cell>
          <cell r="I1551">
            <v>3.802</v>
          </cell>
        </row>
        <row r="1552">
          <cell r="H1552">
            <v>23</v>
          </cell>
          <cell r="I1552">
            <v>3.7749999999999999</v>
          </cell>
        </row>
        <row r="1553">
          <cell r="H1553">
            <v>168</v>
          </cell>
          <cell r="I1553">
            <v>3.6629999999999998</v>
          </cell>
        </row>
        <row r="1554">
          <cell r="H1554">
            <v>57</v>
          </cell>
          <cell r="I1554">
            <v>3.597</v>
          </cell>
        </row>
        <row r="1555">
          <cell r="H1555">
            <v>19</v>
          </cell>
          <cell r="I1555">
            <v>3.488</v>
          </cell>
        </row>
        <row r="1556">
          <cell r="H1556">
            <v>145</v>
          </cell>
          <cell r="I1556">
            <v>3.4620000000000002</v>
          </cell>
        </row>
        <row r="1557">
          <cell r="H1557">
            <v>88</v>
          </cell>
          <cell r="I1557">
            <v>3.41</v>
          </cell>
        </row>
        <row r="1558">
          <cell r="H1558">
            <v>166</v>
          </cell>
          <cell r="I1558">
            <v>3.38</v>
          </cell>
        </row>
        <row r="1559">
          <cell r="H1559">
            <v>125</v>
          </cell>
          <cell r="I1559">
            <v>3.3340000000000001</v>
          </cell>
        </row>
        <row r="1560">
          <cell r="H1560">
            <v>149</v>
          </cell>
          <cell r="I1560">
            <v>3.2309999999999999</v>
          </cell>
        </row>
        <row r="1561">
          <cell r="H1561">
            <v>1</v>
          </cell>
          <cell r="I1561">
            <v>3.2029999999999998</v>
          </cell>
        </row>
        <row r="1562">
          <cell r="H1562">
            <v>27</v>
          </cell>
          <cell r="I1562">
            <v>3.0830000000000002</v>
          </cell>
        </row>
        <row r="1563">
          <cell r="H1563">
            <v>137</v>
          </cell>
          <cell r="I1563">
            <v>2.8530000000000002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/HapMap/continents3.php?id_pays=&amp;annee=2019" TargetMode="External"/><Relationship Id="rId1" Type="http://schemas.openxmlformats.org/officeDocument/2006/relationships/hyperlink" Target="http://localhost/HapMap/continents3.php?id_pays=&amp;annee=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95F7-133E-4CC2-8450-C17294D0CC59}">
  <dimension ref="A1:W226"/>
  <sheetViews>
    <sheetView tabSelected="1" topLeftCell="J1" workbookViewId="0">
      <selection activeCell="P12" sqref="P12"/>
    </sheetView>
  </sheetViews>
  <sheetFormatPr baseColWidth="10" defaultRowHeight="14.5" x14ac:dyDescent="0.35"/>
  <cols>
    <col min="5" max="9" width="17.81640625" bestFit="1" customWidth="1"/>
    <col min="12" max="12" width="10.90625" style="4"/>
    <col min="13" max="13" width="12.7265625" customWidth="1"/>
    <col min="14" max="14" width="13.1796875" customWidth="1"/>
    <col min="15" max="15" width="17.36328125" style="23" customWidth="1"/>
    <col min="16" max="16" width="19.90625" style="24" customWidth="1"/>
    <col min="17" max="17" width="12.7265625" style="24" customWidth="1"/>
    <col min="18" max="22" width="10.90625" style="24"/>
    <col min="23" max="23" width="13.36328125" customWidth="1"/>
  </cols>
  <sheetData>
    <row r="1" spans="1:23" s="2" customFormat="1" x14ac:dyDescent="0.35">
      <c r="A1" s="2" t="s">
        <v>582</v>
      </c>
      <c r="B1" s="2" t="s">
        <v>583</v>
      </c>
      <c r="C1" s="2" t="s">
        <v>278</v>
      </c>
      <c r="D1" s="2" t="s">
        <v>590</v>
      </c>
      <c r="E1" s="2" t="s">
        <v>585</v>
      </c>
      <c r="F1" s="2" t="s">
        <v>586</v>
      </c>
      <c r="G1" s="2" t="s">
        <v>587</v>
      </c>
      <c r="H1" s="2" t="s">
        <v>588</v>
      </c>
      <c r="I1" s="2" t="s">
        <v>589</v>
      </c>
      <c r="J1" s="2" t="s">
        <v>763</v>
      </c>
      <c r="K1" s="2" t="s">
        <v>591</v>
      </c>
      <c r="L1" s="3" t="s">
        <v>592</v>
      </c>
      <c r="M1" s="2" t="s">
        <v>593</v>
      </c>
      <c r="N1" s="2" t="s">
        <v>600</v>
      </c>
      <c r="O1" s="21" t="s">
        <v>598</v>
      </c>
      <c r="P1" s="22" t="s">
        <v>599</v>
      </c>
      <c r="Q1" s="22" t="s">
        <v>584</v>
      </c>
      <c r="R1" s="22" t="s">
        <v>585</v>
      </c>
      <c r="S1" s="22" t="s">
        <v>586</v>
      </c>
      <c r="T1" s="22" t="s">
        <v>587</v>
      </c>
      <c r="U1" s="22" t="s">
        <v>588</v>
      </c>
      <c r="V1" s="22" t="s">
        <v>589</v>
      </c>
      <c r="W1" s="2" t="s">
        <v>607</v>
      </c>
    </row>
    <row r="2" spans="1:23" x14ac:dyDescent="0.35">
      <c r="A2" t="s">
        <v>0</v>
      </c>
      <c r="B2" t="s">
        <v>213</v>
      </c>
      <c r="C2">
        <f>VLOOKUP(A2,[1]Pays!$G$2:$H$170,2,FALSE)</f>
        <v>1</v>
      </c>
      <c r="D2" s="1" t="s">
        <v>427</v>
      </c>
      <c r="E2">
        <v>3.5750000000000002</v>
      </c>
      <c r="F2">
        <v>3.36</v>
      </c>
      <c r="G2">
        <v>3.794</v>
      </c>
      <c r="H2">
        <v>3.6320000000000001</v>
      </c>
      <c r="I2">
        <v>3.2029999999999998</v>
      </c>
      <c r="K2" t="s">
        <v>608</v>
      </c>
      <c r="L2" s="4">
        <f>AVERAGE(E2:I2)</f>
        <v>3.5127999999999999</v>
      </c>
      <c r="M2" t="s">
        <v>766</v>
      </c>
      <c r="N2" t="s">
        <v>606</v>
      </c>
      <c r="O2" s="23" t="str">
        <f>IF(L2&gt;$J$223,$K$223,IF(L2&gt;$J$222,$K$222,IF(L2&lt;$N$223,$L$223,IF(L2&lt;$N$222,$L$222,$K$225))))</f>
        <v>#f02e18</v>
      </c>
      <c r="P2" s="24" t="str">
        <f>IF(L2&gt;$J$222,$K$224,IF(L2&lt;$N$222,$L$224,$L$225))</f>
        <v>#cf0000</v>
      </c>
      <c r="Q2" s="25" t="str">
        <f t="shared" ref="Q2:Q65" si="0">_xlfn.CONCAT("continents3.php?id_pays=",C2,"&amp;annee=",2019)</f>
        <v>continents3.php?id_pays=1&amp;annee=2019</v>
      </c>
      <c r="R2" s="24">
        <f>VLOOKUP(C2,[1]Avoir!$H$783:$I$940,2,FALSE)</f>
        <v>3.5750000000000002</v>
      </c>
      <c r="S2" s="24">
        <f>VLOOKUP(C2,[1]Avoir!$H$941:$I$1097,2,FALSE)</f>
        <v>3.36</v>
      </c>
      <c r="T2" s="24">
        <f>ROUND(VLOOKUP(C2,[1]Avoir!$H$1098:$I$1251,2,FALSE),3)</f>
        <v>3.794</v>
      </c>
      <c r="U2" s="24">
        <f>VLOOKUP(C2,[1]Avoir!$H$1252:$I$1407,2,FALSE)</f>
        <v>3.6320000000000001</v>
      </c>
      <c r="V2" s="24">
        <f>VLOOKUP(C2,[1]Avoir!$H$1408:$I$1563,2,FALSE)</f>
        <v>3.2029999999999998</v>
      </c>
      <c r="W2" t="str">
        <f>_xlfn.CONCAT("2015 : ",E2," &lt;br /&gt; ","2016 : ",F2," &lt;br /&gt; ","2017 : ",G2," &lt;br /&gt; ","2018 : ",H2," &lt;br /&gt; ","2019 : ",I2)</f>
        <v>2015 : 3,575 &lt;br /&gt; 2016 : 3,36 &lt;br /&gt; 2017 : 3,794 &lt;br /&gt; 2018 : 3,632 &lt;br /&gt; 2019 : 3,203</v>
      </c>
    </row>
    <row r="3" spans="1:23" x14ac:dyDescent="0.35">
      <c r="A3" t="s">
        <v>1</v>
      </c>
      <c r="B3" t="s">
        <v>214</v>
      </c>
      <c r="C3">
        <f>VLOOKUP(A3,[1]Pays!$G$2:$H$170,2,FALSE)</f>
        <v>4</v>
      </c>
      <c r="D3" t="s">
        <v>428</v>
      </c>
      <c r="E3">
        <v>4.0330000000000004</v>
      </c>
      <c r="F3">
        <v>3.8660000000000001</v>
      </c>
      <c r="G3">
        <v>3.7949999999999999</v>
      </c>
      <c r="H3">
        <v>3.7949999999999999</v>
      </c>
      <c r="I3" t="e">
        <v>#N/A</v>
      </c>
      <c r="K3" t="s">
        <v>609</v>
      </c>
      <c r="L3" s="4">
        <f>AVERAGE(E3:H3)</f>
        <v>3.8722500000000002</v>
      </c>
      <c r="M3" t="s">
        <v>766</v>
      </c>
      <c r="N3" t="s">
        <v>606</v>
      </c>
      <c r="O3" s="23" t="str">
        <f>IF(L3&gt;$J$223,$K$223,IF(L3&gt;$J$222,$K$222,IF(L3&lt;$N$223,$L$223,IF(L3&lt;$N$222,$L$222,$K$225))))</f>
        <v>#f02e18</v>
      </c>
      <c r="P3" s="24" t="str">
        <f>IF(L3&gt;$J$222,$K$224,IF(L3&lt;$N$222,$L$224,$L$225))</f>
        <v>#cf0000</v>
      </c>
      <c r="Q3" s="25" t="str">
        <f t="shared" si="0"/>
        <v>continents3.php?id_pays=4&amp;annee=2019</v>
      </c>
      <c r="R3" s="24">
        <f>VLOOKUP(C3,[1]Avoir!$H$783:$I$940,2,FALSE)</f>
        <v>4.0330000000000004</v>
      </c>
      <c r="S3" s="24">
        <f>VLOOKUP(C3,[1]Avoir!$H$941:$I$1097,2,FALSE)</f>
        <v>3.8660000000000001</v>
      </c>
      <c r="T3" s="24">
        <f>ROUND(VLOOKUP(C3,[1]Avoir!$H$1098:$I$1251,2,FALSE),3)</f>
        <v>3.7949999999999999</v>
      </c>
      <c r="U3" s="24">
        <f>VLOOKUP(C3,[1]Avoir!$H$1252:$I$1407,2,FALSE)</f>
        <v>3.7949999999999999</v>
      </c>
      <c r="V3" s="24" t="e">
        <f>VLOOKUP(C3,[1]Avoir!$H$1408:$I$1563,2,FALSE)</f>
        <v>#N/A</v>
      </c>
      <c r="W3" t="str">
        <f>_xlfn.CONCAT("2015 : ",E3," &lt;br /&gt; ","2016 : ",F3," &lt;br /&gt; ","2017 : ",G3," &lt;br /&gt; ","2018 : ",H3)</f>
        <v>2015 : 4,033 &lt;br /&gt; 2016 : 3,866 &lt;br /&gt; 2017 : 3,795 &lt;br /&gt; 2018 : 3,795</v>
      </c>
    </row>
    <row r="4" spans="1:23" x14ac:dyDescent="0.35">
      <c r="A4" t="s">
        <v>2</v>
      </c>
      <c r="B4" t="s">
        <v>215</v>
      </c>
      <c r="C4">
        <f>VLOOKUP(A4,[1]Pays!$G$2:$H$170,2,FALSE)</f>
        <v>2</v>
      </c>
      <c r="D4" t="s">
        <v>429</v>
      </c>
      <c r="E4">
        <v>4.9589999999999996</v>
      </c>
      <c r="F4">
        <v>4.6550000000000002</v>
      </c>
      <c r="G4">
        <v>4.6440000000000001</v>
      </c>
      <c r="H4">
        <v>4.5860000000000003</v>
      </c>
      <c r="I4">
        <v>4.7190000000000003</v>
      </c>
      <c r="K4" t="s">
        <v>610</v>
      </c>
      <c r="L4" s="4">
        <f t="shared" ref="L4:L66" si="1">AVERAGE(E4:I4)</f>
        <v>4.7126000000000001</v>
      </c>
      <c r="M4" t="s">
        <v>767</v>
      </c>
      <c r="N4" t="s">
        <v>606</v>
      </c>
      <c r="O4" s="23" t="str">
        <f>IF(L4&gt;$J$223,$K$223,IF(L4&gt;$J$222,$K$222,IF(L4&lt;$N$223,$L$223,IF(L4&lt;$N$222,$L$222,$K$225))))</f>
        <v>#ff8000</v>
      </c>
      <c r="P4" s="24" t="str">
        <f>IF(L4&gt;$J$222,$K$224,IF(L4&lt;$N$222,$L$224,$L$225))</f>
        <v>#cf0000</v>
      </c>
      <c r="Q4" s="25" t="str">
        <f t="shared" si="0"/>
        <v>continents3.php?id_pays=2&amp;annee=2019</v>
      </c>
      <c r="R4" s="24">
        <f>VLOOKUP(C4,[1]Avoir!$H$783:$I$940,2,FALSE)</f>
        <v>4.9589999999999996</v>
      </c>
      <c r="S4" s="24">
        <f>VLOOKUP(C4,[1]Avoir!$H$941:$I$1097,2,FALSE)</f>
        <v>4.6550000000000002</v>
      </c>
      <c r="T4" s="24">
        <f>ROUND(VLOOKUP(C4,[1]Avoir!$H$1098:$I$1251,2,FALSE),3)</f>
        <v>4.6440000000000001</v>
      </c>
      <c r="U4" s="24">
        <f>VLOOKUP(C4,[1]Avoir!$H$1252:$I$1407,2,FALSE)</f>
        <v>4.5860000000000003</v>
      </c>
      <c r="V4" s="24">
        <f>VLOOKUP(C4,[1]Avoir!$H$1408:$I$1563,2,FALSE)</f>
        <v>4.7190000000000003</v>
      </c>
      <c r="W4" t="str">
        <f>_xlfn.CONCAT("2015 : ",E4," &lt;br /&gt; ","2016 : ",F4," &lt;br /&gt; ","2017 : ",G4," &lt;br /&gt; ","2018 : ",H4," &lt;br /&gt; ","2019 : ",I4)</f>
        <v>2015 : 4,959 &lt;br /&gt; 2016 : 4,655 &lt;br /&gt; 2017 : 4,644 &lt;br /&gt; 2018 : 4,586 &lt;br /&gt; 2019 : 4,719</v>
      </c>
    </row>
    <row r="5" spans="1:23" x14ac:dyDescent="0.35">
      <c r="A5" t="s">
        <v>3</v>
      </c>
      <c r="B5" t="s">
        <v>216</v>
      </c>
      <c r="C5">
        <f>VLOOKUP(A5,[1]Pays!$G$2:$H$170,2,FALSE)</f>
        <v>159</v>
      </c>
      <c r="D5" t="s">
        <v>430</v>
      </c>
      <c r="E5">
        <v>6.9009999999999998</v>
      </c>
      <c r="F5">
        <v>6.5730000000000004</v>
      </c>
      <c r="G5">
        <v>6.6479999999999997</v>
      </c>
      <c r="H5">
        <v>6.774</v>
      </c>
      <c r="I5">
        <v>6.8250000000000002</v>
      </c>
      <c r="K5" t="s">
        <v>611</v>
      </c>
      <c r="L5" s="4">
        <f t="shared" si="1"/>
        <v>6.7442000000000011</v>
      </c>
      <c r="M5" t="s">
        <v>601</v>
      </c>
      <c r="N5" t="s">
        <v>765</v>
      </c>
      <c r="O5" s="23" t="str">
        <f>IF(L5&gt;$J$223,$K$223,IF(L5&gt;$J$222,$K$222,IF(L5&lt;$N$223,$L$223,IF(L5&lt;$N$222,$L$222,$K$225))))</f>
        <v>#25e645</v>
      </c>
      <c r="P5" s="24" t="str">
        <f>IF(L5&gt;$J$222,$K$224,IF(L5&lt;$N$222,$L$224,$L$225))</f>
        <v>#008A17</v>
      </c>
      <c r="Q5" s="25" t="str">
        <f t="shared" si="0"/>
        <v>continents3.php?id_pays=159&amp;annee=2019</v>
      </c>
      <c r="R5" s="24">
        <f>VLOOKUP(C5,[1]Avoir!$H$783:$I$940,2,FALSE)</f>
        <v>6.9009999999999998</v>
      </c>
      <c r="S5" s="24">
        <f>VLOOKUP(C5,[1]Avoir!$H$941:$I$1097,2,FALSE)</f>
        <v>6.5730000000000004</v>
      </c>
      <c r="T5" s="24">
        <f>ROUND(VLOOKUP(C5,[1]Avoir!$H$1098:$I$1251,2,FALSE),3)</f>
        <v>6.6479999999999997</v>
      </c>
      <c r="U5" s="24">
        <f>VLOOKUP(C5,[1]Avoir!$H$1252:$I$1407,2,FALSE)</f>
        <v>6.774</v>
      </c>
      <c r="V5" s="24">
        <f>VLOOKUP(C5,[1]Avoir!$H$1408:$I$1563,2,FALSE)</f>
        <v>6.8250000000000002</v>
      </c>
      <c r="W5" t="str">
        <f>_xlfn.CONCAT("2015 : ",E5," &lt;br /&gt; ","2016 : ",F5," &lt;br /&gt; ","2017 : ",G5," &lt;br /&gt; ","2018 : ",H5," &lt;br /&gt; ","2019 : ",I5)</f>
        <v>2015 : 6,901 &lt;br /&gt; 2016 : 6,573 &lt;br /&gt; 2017 : 6,648 &lt;br /&gt; 2018 : 6,774 &lt;br /&gt; 2019 : 6,825</v>
      </c>
    </row>
    <row r="6" spans="1:23" x14ac:dyDescent="0.35">
      <c r="A6" t="s">
        <v>4</v>
      </c>
      <c r="B6" t="s">
        <v>217</v>
      </c>
      <c r="C6">
        <f>VLOOKUP(A6,[1]Pays!$G$2:$H$170,2,FALSE)</f>
        <v>5</v>
      </c>
      <c r="D6" t="s">
        <v>431</v>
      </c>
      <c r="E6">
        <v>6.5739999999999998</v>
      </c>
      <c r="F6">
        <v>6.65</v>
      </c>
      <c r="G6">
        <v>6.5990000000000002</v>
      </c>
      <c r="H6">
        <v>6.3879999999999999</v>
      </c>
      <c r="I6">
        <v>6.0860000000000003</v>
      </c>
      <c r="K6" t="s">
        <v>612</v>
      </c>
      <c r="L6" s="4">
        <f t="shared" si="1"/>
        <v>6.4593999999999996</v>
      </c>
      <c r="M6" t="s">
        <v>605</v>
      </c>
      <c r="N6" t="s">
        <v>765</v>
      </c>
      <c r="O6" s="23" t="str">
        <f>IF(L6&gt;$J$223,$K$223,IF(L6&gt;$J$222,$K$222,IF(L6&lt;$N$223,$L$223,IF(L6&lt;$N$222,$L$222,$K$225))))</f>
        <v>#b1f754</v>
      </c>
      <c r="P6" s="24" t="str">
        <f>IF(L6&gt;$J$222,$K$224,IF(L6&lt;$N$222,$L$224,$L$225))</f>
        <v>#008A17</v>
      </c>
      <c r="Q6" s="25" t="str">
        <f t="shared" si="0"/>
        <v>continents3.php?id_pays=5&amp;annee=2019</v>
      </c>
      <c r="R6" s="24">
        <f>VLOOKUP(C6,[1]Avoir!$H$783:$I$940,2,FALSE)</f>
        <v>6.5739999999999998</v>
      </c>
      <c r="S6" s="24">
        <f>VLOOKUP(C6,[1]Avoir!$H$941:$I$1097,2,FALSE)</f>
        <v>6.65</v>
      </c>
      <c r="T6" s="24">
        <f>ROUND(VLOOKUP(C6,[1]Avoir!$H$1098:$I$1251,2,FALSE),3)</f>
        <v>6.5990000000000002</v>
      </c>
      <c r="U6" s="24">
        <f>VLOOKUP(C6,[1]Avoir!$H$1252:$I$1407,2,FALSE)</f>
        <v>6.3879999999999999</v>
      </c>
      <c r="V6" s="24">
        <f>VLOOKUP(C6,[1]Avoir!$H$1408:$I$1563,2,FALSE)</f>
        <v>6.0860000000000003</v>
      </c>
      <c r="W6" t="str">
        <f>_xlfn.CONCAT("2015 : ",E6," &lt;br /&gt; ","2016 : ",F6," &lt;br /&gt; ","2017 : ",G6," &lt;br /&gt; ","2018 : ",H6," &lt;br /&gt; ","2019 : ",I6)</f>
        <v>2015 : 6,574 &lt;br /&gt; 2016 : 6,65 &lt;br /&gt; 2017 : 6,599 &lt;br /&gt; 2018 : 6,388 &lt;br /&gt; 2019 : 6,086</v>
      </c>
    </row>
    <row r="7" spans="1:23" x14ac:dyDescent="0.35">
      <c r="A7" t="s">
        <v>5</v>
      </c>
      <c r="B7" t="s">
        <v>218</v>
      </c>
      <c r="C7">
        <f>VLOOKUP(A7,[1]Pays!$G$2:$H$170,2,FALSE)</f>
        <v>6</v>
      </c>
      <c r="D7" t="s">
        <v>432</v>
      </c>
      <c r="E7">
        <v>4.3499999999999996</v>
      </c>
      <c r="F7">
        <v>4.3600000000000003</v>
      </c>
      <c r="G7">
        <v>4.3760000000000003</v>
      </c>
      <c r="H7">
        <v>4.3209999999999997</v>
      </c>
      <c r="I7">
        <v>4.5590000000000002</v>
      </c>
      <c r="K7" t="s">
        <v>613</v>
      </c>
      <c r="L7" s="4">
        <f t="shared" si="1"/>
        <v>4.3932000000000011</v>
      </c>
      <c r="M7" t="s">
        <v>767</v>
      </c>
      <c r="N7" t="s">
        <v>606</v>
      </c>
      <c r="O7" s="23" t="str">
        <f>IF(L7&gt;$J$223,$K$223,IF(L7&gt;$J$222,$K$222,IF(L7&lt;$N$223,$L$223,IF(L7&lt;$N$222,$L$222,$K$225))))</f>
        <v>#ff8000</v>
      </c>
      <c r="P7" s="24" t="str">
        <f>IF(L7&gt;$J$222,$K$224,IF(L7&lt;$N$222,$L$224,$L$225))</f>
        <v>#cf0000</v>
      </c>
      <c r="Q7" s="25" t="str">
        <f t="shared" si="0"/>
        <v>continents3.php?id_pays=6&amp;annee=2019</v>
      </c>
      <c r="R7" s="24">
        <f>VLOOKUP(C7,[1]Avoir!$H$783:$I$940,2,FALSE)</f>
        <v>4.3499999999999996</v>
      </c>
      <c r="S7" s="24">
        <f>VLOOKUP(C7,[1]Avoir!$H$941:$I$1097,2,FALSE)</f>
        <v>4.3600000000000003</v>
      </c>
      <c r="T7" s="24">
        <f>ROUND(VLOOKUP(C7,[1]Avoir!$H$1098:$I$1251,2,FALSE),3)</f>
        <v>4.3760000000000003</v>
      </c>
      <c r="U7" s="24">
        <f>VLOOKUP(C7,[1]Avoir!$H$1252:$I$1407,2,FALSE)</f>
        <v>4.3209999999999997</v>
      </c>
      <c r="V7" s="24">
        <f>VLOOKUP(C7,[1]Avoir!$H$1408:$I$1563,2,FALSE)</f>
        <v>4.5590000000000002</v>
      </c>
      <c r="W7" t="str">
        <f>_xlfn.CONCAT("2015 : ",E7," &lt;br /&gt; ","2016 : ",F7," &lt;br /&gt; ","2017 : ",G7," &lt;br /&gt; ","2018 : ",H7," &lt;br /&gt; ","2019 : ",I7)</f>
        <v>2015 : 4,35 &lt;br /&gt; 2016 : 4,36 &lt;br /&gt; 2017 : 4,376 &lt;br /&gt; 2018 : 4,321 &lt;br /&gt; 2019 : 4,559</v>
      </c>
    </row>
    <row r="8" spans="1:23" x14ac:dyDescent="0.35">
      <c r="A8" t="s">
        <v>6</v>
      </c>
      <c r="B8" t="s">
        <v>219</v>
      </c>
      <c r="C8">
        <f>VLOOKUP(A8,[1]Pays!$G$2:$H$170,2,FALSE)</f>
        <v>7</v>
      </c>
      <c r="D8" t="s">
        <v>433</v>
      </c>
      <c r="E8">
        <v>7.2839999999999998</v>
      </c>
      <c r="F8">
        <v>7.3129999999999997</v>
      </c>
      <c r="G8">
        <v>7.2839999999999998</v>
      </c>
      <c r="H8">
        <v>7.2720000000000002</v>
      </c>
      <c r="I8">
        <v>7.2279999999999998</v>
      </c>
      <c r="K8" t="s">
        <v>614</v>
      </c>
      <c r="L8" s="4">
        <f t="shared" si="1"/>
        <v>7.2762000000000002</v>
      </c>
      <c r="M8" t="s">
        <v>601</v>
      </c>
      <c r="N8" t="s">
        <v>765</v>
      </c>
      <c r="O8" s="23" t="str">
        <f>IF(L8&gt;$J$223,$K$223,IF(L8&gt;$J$222,$K$222,IF(L8&lt;$N$223,$L$223,IF(L8&lt;$N$222,$L$222,$K$225))))</f>
        <v>#25e645</v>
      </c>
      <c r="P8" s="24" t="str">
        <f>IF(L8&gt;$J$222,$K$224,IF(L8&lt;$N$222,$L$224,$L$225))</f>
        <v>#008A17</v>
      </c>
      <c r="Q8" s="25" t="str">
        <f t="shared" si="0"/>
        <v>continents3.php?id_pays=7&amp;annee=2019</v>
      </c>
      <c r="R8" s="24">
        <f>VLOOKUP(C8,[1]Avoir!$H$783:$I$940,2,FALSE)</f>
        <v>7.2839999999999998</v>
      </c>
      <c r="S8" s="24">
        <f>VLOOKUP(C8,[1]Avoir!$H$941:$I$1097,2,FALSE)</f>
        <v>7.3129999999999997</v>
      </c>
      <c r="T8" s="24">
        <f>ROUND(VLOOKUP(C8,[1]Avoir!$H$1098:$I$1251,2,FALSE),3)</f>
        <v>7.2839999999999998</v>
      </c>
      <c r="U8" s="24">
        <f>VLOOKUP(C8,[1]Avoir!$H$1252:$I$1407,2,FALSE)</f>
        <v>7.2720000000000002</v>
      </c>
      <c r="V8" s="24">
        <f>VLOOKUP(C8,[1]Avoir!$H$1408:$I$1563,2,FALSE)</f>
        <v>7.2279999999999998</v>
      </c>
      <c r="W8" t="str">
        <f>_xlfn.CONCAT("2015 : ",E8," &lt;br /&gt; ","2016 : ",F8," &lt;br /&gt; ","2017 : ",G8," &lt;br /&gt; ","2018 : ",H8," &lt;br /&gt; ","2019 : ",I8)</f>
        <v>2015 : 7,284 &lt;br /&gt; 2016 : 7,313 &lt;br /&gt; 2017 : 7,284 &lt;br /&gt; 2018 : 7,272 &lt;br /&gt; 2019 : 7,228</v>
      </c>
    </row>
    <row r="9" spans="1:23" x14ac:dyDescent="0.35">
      <c r="A9" t="s">
        <v>7</v>
      </c>
      <c r="B9" t="s">
        <v>220</v>
      </c>
      <c r="C9">
        <f>VLOOKUP(A9,[1]Pays!$G$2:$H$170,2,FALSE)</f>
        <v>8</v>
      </c>
      <c r="D9" t="s">
        <v>434</v>
      </c>
      <c r="E9">
        <v>7.2</v>
      </c>
      <c r="F9">
        <v>7.1189999999999998</v>
      </c>
      <c r="G9">
        <v>7.0060000000000002</v>
      </c>
      <c r="H9">
        <v>7.1390000000000002</v>
      </c>
      <c r="I9">
        <v>7.2460000000000004</v>
      </c>
      <c r="K9" t="s">
        <v>615</v>
      </c>
      <c r="L9" s="4">
        <f t="shared" si="1"/>
        <v>7.1420000000000003</v>
      </c>
      <c r="M9" t="s">
        <v>601</v>
      </c>
      <c r="N9" t="s">
        <v>765</v>
      </c>
      <c r="O9" s="23" t="str">
        <f>IF(L9&gt;$J$223,$K$223,IF(L9&gt;$J$222,$K$222,IF(L9&lt;$N$223,$L$223,IF(L9&lt;$N$222,$L$222,$K$225))))</f>
        <v>#25e645</v>
      </c>
      <c r="P9" s="24" t="str">
        <f>IF(L9&gt;$J$222,$K$224,IF(L9&lt;$N$222,$L$224,$L$225))</f>
        <v>#008A17</v>
      </c>
      <c r="Q9" s="25" t="str">
        <f t="shared" si="0"/>
        <v>continents3.php?id_pays=8&amp;annee=2019</v>
      </c>
      <c r="R9" s="24">
        <f>VLOOKUP(C9,[1]Avoir!$H$783:$I$940,2,FALSE)</f>
        <v>7.2</v>
      </c>
      <c r="S9" s="24">
        <f>VLOOKUP(C9,[1]Avoir!$H$941:$I$1097,2,FALSE)</f>
        <v>7.1189999999999998</v>
      </c>
      <c r="T9" s="24">
        <f>ROUND(VLOOKUP(C9,[1]Avoir!$H$1098:$I$1251,2,FALSE),3)</f>
        <v>7.0060000000000002</v>
      </c>
      <c r="U9" s="24">
        <f>VLOOKUP(C9,[1]Avoir!$H$1252:$I$1407,2,FALSE)</f>
        <v>7.1390000000000002</v>
      </c>
      <c r="V9" s="24">
        <f>VLOOKUP(C9,[1]Avoir!$H$1408:$I$1563,2,FALSE)</f>
        <v>7.2460000000000004</v>
      </c>
      <c r="W9" t="str">
        <f>_xlfn.CONCAT("2015 : ",E9," &lt;br /&gt; ","2016 : ",F9," &lt;br /&gt; ","2017 : ",G9," &lt;br /&gt; ","2018 : ",H9," &lt;br /&gt; ","2019 : ",I9)</f>
        <v>2015 : 7,2 &lt;br /&gt; 2016 : 7,119 &lt;br /&gt; 2017 : 7,006 &lt;br /&gt; 2018 : 7,139 &lt;br /&gt; 2019 : 7,246</v>
      </c>
    </row>
    <row r="10" spans="1:23" x14ac:dyDescent="0.35">
      <c r="A10" t="s">
        <v>8</v>
      </c>
      <c r="B10" t="s">
        <v>221</v>
      </c>
      <c r="C10">
        <f>VLOOKUP(A10,[1]Pays!$G$2:$H$170,2,FALSE)</f>
        <v>9</v>
      </c>
      <c r="D10" t="s">
        <v>435</v>
      </c>
      <c r="E10">
        <v>5.2119999999999997</v>
      </c>
      <c r="F10">
        <v>5.2910000000000004</v>
      </c>
      <c r="G10">
        <v>5.234</v>
      </c>
      <c r="H10">
        <v>5.2009999999999996</v>
      </c>
      <c r="I10">
        <v>5.2080000000000002</v>
      </c>
      <c r="K10" t="s">
        <v>616</v>
      </c>
      <c r="L10" s="4">
        <f t="shared" si="1"/>
        <v>5.2292000000000005</v>
      </c>
      <c r="M10" t="s">
        <v>603</v>
      </c>
      <c r="N10" t="s">
        <v>604</v>
      </c>
      <c r="O10" s="23" t="str">
        <f>IF(L10&gt;$J$223,$K$223,IF(L10&gt;$J$222,$K$222,IF(L10&lt;$N$223,$L$223,IF(L10&lt;$N$222,$L$222,$K$225))))</f>
        <v>#88A4BC</v>
      </c>
      <c r="P10" s="24" t="str">
        <f>IF(L10&gt;$J$222,$K$224,IF(L10&lt;$N$222,$L$224,$L$225))</f>
        <v>#3B729F</v>
      </c>
      <c r="Q10" s="25" t="str">
        <f t="shared" si="0"/>
        <v>continents3.php?id_pays=9&amp;annee=2019</v>
      </c>
      <c r="R10" s="24">
        <f>VLOOKUP(C10,[1]Avoir!$H$783:$I$940,2,FALSE)</f>
        <v>5.2119999999999997</v>
      </c>
      <c r="S10" s="24">
        <f>VLOOKUP(C10,[1]Avoir!$H$941:$I$1097,2,FALSE)</f>
        <v>5.2910000000000004</v>
      </c>
      <c r="T10" s="24">
        <f>ROUND(VLOOKUP(C10,[1]Avoir!$H$1098:$I$1251,2,FALSE),3)</f>
        <v>5.234</v>
      </c>
      <c r="U10" s="24">
        <f>VLOOKUP(C10,[1]Avoir!$H$1252:$I$1407,2,FALSE)</f>
        <v>5.2009999999999996</v>
      </c>
      <c r="V10" s="24">
        <f>VLOOKUP(C10,[1]Avoir!$H$1408:$I$1563,2,FALSE)</f>
        <v>5.2080000000000002</v>
      </c>
      <c r="W10" t="str">
        <f>_xlfn.CONCAT("2015 : ",E10," &lt;br /&gt; ","2016 : ",F10," &lt;br /&gt; ","2017 : ",G10," &lt;br /&gt; ","2018 : ",H10," &lt;br /&gt; ","2019 : ",I10)</f>
        <v>2015 : 5,212 &lt;br /&gt; 2016 : 5,291 &lt;br /&gt; 2017 : 5,234 &lt;br /&gt; 2018 : 5,201 &lt;br /&gt; 2019 : 5,208</v>
      </c>
    </row>
    <row r="11" spans="1:23" x14ac:dyDescent="0.35">
      <c r="A11" t="s">
        <v>9</v>
      </c>
      <c r="B11" t="s">
        <v>222</v>
      </c>
      <c r="C11">
        <f>VLOOKUP(A11,[1]Pays!$G$2:$H$170,2,FALSE)</f>
        <v>23</v>
      </c>
      <c r="D11" t="s">
        <v>436</v>
      </c>
      <c r="E11">
        <v>2.9049999999999998</v>
      </c>
      <c r="F11">
        <v>2.9049999999999998</v>
      </c>
      <c r="G11">
        <v>2.9049999999999998</v>
      </c>
      <c r="H11">
        <v>2.9049999999999998</v>
      </c>
      <c r="I11">
        <v>3.7749999999999999</v>
      </c>
      <c r="K11" t="s">
        <v>617</v>
      </c>
      <c r="L11" s="4">
        <f t="shared" si="1"/>
        <v>3.0789999999999997</v>
      </c>
      <c r="M11" t="s">
        <v>766</v>
      </c>
      <c r="N11" t="s">
        <v>606</v>
      </c>
      <c r="O11" s="23" t="str">
        <f>IF(L11&gt;$J$223,$K$223,IF(L11&gt;$J$222,$K$222,IF(L11&lt;$N$223,$L$223,IF(L11&lt;$N$222,$L$222,$K$225))))</f>
        <v>#f02e18</v>
      </c>
      <c r="P11" s="24" t="str">
        <f>IF(L11&gt;$J$222,$K$224,IF(L11&lt;$N$222,$L$224,$L$225))</f>
        <v>#cf0000</v>
      </c>
      <c r="Q11" s="25" t="str">
        <f t="shared" si="0"/>
        <v>continents3.php?id_pays=23&amp;annee=2019</v>
      </c>
      <c r="R11" s="24">
        <f>VLOOKUP(C11,[1]Avoir!$H$783:$I$940,2,FALSE)</f>
        <v>2.9049999999999998</v>
      </c>
      <c r="S11" s="24">
        <f>VLOOKUP(C11,[1]Avoir!$H$941:$I$1097,2,FALSE)</f>
        <v>2.9049999999999998</v>
      </c>
      <c r="T11" s="24">
        <f>ROUND(VLOOKUP(C11,[1]Avoir!$H$1098:$I$1251,2,FALSE),3)</f>
        <v>2.9049999999999998</v>
      </c>
      <c r="U11" s="24">
        <f>VLOOKUP(C11,[1]Avoir!$H$1252:$I$1407,2,FALSE)</f>
        <v>2.9049999999999998</v>
      </c>
      <c r="V11" s="24">
        <f>VLOOKUP(C11,[1]Avoir!$H$1408:$I$1563,2,FALSE)</f>
        <v>3.7749999999999999</v>
      </c>
      <c r="W11" t="str">
        <f>_xlfn.CONCAT("2015 : ",E11," &lt;br /&gt; ","2016 : ",F11," &lt;br /&gt; ","2017 : ",G11," &lt;br /&gt; ","2018 : ",H11," &lt;br /&gt; ","2019 : ",I11)</f>
        <v>2015 : 2,905 &lt;br /&gt; 2016 : 2,905 &lt;br /&gt; 2017 : 2,905 &lt;br /&gt; 2018 : 2,905 &lt;br /&gt; 2019 : 3,775</v>
      </c>
    </row>
    <row r="12" spans="1:23" x14ac:dyDescent="0.35">
      <c r="A12" t="s">
        <v>10</v>
      </c>
      <c r="B12" t="s">
        <v>223</v>
      </c>
      <c r="C12">
        <f>VLOOKUP(A12,[1]Pays!$G$2:$H$170,2,FALSE)</f>
        <v>13</v>
      </c>
      <c r="D12" t="s">
        <v>437</v>
      </c>
      <c r="E12">
        <v>6.9370000000000003</v>
      </c>
      <c r="F12">
        <v>6.9290000000000003</v>
      </c>
      <c r="G12">
        <v>6.891</v>
      </c>
      <c r="H12">
        <v>6.9269999999999996</v>
      </c>
      <c r="I12">
        <v>6.923</v>
      </c>
      <c r="K12" t="s">
        <v>618</v>
      </c>
      <c r="L12" s="4">
        <f t="shared" si="1"/>
        <v>6.9214000000000002</v>
      </c>
      <c r="M12" t="s">
        <v>601</v>
      </c>
      <c r="N12" t="s">
        <v>765</v>
      </c>
      <c r="O12" s="23" t="str">
        <f>IF(L12&gt;$J$223,$K$223,IF(L12&gt;$J$222,$K$222,IF(L12&lt;$N$223,$L$223,IF(L12&lt;$N$222,$L$222,$K$225))))</f>
        <v>#25e645</v>
      </c>
      <c r="P12" s="24" t="str">
        <f>IF(L12&gt;$J$222,$K$224,IF(L12&lt;$N$222,$L$224,$L$225))</f>
        <v>#008A17</v>
      </c>
      <c r="Q12" s="25" t="str">
        <f t="shared" si="0"/>
        <v>continents3.php?id_pays=13&amp;annee=2019</v>
      </c>
      <c r="R12" s="24">
        <f>VLOOKUP(C12,[1]Avoir!$H$783:$I$940,2,FALSE)</f>
        <v>6.9370000000000003</v>
      </c>
      <c r="S12" s="24">
        <f>VLOOKUP(C12,[1]Avoir!$H$941:$I$1097,2,FALSE)</f>
        <v>6.9290000000000003</v>
      </c>
      <c r="T12" s="24">
        <f>ROUND(VLOOKUP(C12,[1]Avoir!$H$1098:$I$1251,2,FALSE),3)</f>
        <v>6.891</v>
      </c>
      <c r="U12" s="24">
        <f>VLOOKUP(C12,[1]Avoir!$H$1252:$I$1407,2,FALSE)</f>
        <v>6.9269999999999996</v>
      </c>
      <c r="V12" s="24">
        <f>VLOOKUP(C12,[1]Avoir!$H$1408:$I$1563,2,FALSE)</f>
        <v>6.923</v>
      </c>
      <c r="W12" t="str">
        <f>_xlfn.CONCAT("2015 : ",E12," &lt;br /&gt; ","2016 : ",F12," &lt;br /&gt; ","2017 : ",G12," &lt;br /&gt; ","2018 : ",H12," &lt;br /&gt; ","2019 : ",I12)</f>
        <v>2015 : 6,937 &lt;br /&gt; 2016 : 6,929 &lt;br /&gt; 2017 : 6,891 &lt;br /&gt; 2018 : 6,927 &lt;br /&gt; 2019 : 6,923</v>
      </c>
    </row>
    <row r="13" spans="1:23" x14ac:dyDescent="0.35">
      <c r="A13" t="s">
        <v>11</v>
      </c>
      <c r="B13" t="s">
        <v>224</v>
      </c>
      <c r="C13">
        <f>VLOOKUP(A13,[1]Pays!$G$2:$H$170,2,FALSE)</f>
        <v>15</v>
      </c>
      <c r="D13" t="s">
        <v>438</v>
      </c>
      <c r="E13">
        <v>3.34</v>
      </c>
      <c r="F13">
        <v>3.484</v>
      </c>
      <c r="G13">
        <v>3.657</v>
      </c>
      <c r="H13">
        <v>4.141</v>
      </c>
      <c r="I13">
        <v>4.883</v>
      </c>
      <c r="K13" t="s">
        <v>619</v>
      </c>
      <c r="L13" s="4">
        <f t="shared" si="1"/>
        <v>3.9009999999999998</v>
      </c>
      <c r="M13" t="s">
        <v>766</v>
      </c>
      <c r="N13" t="s">
        <v>606</v>
      </c>
      <c r="O13" s="23" t="str">
        <f>IF(L13&gt;$J$223,$K$223,IF(L13&gt;$J$222,$K$222,IF(L13&lt;$N$223,$L$223,IF(L13&lt;$N$222,$L$222,$K$225))))</f>
        <v>#f02e18</v>
      </c>
      <c r="P13" s="24" t="str">
        <f>IF(L13&gt;$J$222,$K$224,IF(L13&lt;$N$222,$L$224,$L$225))</f>
        <v>#cf0000</v>
      </c>
      <c r="Q13" s="25" t="str">
        <f t="shared" si="0"/>
        <v>continents3.php?id_pays=15&amp;annee=2019</v>
      </c>
      <c r="R13" s="24">
        <f>VLOOKUP(C13,[1]Avoir!$H$783:$I$940,2,FALSE)</f>
        <v>3.34</v>
      </c>
      <c r="S13" s="24">
        <f>VLOOKUP(C13,[1]Avoir!$H$941:$I$1097,2,FALSE)</f>
        <v>3.484</v>
      </c>
      <c r="T13" s="24">
        <f>ROUND(VLOOKUP(C13,[1]Avoir!$H$1098:$I$1251,2,FALSE),3)</f>
        <v>3.657</v>
      </c>
      <c r="U13" s="24">
        <f>VLOOKUP(C13,[1]Avoir!$H$1252:$I$1407,2,FALSE)</f>
        <v>4.141</v>
      </c>
      <c r="V13" s="24">
        <f>VLOOKUP(C13,[1]Avoir!$H$1408:$I$1563,2,FALSE)</f>
        <v>4.883</v>
      </c>
      <c r="W13" t="str">
        <f>_xlfn.CONCAT("2015 : ",E13," &lt;br /&gt; ","2016 : ",F13," &lt;br /&gt; ","2017 : ",G13," &lt;br /&gt; ","2018 : ",H13," &lt;br /&gt; ","2019 : ",I13)</f>
        <v>2015 : 3,34 &lt;br /&gt; 2016 : 3,484 &lt;br /&gt; 2017 : 3,657 &lt;br /&gt; 2018 : 4,141 &lt;br /&gt; 2019 : 4,883</v>
      </c>
    </row>
    <row r="14" spans="1:23" x14ac:dyDescent="0.35">
      <c r="A14" t="s">
        <v>12</v>
      </c>
      <c r="B14" t="s">
        <v>225</v>
      </c>
      <c r="C14">
        <f>VLOOKUP(A14,[1]Pays!$G$2:$H$170,2,FALSE)</f>
        <v>22</v>
      </c>
      <c r="D14" t="s">
        <v>439</v>
      </c>
      <c r="E14">
        <v>3.5870000000000002</v>
      </c>
      <c r="F14">
        <v>3.7389999999999999</v>
      </c>
      <c r="G14">
        <v>4.032</v>
      </c>
      <c r="H14">
        <v>4.4240000000000004</v>
      </c>
      <c r="I14">
        <v>4.5869999999999997</v>
      </c>
      <c r="K14" t="s">
        <v>620</v>
      </c>
      <c r="L14" s="4">
        <f t="shared" si="1"/>
        <v>4.0738000000000003</v>
      </c>
      <c r="M14" t="s">
        <v>766</v>
      </c>
      <c r="N14" t="s">
        <v>606</v>
      </c>
      <c r="O14" s="23" t="str">
        <f>IF(L14&gt;$J$223,$K$223,IF(L14&gt;$J$222,$K$222,IF(L14&lt;$N$223,$L$223,IF(L14&lt;$N$222,$L$222,$K$225))))</f>
        <v>#f02e18</v>
      </c>
      <c r="P14" s="24" t="str">
        <f>IF(L14&gt;$J$222,$K$224,IF(L14&lt;$N$222,$L$224,$L$225))</f>
        <v>#cf0000</v>
      </c>
      <c r="Q14" s="25" t="str">
        <f t="shared" si="0"/>
        <v>continents3.php?id_pays=22&amp;annee=2019</v>
      </c>
      <c r="R14" s="24">
        <f>VLOOKUP(C14,[1]Avoir!$H$783:$I$940,2,FALSE)</f>
        <v>3.5870000000000002</v>
      </c>
      <c r="S14" s="24">
        <f>VLOOKUP(C14,[1]Avoir!$H$941:$I$1097,2,FALSE)</f>
        <v>3.7389999999999999</v>
      </c>
      <c r="T14" s="24">
        <f>ROUND(VLOOKUP(C14,[1]Avoir!$H$1098:$I$1251,2,FALSE),3)</f>
        <v>4.032</v>
      </c>
      <c r="U14" s="24">
        <f>VLOOKUP(C14,[1]Avoir!$H$1252:$I$1407,2,FALSE)</f>
        <v>4.4240000000000004</v>
      </c>
      <c r="V14" s="24">
        <f>VLOOKUP(C14,[1]Avoir!$H$1408:$I$1563,2,FALSE)</f>
        <v>4.5869999999999997</v>
      </c>
      <c r="W14" t="str">
        <f>_xlfn.CONCAT("2015 : ",E14," &lt;br /&gt; ","2016 : ",F14," &lt;br /&gt; ","2017 : ",G14," &lt;br /&gt; ","2018 : ",H14," &lt;br /&gt; ","2019 : ",I14)</f>
        <v>2015 : 3,587 &lt;br /&gt; 2016 : 3,739 &lt;br /&gt; 2017 : 4,032 &lt;br /&gt; 2018 : 4,424 &lt;br /&gt; 2019 : 4,587</v>
      </c>
    </row>
    <row r="15" spans="1:23" x14ac:dyDescent="0.35">
      <c r="A15" t="s">
        <v>13</v>
      </c>
      <c r="B15" t="s">
        <v>226</v>
      </c>
      <c r="C15">
        <f>VLOOKUP(A15,[1]Pays!$G$2:$H$170,2,FALSE)</f>
        <v>11</v>
      </c>
      <c r="D15" t="s">
        <v>440</v>
      </c>
      <c r="E15">
        <v>4.694</v>
      </c>
      <c r="F15">
        <v>4.6429999999999998</v>
      </c>
      <c r="G15">
        <v>4.6079999999999997</v>
      </c>
      <c r="H15">
        <v>4.5</v>
      </c>
      <c r="I15">
        <v>4.4560000000000004</v>
      </c>
      <c r="K15" t="s">
        <v>621</v>
      </c>
      <c r="L15" s="4">
        <f t="shared" si="1"/>
        <v>4.5801999999999996</v>
      </c>
      <c r="M15" t="s">
        <v>767</v>
      </c>
      <c r="N15" t="s">
        <v>606</v>
      </c>
      <c r="O15" s="23" t="str">
        <f>IF(L15&gt;$J$223,$K$223,IF(L15&gt;$J$222,$K$222,IF(L15&lt;$N$223,$L$223,IF(L15&lt;$N$222,$L$222,$K$225))))</f>
        <v>#ff8000</v>
      </c>
      <c r="P15" s="24" t="str">
        <f>IF(L15&gt;$J$222,$K$224,IF(L15&lt;$N$222,$L$224,$L$225))</f>
        <v>#cf0000</v>
      </c>
      <c r="Q15" s="25" t="str">
        <f t="shared" si="0"/>
        <v>continents3.php?id_pays=11&amp;annee=2019</v>
      </c>
      <c r="R15" s="24">
        <f>VLOOKUP(C15,[1]Avoir!$H$783:$I$940,2,FALSE)</f>
        <v>4.694</v>
      </c>
      <c r="S15" s="24">
        <f>VLOOKUP(C15,[1]Avoir!$H$941:$I$1097,2,FALSE)</f>
        <v>4.6429999999999998</v>
      </c>
      <c r="T15" s="24">
        <f>ROUND(VLOOKUP(C15,[1]Avoir!$H$1098:$I$1251,2,FALSE),3)</f>
        <v>4.6079999999999997</v>
      </c>
      <c r="U15" s="24">
        <f>VLOOKUP(C15,[1]Avoir!$H$1252:$I$1407,2,FALSE)</f>
        <v>4.5</v>
      </c>
      <c r="V15" s="24">
        <f>VLOOKUP(C15,[1]Avoir!$H$1408:$I$1563,2,FALSE)</f>
        <v>4.4560000000000004</v>
      </c>
      <c r="W15" t="str">
        <f>_xlfn.CONCAT("2015 : ",E15," &lt;br /&gt; ","2016 : ",F15," &lt;br /&gt; ","2017 : ",G15," &lt;br /&gt; ","2018 : ",H15," &lt;br /&gt; ","2019 : ",I15)</f>
        <v>2015 : 4,694 &lt;br /&gt; 2016 : 4,643 &lt;br /&gt; 2017 : 4,608 &lt;br /&gt; 2018 : 4,5 &lt;br /&gt; 2019 : 4,456</v>
      </c>
    </row>
    <row r="16" spans="1:23" x14ac:dyDescent="0.35">
      <c r="A16" t="s">
        <v>14</v>
      </c>
      <c r="B16" t="s">
        <v>227</v>
      </c>
      <c r="C16">
        <f>VLOOKUP(A16,[1]Pays!$G$2:$H$170,2,FALSE)</f>
        <v>21</v>
      </c>
      <c r="D16" t="s">
        <v>441</v>
      </c>
      <c r="E16">
        <v>4.218</v>
      </c>
      <c r="F16">
        <v>4.2169999999999996</v>
      </c>
      <c r="G16">
        <v>4.7140000000000004</v>
      </c>
      <c r="H16">
        <v>4.9329999999999998</v>
      </c>
      <c r="I16">
        <v>5.0110000000000001</v>
      </c>
      <c r="K16" t="s">
        <v>622</v>
      </c>
      <c r="L16" s="4">
        <f t="shared" si="1"/>
        <v>4.6185999999999998</v>
      </c>
      <c r="M16" t="s">
        <v>767</v>
      </c>
      <c r="N16" t="s">
        <v>606</v>
      </c>
      <c r="O16" s="23" t="str">
        <f>IF(L16&gt;$J$223,$K$223,IF(L16&gt;$J$222,$K$222,IF(L16&lt;$N$223,$L$223,IF(L16&lt;$N$222,$L$222,$K$225))))</f>
        <v>#ff8000</v>
      </c>
      <c r="P16" s="24" t="str">
        <f>IF(L16&gt;$J$222,$K$224,IF(L16&lt;$N$222,$L$224,$L$225))</f>
        <v>#cf0000</v>
      </c>
      <c r="Q16" s="25" t="str">
        <f t="shared" si="0"/>
        <v>continents3.php?id_pays=21&amp;annee=2019</v>
      </c>
      <c r="R16" s="24">
        <f>VLOOKUP(C16,[1]Avoir!$H$783:$I$940,2,FALSE)</f>
        <v>4.218</v>
      </c>
      <c r="S16" s="24">
        <f>VLOOKUP(C16,[1]Avoir!$H$941:$I$1097,2,FALSE)</f>
        <v>4.2169999999999996</v>
      </c>
      <c r="T16" s="24">
        <f>ROUND(VLOOKUP(C16,[1]Avoir!$H$1098:$I$1251,2,FALSE),3)</f>
        <v>4.7140000000000004</v>
      </c>
      <c r="U16" s="24">
        <f>VLOOKUP(C16,[1]Avoir!$H$1252:$I$1407,2,FALSE)</f>
        <v>4.9329999999999998</v>
      </c>
      <c r="V16" s="24">
        <f>VLOOKUP(C16,[1]Avoir!$H$1408:$I$1563,2,FALSE)</f>
        <v>5.0110000000000001</v>
      </c>
      <c r="W16" t="str">
        <f>_xlfn.CONCAT("2015 : ",E16," &lt;br /&gt; ","2016 : ",F16," &lt;br /&gt; ","2017 : ",G16," &lt;br /&gt; ","2018 : ",H16," &lt;br /&gt; ","2019 : ",I16)</f>
        <v>2015 : 4,218 &lt;br /&gt; 2016 : 4,217 &lt;br /&gt; 2017 : 4,714 &lt;br /&gt; 2018 : 4,933 &lt;br /&gt; 2019 : 5,011</v>
      </c>
    </row>
    <row r="17" spans="1:23" x14ac:dyDescent="0.35">
      <c r="A17" t="s">
        <v>15</v>
      </c>
      <c r="B17" t="s">
        <v>228</v>
      </c>
      <c r="C17">
        <f>VLOOKUP(A17,[1]Pays!$G$2:$H$170,2,FALSE)</f>
        <v>10</v>
      </c>
      <c r="D17" t="s">
        <v>442</v>
      </c>
      <c r="E17">
        <v>5.96</v>
      </c>
      <c r="F17">
        <v>6.218</v>
      </c>
      <c r="G17">
        <v>6.0869999999999997</v>
      </c>
      <c r="H17">
        <v>6.1050000000000004</v>
      </c>
      <c r="I17">
        <v>6.1989999999999998</v>
      </c>
      <c r="K17" t="s">
        <v>623</v>
      </c>
      <c r="L17" s="4">
        <f t="shared" si="1"/>
        <v>6.1138000000000003</v>
      </c>
      <c r="M17" t="s">
        <v>605</v>
      </c>
      <c r="N17" t="s">
        <v>765</v>
      </c>
      <c r="O17" s="23" t="str">
        <f>IF(L17&gt;$J$223,$K$223,IF(L17&gt;$J$222,$K$222,IF(L17&lt;$N$223,$L$223,IF(L17&lt;$N$222,$L$222,$K$225))))</f>
        <v>#b1f754</v>
      </c>
      <c r="P17" s="24" t="str">
        <f>IF(L17&gt;$J$222,$K$224,IF(L17&lt;$N$222,$L$224,$L$225))</f>
        <v>#008A17</v>
      </c>
      <c r="Q17" s="25" t="str">
        <f t="shared" si="0"/>
        <v>continents3.php?id_pays=10&amp;annee=2019</v>
      </c>
      <c r="R17" s="24">
        <f>VLOOKUP(C17,[1]Avoir!$H$783:$I$940,2,FALSE)</f>
        <v>5.96</v>
      </c>
      <c r="S17" s="24">
        <f>VLOOKUP(C17,[1]Avoir!$H$941:$I$1097,2,FALSE)</f>
        <v>6.218</v>
      </c>
      <c r="T17" s="24">
        <f>ROUND(VLOOKUP(C17,[1]Avoir!$H$1098:$I$1251,2,FALSE),3)</f>
        <v>6.0869999999999997</v>
      </c>
      <c r="U17" s="24">
        <f>VLOOKUP(C17,[1]Avoir!$H$1252:$I$1407,2,FALSE)</f>
        <v>6.1050000000000004</v>
      </c>
      <c r="V17" s="24">
        <f>VLOOKUP(C17,[1]Avoir!$H$1408:$I$1563,2,FALSE)</f>
        <v>6.1989999999999998</v>
      </c>
      <c r="W17" t="str">
        <f>_xlfn.CONCAT("2015 : ",E17," &lt;br /&gt; ","2016 : ",F17," &lt;br /&gt; ","2017 : ",G17," &lt;br /&gt; ","2018 : ",H17," &lt;br /&gt; ","2019 : ",I17)</f>
        <v>2015 : 5,96 &lt;br /&gt; 2016 : 6,218 &lt;br /&gt; 2017 : 6,087 &lt;br /&gt; 2018 : 6,105 &lt;br /&gt; 2019 : 6,199</v>
      </c>
    </row>
    <row r="18" spans="1:23" x14ac:dyDescent="0.35">
      <c r="A18" t="s">
        <v>16</v>
      </c>
      <c r="B18" t="s">
        <v>229</v>
      </c>
      <c r="C18">
        <f>VLOOKUP(A18,[1]Pays!$G$2:$H$170,2,FALSE)</f>
        <v>18</v>
      </c>
      <c r="D18" t="s">
        <v>443</v>
      </c>
      <c r="E18">
        <v>4.9489999999999998</v>
      </c>
      <c r="F18">
        <v>5.1630000000000003</v>
      </c>
      <c r="G18">
        <v>5.1820000000000004</v>
      </c>
      <c r="H18">
        <v>5.1289999999999996</v>
      </c>
      <c r="I18">
        <v>5.3860000000000001</v>
      </c>
      <c r="K18" t="s">
        <v>624</v>
      </c>
      <c r="L18" s="4">
        <f t="shared" si="1"/>
        <v>5.1618000000000004</v>
      </c>
      <c r="M18" t="s">
        <v>603</v>
      </c>
      <c r="N18" t="s">
        <v>604</v>
      </c>
      <c r="O18" s="23" t="str">
        <f>IF(L18&gt;$J$223,$K$223,IF(L18&gt;$J$222,$K$222,IF(L18&lt;$N$223,$L$223,IF(L18&lt;$N$222,$L$222,$K$225))))</f>
        <v>#88A4BC</v>
      </c>
      <c r="P18" s="24" t="str">
        <f>IF(L18&gt;$J$222,$K$224,IF(L18&lt;$N$222,$L$224,$L$225))</f>
        <v>#3B729F</v>
      </c>
      <c r="Q18" s="25" t="str">
        <f t="shared" si="0"/>
        <v>continents3.php?id_pays=18&amp;annee=2019</v>
      </c>
      <c r="R18" s="24">
        <f>VLOOKUP(C18,[1]Avoir!$H$783:$I$940,2,FALSE)</f>
        <v>4.9489999999999998</v>
      </c>
      <c r="S18" s="24">
        <f>VLOOKUP(C18,[1]Avoir!$H$941:$I$1097,2,FALSE)</f>
        <v>5.1630000000000003</v>
      </c>
      <c r="T18" s="24">
        <f>ROUND(VLOOKUP(C18,[1]Avoir!$H$1098:$I$1251,2,FALSE),3)</f>
        <v>5.1820000000000004</v>
      </c>
      <c r="U18" s="24">
        <f>VLOOKUP(C18,[1]Avoir!$H$1252:$I$1407,2,FALSE)</f>
        <v>5.1289999999999996</v>
      </c>
      <c r="V18" s="24">
        <f>VLOOKUP(C18,[1]Avoir!$H$1408:$I$1563,2,FALSE)</f>
        <v>5.3860000000000001</v>
      </c>
      <c r="W18" t="str">
        <f>_xlfn.CONCAT("2015 : ",E18," &lt;br /&gt; ","2016 : ",F18," &lt;br /&gt; ","2017 : ",G18," &lt;br /&gt; ","2018 : ",H18," &lt;br /&gt; ","2019 : ",I18)</f>
        <v>2015 : 4,949 &lt;br /&gt; 2016 : 5,163 &lt;br /&gt; 2017 : 5,182 &lt;br /&gt; 2018 : 5,129 &lt;br /&gt; 2019 : 5,386</v>
      </c>
    </row>
    <row r="19" spans="1:23" x14ac:dyDescent="0.35">
      <c r="A19" t="s">
        <v>17</v>
      </c>
      <c r="B19" t="s">
        <v>230</v>
      </c>
      <c r="C19">
        <f>VLOOKUP(A19,[1]Pays!$G$2:$H$170,2,FALSE)</f>
        <v>12</v>
      </c>
      <c r="D19" t="s">
        <v>444</v>
      </c>
      <c r="E19">
        <v>5.8129999999999997</v>
      </c>
      <c r="F19">
        <v>5.8019999999999996</v>
      </c>
      <c r="G19">
        <v>5.569</v>
      </c>
      <c r="H19">
        <v>5.4829999999999997</v>
      </c>
      <c r="I19">
        <v>5.3230000000000004</v>
      </c>
      <c r="K19" t="s">
        <v>625</v>
      </c>
      <c r="L19" s="4">
        <f t="shared" si="1"/>
        <v>5.5979999999999999</v>
      </c>
      <c r="M19" t="s">
        <v>603</v>
      </c>
      <c r="N19" t="s">
        <v>604</v>
      </c>
      <c r="O19" s="23" t="str">
        <f>IF(L19&gt;$J$223,$K$223,IF(L19&gt;$J$222,$K$222,IF(L19&lt;$N$223,$L$223,IF(L19&lt;$N$222,$L$222,$K$225))))</f>
        <v>#88A4BC</v>
      </c>
      <c r="P19" s="24" t="str">
        <f>IF(L19&gt;$J$222,$K$224,IF(L19&lt;$N$222,$L$224,$L$225))</f>
        <v>#3B729F</v>
      </c>
      <c r="Q19" s="25" t="str">
        <f t="shared" si="0"/>
        <v>continents3.php?id_pays=12&amp;annee=2019</v>
      </c>
      <c r="R19" s="24">
        <f>VLOOKUP(C19,[1]Avoir!$H$783:$I$940,2,FALSE)</f>
        <v>5.8129999999999997</v>
      </c>
      <c r="S19" s="24">
        <f>VLOOKUP(C19,[1]Avoir!$H$941:$I$1097,2,FALSE)</f>
        <v>5.8019999999999996</v>
      </c>
      <c r="T19" s="24">
        <f>ROUND(VLOOKUP(C19,[1]Avoir!$H$1098:$I$1251,2,FALSE),3)</f>
        <v>5.569</v>
      </c>
      <c r="U19" s="24">
        <f>VLOOKUP(C19,[1]Avoir!$H$1252:$I$1407,2,FALSE)</f>
        <v>5.4829999999999997</v>
      </c>
      <c r="V19" s="24">
        <f>VLOOKUP(C19,[1]Avoir!$H$1408:$I$1563,2,FALSE)</f>
        <v>5.3230000000000004</v>
      </c>
      <c r="W19" t="str">
        <f>_xlfn.CONCAT("2015 : ",E19," &lt;br /&gt; ","2016 : ",F19," &lt;br /&gt; ","2017 : ",G19," &lt;br /&gt; ","2018 : ",H19," &lt;br /&gt; ","2019 : ",I19)</f>
        <v>2015 : 5,813 &lt;br /&gt; 2016 : 5,802 &lt;br /&gt; 2017 : 5,569 &lt;br /&gt; 2018 : 5,483 &lt;br /&gt; 2019 : 5,323</v>
      </c>
    </row>
    <row r="20" spans="1:23" x14ac:dyDescent="0.35">
      <c r="A20" t="s">
        <v>18</v>
      </c>
      <c r="B20" t="s">
        <v>231</v>
      </c>
      <c r="C20">
        <f>VLOOKUP(A20,[1]Pays!$G$2:$H$170,2,FALSE)</f>
        <v>14</v>
      </c>
      <c r="D20" t="s">
        <v>445</v>
      </c>
      <c r="E20" t="e">
        <v>#N/A</v>
      </c>
      <c r="F20">
        <v>5.9560000000000004</v>
      </c>
      <c r="G20">
        <v>5.9560000000000004</v>
      </c>
      <c r="H20">
        <v>5.9560000000000004</v>
      </c>
      <c r="I20" t="e">
        <v>#N/A</v>
      </c>
      <c r="K20" t="s">
        <v>626</v>
      </c>
      <c r="L20" s="4">
        <f>AVERAGE(F20:H20)</f>
        <v>5.9560000000000004</v>
      </c>
      <c r="M20" t="s">
        <v>603</v>
      </c>
      <c r="N20" t="s">
        <v>604</v>
      </c>
      <c r="O20" s="23" t="str">
        <f>IF(L20&gt;$J$223,$K$223,IF(L20&gt;$J$222,$K$222,IF(L20&lt;$N$223,$L$223,IF(L20&lt;$N$222,$L$222,$K$225))))</f>
        <v>#88A4BC</v>
      </c>
      <c r="P20" s="24" t="str">
        <f>IF(L20&gt;$J$222,$K$224,IF(L20&lt;$N$222,$L$224,$L$225))</f>
        <v>#3B729F</v>
      </c>
      <c r="Q20" s="25" t="str">
        <f t="shared" si="0"/>
        <v>continents3.php?id_pays=14&amp;annee=2019</v>
      </c>
      <c r="R20" s="24" t="e">
        <f>VLOOKUP(C20,[1]Avoir!$H$783:$I$940,2,FALSE)</f>
        <v>#N/A</v>
      </c>
      <c r="S20" s="24">
        <f>VLOOKUP(C20,[1]Avoir!$H$941:$I$1097,2,FALSE)</f>
        <v>5.9560000000000004</v>
      </c>
      <c r="T20" s="24">
        <f>ROUND(VLOOKUP(C20,[1]Avoir!$H$1098:$I$1251,2,FALSE),3)</f>
        <v>5.9560000000000004</v>
      </c>
      <c r="U20" s="24">
        <f>VLOOKUP(C20,[1]Avoir!$H$1252:$I$1407,2,FALSE)</f>
        <v>5.9560000000000004</v>
      </c>
      <c r="V20" s="24" t="e">
        <f>VLOOKUP(C20,[1]Avoir!$H$1408:$I$1563,2,FALSE)</f>
        <v>#N/A</v>
      </c>
      <c r="W20" t="str">
        <f>_xlfn.CONCAT("2016 : ",F20," &lt;br /&gt; ","2017 : ",G20," &lt;br /&gt; ","2018 : ",H20)</f>
        <v>2016 : 5,956 &lt;br /&gt; 2017 : 5,956 &lt;br /&gt; 2018 : 5,956</v>
      </c>
    </row>
    <row r="21" spans="1:23" x14ac:dyDescent="0.35">
      <c r="A21" t="s">
        <v>19</v>
      </c>
      <c r="B21" t="s">
        <v>232</v>
      </c>
      <c r="C21">
        <f>VLOOKUP(A21,[1]Pays!$G$2:$H$170,2,FALSE)</f>
        <v>17</v>
      </c>
      <c r="D21" t="s">
        <v>446</v>
      </c>
      <c r="E21">
        <v>5.89</v>
      </c>
      <c r="F21">
        <v>5.8220000000000001</v>
      </c>
      <c r="G21">
        <v>5.8230000000000004</v>
      </c>
      <c r="H21">
        <v>5.7519999999999998</v>
      </c>
      <c r="I21">
        <v>5.7789999999999999</v>
      </c>
      <c r="K21" t="s">
        <v>627</v>
      </c>
      <c r="L21" s="4">
        <f t="shared" si="1"/>
        <v>5.8132000000000001</v>
      </c>
      <c r="M21" t="s">
        <v>603</v>
      </c>
      <c r="N21" t="s">
        <v>604</v>
      </c>
      <c r="O21" s="23" t="str">
        <f>IF(L21&gt;$J$223,$K$223,IF(L21&gt;$J$222,$K$222,IF(L21&lt;$N$223,$L$223,IF(L21&lt;$N$222,$L$222,$K$225))))</f>
        <v>#88A4BC</v>
      </c>
      <c r="P21" s="24" t="str">
        <f>IF(L21&gt;$J$222,$K$224,IF(L21&lt;$N$222,$L$224,$L$225))</f>
        <v>#3B729F</v>
      </c>
      <c r="Q21" s="25" t="str">
        <f t="shared" si="0"/>
        <v>continents3.php?id_pays=17&amp;annee=2019</v>
      </c>
      <c r="R21" s="24">
        <f>VLOOKUP(C21,[1]Avoir!$H$783:$I$940,2,FALSE)</f>
        <v>5.89</v>
      </c>
      <c r="S21" s="24">
        <f>VLOOKUP(C21,[1]Avoir!$H$941:$I$1097,2,FALSE)</f>
        <v>5.8220000000000001</v>
      </c>
      <c r="T21" s="24">
        <f>ROUND(VLOOKUP(C21,[1]Avoir!$H$1098:$I$1251,2,FALSE),3)</f>
        <v>5.8230000000000004</v>
      </c>
      <c r="U21" s="24">
        <f>VLOOKUP(C21,[1]Avoir!$H$1252:$I$1407,2,FALSE)</f>
        <v>5.7519999999999998</v>
      </c>
      <c r="V21" s="24">
        <f>VLOOKUP(C21,[1]Avoir!$H$1408:$I$1563,2,FALSE)</f>
        <v>5.7789999999999999</v>
      </c>
      <c r="W21" t="str">
        <f>_xlfn.CONCAT("2015 : ",E21," &lt;br /&gt; ","2016 : ",F21," &lt;br /&gt; ","2017 : ",G21," &lt;br /&gt; ","2018 : ",H21," &lt;br /&gt; ","2019 : ",I21)</f>
        <v>2015 : 5,89 &lt;br /&gt; 2016 : 5,822 &lt;br /&gt; 2017 : 5,823 &lt;br /&gt; 2018 : 5,752 &lt;br /&gt; 2019 : 5,779</v>
      </c>
    </row>
    <row r="22" spans="1:23" x14ac:dyDescent="0.35">
      <c r="A22" t="s">
        <v>20</v>
      </c>
      <c r="B22" t="s">
        <v>233</v>
      </c>
      <c r="C22">
        <f>VLOOKUP(A22,[1]Pays!$G$2:$H$170,2,FALSE)</f>
        <v>20</v>
      </c>
      <c r="D22" t="s">
        <v>447</v>
      </c>
      <c r="E22">
        <v>6.9829999999999997</v>
      </c>
      <c r="F22">
        <v>6.952</v>
      </c>
      <c r="G22">
        <v>6.6349999999999998</v>
      </c>
      <c r="H22">
        <v>6.4189999999999996</v>
      </c>
      <c r="I22">
        <v>6.3</v>
      </c>
      <c r="K22" t="s">
        <v>628</v>
      </c>
      <c r="L22" s="4">
        <f t="shared" si="1"/>
        <v>6.6577999999999999</v>
      </c>
      <c r="M22" t="s">
        <v>601</v>
      </c>
      <c r="N22" t="s">
        <v>765</v>
      </c>
      <c r="O22" s="23" t="str">
        <f>IF(L22&gt;$J$223,$K$223,IF(L22&gt;$J$222,$K$222,IF(L22&lt;$N$223,$L$223,IF(L22&lt;$N$222,$L$222,$K$225))))</f>
        <v>#25e645</v>
      </c>
      <c r="P22" s="24" t="str">
        <f>IF(L22&gt;$J$222,$K$224,IF(L22&lt;$N$222,$L$224,$L$225))</f>
        <v>#008A17</v>
      </c>
      <c r="Q22" s="25" t="str">
        <f t="shared" si="0"/>
        <v>continents3.php?id_pays=20&amp;annee=2019</v>
      </c>
      <c r="R22" s="24">
        <f>VLOOKUP(C22,[1]Avoir!$H$783:$I$940,2,FALSE)</f>
        <v>6.9829999999999997</v>
      </c>
      <c r="S22" s="24">
        <f>VLOOKUP(C22,[1]Avoir!$H$941:$I$1097,2,FALSE)</f>
        <v>6.952</v>
      </c>
      <c r="T22" s="24">
        <f>ROUND(VLOOKUP(C22,[1]Avoir!$H$1098:$I$1251,2,FALSE),3)</f>
        <v>6.6349999999999998</v>
      </c>
      <c r="U22" s="24">
        <f>VLOOKUP(C22,[1]Avoir!$H$1252:$I$1407,2,FALSE)</f>
        <v>6.4189999999999996</v>
      </c>
      <c r="V22" s="24">
        <f>VLOOKUP(C22,[1]Avoir!$H$1408:$I$1563,2,FALSE)</f>
        <v>6.3</v>
      </c>
      <c r="W22" t="str">
        <f>_xlfn.CONCAT("2015 : ",E22," &lt;br /&gt; ","2016 : ",F22," &lt;br /&gt; ","2017 : ",G22," &lt;br /&gt; ","2018 : ",H22," &lt;br /&gt; ","2019 : ",I22)</f>
        <v>2015 : 6,983 &lt;br /&gt; 2016 : 6,952 &lt;br /&gt; 2017 : 6,635 &lt;br /&gt; 2018 : 6,419 &lt;br /&gt; 2019 : 6,3</v>
      </c>
    </row>
    <row r="23" spans="1:23" x14ac:dyDescent="0.35">
      <c r="A23" t="s">
        <v>21</v>
      </c>
      <c r="B23" t="s">
        <v>234</v>
      </c>
      <c r="C23" t="e">
        <f>VLOOKUP(A23,[1]Pays!$G$2:$H$170,2,FALSE)</f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K23" t="s">
        <v>764</v>
      </c>
      <c r="L23" s="4" t="e">
        <f t="shared" si="1"/>
        <v>#N/A</v>
      </c>
      <c r="M23" t="s">
        <v>603</v>
      </c>
      <c r="N23" t="s">
        <v>604</v>
      </c>
      <c r="O23" s="23" t="e">
        <f>IF(L23&gt;$J$223,$K$223,IF(L23&gt;$J$222,$K$222,IF(L23&lt;$N$223,$L$223,IF(L23&lt;$N$222,$L$222,$K$225))))</f>
        <v>#N/A</v>
      </c>
      <c r="P23" s="24" t="e">
        <f>IF(L23&gt;$J$222,$K$224,IF(L23&lt;$N$222,$L$224,$L$225))</f>
        <v>#N/A</v>
      </c>
      <c r="Q23" s="25" t="e">
        <f t="shared" si="0"/>
        <v>#N/A</v>
      </c>
      <c r="R23" s="24" t="e">
        <f>VLOOKUP(C23,[1]Avoir!$H$783:$I$940,2,FALSE)</f>
        <v>#N/A</v>
      </c>
      <c r="S23" s="24" t="e">
        <f>VLOOKUP(C23,[1]Avoir!$H$941:$I$1097,2,FALSE)</f>
        <v>#N/A</v>
      </c>
      <c r="T23" s="24" t="e">
        <f>ROUND(VLOOKUP(C23,[1]Avoir!$H$1098:$I$1251,2,FALSE),3)</f>
        <v>#N/A</v>
      </c>
      <c r="U23" s="24" t="e">
        <f>VLOOKUP(C23,[1]Avoir!$H$1252:$I$1407,2,FALSE)</f>
        <v>#N/A</v>
      </c>
      <c r="V23" s="24" t="e">
        <f>VLOOKUP(C23,[1]Avoir!$H$1408:$I$1563,2,FALSE)</f>
        <v>#N/A</v>
      </c>
      <c r="W23" t="e">
        <f>_xlfn.CONCAT("2015 : ",E23," &lt;br /&gt; ","2016 : ",F23," &lt;br /&gt; ","2017 : ",G23," &lt;br /&gt; ","2018 : ",H23," &lt;br /&gt; ","2019 : ",I23)</f>
        <v>#N/A</v>
      </c>
    </row>
    <row r="24" spans="1:23" x14ac:dyDescent="0.35">
      <c r="A24" t="s">
        <v>22</v>
      </c>
      <c r="B24" t="s">
        <v>235</v>
      </c>
      <c r="C24">
        <f>VLOOKUP(A24,[1]Pays!$G$2:$H$170,2,FALSE)</f>
        <v>16</v>
      </c>
      <c r="D24" t="s">
        <v>448</v>
      </c>
      <c r="E24">
        <v>5.2530000000000001</v>
      </c>
      <c r="F24">
        <v>5.1959999999999997</v>
      </c>
      <c r="G24">
        <v>5.0110000000000001</v>
      </c>
      <c r="H24">
        <v>5.0819999999999999</v>
      </c>
      <c r="I24">
        <v>5.0819999999999999</v>
      </c>
      <c r="K24" t="s">
        <v>629</v>
      </c>
      <c r="L24" s="4">
        <f t="shared" si="1"/>
        <v>5.1248000000000005</v>
      </c>
      <c r="M24" t="s">
        <v>603</v>
      </c>
      <c r="N24" t="s">
        <v>604</v>
      </c>
      <c r="O24" s="23" t="str">
        <f>IF(L24&gt;$J$223,$K$223,IF(L24&gt;$J$222,$K$222,IF(L24&lt;$N$223,$L$223,IF(L24&lt;$N$222,$L$222,$K$225))))</f>
        <v>#88A4BC</v>
      </c>
      <c r="P24" s="24" t="str">
        <f>IF(L24&gt;$J$222,$K$224,IF(L24&lt;$N$222,$L$224,$L$225))</f>
        <v>#3B729F</v>
      </c>
      <c r="Q24" s="25" t="str">
        <f t="shared" si="0"/>
        <v>continents3.php?id_pays=16&amp;annee=2019</v>
      </c>
      <c r="R24" s="24">
        <f>VLOOKUP(C24,[1]Avoir!$H$783:$I$940,2,FALSE)</f>
        <v>5.2530000000000001</v>
      </c>
      <c r="S24" s="24">
        <f>VLOOKUP(C24,[1]Avoir!$H$941:$I$1097,2,FALSE)</f>
        <v>5.1959999999999997</v>
      </c>
      <c r="T24" s="24">
        <f>ROUND(VLOOKUP(C24,[1]Avoir!$H$1098:$I$1251,2,FALSE),3)</f>
        <v>5.0110000000000001</v>
      </c>
      <c r="U24" s="24">
        <f>VLOOKUP(C24,[1]Avoir!$H$1252:$I$1407,2,FALSE)</f>
        <v>5.0819999999999999</v>
      </c>
      <c r="V24" s="24">
        <f>VLOOKUP(C24,[1]Avoir!$H$1408:$I$1563,2,FALSE)</f>
        <v>5.0819999999999999</v>
      </c>
      <c r="W24" t="str">
        <f>_xlfn.CONCAT("2015 : ",E24," &lt;br /&gt; ","2016 : ",F24," &lt;br /&gt; ","2017 : ",G24," &lt;br /&gt; ","2018 : ",H24," &lt;br /&gt; ","2019 : ",I24)</f>
        <v>2015 : 5,253 &lt;br /&gt; 2016 : 5,196 &lt;br /&gt; 2017 : 5,011 &lt;br /&gt; 2018 : 5,082 &lt;br /&gt; 2019 : 5,082</v>
      </c>
    </row>
    <row r="25" spans="1:23" x14ac:dyDescent="0.35">
      <c r="A25" t="s">
        <v>23</v>
      </c>
      <c r="B25" t="s">
        <v>236</v>
      </c>
      <c r="C25">
        <f>VLOOKUP(A25,[1]Pays!$G$2:$H$170,2,FALSE)</f>
        <v>19</v>
      </c>
      <c r="D25" t="s">
        <v>449</v>
      </c>
      <c r="E25">
        <v>4.3319999999999999</v>
      </c>
      <c r="F25">
        <v>3.9740000000000002</v>
      </c>
      <c r="G25">
        <v>3.766</v>
      </c>
      <c r="H25">
        <v>3.59</v>
      </c>
      <c r="I25">
        <v>3.488</v>
      </c>
      <c r="K25" t="s">
        <v>630</v>
      </c>
      <c r="L25" s="4">
        <f t="shared" si="1"/>
        <v>3.8300000000000005</v>
      </c>
      <c r="M25" t="s">
        <v>766</v>
      </c>
      <c r="N25" t="s">
        <v>606</v>
      </c>
      <c r="O25" s="23" t="str">
        <f>IF(L25&gt;$J$223,$K$223,IF(L25&gt;$J$222,$K$222,IF(L25&lt;$N$223,$L$223,IF(L25&lt;$N$222,$L$222,$K$225))))</f>
        <v>#f02e18</v>
      </c>
      <c r="P25" s="24" t="str">
        <f>IF(L25&gt;$J$222,$K$224,IF(L25&lt;$N$222,$L$224,$L$225))</f>
        <v>#cf0000</v>
      </c>
      <c r="Q25" s="25" t="str">
        <f t="shared" si="0"/>
        <v>continents3.php?id_pays=19&amp;annee=2019</v>
      </c>
      <c r="R25" s="24">
        <f>VLOOKUP(C25,[1]Avoir!$H$783:$I$940,2,FALSE)</f>
        <v>4.3319999999999999</v>
      </c>
      <c r="S25" s="24">
        <f>VLOOKUP(C25,[1]Avoir!$H$941:$I$1097,2,FALSE)</f>
        <v>3.9740000000000002</v>
      </c>
      <c r="T25" s="24">
        <f>ROUND(VLOOKUP(C25,[1]Avoir!$H$1098:$I$1251,2,FALSE),3)</f>
        <v>3.766</v>
      </c>
      <c r="U25" s="24">
        <f>VLOOKUP(C25,[1]Avoir!$H$1252:$I$1407,2,FALSE)</f>
        <v>3.59</v>
      </c>
      <c r="V25" s="24">
        <f>VLOOKUP(C25,[1]Avoir!$H$1408:$I$1563,2,FALSE)</f>
        <v>3.488</v>
      </c>
      <c r="W25" t="str">
        <f>_xlfn.CONCAT("2015 : ",E25," &lt;br /&gt; ","2016 : ",F25," &lt;br /&gt; ","2017 : ",G25," &lt;br /&gt; ","2018 : ",H25," &lt;br /&gt; ","2019 : ",I25)</f>
        <v>2015 : 4,332 &lt;br /&gt; 2016 : 3,974 &lt;br /&gt; 2017 : 3,766 &lt;br /&gt; 2018 : 3,59 &lt;br /&gt; 2019 : 3,488</v>
      </c>
    </row>
    <row r="26" spans="1:23" x14ac:dyDescent="0.35">
      <c r="A26" t="s">
        <v>24</v>
      </c>
      <c r="B26" t="s">
        <v>237</v>
      </c>
      <c r="C26">
        <f>VLOOKUP(A26,[1]Pays!$G$2:$H$170,2,FALSE)</f>
        <v>27</v>
      </c>
      <c r="D26" t="s">
        <v>450</v>
      </c>
      <c r="E26">
        <v>3.6779999999999999</v>
      </c>
      <c r="F26" t="e">
        <v>#N/A</v>
      </c>
      <c r="G26">
        <v>2.6930000000000001</v>
      </c>
      <c r="H26">
        <v>3.0830000000000002</v>
      </c>
      <c r="I26">
        <v>3.0830000000000002</v>
      </c>
      <c r="K26" t="s">
        <v>631</v>
      </c>
      <c r="L26" s="4">
        <f>AVERAGE(E26,G26:I26)</f>
        <v>3.1342500000000002</v>
      </c>
      <c r="M26" t="s">
        <v>766</v>
      </c>
      <c r="N26" t="s">
        <v>606</v>
      </c>
      <c r="O26" s="23" t="str">
        <f>IF(L26&gt;$J$223,$K$223,IF(L26&gt;$J$222,$K$222,IF(L26&lt;$N$223,$L$223,IF(L26&lt;$N$222,$L$222,$K$225))))</f>
        <v>#f02e18</v>
      </c>
      <c r="P26" s="24" t="str">
        <f>IF(L26&gt;$J$222,$K$224,IF(L26&lt;$N$222,$L$224,$L$225))</f>
        <v>#cf0000</v>
      </c>
      <c r="Q26" s="25" t="str">
        <f t="shared" si="0"/>
        <v>continents3.php?id_pays=27&amp;annee=2019</v>
      </c>
      <c r="R26" s="24">
        <f>VLOOKUP(C26,[1]Avoir!$H$783:$I$940,2,FALSE)</f>
        <v>3.6779999999999999</v>
      </c>
      <c r="S26" s="24" t="e">
        <f>VLOOKUP(C26,[1]Avoir!$H$941:$I$1097,2,FALSE)</f>
        <v>#N/A</v>
      </c>
      <c r="T26" s="24">
        <f>ROUND(VLOOKUP(C26,[1]Avoir!$H$1098:$I$1251,2,FALSE),3)</f>
        <v>2.6930000000000001</v>
      </c>
      <c r="U26" s="24">
        <f>VLOOKUP(C26,[1]Avoir!$H$1252:$I$1407,2,FALSE)</f>
        <v>3.0830000000000002</v>
      </c>
      <c r="V26" s="24">
        <f>VLOOKUP(C26,[1]Avoir!$H$1408:$I$1563,2,FALSE)</f>
        <v>3.0830000000000002</v>
      </c>
      <c r="W26" t="str">
        <f>_xlfn.CONCAT("2015 : ",E26," &lt;br /&gt; ","2017 : ",G26," &lt;br /&gt; ","2018 : ",H26," &lt;br /&gt; ","2019 : ",I26)</f>
        <v>2015 : 3,678 &lt;br /&gt; 2017 : 2,693 &lt;br /&gt; 2018 : 3,083 &lt;br /&gt; 2019 : 3,083</v>
      </c>
    </row>
    <row r="27" spans="1:23" x14ac:dyDescent="0.35">
      <c r="A27" t="s">
        <v>25</v>
      </c>
      <c r="B27" t="s">
        <v>238</v>
      </c>
      <c r="C27">
        <f>VLOOKUP(A27,[1]Pays!$G$2:$H$170,2,FALSE)</f>
        <v>26</v>
      </c>
      <c r="D27" t="s">
        <v>451</v>
      </c>
      <c r="E27">
        <v>7.4269999999999996</v>
      </c>
      <c r="F27">
        <v>7.4039999999999999</v>
      </c>
      <c r="G27">
        <v>7.3159999999999998</v>
      </c>
      <c r="H27">
        <v>7.3280000000000003</v>
      </c>
      <c r="I27">
        <v>7.2779999999999996</v>
      </c>
      <c r="K27" t="s">
        <v>632</v>
      </c>
      <c r="L27" s="4">
        <f t="shared" si="1"/>
        <v>7.3506</v>
      </c>
      <c r="M27" t="s">
        <v>601</v>
      </c>
      <c r="N27" t="s">
        <v>765</v>
      </c>
      <c r="O27" s="23" t="str">
        <f>IF(L27&gt;$J$223,$K$223,IF(L27&gt;$J$222,$K$222,IF(L27&lt;$N$223,$L$223,IF(L27&lt;$N$222,$L$222,$K$225))))</f>
        <v>#25e645</v>
      </c>
      <c r="P27" s="24" t="str">
        <f>IF(L27&gt;$J$222,$K$224,IF(L27&lt;$N$222,$L$224,$L$225))</f>
        <v>#008A17</v>
      </c>
      <c r="Q27" s="25" t="str">
        <f t="shared" si="0"/>
        <v>continents3.php?id_pays=26&amp;annee=2019</v>
      </c>
      <c r="R27" s="24">
        <f>VLOOKUP(C27,[1]Avoir!$H$783:$I$940,2,FALSE)</f>
        <v>7.4269999999999996</v>
      </c>
      <c r="S27" s="24">
        <f>VLOOKUP(C27,[1]Avoir!$H$941:$I$1097,2,FALSE)</f>
        <v>7.4039999999999999</v>
      </c>
      <c r="T27" s="24">
        <f>ROUND(VLOOKUP(C27,[1]Avoir!$H$1098:$I$1251,2,FALSE),3)</f>
        <v>7.3159999999999998</v>
      </c>
      <c r="U27" s="24">
        <f>VLOOKUP(C27,[1]Avoir!$H$1252:$I$1407,2,FALSE)</f>
        <v>7.3280000000000003</v>
      </c>
      <c r="V27" s="24">
        <f>VLOOKUP(C27,[1]Avoir!$H$1408:$I$1563,2,FALSE)</f>
        <v>7.2779999999999996</v>
      </c>
      <c r="W27" t="str">
        <f>_xlfn.CONCAT("2015 : ",E27," &lt;br /&gt; ","2016 : ",F27," &lt;br /&gt; ","2017 : ",G27," &lt;br /&gt; ","2018 : ",H27," &lt;br /&gt; ","2019 : ",I27)</f>
        <v>2015 : 7,427 &lt;br /&gt; 2016 : 7,404 &lt;br /&gt; 2017 : 7,316 &lt;br /&gt; 2018 : 7,328 &lt;br /&gt; 2019 : 7,278</v>
      </c>
    </row>
    <row r="28" spans="1:23" x14ac:dyDescent="0.35">
      <c r="A28" t="s">
        <v>26</v>
      </c>
      <c r="B28" t="s">
        <v>239</v>
      </c>
      <c r="C28">
        <f>VLOOKUP(A28,[1]Pays!$G$2:$H$170,2,FALSE)</f>
        <v>144</v>
      </c>
      <c r="D28" t="s">
        <v>452</v>
      </c>
      <c r="E28">
        <v>7.5869999999999997</v>
      </c>
      <c r="F28">
        <v>7.5090000000000003</v>
      </c>
      <c r="G28">
        <v>7.4939999999999998</v>
      </c>
      <c r="H28">
        <v>7.4870000000000001</v>
      </c>
      <c r="I28">
        <v>7.48</v>
      </c>
      <c r="K28" t="s">
        <v>633</v>
      </c>
      <c r="L28" s="4">
        <f t="shared" si="1"/>
        <v>7.5114000000000001</v>
      </c>
      <c r="M28" t="s">
        <v>601</v>
      </c>
      <c r="N28" t="s">
        <v>765</v>
      </c>
      <c r="O28" s="23" t="str">
        <f>IF(L28&gt;$J$223,$K$223,IF(L28&gt;$J$222,$K$222,IF(L28&lt;$N$223,$L$223,IF(L28&lt;$N$222,$L$222,$K$225))))</f>
        <v>#25e645</v>
      </c>
      <c r="P28" s="24" t="str">
        <f>IF(L28&gt;$J$222,$K$224,IF(L28&lt;$N$222,$L$224,$L$225))</f>
        <v>#008A17</v>
      </c>
      <c r="Q28" s="25" t="str">
        <f t="shared" si="0"/>
        <v>continents3.php?id_pays=144&amp;annee=2019</v>
      </c>
      <c r="R28" s="24">
        <f>VLOOKUP(C28,[1]Avoir!$H$783:$I$940,2,FALSE)</f>
        <v>7.5869999999999997</v>
      </c>
      <c r="S28" s="24">
        <f>VLOOKUP(C28,[1]Avoir!$H$941:$I$1097,2,FALSE)</f>
        <v>7.5090000000000003</v>
      </c>
      <c r="T28" s="24">
        <f>ROUND(VLOOKUP(C28,[1]Avoir!$H$1098:$I$1251,2,FALSE),3)</f>
        <v>7.4939999999999998</v>
      </c>
      <c r="U28" s="24">
        <f>VLOOKUP(C28,[1]Avoir!$H$1252:$I$1407,2,FALSE)</f>
        <v>7.4870000000000001</v>
      </c>
      <c r="V28" s="24">
        <f>VLOOKUP(C28,[1]Avoir!$H$1408:$I$1563,2,FALSE)</f>
        <v>7.48</v>
      </c>
      <c r="W28" t="str">
        <f>_xlfn.CONCAT("2015 : ",E28," &lt;br /&gt; ","2016 : ",F28," &lt;br /&gt; ","2017 : ",G28," &lt;br /&gt; ","2018 : ",H28," &lt;br /&gt; ","2019 : ",I28)</f>
        <v>2015 : 7,587 &lt;br /&gt; 2016 : 7,509 &lt;br /&gt; 2017 : 7,494 &lt;br /&gt; 2018 : 7,487 &lt;br /&gt; 2019 : 7,48</v>
      </c>
    </row>
    <row r="29" spans="1:23" x14ac:dyDescent="0.35">
      <c r="A29" t="s">
        <v>27</v>
      </c>
      <c r="B29" t="s">
        <v>240</v>
      </c>
      <c r="C29">
        <f>VLOOKUP(A29,[1]Pays!$G$2:$H$170,2,FALSE)</f>
        <v>29</v>
      </c>
      <c r="D29" t="s">
        <v>453</v>
      </c>
      <c r="E29">
        <v>6.67</v>
      </c>
      <c r="F29">
        <v>6.7050000000000001</v>
      </c>
      <c r="G29">
        <v>6.6520000000000001</v>
      </c>
      <c r="H29">
        <v>6.476</v>
      </c>
      <c r="I29">
        <v>6.444</v>
      </c>
      <c r="K29" t="s">
        <v>634</v>
      </c>
      <c r="L29" s="4">
        <f t="shared" si="1"/>
        <v>6.5894000000000004</v>
      </c>
      <c r="M29" t="s">
        <v>601</v>
      </c>
      <c r="N29" t="s">
        <v>765</v>
      </c>
      <c r="O29" s="23" t="str">
        <f>IF(L29&gt;$J$223,$K$223,IF(L29&gt;$J$222,$K$222,IF(L29&lt;$N$223,$L$223,IF(L29&lt;$N$222,$L$222,$K$225))))</f>
        <v>#25e645</v>
      </c>
      <c r="P29" s="24" t="str">
        <f>IF(L29&gt;$J$222,$K$224,IF(L29&lt;$N$222,$L$224,$L$225))</f>
        <v>#008A17</v>
      </c>
      <c r="Q29" s="25" t="str">
        <f t="shared" si="0"/>
        <v>continents3.php?id_pays=29&amp;annee=2019</v>
      </c>
      <c r="R29" s="24">
        <f>VLOOKUP(C29,[1]Avoir!$H$783:$I$940,2,FALSE)</f>
        <v>6.67</v>
      </c>
      <c r="S29" s="24">
        <f>VLOOKUP(C29,[1]Avoir!$H$941:$I$1097,2,FALSE)</f>
        <v>6.7050000000000001</v>
      </c>
      <c r="T29" s="24">
        <f>ROUND(VLOOKUP(C29,[1]Avoir!$H$1098:$I$1251,2,FALSE),3)</f>
        <v>6.6520000000000001</v>
      </c>
      <c r="U29" s="24">
        <f>VLOOKUP(C29,[1]Avoir!$H$1252:$I$1407,2,FALSE)</f>
        <v>6.476</v>
      </c>
      <c r="V29" s="24">
        <f>VLOOKUP(C29,[1]Avoir!$H$1408:$I$1563,2,FALSE)</f>
        <v>6.444</v>
      </c>
      <c r="W29" t="str">
        <f>_xlfn.CONCAT("2015 : ",E29," &lt;br /&gt; ","2016 : ",F29," &lt;br /&gt; ","2017 : ",G29," &lt;br /&gt; ","2018 : ",H29," &lt;br /&gt; ","2019 : ",I29)</f>
        <v>2015 : 6,67 &lt;br /&gt; 2016 : 6,705 &lt;br /&gt; 2017 : 6,652 &lt;br /&gt; 2018 : 6,476 &lt;br /&gt; 2019 : 6,444</v>
      </c>
    </row>
    <row r="30" spans="1:23" x14ac:dyDescent="0.35">
      <c r="A30" t="s">
        <v>28</v>
      </c>
      <c r="B30" t="s">
        <v>241</v>
      </c>
      <c r="C30">
        <f>VLOOKUP(A30,[1]Pays!$G$2:$H$170,2,FALSE)</f>
        <v>30</v>
      </c>
      <c r="D30" t="s">
        <v>454</v>
      </c>
      <c r="E30">
        <v>5.14</v>
      </c>
      <c r="F30">
        <v>5.2450000000000001</v>
      </c>
      <c r="G30">
        <v>5.2729999999999997</v>
      </c>
      <c r="H30">
        <v>5.2460000000000004</v>
      </c>
      <c r="I30">
        <v>5.1909999999999998</v>
      </c>
      <c r="K30" t="s">
        <v>635</v>
      </c>
      <c r="L30" s="4">
        <f t="shared" si="1"/>
        <v>5.2189999999999994</v>
      </c>
      <c r="M30" t="s">
        <v>603</v>
      </c>
      <c r="N30" t="s">
        <v>604</v>
      </c>
      <c r="O30" s="23" t="str">
        <f>IF(L30&gt;$J$223,$K$223,IF(L30&gt;$J$222,$K$222,IF(L30&lt;$N$223,$L$223,IF(L30&lt;$N$222,$L$222,$K$225))))</f>
        <v>#88A4BC</v>
      </c>
      <c r="P30" s="24" t="str">
        <f>IF(L30&gt;$J$222,$K$224,IF(L30&lt;$N$222,$L$224,$L$225))</f>
        <v>#3B729F</v>
      </c>
      <c r="Q30" s="25" t="str">
        <f t="shared" si="0"/>
        <v>continents3.php?id_pays=30&amp;annee=2019</v>
      </c>
      <c r="R30" s="24">
        <f>VLOOKUP(C30,[1]Avoir!$H$783:$I$940,2,FALSE)</f>
        <v>5.14</v>
      </c>
      <c r="S30" s="24">
        <f>VLOOKUP(C30,[1]Avoir!$H$941:$I$1097,2,FALSE)</f>
        <v>5.2450000000000001</v>
      </c>
      <c r="T30" s="24">
        <f>ROUND(VLOOKUP(C30,[1]Avoir!$H$1098:$I$1251,2,FALSE),3)</f>
        <v>5.2729999999999997</v>
      </c>
      <c r="U30" s="24">
        <f>VLOOKUP(C30,[1]Avoir!$H$1252:$I$1407,2,FALSE)</f>
        <v>5.2460000000000004</v>
      </c>
      <c r="V30" s="24">
        <f>VLOOKUP(C30,[1]Avoir!$H$1408:$I$1563,2,FALSE)</f>
        <v>5.1909999999999998</v>
      </c>
      <c r="W30" t="str">
        <f>_xlfn.CONCAT("2015 : ",E30," &lt;br /&gt; ","2016 : ",F30," &lt;br /&gt; ","2017 : ",G30," &lt;br /&gt; ","2018 : ",H30," &lt;br /&gt; ","2019 : ",I30)</f>
        <v>2015 : 5,14 &lt;br /&gt; 2016 : 5,245 &lt;br /&gt; 2017 : 5,273 &lt;br /&gt; 2018 : 5,246 &lt;br /&gt; 2019 : 5,191</v>
      </c>
    </row>
    <row r="31" spans="1:23" x14ac:dyDescent="0.35">
      <c r="A31" t="s">
        <v>29</v>
      </c>
      <c r="B31" t="s">
        <v>242</v>
      </c>
      <c r="C31" t="e">
        <f>VLOOKUP(A31,[1]Pays!$G$2:$H$170,2,FALSE)</f>
        <v>#N/A</v>
      </c>
      <c r="D31" t="e">
        <v>#N/A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K31" t="s">
        <v>764</v>
      </c>
      <c r="L31" s="4" t="e">
        <f t="shared" si="1"/>
        <v>#N/A</v>
      </c>
      <c r="M31" t="s">
        <v>603</v>
      </c>
      <c r="N31" t="s">
        <v>604</v>
      </c>
      <c r="O31" s="23" t="e">
        <f>IF(L31&gt;$J$223,$K$223,IF(L31&gt;$J$222,$K$222,IF(L31&lt;$N$223,$L$223,IF(L31&lt;$N$222,$L$222,$K$225))))</f>
        <v>#N/A</v>
      </c>
      <c r="P31" s="24" t="e">
        <f>IF(L31&gt;$J$222,$K$224,IF(L31&lt;$N$222,$L$224,$L$225))</f>
        <v>#N/A</v>
      </c>
      <c r="Q31" s="25" t="e">
        <f t="shared" si="0"/>
        <v>#N/A</v>
      </c>
      <c r="R31" s="24" t="e">
        <f>VLOOKUP(C31,[1]Avoir!$H$783:$I$940,2,FALSE)</f>
        <v>#N/A</v>
      </c>
      <c r="S31" s="24" t="e">
        <f>VLOOKUP(C31,[1]Avoir!$H$941:$I$1097,2,FALSE)</f>
        <v>#N/A</v>
      </c>
      <c r="T31" s="24" t="e">
        <f>ROUND(VLOOKUP(C31,[1]Avoir!$H$1098:$I$1251,2,FALSE),3)</f>
        <v>#N/A</v>
      </c>
      <c r="U31" s="24" t="e">
        <f>VLOOKUP(C31,[1]Avoir!$H$1252:$I$1407,2,FALSE)</f>
        <v>#N/A</v>
      </c>
      <c r="V31" s="24" t="e">
        <f>VLOOKUP(C31,[1]Avoir!$H$1408:$I$1563,2,FALSE)</f>
        <v>#N/A</v>
      </c>
      <c r="W31" t="e">
        <f>_xlfn.CONCAT("2015 : ",E31," &lt;br /&gt; ","2016 : ",F31," &lt;br /&gt; ","2017 : ",G31," &lt;br /&gt; ","2018 : ",H31," &lt;br /&gt; ","2019 : ",I31)</f>
        <v>#N/A</v>
      </c>
    </row>
    <row r="32" spans="1:23" x14ac:dyDescent="0.35">
      <c r="A32" t="s">
        <v>30</v>
      </c>
      <c r="B32" t="s">
        <v>243</v>
      </c>
      <c r="C32">
        <f>VLOOKUP(A32,[1]Pays!$G$2:$H$170,2,FALSE)</f>
        <v>25</v>
      </c>
      <c r="D32" t="s">
        <v>455</v>
      </c>
      <c r="E32">
        <v>4.2519999999999998</v>
      </c>
      <c r="F32">
        <v>4.5129999999999999</v>
      </c>
      <c r="G32">
        <v>4.6950000000000003</v>
      </c>
      <c r="H32">
        <v>4.9749999999999996</v>
      </c>
      <c r="I32">
        <v>5.0439999999999996</v>
      </c>
      <c r="K32" t="s">
        <v>636</v>
      </c>
      <c r="L32" s="4">
        <f t="shared" si="1"/>
        <v>4.6958000000000002</v>
      </c>
      <c r="M32" t="s">
        <v>767</v>
      </c>
      <c r="N32" t="s">
        <v>606</v>
      </c>
      <c r="O32" s="23" t="str">
        <f>IF(L32&gt;$J$223,$K$223,IF(L32&gt;$J$222,$K$222,IF(L32&lt;$N$223,$L$223,IF(L32&lt;$N$222,$L$222,$K$225))))</f>
        <v>#ff8000</v>
      </c>
      <c r="P32" s="24" t="str">
        <f>IF(L32&gt;$J$222,$K$224,IF(L32&lt;$N$222,$L$224,$L$225))</f>
        <v>#cf0000</v>
      </c>
      <c r="Q32" s="25" t="str">
        <f t="shared" si="0"/>
        <v>continents3.php?id_pays=25&amp;annee=2019</v>
      </c>
      <c r="R32" s="24">
        <f>VLOOKUP(C32,[1]Avoir!$H$783:$I$940,2,FALSE)</f>
        <v>4.2519999999999998</v>
      </c>
      <c r="S32" s="24">
        <f>VLOOKUP(C32,[1]Avoir!$H$941:$I$1097,2,FALSE)</f>
        <v>4.5129999999999999</v>
      </c>
      <c r="T32" s="24">
        <f>ROUND(VLOOKUP(C32,[1]Avoir!$H$1098:$I$1251,2,FALSE),3)</f>
        <v>4.6950000000000003</v>
      </c>
      <c r="U32" s="24">
        <f>VLOOKUP(C32,[1]Avoir!$H$1252:$I$1407,2,FALSE)</f>
        <v>4.9749999999999996</v>
      </c>
      <c r="V32" s="24">
        <f>VLOOKUP(C32,[1]Avoir!$H$1408:$I$1563,2,FALSE)</f>
        <v>5.0439999999999996</v>
      </c>
      <c r="W32" t="str">
        <f>_xlfn.CONCAT("2015 : ",E32," &lt;br /&gt; ","2016 : ",F32," &lt;br /&gt; ","2017 : ",G32," &lt;br /&gt; ","2018 : ",H32," &lt;br /&gt; ","2019 : ",I32)</f>
        <v>2015 : 4,252 &lt;br /&gt; 2016 : 4,513 &lt;br /&gt; 2017 : 4,695 &lt;br /&gt; 2018 : 4,975 &lt;br /&gt; 2019 : 5,044</v>
      </c>
    </row>
    <row r="33" spans="1:23" x14ac:dyDescent="0.35">
      <c r="A33" t="s">
        <v>31</v>
      </c>
      <c r="B33" t="s">
        <v>244</v>
      </c>
      <c r="C33" t="e">
        <f>VLOOKUP(A33,[1]Pays!$G$2:$H$170,2,FALSE)</f>
        <v>#N/A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K33" t="s">
        <v>764</v>
      </c>
      <c r="L33" s="4" t="e">
        <f t="shared" si="1"/>
        <v>#N/A</v>
      </c>
      <c r="M33" t="s">
        <v>603</v>
      </c>
      <c r="N33" t="s">
        <v>604</v>
      </c>
      <c r="O33" s="23" t="e">
        <f>IF(L33&gt;$J$223,$K$223,IF(L33&gt;$J$222,$K$222,IF(L33&lt;$N$223,$L$223,IF(L33&lt;$N$222,$L$222,$K$225))))</f>
        <v>#N/A</v>
      </c>
      <c r="P33" s="24" t="e">
        <f>IF(L33&gt;$J$222,$K$224,IF(L33&lt;$N$222,$L$224,$L$225))</f>
        <v>#N/A</v>
      </c>
      <c r="Q33" s="25" t="e">
        <f t="shared" si="0"/>
        <v>#N/A</v>
      </c>
      <c r="R33" s="24" t="e">
        <f>VLOOKUP(C33,[1]Avoir!$H$783:$I$940,2,FALSE)</f>
        <v>#N/A</v>
      </c>
      <c r="S33" s="24" t="e">
        <f>VLOOKUP(C33,[1]Avoir!$H$941:$I$1097,2,FALSE)</f>
        <v>#N/A</v>
      </c>
      <c r="T33" s="24" t="e">
        <f>ROUND(VLOOKUP(C33,[1]Avoir!$H$1098:$I$1251,2,FALSE),3)</f>
        <v>#N/A</v>
      </c>
      <c r="U33" s="24" t="e">
        <f>VLOOKUP(C33,[1]Avoir!$H$1252:$I$1407,2,FALSE)</f>
        <v>#N/A</v>
      </c>
      <c r="V33" s="24" t="e">
        <f>VLOOKUP(C33,[1]Avoir!$H$1408:$I$1563,2,FALSE)</f>
        <v>#N/A</v>
      </c>
      <c r="W33" t="e">
        <f>_xlfn.CONCAT("2015 : ",E33," &lt;br /&gt; ","2016 : ",F33," &lt;br /&gt; ","2017 : ",G33," &lt;br /&gt; ","2018 : ",H33," &lt;br /&gt; ","2019 : ",I33)</f>
        <v>#N/A</v>
      </c>
    </row>
    <row r="34" spans="1:23" x14ac:dyDescent="0.35">
      <c r="A34" t="s">
        <v>32</v>
      </c>
      <c r="B34" t="s">
        <v>245</v>
      </c>
      <c r="C34" t="e">
        <f>VLOOKUP(A34,[1]Pays!$G$2:$H$170,2,FALSE)</f>
        <v>#N/A</v>
      </c>
      <c r="D34" t="e">
        <v>#N/A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K34" t="s">
        <v>764</v>
      </c>
      <c r="L34" s="4" t="e">
        <f t="shared" si="1"/>
        <v>#N/A</v>
      </c>
      <c r="M34" t="s">
        <v>603</v>
      </c>
      <c r="N34" t="s">
        <v>604</v>
      </c>
      <c r="O34" s="23" t="e">
        <f>IF(L34&gt;$J$223,$K$223,IF(L34&gt;$J$222,$K$222,IF(L34&lt;$N$223,$L$223,IF(L34&lt;$N$222,$L$222,$K$225))))</f>
        <v>#N/A</v>
      </c>
      <c r="P34" s="24" t="e">
        <f>IF(L34&gt;$J$222,$K$224,IF(L34&lt;$N$222,$L$224,$L$225))</f>
        <v>#N/A</v>
      </c>
      <c r="Q34" s="25" t="e">
        <f t="shared" si="0"/>
        <v>#N/A</v>
      </c>
      <c r="R34" s="24" t="e">
        <f>VLOOKUP(C34,[1]Avoir!$H$783:$I$940,2,FALSE)</f>
        <v>#N/A</v>
      </c>
      <c r="S34" s="24" t="e">
        <f>VLOOKUP(C34,[1]Avoir!$H$941:$I$1097,2,FALSE)</f>
        <v>#N/A</v>
      </c>
      <c r="T34" s="24" t="e">
        <f>ROUND(VLOOKUP(C34,[1]Avoir!$H$1098:$I$1251,2,FALSE),3)</f>
        <v>#N/A</v>
      </c>
      <c r="U34" s="24" t="e">
        <f>VLOOKUP(C34,[1]Avoir!$H$1252:$I$1407,2,FALSE)</f>
        <v>#N/A</v>
      </c>
      <c r="V34" s="24" t="e">
        <f>VLOOKUP(C34,[1]Avoir!$H$1408:$I$1563,2,FALSE)</f>
        <v>#N/A</v>
      </c>
      <c r="W34" t="e">
        <f>_xlfn.CONCAT("2015 : ",E34," &lt;br /&gt; ","2016 : ",F34," &lt;br /&gt; ","2017 : ",G34," &lt;br /&gt; ","2018 : ",H34," &lt;br /&gt; ","2019 : ",I34)</f>
        <v>#N/A</v>
      </c>
    </row>
    <row r="35" spans="1:23" x14ac:dyDescent="0.35">
      <c r="A35" t="s">
        <v>33</v>
      </c>
      <c r="B35" t="s">
        <v>246</v>
      </c>
      <c r="C35">
        <f>VLOOKUP(A35,[1]Pays!$G$2:$H$170,2,FALSE)</f>
        <v>31</v>
      </c>
      <c r="D35" t="s">
        <v>456</v>
      </c>
      <c r="E35">
        <v>6.4770000000000003</v>
      </c>
      <c r="F35">
        <v>6.4809999999999999</v>
      </c>
      <c r="G35">
        <v>6.3570000000000002</v>
      </c>
      <c r="H35">
        <v>6.26</v>
      </c>
      <c r="I35">
        <v>6.125</v>
      </c>
      <c r="K35" t="s">
        <v>637</v>
      </c>
      <c r="L35" s="4">
        <f t="shared" si="1"/>
        <v>6.3400000000000007</v>
      </c>
      <c r="M35" t="s">
        <v>605</v>
      </c>
      <c r="N35" t="s">
        <v>765</v>
      </c>
      <c r="O35" s="23" t="str">
        <f>IF(L35&gt;$J$223,$K$223,IF(L35&gt;$J$222,$K$222,IF(L35&lt;$N$223,$L$223,IF(L35&lt;$N$222,$L$222,$K$225))))</f>
        <v>#b1f754</v>
      </c>
      <c r="P35" s="24" t="str">
        <f>IF(L35&gt;$J$222,$K$224,IF(L35&lt;$N$222,$L$224,$L$225))</f>
        <v>#008A17</v>
      </c>
      <c r="Q35" s="25" t="str">
        <f t="shared" si="0"/>
        <v>continents3.php?id_pays=31&amp;annee=2019</v>
      </c>
      <c r="R35" s="24">
        <f>VLOOKUP(C35,[1]Avoir!$H$783:$I$940,2,FALSE)</f>
        <v>6.4770000000000003</v>
      </c>
      <c r="S35" s="24">
        <f>VLOOKUP(C35,[1]Avoir!$H$941:$I$1097,2,FALSE)</f>
        <v>6.4809999999999999</v>
      </c>
      <c r="T35" s="24">
        <f>ROUND(VLOOKUP(C35,[1]Avoir!$H$1098:$I$1251,2,FALSE),3)</f>
        <v>6.3570000000000002</v>
      </c>
      <c r="U35" s="24">
        <f>VLOOKUP(C35,[1]Avoir!$H$1252:$I$1407,2,FALSE)</f>
        <v>6.26</v>
      </c>
      <c r="V35" s="24">
        <f>VLOOKUP(C35,[1]Avoir!$H$1408:$I$1563,2,FALSE)</f>
        <v>6.125</v>
      </c>
      <c r="W35" t="str">
        <f>_xlfn.CONCAT("2015 : ",E35," &lt;br /&gt; ","2016 : ",F35," &lt;br /&gt; ","2017 : ",G35," &lt;br /&gt; ","2018 : ",H35," &lt;br /&gt; ","2019 : ",I35)</f>
        <v>2015 : 6,477 &lt;br /&gt; 2016 : 6,481 &lt;br /&gt; 2017 : 6,357 &lt;br /&gt; 2018 : 6,26 &lt;br /&gt; 2019 : 6,125</v>
      </c>
    </row>
    <row r="36" spans="1:23" x14ac:dyDescent="0.35">
      <c r="A36" t="s">
        <v>34</v>
      </c>
      <c r="B36" t="s">
        <v>247</v>
      </c>
      <c r="C36">
        <f>VLOOKUP(A36,[1]Pays!$G$2:$H$170,2,FALSE)</f>
        <v>35</v>
      </c>
      <c r="D36" t="s">
        <v>457</v>
      </c>
      <c r="E36">
        <v>7.226</v>
      </c>
      <c r="F36">
        <v>7.0869999999999997</v>
      </c>
      <c r="G36">
        <v>7.0789999999999997</v>
      </c>
      <c r="H36">
        <v>7.0720000000000001</v>
      </c>
      <c r="I36">
        <v>7.1669999999999998</v>
      </c>
      <c r="K36" t="s">
        <v>638</v>
      </c>
      <c r="L36" s="4">
        <f t="shared" si="1"/>
        <v>7.1261999999999999</v>
      </c>
      <c r="M36" t="s">
        <v>601</v>
      </c>
      <c r="N36" t="s">
        <v>765</v>
      </c>
      <c r="O36" s="23" t="str">
        <f>IF(L36&gt;$J$223,$K$223,IF(L36&gt;$J$222,$K$222,IF(L36&lt;$N$223,$L$223,IF(L36&lt;$N$222,$L$222,$K$225))))</f>
        <v>#25e645</v>
      </c>
      <c r="P36" s="24" t="str">
        <f>IF(L36&gt;$J$222,$K$224,IF(L36&lt;$N$222,$L$224,$L$225))</f>
        <v>#008A17</v>
      </c>
      <c r="Q36" s="25" t="str">
        <f t="shared" si="0"/>
        <v>continents3.php?id_pays=35&amp;annee=2019</v>
      </c>
      <c r="R36" s="24">
        <f>VLOOKUP(C36,[1]Avoir!$H$783:$I$940,2,FALSE)</f>
        <v>7.226</v>
      </c>
      <c r="S36" s="24">
        <f>VLOOKUP(C36,[1]Avoir!$H$941:$I$1097,2,FALSE)</f>
        <v>7.0869999999999997</v>
      </c>
      <c r="T36" s="24">
        <f>ROUND(VLOOKUP(C36,[1]Avoir!$H$1098:$I$1251,2,FALSE),3)</f>
        <v>7.0789999999999997</v>
      </c>
      <c r="U36" s="24">
        <f>VLOOKUP(C36,[1]Avoir!$H$1252:$I$1407,2,FALSE)</f>
        <v>7.0720000000000001</v>
      </c>
      <c r="V36" s="24">
        <f>VLOOKUP(C36,[1]Avoir!$H$1408:$I$1563,2,FALSE)</f>
        <v>7.1669999999999998</v>
      </c>
      <c r="W36" t="str">
        <f>_xlfn.CONCAT("2015 : ",E36," &lt;br /&gt; ","2016 : ",F36," &lt;br /&gt; ","2017 : ",G36," &lt;br /&gt; ","2018 : ",H36," &lt;br /&gt; ","2019 : ",I36)</f>
        <v>2015 : 7,226 &lt;br /&gt; 2016 : 7,087 &lt;br /&gt; 2017 : 7,079 &lt;br /&gt; 2018 : 7,072 &lt;br /&gt; 2019 : 7,167</v>
      </c>
    </row>
    <row r="37" spans="1:23" x14ac:dyDescent="0.35">
      <c r="A37" t="s">
        <v>35</v>
      </c>
      <c r="B37" t="s">
        <v>248</v>
      </c>
      <c r="C37" t="e">
        <f>VLOOKUP(A37,[1]Pays!$G$2:$H$170,2,FALSE)</f>
        <v>#N/A</v>
      </c>
      <c r="D37" t="e">
        <v>#N/A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K37" t="s">
        <v>764</v>
      </c>
      <c r="L37" s="4" t="e">
        <f t="shared" si="1"/>
        <v>#N/A</v>
      </c>
      <c r="M37" t="s">
        <v>603</v>
      </c>
      <c r="N37" t="s">
        <v>604</v>
      </c>
      <c r="O37" s="23" t="e">
        <f>IF(L37&gt;$J$223,$K$223,IF(L37&gt;$J$222,$K$222,IF(L37&lt;$N$223,$L$223,IF(L37&lt;$N$222,$L$222,$K$225))))</f>
        <v>#N/A</v>
      </c>
      <c r="P37" s="24" t="e">
        <f>IF(L37&gt;$J$222,$K$224,IF(L37&lt;$N$222,$L$224,$L$225))</f>
        <v>#N/A</v>
      </c>
      <c r="Q37" s="25" t="e">
        <f t="shared" si="0"/>
        <v>#N/A</v>
      </c>
      <c r="R37" s="24" t="e">
        <f>VLOOKUP(C37,[1]Avoir!$H$783:$I$940,2,FALSE)</f>
        <v>#N/A</v>
      </c>
      <c r="S37" s="24" t="e">
        <f>VLOOKUP(C37,[1]Avoir!$H$941:$I$1097,2,FALSE)</f>
        <v>#N/A</v>
      </c>
      <c r="T37" s="24" t="e">
        <f>ROUND(VLOOKUP(C37,[1]Avoir!$H$1098:$I$1251,2,FALSE),3)</f>
        <v>#N/A</v>
      </c>
      <c r="U37" s="24" t="e">
        <f>VLOOKUP(C37,[1]Avoir!$H$1252:$I$1407,2,FALSE)</f>
        <v>#N/A</v>
      </c>
      <c r="V37" s="24" t="e">
        <f>VLOOKUP(C37,[1]Avoir!$H$1408:$I$1563,2,FALSE)</f>
        <v>#N/A</v>
      </c>
      <c r="W37" t="e">
        <f>_xlfn.CONCAT("2015 : ",E37," &lt;br /&gt; ","2016 : ",F37," &lt;br /&gt; ","2017 : ",G37," &lt;br /&gt; ","2018 : ",H37," &lt;br /&gt; ","2019 : ",I37)</f>
        <v>#N/A</v>
      </c>
    </row>
    <row r="38" spans="1:23" x14ac:dyDescent="0.35">
      <c r="A38" t="s">
        <v>36</v>
      </c>
      <c r="B38" t="s">
        <v>249</v>
      </c>
      <c r="C38">
        <f>VLOOKUP(A38,[1]Pays!$G$2:$H$170,2,FALSE)</f>
        <v>38</v>
      </c>
      <c r="D38" t="s">
        <v>458</v>
      </c>
      <c r="E38">
        <v>6.5049999999999999</v>
      </c>
      <c r="F38">
        <v>6.5960000000000001</v>
      </c>
      <c r="G38">
        <v>6.609</v>
      </c>
      <c r="H38">
        <v>6.7110000000000003</v>
      </c>
      <c r="I38">
        <v>6.8520000000000003</v>
      </c>
      <c r="K38" t="s">
        <v>639</v>
      </c>
      <c r="L38" s="4">
        <f t="shared" si="1"/>
        <v>6.6545999999999994</v>
      </c>
      <c r="M38" t="s">
        <v>601</v>
      </c>
      <c r="N38" t="s">
        <v>765</v>
      </c>
      <c r="O38" s="23" t="str">
        <f>IF(L38&gt;$J$223,$K$223,IF(L38&gt;$J$222,$K$222,IF(L38&lt;$N$223,$L$223,IF(L38&lt;$N$222,$L$222,$K$225))))</f>
        <v>#25e645</v>
      </c>
      <c r="P38" s="24" t="str">
        <f>IF(L38&gt;$J$222,$K$224,IF(L38&lt;$N$222,$L$224,$L$225))</f>
        <v>#008A17</v>
      </c>
      <c r="Q38" s="25" t="str">
        <f t="shared" si="0"/>
        <v>continents3.php?id_pays=38&amp;annee=2019</v>
      </c>
      <c r="R38" s="24">
        <f>VLOOKUP(C38,[1]Avoir!$H$783:$I$940,2,FALSE)</f>
        <v>6.5049999999999999</v>
      </c>
      <c r="S38" s="24">
        <f>VLOOKUP(C38,[1]Avoir!$H$941:$I$1097,2,FALSE)</f>
        <v>6.5960000000000001</v>
      </c>
      <c r="T38" s="24">
        <f>ROUND(VLOOKUP(C38,[1]Avoir!$H$1098:$I$1251,2,FALSE),3)</f>
        <v>6.609</v>
      </c>
      <c r="U38" s="24">
        <f>VLOOKUP(C38,[1]Avoir!$H$1252:$I$1407,2,FALSE)</f>
        <v>6.7110000000000003</v>
      </c>
      <c r="V38" s="24">
        <f>VLOOKUP(C38,[1]Avoir!$H$1408:$I$1563,2,FALSE)</f>
        <v>6.8520000000000003</v>
      </c>
      <c r="W38" t="str">
        <f>_xlfn.CONCAT("2015 : ",E38," &lt;br /&gt; ","2016 : ",F38," &lt;br /&gt; ","2017 : ",G38," &lt;br /&gt; ","2018 : ",H38," &lt;br /&gt; ","2019 : ",I38)</f>
        <v>2015 : 6,505 &lt;br /&gt; 2016 : 6,596 &lt;br /&gt; 2017 : 6,609 &lt;br /&gt; 2018 : 6,711 &lt;br /&gt; 2019 : 6,852</v>
      </c>
    </row>
    <row r="39" spans="1:23" x14ac:dyDescent="0.35">
      <c r="A39" t="s">
        <v>37</v>
      </c>
      <c r="B39" t="s">
        <v>250</v>
      </c>
      <c r="C39">
        <f>VLOOKUP(A39,[1]Pays!$G$2:$H$170,2,FALSE)</f>
        <v>52</v>
      </c>
      <c r="D39" t="s">
        <v>459</v>
      </c>
      <c r="E39">
        <v>6.75</v>
      </c>
      <c r="F39">
        <v>6.9939999999999998</v>
      </c>
      <c r="G39">
        <v>6.9509999999999996</v>
      </c>
      <c r="H39">
        <v>6.9649999999999999</v>
      </c>
      <c r="I39">
        <v>6.9850000000000003</v>
      </c>
      <c r="K39" t="s">
        <v>640</v>
      </c>
      <c r="L39" s="4">
        <f t="shared" si="1"/>
        <v>6.9290000000000003</v>
      </c>
      <c r="M39" t="s">
        <v>601</v>
      </c>
      <c r="N39" t="s">
        <v>765</v>
      </c>
      <c r="O39" s="23" t="str">
        <f>IF(L39&gt;$J$223,$K$223,IF(L39&gt;$J$222,$K$222,IF(L39&lt;$N$223,$L$223,IF(L39&lt;$N$222,$L$222,$K$225))))</f>
        <v>#25e645</v>
      </c>
      <c r="P39" s="24" t="str">
        <f>IF(L39&gt;$J$222,$K$224,IF(L39&lt;$N$222,$L$224,$L$225))</f>
        <v>#008A17</v>
      </c>
      <c r="Q39" s="25" t="str">
        <f t="shared" si="0"/>
        <v>continents3.php?id_pays=52&amp;annee=2019</v>
      </c>
      <c r="R39" s="24">
        <f>VLOOKUP(C39,[1]Avoir!$H$783:$I$940,2,FALSE)</f>
        <v>6.75</v>
      </c>
      <c r="S39" s="24">
        <f>VLOOKUP(C39,[1]Avoir!$H$941:$I$1097,2,FALSE)</f>
        <v>6.9939999999999998</v>
      </c>
      <c r="T39" s="24">
        <f>ROUND(VLOOKUP(C39,[1]Avoir!$H$1098:$I$1251,2,FALSE),3)</f>
        <v>6.9509999999999996</v>
      </c>
      <c r="U39" s="24">
        <f>VLOOKUP(C39,[1]Avoir!$H$1252:$I$1407,2,FALSE)</f>
        <v>6.9649999999999999</v>
      </c>
      <c r="V39" s="24">
        <f>VLOOKUP(C39,[1]Avoir!$H$1408:$I$1563,2,FALSE)</f>
        <v>6.9850000000000003</v>
      </c>
      <c r="W39" t="str">
        <f>_xlfn.CONCAT("2015 : ",E39," &lt;br /&gt; ","2016 : ",F39," &lt;br /&gt; ","2017 : ",G39," &lt;br /&gt; ","2018 : ",H39," &lt;br /&gt; ","2019 : ",I39)</f>
        <v>2015 : 6,75 &lt;br /&gt; 2016 : 6,994 &lt;br /&gt; 2017 : 6,951 &lt;br /&gt; 2018 : 6,965 &lt;br /&gt; 2019 : 6,985</v>
      </c>
    </row>
    <row r="40" spans="1:23" x14ac:dyDescent="0.35">
      <c r="A40" t="s">
        <v>38</v>
      </c>
      <c r="B40" t="s">
        <v>251</v>
      </c>
      <c r="C40">
        <f>VLOOKUP(A40,[1]Pays!$G$2:$H$170,2,FALSE)</f>
        <v>40</v>
      </c>
      <c r="D40" t="s">
        <v>460</v>
      </c>
      <c r="E40">
        <v>4.3689999999999998</v>
      </c>
      <c r="F40" t="e">
        <v>#N/A</v>
      </c>
      <c r="G40" t="e">
        <v>#N/A</v>
      </c>
      <c r="H40" t="e">
        <v>#N/A</v>
      </c>
      <c r="I40" t="e">
        <v>#N/A</v>
      </c>
      <c r="K40" t="s">
        <v>641</v>
      </c>
      <c r="L40" s="4">
        <f>E40</f>
        <v>4.3689999999999998</v>
      </c>
      <c r="M40" t="s">
        <v>767</v>
      </c>
      <c r="N40" t="s">
        <v>606</v>
      </c>
      <c r="O40" s="23" t="str">
        <f>IF(L40&gt;$J$223,$K$223,IF(L40&gt;$J$222,$K$222,IF(L40&lt;$N$223,$L$223,IF(L40&lt;$N$222,$L$222,$K$225))))</f>
        <v>#ff8000</v>
      </c>
      <c r="P40" s="24" t="str">
        <f>IF(L40&gt;$J$222,$K$224,IF(L40&lt;$N$222,$L$224,$L$225))</f>
        <v>#cf0000</v>
      </c>
      <c r="Q40" s="25" t="str">
        <f t="shared" si="0"/>
        <v>continents3.php?id_pays=40&amp;annee=2019</v>
      </c>
      <c r="R40" s="24">
        <f>VLOOKUP(C40,[1]Avoir!$H$783:$I$940,2,FALSE)</f>
        <v>4.3689999999999998</v>
      </c>
      <c r="S40" s="24" t="e">
        <f>VLOOKUP(C40,[1]Avoir!$H$941:$I$1097,2,FALSE)</f>
        <v>#N/A</v>
      </c>
      <c r="T40" s="24" t="e">
        <f>ROUND(VLOOKUP(C40,[1]Avoir!$H$1098:$I$1251,2,FALSE),3)</f>
        <v>#N/A</v>
      </c>
      <c r="U40" s="24" t="e">
        <f>VLOOKUP(C40,[1]Avoir!$H$1252:$I$1407,2,FALSE)</f>
        <v>#N/A</v>
      </c>
      <c r="V40" s="24" t="e">
        <f>VLOOKUP(C40,[1]Avoir!$H$1408:$I$1563,2,FALSE)</f>
        <v>#N/A</v>
      </c>
      <c r="W40" t="str">
        <f>_xlfn.CONCAT("2015 : ",E40)</f>
        <v>2015 : 4,369</v>
      </c>
    </row>
    <row r="41" spans="1:23" x14ac:dyDescent="0.35">
      <c r="A41" t="s">
        <v>39</v>
      </c>
      <c r="B41" t="s">
        <v>252</v>
      </c>
      <c r="C41">
        <f>VLOOKUP(A41,[1]Pays!$G$2:$H$170,2,FALSE)</f>
        <v>39</v>
      </c>
      <c r="D41" t="s">
        <v>461</v>
      </c>
      <c r="E41">
        <v>7.5270000000000001</v>
      </c>
      <c r="F41">
        <v>7.5259999999999998</v>
      </c>
      <c r="G41">
        <v>7.5220000000000002</v>
      </c>
      <c r="H41">
        <v>7.5549999999999997</v>
      </c>
      <c r="I41">
        <v>7.6</v>
      </c>
      <c r="K41" t="s">
        <v>642</v>
      </c>
      <c r="L41" s="4">
        <f t="shared" si="1"/>
        <v>7.5460000000000012</v>
      </c>
      <c r="M41" t="s">
        <v>601</v>
      </c>
      <c r="N41" t="s">
        <v>765</v>
      </c>
      <c r="O41" s="23" t="str">
        <f>IF(L41&gt;$J$223,$K$223,IF(L41&gt;$J$222,$K$222,IF(L41&lt;$N$223,$L$223,IF(L41&lt;$N$222,$L$222,$K$225))))</f>
        <v>#25e645</v>
      </c>
      <c r="P41" s="24" t="str">
        <f>IF(L41&gt;$J$222,$K$224,IF(L41&lt;$N$222,$L$224,$L$225))</f>
        <v>#008A17</v>
      </c>
      <c r="Q41" s="25" t="str">
        <f t="shared" si="0"/>
        <v>continents3.php?id_pays=39&amp;annee=2019</v>
      </c>
      <c r="R41" s="24">
        <f>VLOOKUP(C41,[1]Avoir!$H$783:$I$940,2,FALSE)</f>
        <v>7.5270000000000001</v>
      </c>
      <c r="S41" s="24">
        <f>VLOOKUP(C41,[1]Avoir!$H$941:$I$1097,2,FALSE)</f>
        <v>7.5259999999999998</v>
      </c>
      <c r="T41" s="24">
        <f>ROUND(VLOOKUP(C41,[1]Avoir!$H$1098:$I$1251,2,FALSE),3)</f>
        <v>7.5220000000000002</v>
      </c>
      <c r="U41" s="24">
        <f>VLOOKUP(C41,[1]Avoir!$H$1252:$I$1407,2,FALSE)</f>
        <v>7.5549999999999997</v>
      </c>
      <c r="V41" s="24">
        <f>VLOOKUP(C41,[1]Avoir!$H$1408:$I$1563,2,FALSE)</f>
        <v>7.6</v>
      </c>
      <c r="W41" t="str">
        <f>_xlfn.CONCAT("2015 : ",E41," &lt;br /&gt; ","2016 : ",F41," &lt;br /&gt; ","2017 : ",G41," &lt;br /&gt; ","2018 : ",H41," &lt;br /&gt; ","2019 : ",I41)</f>
        <v>2015 : 7,527 &lt;br /&gt; 2016 : 7,526 &lt;br /&gt; 2017 : 7,522 &lt;br /&gt; 2018 : 7,555 &lt;br /&gt; 2019 : 7,6</v>
      </c>
    </row>
    <row r="42" spans="1:23" x14ac:dyDescent="0.35">
      <c r="A42" t="s">
        <v>40</v>
      </c>
      <c r="B42" t="s">
        <v>253</v>
      </c>
      <c r="C42">
        <f>VLOOKUP(A42,[1]Pays!$G$2:$H$170,2,FALSE)</f>
        <v>41</v>
      </c>
      <c r="D42" t="s">
        <v>462</v>
      </c>
      <c r="E42">
        <v>4.8849999999999998</v>
      </c>
      <c r="F42">
        <v>5.1550000000000002</v>
      </c>
      <c r="G42">
        <v>5.23</v>
      </c>
      <c r="H42">
        <v>5.3019999999999996</v>
      </c>
      <c r="I42">
        <v>5.4249999999999998</v>
      </c>
      <c r="K42" t="s">
        <v>643</v>
      </c>
      <c r="L42" s="4">
        <f t="shared" si="1"/>
        <v>5.1993999999999998</v>
      </c>
      <c r="M42" t="s">
        <v>603</v>
      </c>
      <c r="N42" t="s">
        <v>604</v>
      </c>
      <c r="O42" s="23" t="str">
        <f>IF(L42&gt;$J$223,$K$223,IF(L42&gt;$J$222,$K$222,IF(L42&lt;$N$223,$L$223,IF(L42&lt;$N$222,$L$222,$K$225))))</f>
        <v>#88A4BC</v>
      </c>
      <c r="P42" s="24" t="str">
        <f>IF(L42&gt;$J$222,$K$224,IF(L42&lt;$N$222,$L$224,$L$225))</f>
        <v>#3B729F</v>
      </c>
      <c r="Q42" s="25" t="str">
        <f t="shared" si="0"/>
        <v>continents3.php?id_pays=41&amp;annee=2019</v>
      </c>
      <c r="R42" s="24">
        <f>VLOOKUP(C42,[1]Avoir!$H$783:$I$940,2,FALSE)</f>
        <v>4.8849999999999998</v>
      </c>
      <c r="S42" s="24">
        <f>VLOOKUP(C42,[1]Avoir!$H$941:$I$1097,2,FALSE)</f>
        <v>5.1550000000000002</v>
      </c>
      <c r="T42" s="24">
        <f>ROUND(VLOOKUP(C42,[1]Avoir!$H$1098:$I$1251,2,FALSE),3)</f>
        <v>5.23</v>
      </c>
      <c r="U42" s="24">
        <f>VLOOKUP(C42,[1]Avoir!$H$1252:$I$1407,2,FALSE)</f>
        <v>5.3019999999999996</v>
      </c>
      <c r="V42" s="24">
        <f>VLOOKUP(C42,[1]Avoir!$H$1408:$I$1563,2,FALSE)</f>
        <v>5.4249999999999998</v>
      </c>
      <c r="W42" t="str">
        <f>_xlfn.CONCAT("2015 : ",E42," &lt;br /&gt; ","2016 : ",F42," &lt;br /&gt; ","2017 : ",G42," &lt;br /&gt; ","2018 : ",H42," &lt;br /&gt; ","2019 : ",I42)</f>
        <v>2015 : 4,885 &lt;br /&gt; 2016 : 5,155 &lt;br /&gt; 2017 : 5,23 &lt;br /&gt; 2018 : 5,302 &lt;br /&gt; 2019 : 5,425</v>
      </c>
    </row>
    <row r="43" spans="1:23" x14ac:dyDescent="0.35">
      <c r="A43" t="s">
        <v>41</v>
      </c>
      <c r="B43" t="s">
        <v>254</v>
      </c>
      <c r="C43">
        <f>VLOOKUP(A43,[1]Pays!$G$2:$H$170,2,FALSE)</f>
        <v>3</v>
      </c>
      <c r="D43" t="s">
        <v>463</v>
      </c>
      <c r="E43">
        <v>5.6050000000000004</v>
      </c>
      <c r="F43">
        <v>6.3550000000000004</v>
      </c>
      <c r="G43">
        <v>5.8719999999999999</v>
      </c>
      <c r="H43">
        <v>5.2949999999999999</v>
      </c>
      <c r="I43">
        <v>5.2110000000000003</v>
      </c>
      <c r="K43" t="s">
        <v>644</v>
      </c>
      <c r="L43" s="4">
        <f t="shared" si="1"/>
        <v>5.6676000000000002</v>
      </c>
      <c r="M43" t="s">
        <v>603</v>
      </c>
      <c r="N43" t="s">
        <v>604</v>
      </c>
      <c r="O43" s="23" t="str">
        <f>IF(L43&gt;$J$223,$K$223,IF(L43&gt;$J$222,$K$222,IF(L43&lt;$N$223,$L$223,IF(L43&lt;$N$222,$L$222,$K$225))))</f>
        <v>#88A4BC</v>
      </c>
      <c r="P43" s="24" t="str">
        <f>IF(L43&gt;$J$222,$K$224,IF(L43&lt;$N$222,$L$224,$L$225))</f>
        <v>#3B729F</v>
      </c>
      <c r="Q43" s="25" t="str">
        <f t="shared" si="0"/>
        <v>continents3.php?id_pays=3&amp;annee=2019</v>
      </c>
      <c r="R43" s="24">
        <f>VLOOKUP(C43,[1]Avoir!$H$783:$I$940,2,FALSE)</f>
        <v>5.6050000000000004</v>
      </c>
      <c r="S43" s="24">
        <f>VLOOKUP(C43,[1]Avoir!$H$941:$I$1097,2,FALSE)</f>
        <v>6.3550000000000004</v>
      </c>
      <c r="T43" s="24">
        <f>ROUND(VLOOKUP(C43,[1]Avoir!$H$1098:$I$1251,2,FALSE),3)</f>
        <v>5.8719999999999999</v>
      </c>
      <c r="U43" s="24">
        <f>VLOOKUP(C43,[1]Avoir!$H$1252:$I$1407,2,FALSE)</f>
        <v>5.2949999999999999</v>
      </c>
      <c r="V43" s="24">
        <f>VLOOKUP(C43,[1]Avoir!$H$1408:$I$1563,2,FALSE)</f>
        <v>5.2110000000000003</v>
      </c>
      <c r="W43" t="str">
        <f>_xlfn.CONCAT("2015 : ",E43," &lt;br /&gt; ","2016 : ",F43," &lt;br /&gt; ","2017 : ",G43," &lt;br /&gt; ","2018 : ",H43," &lt;br /&gt; ","2019 : ",I43)</f>
        <v>2015 : 5,605 &lt;br /&gt; 2016 : 6,355 &lt;br /&gt; 2017 : 5,872 &lt;br /&gt; 2018 : 5,295 &lt;br /&gt; 2019 : 5,211</v>
      </c>
    </row>
    <row r="44" spans="1:23" x14ac:dyDescent="0.35">
      <c r="A44" t="s">
        <v>42</v>
      </c>
      <c r="B44" t="s">
        <v>255</v>
      </c>
      <c r="C44">
        <f>VLOOKUP(A44,[1]Pays!$G$2:$H$170,2,FALSE)</f>
        <v>42</v>
      </c>
      <c r="D44" t="s">
        <v>464</v>
      </c>
      <c r="E44">
        <v>5.9749999999999996</v>
      </c>
      <c r="F44">
        <v>5.976</v>
      </c>
      <c r="G44">
        <v>6.008</v>
      </c>
      <c r="H44">
        <v>5.9729999999999999</v>
      </c>
      <c r="I44">
        <v>6.0279999999999996</v>
      </c>
      <c r="K44" t="s">
        <v>645</v>
      </c>
      <c r="L44" s="4">
        <f t="shared" si="1"/>
        <v>5.9919999999999991</v>
      </c>
      <c r="M44" t="s">
        <v>605</v>
      </c>
      <c r="N44" t="s">
        <v>765</v>
      </c>
      <c r="O44" s="23" t="str">
        <f>IF(L44&gt;$J$223,$K$223,IF(L44&gt;$J$222,$K$222,IF(L44&lt;$N$223,$L$223,IF(L44&lt;$N$222,$L$222,$K$225))))</f>
        <v>#b1f754</v>
      </c>
      <c r="P44" s="24" t="str">
        <f>IF(L44&gt;$J$222,$K$224,IF(L44&lt;$N$222,$L$224,$L$225))</f>
        <v>#008A17</v>
      </c>
      <c r="Q44" s="25" t="str">
        <f t="shared" si="0"/>
        <v>continents3.php?id_pays=42&amp;annee=2019</v>
      </c>
      <c r="R44" s="24">
        <f>VLOOKUP(C44,[1]Avoir!$H$783:$I$940,2,FALSE)</f>
        <v>5.9749999999999996</v>
      </c>
      <c r="S44" s="24">
        <f>VLOOKUP(C44,[1]Avoir!$H$941:$I$1097,2,FALSE)</f>
        <v>5.976</v>
      </c>
      <c r="T44" s="24">
        <f>ROUND(VLOOKUP(C44,[1]Avoir!$H$1098:$I$1251,2,FALSE),3)</f>
        <v>6.008</v>
      </c>
      <c r="U44" s="24">
        <f>VLOOKUP(C44,[1]Avoir!$H$1252:$I$1407,2,FALSE)</f>
        <v>5.9729999999999999</v>
      </c>
      <c r="V44" s="24">
        <f>VLOOKUP(C44,[1]Avoir!$H$1408:$I$1563,2,FALSE)</f>
        <v>6.0279999999999996</v>
      </c>
      <c r="W44" t="str">
        <f>_xlfn.CONCAT("2015 : ",E44," &lt;br /&gt; ","2016 : ",F44," &lt;br /&gt; ","2017 : ",G44," &lt;br /&gt; ","2018 : ",H44," &lt;br /&gt; ","2019 : ",I44)</f>
        <v>2015 : 5,975 &lt;br /&gt; 2016 : 5,976 &lt;br /&gt; 2017 : 6,008 &lt;br /&gt; 2018 : 5,973 &lt;br /&gt; 2019 : 6,028</v>
      </c>
    </row>
    <row r="45" spans="1:23" x14ac:dyDescent="0.35">
      <c r="A45" t="s">
        <v>43</v>
      </c>
      <c r="B45" t="s">
        <v>256</v>
      </c>
      <c r="C45">
        <f>VLOOKUP(A45,[1]Pays!$G$2:$H$170,2,FALSE)</f>
        <v>43</v>
      </c>
      <c r="D45" t="s">
        <v>465</v>
      </c>
      <c r="E45">
        <v>4.194</v>
      </c>
      <c r="F45">
        <v>4.3620000000000001</v>
      </c>
      <c r="G45">
        <v>4.7350000000000003</v>
      </c>
      <c r="H45">
        <v>4.4189999999999996</v>
      </c>
      <c r="I45">
        <v>4.1660000000000004</v>
      </c>
      <c r="K45" t="s">
        <v>646</v>
      </c>
      <c r="L45" s="4">
        <f t="shared" si="1"/>
        <v>4.3752000000000004</v>
      </c>
      <c r="M45" t="s">
        <v>767</v>
      </c>
      <c r="N45" t="s">
        <v>606</v>
      </c>
      <c r="O45" s="23" t="str">
        <f>IF(L45&gt;$J$223,$K$223,IF(L45&gt;$J$222,$K$222,IF(L45&lt;$N$223,$L$223,IF(L45&lt;$N$222,$L$222,$K$225))))</f>
        <v>#ff8000</v>
      </c>
      <c r="P45" s="24" t="str">
        <f>IF(L45&gt;$J$222,$K$224,IF(L45&lt;$N$222,$L$224,$L$225))</f>
        <v>#cf0000</v>
      </c>
      <c r="Q45" s="25" t="str">
        <f t="shared" si="0"/>
        <v>continents3.php?id_pays=43&amp;annee=2019</v>
      </c>
      <c r="R45" s="24">
        <f>VLOOKUP(C45,[1]Avoir!$H$783:$I$940,2,FALSE)</f>
        <v>4.194</v>
      </c>
      <c r="S45" s="24">
        <f>VLOOKUP(C45,[1]Avoir!$H$941:$I$1097,2,FALSE)</f>
        <v>4.3620000000000001</v>
      </c>
      <c r="T45" s="24">
        <f>ROUND(VLOOKUP(C45,[1]Avoir!$H$1098:$I$1251,2,FALSE),3)</f>
        <v>4.7350000000000003</v>
      </c>
      <c r="U45" s="24">
        <f>VLOOKUP(C45,[1]Avoir!$H$1252:$I$1407,2,FALSE)</f>
        <v>4.4189999999999996</v>
      </c>
      <c r="V45" s="24">
        <f>VLOOKUP(C45,[1]Avoir!$H$1408:$I$1563,2,FALSE)</f>
        <v>4.1660000000000004</v>
      </c>
      <c r="W45" t="str">
        <f>_xlfn.CONCAT("2015 : ",E45," &lt;br /&gt; ","2016 : ",F45," &lt;br /&gt; ","2017 : ",G45," &lt;br /&gt; ","2018 : ",H45," &lt;br /&gt; ","2019 : ",I45)</f>
        <v>2015 : 4,194 &lt;br /&gt; 2016 : 4,362 &lt;br /&gt; 2017 : 4,735 &lt;br /&gt; 2018 : 4,419 &lt;br /&gt; 2019 : 4,166</v>
      </c>
    </row>
    <row r="46" spans="1:23" x14ac:dyDescent="0.35">
      <c r="A46" t="s">
        <v>44</v>
      </c>
      <c r="B46" t="s">
        <v>257</v>
      </c>
      <c r="C46" t="e">
        <f>VLOOKUP(A46,[1]Pays!$G$2:$H$170,2,FALSE)</f>
        <v>#N/A</v>
      </c>
      <c r="D46" t="e">
        <v>#N/A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K46" t="s">
        <v>764</v>
      </c>
      <c r="L46" s="4" t="e">
        <f t="shared" si="1"/>
        <v>#N/A</v>
      </c>
      <c r="M46" t="s">
        <v>603</v>
      </c>
      <c r="N46" t="s">
        <v>604</v>
      </c>
      <c r="O46" s="23" t="e">
        <f>IF(L46&gt;$J$223,$K$223,IF(L46&gt;$J$222,$K$222,IF(L46&lt;$N$223,$L$223,IF(L46&lt;$N$222,$L$222,$K$225))))</f>
        <v>#N/A</v>
      </c>
      <c r="P46" s="24" t="e">
        <f>IF(L46&gt;$J$222,$K$224,IF(L46&lt;$N$222,$L$224,$L$225))</f>
        <v>#N/A</v>
      </c>
      <c r="Q46" s="25" t="e">
        <f t="shared" si="0"/>
        <v>#N/A</v>
      </c>
      <c r="R46" s="24" t="e">
        <f>VLOOKUP(C46,[1]Avoir!$H$783:$I$940,2,FALSE)</f>
        <v>#N/A</v>
      </c>
      <c r="S46" s="24" t="e">
        <f>VLOOKUP(C46,[1]Avoir!$H$941:$I$1097,2,FALSE)</f>
        <v>#N/A</v>
      </c>
      <c r="T46" s="24" t="e">
        <f>ROUND(VLOOKUP(C46,[1]Avoir!$H$1098:$I$1251,2,FALSE),3)</f>
        <v>#N/A</v>
      </c>
      <c r="U46" s="24" t="e">
        <f>VLOOKUP(C46,[1]Avoir!$H$1252:$I$1407,2,FALSE)</f>
        <v>#N/A</v>
      </c>
      <c r="V46" s="24" t="e">
        <f>VLOOKUP(C46,[1]Avoir!$H$1408:$I$1563,2,FALSE)</f>
        <v>#N/A</v>
      </c>
      <c r="W46" t="e">
        <f>_xlfn.CONCAT("2015 : ",E46," &lt;br /&gt; ","2016 : ",F46," &lt;br /&gt; ","2017 : ",G46," &lt;br /&gt; ","2018 : ",H46," &lt;br /&gt; ","2019 : ",I46)</f>
        <v>#N/A</v>
      </c>
    </row>
    <row r="47" spans="1:23" x14ac:dyDescent="0.35">
      <c r="A47" t="s">
        <v>45</v>
      </c>
      <c r="B47" t="s">
        <v>258</v>
      </c>
      <c r="C47">
        <f>VLOOKUP(A47,[1]Pays!$G$2:$H$170,2,FALSE)</f>
        <v>45</v>
      </c>
      <c r="D47" t="s">
        <v>466</v>
      </c>
      <c r="E47">
        <v>5.4290000000000003</v>
      </c>
      <c r="F47">
        <v>5.5170000000000003</v>
      </c>
      <c r="G47">
        <v>5.6109999999999998</v>
      </c>
      <c r="H47">
        <v>5.7389999999999999</v>
      </c>
      <c r="I47">
        <v>5.8929999999999998</v>
      </c>
      <c r="K47" t="s">
        <v>647</v>
      </c>
      <c r="L47" s="4">
        <f t="shared" si="1"/>
        <v>5.6378000000000004</v>
      </c>
      <c r="M47" t="s">
        <v>603</v>
      </c>
      <c r="N47" t="s">
        <v>604</v>
      </c>
      <c r="O47" s="23" t="str">
        <f>IF(L47&gt;$J$223,$K$223,IF(L47&gt;$J$222,$K$222,IF(L47&lt;$N$223,$L$223,IF(L47&lt;$N$222,$L$222,$K$225))))</f>
        <v>#88A4BC</v>
      </c>
      <c r="P47" s="24" t="str">
        <f>IF(L47&gt;$J$222,$K$224,IF(L47&lt;$N$222,$L$224,$L$225))</f>
        <v>#3B729F</v>
      </c>
      <c r="Q47" s="25" t="str">
        <f t="shared" si="0"/>
        <v>continents3.php?id_pays=45&amp;annee=2019</v>
      </c>
      <c r="R47" s="24">
        <f>VLOOKUP(C47,[1]Avoir!$H$783:$I$940,2,FALSE)</f>
        <v>5.4290000000000003</v>
      </c>
      <c r="S47" s="24">
        <f>VLOOKUP(C47,[1]Avoir!$H$941:$I$1097,2,FALSE)</f>
        <v>5.5170000000000003</v>
      </c>
      <c r="T47" s="24">
        <f>ROUND(VLOOKUP(C47,[1]Avoir!$H$1098:$I$1251,2,FALSE),3)</f>
        <v>5.6109999999999998</v>
      </c>
      <c r="U47" s="24">
        <f>VLOOKUP(C47,[1]Avoir!$H$1252:$I$1407,2,FALSE)</f>
        <v>5.7389999999999999</v>
      </c>
      <c r="V47" s="24">
        <f>VLOOKUP(C47,[1]Avoir!$H$1408:$I$1563,2,FALSE)</f>
        <v>5.8929999999999998</v>
      </c>
      <c r="W47" t="str">
        <f>_xlfn.CONCAT("2015 : ",E47," &lt;br /&gt; ","2016 : ",F47," &lt;br /&gt; ","2017 : ",G47," &lt;br /&gt; ","2018 : ",H47," &lt;br /&gt; ","2019 : ",I47)</f>
        <v>2015 : 5,429 &lt;br /&gt; 2016 : 5,517 &lt;br /&gt; 2017 : 5,611 &lt;br /&gt; 2018 : 5,739 &lt;br /&gt; 2019 : 5,893</v>
      </c>
    </row>
    <row r="48" spans="1:23" x14ac:dyDescent="0.35">
      <c r="A48" t="s">
        <v>46</v>
      </c>
      <c r="B48" t="s">
        <v>259</v>
      </c>
      <c r="C48">
        <f>VLOOKUP(A48,[1]Pays!$G$2:$H$170,2,FALSE)</f>
        <v>46</v>
      </c>
      <c r="D48" t="s">
        <v>467</v>
      </c>
      <c r="E48">
        <v>4.5119999999999996</v>
      </c>
      <c r="F48">
        <v>4.508</v>
      </c>
      <c r="G48">
        <v>4.46</v>
      </c>
      <c r="H48">
        <v>4.3499999999999996</v>
      </c>
      <c r="I48">
        <v>4.2859999999999996</v>
      </c>
      <c r="K48" t="s">
        <v>648</v>
      </c>
      <c r="L48" s="4">
        <f t="shared" si="1"/>
        <v>4.4231999999999996</v>
      </c>
      <c r="M48" t="s">
        <v>767</v>
      </c>
      <c r="N48" t="s">
        <v>606</v>
      </c>
      <c r="O48" s="23" t="str">
        <f>IF(L48&gt;$J$223,$K$223,IF(L48&gt;$J$222,$K$222,IF(L48&lt;$N$223,$L$223,IF(L48&lt;$N$222,$L$222,$K$225))))</f>
        <v>#ff8000</v>
      </c>
      <c r="P48" s="24" t="str">
        <f>IF(L48&gt;$J$222,$K$224,IF(L48&lt;$N$222,$L$224,$L$225))</f>
        <v>#cf0000</v>
      </c>
      <c r="Q48" s="25" t="str">
        <f t="shared" si="0"/>
        <v>continents3.php?id_pays=46&amp;annee=2019</v>
      </c>
      <c r="R48" s="24">
        <f>VLOOKUP(C48,[1]Avoir!$H$783:$I$940,2,FALSE)</f>
        <v>4.5119999999999996</v>
      </c>
      <c r="S48" s="24">
        <f>VLOOKUP(C48,[1]Avoir!$H$941:$I$1097,2,FALSE)</f>
        <v>4.508</v>
      </c>
      <c r="T48" s="24">
        <f>ROUND(VLOOKUP(C48,[1]Avoir!$H$1098:$I$1251,2,FALSE),3)</f>
        <v>4.46</v>
      </c>
      <c r="U48" s="24">
        <f>VLOOKUP(C48,[1]Avoir!$H$1252:$I$1407,2,FALSE)</f>
        <v>4.3499999999999996</v>
      </c>
      <c r="V48" s="24">
        <f>VLOOKUP(C48,[1]Avoir!$H$1408:$I$1563,2,FALSE)</f>
        <v>4.2859999999999996</v>
      </c>
      <c r="W48" t="str">
        <f>_xlfn.CONCAT("2015 : ",E48," &lt;br /&gt; ","2016 : ",F48," &lt;br /&gt; ","2017 : ",G48," &lt;br /&gt; ","2018 : ",H48," &lt;br /&gt; ","2019 : ",I48)</f>
        <v>2015 : 4,512 &lt;br /&gt; 2016 : 4,508 &lt;br /&gt; 2017 : 4,46 &lt;br /&gt; 2018 : 4,35 &lt;br /&gt; 2019 : 4,286</v>
      </c>
    </row>
    <row r="49" spans="1:23" x14ac:dyDescent="0.35">
      <c r="A49" t="s">
        <v>47</v>
      </c>
      <c r="B49" t="s">
        <v>260</v>
      </c>
      <c r="C49">
        <f>VLOOKUP(A49,[1]Pays!$G$2:$H$170,2,FALSE)</f>
        <v>47</v>
      </c>
      <c r="D49" t="s">
        <v>468</v>
      </c>
      <c r="E49">
        <v>7.4059999999999997</v>
      </c>
      <c r="F49">
        <v>7.4130000000000003</v>
      </c>
      <c r="G49">
        <v>7.4690000000000003</v>
      </c>
      <c r="H49">
        <v>7.6319999999999997</v>
      </c>
      <c r="I49">
        <v>7.7690000000000001</v>
      </c>
      <c r="K49" t="s">
        <v>649</v>
      </c>
      <c r="L49" s="4">
        <f t="shared" si="1"/>
        <v>7.5377999999999998</v>
      </c>
      <c r="M49" t="s">
        <v>601</v>
      </c>
      <c r="N49" t="s">
        <v>765</v>
      </c>
      <c r="O49" s="23" t="str">
        <f>IF(L49&gt;$J$223,$K$223,IF(L49&gt;$J$222,$K$222,IF(L49&lt;$N$223,$L$223,IF(L49&lt;$N$222,$L$222,$K$225))))</f>
        <v>#25e645</v>
      </c>
      <c r="P49" s="24" t="str">
        <f>IF(L49&gt;$J$222,$K$224,IF(L49&lt;$N$222,$L$224,$L$225))</f>
        <v>#008A17</v>
      </c>
      <c r="Q49" s="25" t="str">
        <f t="shared" si="0"/>
        <v>continents3.php?id_pays=47&amp;annee=2019</v>
      </c>
      <c r="R49" s="24">
        <f>VLOOKUP(C49,[1]Avoir!$H$783:$I$940,2,FALSE)</f>
        <v>7.4059999999999997</v>
      </c>
      <c r="S49" s="24">
        <f>VLOOKUP(C49,[1]Avoir!$H$941:$I$1097,2,FALSE)</f>
        <v>7.4130000000000003</v>
      </c>
      <c r="T49" s="24">
        <f>ROUND(VLOOKUP(C49,[1]Avoir!$H$1098:$I$1251,2,FALSE),3)</f>
        <v>7.4690000000000003</v>
      </c>
      <c r="U49" s="24">
        <f>VLOOKUP(C49,[1]Avoir!$H$1252:$I$1407,2,FALSE)</f>
        <v>7.6319999999999997</v>
      </c>
      <c r="V49" s="24">
        <f>VLOOKUP(C49,[1]Avoir!$H$1408:$I$1563,2,FALSE)</f>
        <v>7.7690000000000001</v>
      </c>
      <c r="W49" t="str">
        <f>_xlfn.CONCAT("2015 : ",E49," &lt;br /&gt; ","2016 : ",F49," &lt;br /&gt; ","2017 : ",G49," &lt;br /&gt; ","2018 : ",H49," &lt;br /&gt; ","2019 : ",I49)</f>
        <v>2015 : 7,406 &lt;br /&gt; 2016 : 7,413 &lt;br /&gt; 2017 : 7,469 &lt;br /&gt; 2018 : 7,632 &lt;br /&gt; 2019 : 7,769</v>
      </c>
    </row>
    <row r="50" spans="1:23" x14ac:dyDescent="0.35">
      <c r="A50" t="s">
        <v>48</v>
      </c>
      <c r="B50" t="s">
        <v>261</v>
      </c>
      <c r="C50" t="e">
        <f>VLOOKUP(A50,[1]Pays!$G$2:$H$170,2,FALSE)</f>
        <v>#N/A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K50" t="s">
        <v>764</v>
      </c>
      <c r="L50" s="4" t="e">
        <f t="shared" si="1"/>
        <v>#N/A</v>
      </c>
      <c r="M50" t="s">
        <v>603</v>
      </c>
      <c r="N50" t="s">
        <v>604</v>
      </c>
      <c r="O50" s="23" t="e">
        <f>IF(L50&gt;$J$223,$K$223,IF(L50&gt;$J$222,$K$222,IF(L50&lt;$N$223,$L$223,IF(L50&lt;$N$222,$L$222,$K$225))))</f>
        <v>#N/A</v>
      </c>
      <c r="P50" s="24" t="e">
        <f>IF(L50&gt;$J$222,$K$224,IF(L50&lt;$N$222,$L$224,$L$225))</f>
        <v>#N/A</v>
      </c>
      <c r="Q50" s="25" t="e">
        <f t="shared" si="0"/>
        <v>#N/A</v>
      </c>
      <c r="R50" s="24" t="e">
        <f>VLOOKUP(C50,[1]Avoir!$H$783:$I$940,2,FALSE)</f>
        <v>#N/A</v>
      </c>
      <c r="S50" s="24" t="e">
        <f>VLOOKUP(C50,[1]Avoir!$H$941:$I$1097,2,FALSE)</f>
        <v>#N/A</v>
      </c>
      <c r="T50" s="24" t="e">
        <f>ROUND(VLOOKUP(C50,[1]Avoir!$H$1098:$I$1251,2,FALSE),3)</f>
        <v>#N/A</v>
      </c>
      <c r="U50" s="24" t="e">
        <f>VLOOKUP(C50,[1]Avoir!$H$1252:$I$1407,2,FALSE)</f>
        <v>#N/A</v>
      </c>
      <c r="V50" s="24" t="e">
        <f>VLOOKUP(C50,[1]Avoir!$H$1408:$I$1563,2,FALSE)</f>
        <v>#N/A</v>
      </c>
      <c r="W50" t="e">
        <f>_xlfn.CONCAT("2015 : ",E50," &lt;br /&gt; ","2016 : ",F50," &lt;br /&gt; ","2017 : ",G50," &lt;br /&gt; ","2018 : ",H50," &lt;br /&gt; ","2019 : ",I50)</f>
        <v>#N/A</v>
      </c>
    </row>
    <row r="51" spans="1:23" x14ac:dyDescent="0.35">
      <c r="A51" t="s">
        <v>49</v>
      </c>
      <c r="B51" t="s">
        <v>262</v>
      </c>
      <c r="C51">
        <f>VLOOKUP(A51,[1]Pays!$G$2:$H$170,2,FALSE)</f>
        <v>49</v>
      </c>
      <c r="D51" t="s">
        <v>469</v>
      </c>
      <c r="E51">
        <v>3.8959999999999999</v>
      </c>
      <c r="F51">
        <v>4.1210000000000004</v>
      </c>
      <c r="G51">
        <v>4.4649999999999999</v>
      </c>
      <c r="H51">
        <v>4.758</v>
      </c>
      <c r="I51">
        <v>4.7990000000000004</v>
      </c>
      <c r="K51" t="s">
        <v>650</v>
      </c>
      <c r="L51" s="4">
        <f t="shared" si="1"/>
        <v>4.4077999999999999</v>
      </c>
      <c r="M51" t="s">
        <v>767</v>
      </c>
      <c r="N51" t="s">
        <v>606</v>
      </c>
      <c r="O51" s="23" t="str">
        <f>IF(L51&gt;$J$223,$K$223,IF(L51&gt;$J$222,$K$222,IF(L51&lt;$N$223,$L$223,IF(L51&lt;$N$222,$L$222,$K$225))))</f>
        <v>#ff8000</v>
      </c>
      <c r="P51" s="24" t="str">
        <f>IF(L51&gt;$J$222,$K$224,IF(L51&lt;$N$222,$L$224,$L$225))</f>
        <v>#cf0000</v>
      </c>
      <c r="Q51" s="25" t="str">
        <f t="shared" si="0"/>
        <v>continents3.php?id_pays=49&amp;annee=2019</v>
      </c>
      <c r="R51" s="24">
        <f>VLOOKUP(C51,[1]Avoir!$H$783:$I$940,2,FALSE)</f>
        <v>3.8959999999999999</v>
      </c>
      <c r="S51" s="24">
        <f>VLOOKUP(C51,[1]Avoir!$H$941:$I$1097,2,FALSE)</f>
        <v>4.1210000000000004</v>
      </c>
      <c r="T51" s="24">
        <f>ROUND(VLOOKUP(C51,[1]Avoir!$H$1098:$I$1251,2,FALSE),3)</f>
        <v>4.4649999999999999</v>
      </c>
      <c r="U51" s="24">
        <f>VLOOKUP(C51,[1]Avoir!$H$1252:$I$1407,2,FALSE)</f>
        <v>4.758</v>
      </c>
      <c r="V51" s="24">
        <f>VLOOKUP(C51,[1]Avoir!$H$1408:$I$1563,2,FALSE)</f>
        <v>4.7990000000000004</v>
      </c>
      <c r="W51" t="str">
        <f>_xlfn.CONCAT("2015 : ",E51," &lt;br /&gt; ","2016 : ",F51," &lt;br /&gt; ","2017 : ",G51," &lt;br /&gt; ","2018 : ",H51," &lt;br /&gt; ","2019 : ",I51)</f>
        <v>2015 : 3,896 &lt;br /&gt; 2016 : 4,121 &lt;br /&gt; 2017 : 4,465 &lt;br /&gt; 2018 : 4,758 &lt;br /&gt; 2019 : 4,799</v>
      </c>
    </row>
    <row r="52" spans="1:23" x14ac:dyDescent="0.35">
      <c r="A52" t="s">
        <v>50</v>
      </c>
      <c r="B52" t="s">
        <v>263</v>
      </c>
      <c r="C52">
        <f>VLOOKUP(A52,[1]Pays!$G$2:$H$170,2,FALSE)</f>
        <v>160</v>
      </c>
      <c r="D52" t="s">
        <v>470</v>
      </c>
      <c r="E52">
        <v>6.867</v>
      </c>
      <c r="F52">
        <v>6.7249999999999996</v>
      </c>
      <c r="G52">
        <v>6.7140000000000004</v>
      </c>
      <c r="H52">
        <v>7.19</v>
      </c>
      <c r="I52">
        <v>7.0540000000000003</v>
      </c>
      <c r="K52" t="s">
        <v>651</v>
      </c>
      <c r="L52" s="4">
        <f t="shared" si="1"/>
        <v>6.9099999999999993</v>
      </c>
      <c r="M52" t="s">
        <v>601</v>
      </c>
      <c r="N52" t="s">
        <v>765</v>
      </c>
      <c r="O52" s="23" t="str">
        <f>IF(L52&gt;$J$223,$K$223,IF(L52&gt;$J$222,$K$222,IF(L52&lt;$N$223,$L$223,IF(L52&lt;$N$222,$L$222,$K$225))))</f>
        <v>#25e645</v>
      </c>
      <c r="P52" s="24" t="str">
        <f>IF(L52&gt;$J$222,$K$224,IF(L52&lt;$N$222,$L$224,$L$225))</f>
        <v>#008A17</v>
      </c>
      <c r="Q52" s="25" t="str">
        <f t="shared" si="0"/>
        <v>continents3.php?id_pays=160&amp;annee=2019</v>
      </c>
      <c r="R52" s="24">
        <f>VLOOKUP(C52,[1]Avoir!$H$783:$I$940,2,FALSE)</f>
        <v>6.867</v>
      </c>
      <c r="S52" s="24">
        <f>VLOOKUP(C52,[1]Avoir!$H$941:$I$1097,2,FALSE)</f>
        <v>6.7249999999999996</v>
      </c>
      <c r="T52" s="24">
        <f>ROUND(VLOOKUP(C52,[1]Avoir!$H$1098:$I$1251,2,FALSE),3)</f>
        <v>6.7140000000000004</v>
      </c>
      <c r="U52" s="24">
        <f>VLOOKUP(C52,[1]Avoir!$H$1252:$I$1407,2,FALSE)</f>
        <v>7.19</v>
      </c>
      <c r="V52" s="24">
        <f>VLOOKUP(C52,[1]Avoir!$H$1408:$I$1563,2,FALSE)</f>
        <v>7.0540000000000003</v>
      </c>
      <c r="W52" t="str">
        <f>_xlfn.CONCAT("2015 : ",E52," &lt;br /&gt; ","2016 : ",F52," &lt;br /&gt; ","2017 : ",G52," &lt;br /&gt; ","2018 : ",H52," &lt;br /&gt; ","2019 : ",I52)</f>
        <v>2015 : 6,867 &lt;br /&gt; 2016 : 6,725 &lt;br /&gt; 2017 : 6,714 &lt;br /&gt; 2018 : 7,19 &lt;br /&gt; 2019 : 7,054</v>
      </c>
    </row>
    <row r="53" spans="1:23" x14ac:dyDescent="0.35">
      <c r="A53" t="s">
        <v>51</v>
      </c>
      <c r="B53" t="s">
        <v>264</v>
      </c>
      <c r="C53">
        <f>VLOOKUP(A53,[1]Pays!$G$2:$H$170,2,FALSE)</f>
        <v>51</v>
      </c>
      <c r="D53" t="s">
        <v>471</v>
      </c>
      <c r="E53">
        <v>4.2969999999999997</v>
      </c>
      <c r="F53">
        <v>4.2519999999999998</v>
      </c>
      <c r="G53">
        <v>4.2859999999999996</v>
      </c>
      <c r="H53">
        <v>4.34</v>
      </c>
      <c r="I53">
        <v>4.5190000000000001</v>
      </c>
      <c r="K53" t="s">
        <v>652</v>
      </c>
      <c r="L53" s="4">
        <f t="shared" si="1"/>
        <v>4.3387999999999991</v>
      </c>
      <c r="M53" t="s">
        <v>767</v>
      </c>
      <c r="N53" t="s">
        <v>606</v>
      </c>
      <c r="O53" s="23" t="str">
        <f>IF(L53&gt;$J$223,$K$223,IF(L53&gt;$J$222,$K$222,IF(L53&lt;$N$223,$L$223,IF(L53&lt;$N$222,$L$222,$K$225))))</f>
        <v>#ff8000</v>
      </c>
      <c r="P53" s="24" t="str">
        <f>IF(L53&gt;$J$222,$K$224,IF(L53&lt;$N$222,$L$224,$L$225))</f>
        <v>#cf0000</v>
      </c>
      <c r="Q53" s="25" t="str">
        <f t="shared" si="0"/>
        <v>continents3.php?id_pays=51&amp;annee=2019</v>
      </c>
      <c r="R53" s="24">
        <f>VLOOKUP(C53,[1]Avoir!$H$783:$I$940,2,FALSE)</f>
        <v>4.2969999999999997</v>
      </c>
      <c r="S53" s="24">
        <f>VLOOKUP(C53,[1]Avoir!$H$941:$I$1097,2,FALSE)</f>
        <v>4.2519999999999998</v>
      </c>
      <c r="T53" s="24">
        <f>ROUND(VLOOKUP(C53,[1]Avoir!$H$1098:$I$1251,2,FALSE),3)</f>
        <v>4.2859999999999996</v>
      </c>
      <c r="U53" s="24">
        <f>VLOOKUP(C53,[1]Avoir!$H$1252:$I$1407,2,FALSE)</f>
        <v>4.34</v>
      </c>
      <c r="V53" s="24">
        <f>VLOOKUP(C53,[1]Avoir!$H$1408:$I$1563,2,FALSE)</f>
        <v>4.5190000000000001</v>
      </c>
      <c r="W53" t="str">
        <f>_xlfn.CONCAT("2015 : ",E53," &lt;br /&gt; ","2016 : ",F53," &lt;br /&gt; ","2017 : ",G53," &lt;br /&gt; ","2018 : ",H53," &lt;br /&gt; ","2019 : ",I53)</f>
        <v>2015 : 4,297 &lt;br /&gt; 2016 : 4,252 &lt;br /&gt; 2017 : 4,286 &lt;br /&gt; 2018 : 4,34 &lt;br /&gt; 2019 : 4,519</v>
      </c>
    </row>
    <row r="54" spans="1:23" x14ac:dyDescent="0.35">
      <c r="A54" t="s">
        <v>52</v>
      </c>
      <c r="B54" t="s">
        <v>265</v>
      </c>
      <c r="C54">
        <f>VLOOKUP(A54,[1]Pays!$G$2:$H$170,2,FALSE)</f>
        <v>53</v>
      </c>
      <c r="D54" t="s">
        <v>472</v>
      </c>
      <c r="E54">
        <v>4.633</v>
      </c>
      <c r="F54">
        <v>4.2759999999999998</v>
      </c>
      <c r="G54">
        <v>4.12</v>
      </c>
      <c r="H54">
        <v>4.657</v>
      </c>
      <c r="I54">
        <v>4.9960000000000004</v>
      </c>
      <c r="K54" t="s">
        <v>653</v>
      </c>
      <c r="L54" s="4">
        <f t="shared" si="1"/>
        <v>4.5364000000000004</v>
      </c>
      <c r="M54" t="s">
        <v>767</v>
      </c>
      <c r="N54" t="s">
        <v>606</v>
      </c>
      <c r="O54" s="23" t="str">
        <f>IF(L54&gt;$J$223,$K$223,IF(L54&gt;$J$222,$K$222,IF(L54&lt;$N$223,$L$223,IF(L54&lt;$N$222,$L$222,$K$225))))</f>
        <v>#ff8000</v>
      </c>
      <c r="P54" s="24" t="str">
        <f>IF(L54&gt;$J$222,$K$224,IF(L54&lt;$N$222,$L$224,$L$225))</f>
        <v>#cf0000</v>
      </c>
      <c r="Q54" s="25" t="str">
        <f t="shared" si="0"/>
        <v>continents3.php?id_pays=53&amp;annee=2019</v>
      </c>
      <c r="R54" s="24">
        <f>VLOOKUP(C54,[1]Avoir!$H$783:$I$940,2,FALSE)</f>
        <v>4.633</v>
      </c>
      <c r="S54" s="24">
        <f>VLOOKUP(C54,[1]Avoir!$H$941:$I$1097,2,FALSE)</f>
        <v>4.2759999999999998</v>
      </c>
      <c r="T54" s="24">
        <f>ROUND(VLOOKUP(C54,[1]Avoir!$H$1098:$I$1251,2,FALSE),3)</f>
        <v>4.12</v>
      </c>
      <c r="U54" s="24">
        <f>VLOOKUP(C54,[1]Avoir!$H$1252:$I$1407,2,FALSE)</f>
        <v>4.657</v>
      </c>
      <c r="V54" s="24">
        <f>VLOOKUP(C54,[1]Avoir!$H$1408:$I$1563,2,FALSE)</f>
        <v>4.9960000000000004</v>
      </c>
      <c r="W54" t="str">
        <f>_xlfn.CONCAT("2015 : ",E54," &lt;br /&gt; ","2016 : ",F54," &lt;br /&gt; ","2017 : ",G54," &lt;br /&gt; ","2018 : ",H54," &lt;br /&gt; ","2019 : ",I54)</f>
        <v>2015 : 4,633 &lt;br /&gt; 2016 : 4,276 &lt;br /&gt; 2017 : 4,12 &lt;br /&gt; 2018 : 4,657 &lt;br /&gt; 2019 : 4,996</v>
      </c>
    </row>
    <row r="55" spans="1:23" x14ac:dyDescent="0.35">
      <c r="A55" t="s">
        <v>53</v>
      </c>
      <c r="B55" t="s">
        <v>266</v>
      </c>
      <c r="C55">
        <f>VLOOKUP(A55,[1]Pays!$G$2:$H$170,2,FALSE)</f>
        <v>56</v>
      </c>
      <c r="D55" t="s">
        <v>473</v>
      </c>
      <c r="E55">
        <v>3.6560000000000001</v>
      </c>
      <c r="F55">
        <v>3.6070000000000002</v>
      </c>
      <c r="G55">
        <v>3.5070000000000001</v>
      </c>
      <c r="H55">
        <v>3.964</v>
      </c>
      <c r="I55">
        <v>4.5339999999999998</v>
      </c>
      <c r="K55" t="s">
        <v>654</v>
      </c>
      <c r="L55" s="4">
        <f t="shared" si="1"/>
        <v>3.8536000000000001</v>
      </c>
      <c r="M55" t="s">
        <v>766</v>
      </c>
      <c r="N55" t="s">
        <v>606</v>
      </c>
      <c r="O55" s="23" t="str">
        <f>IF(L55&gt;$J$223,$K$223,IF(L55&gt;$J$222,$K$222,IF(L55&lt;$N$223,$L$223,IF(L55&lt;$N$222,$L$222,$K$225))))</f>
        <v>#f02e18</v>
      </c>
      <c r="P55" s="24" t="str">
        <f>IF(L55&gt;$J$222,$K$224,IF(L55&lt;$N$222,$L$224,$L$225))</f>
        <v>#cf0000</v>
      </c>
      <c r="Q55" s="25" t="str">
        <f t="shared" si="0"/>
        <v>continents3.php?id_pays=56&amp;annee=2019</v>
      </c>
      <c r="R55" s="24">
        <f>VLOOKUP(C55,[1]Avoir!$H$783:$I$940,2,FALSE)</f>
        <v>3.6560000000000001</v>
      </c>
      <c r="S55" s="24">
        <f>VLOOKUP(C55,[1]Avoir!$H$941:$I$1097,2,FALSE)</f>
        <v>3.6070000000000002</v>
      </c>
      <c r="T55" s="24">
        <f>ROUND(VLOOKUP(C55,[1]Avoir!$H$1098:$I$1251,2,FALSE),3)</f>
        <v>3.5070000000000001</v>
      </c>
      <c r="U55" s="24">
        <f>VLOOKUP(C55,[1]Avoir!$H$1252:$I$1407,2,FALSE)</f>
        <v>3.964</v>
      </c>
      <c r="V55" s="24">
        <f>VLOOKUP(C55,[1]Avoir!$H$1408:$I$1563,2,FALSE)</f>
        <v>4.5339999999999998</v>
      </c>
      <c r="W55" t="str">
        <f>_xlfn.CONCAT("2015 : ",E55," &lt;br /&gt; ","2016 : ",F55," &lt;br /&gt; ","2017 : ",G55," &lt;br /&gt; ","2018 : ",H55," &lt;br /&gt; ","2019 : ",I55)</f>
        <v>2015 : 3,656 &lt;br /&gt; 2016 : 3,607 &lt;br /&gt; 2017 : 3,507 &lt;br /&gt; 2018 : 3,964 &lt;br /&gt; 2019 : 4,534</v>
      </c>
    </row>
    <row r="56" spans="1:23" x14ac:dyDescent="0.35">
      <c r="A56" t="s">
        <v>54</v>
      </c>
      <c r="B56" t="s">
        <v>267</v>
      </c>
      <c r="C56" t="e">
        <f>VLOOKUP(A56,[1]Pays!$G$2:$H$170,2,FALSE)</f>
        <v>#N/A</v>
      </c>
      <c r="D56" t="e">
        <v>#N/A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K56" t="s">
        <v>764</v>
      </c>
      <c r="L56" s="4" t="e">
        <f t="shared" si="1"/>
        <v>#N/A</v>
      </c>
      <c r="M56" t="s">
        <v>603</v>
      </c>
      <c r="N56" t="s">
        <v>604</v>
      </c>
      <c r="O56" s="23" t="e">
        <f>IF(L56&gt;$J$223,$K$223,IF(L56&gt;$J$222,$K$222,IF(L56&lt;$N$223,$L$223,IF(L56&lt;$N$222,$L$222,$K$225))))</f>
        <v>#N/A</v>
      </c>
      <c r="P56" s="24" t="e">
        <f>IF(L56&gt;$J$222,$K$224,IF(L56&lt;$N$222,$L$224,$L$225))</f>
        <v>#N/A</v>
      </c>
      <c r="Q56" s="25" t="e">
        <f t="shared" si="0"/>
        <v>#N/A</v>
      </c>
      <c r="R56" s="24" t="e">
        <f>VLOOKUP(C56,[1]Avoir!$H$783:$I$940,2,FALSE)</f>
        <v>#N/A</v>
      </c>
      <c r="S56" s="24" t="e">
        <f>VLOOKUP(C56,[1]Avoir!$H$941:$I$1097,2,FALSE)</f>
        <v>#N/A</v>
      </c>
      <c r="T56" s="24" t="e">
        <f>ROUND(VLOOKUP(C56,[1]Avoir!$H$1098:$I$1251,2,FALSE),3)</f>
        <v>#N/A</v>
      </c>
      <c r="U56" s="24" t="e">
        <f>VLOOKUP(C56,[1]Avoir!$H$1252:$I$1407,2,FALSE)</f>
        <v>#N/A</v>
      </c>
      <c r="V56" s="24" t="e">
        <f>VLOOKUP(C56,[1]Avoir!$H$1408:$I$1563,2,FALSE)</f>
        <v>#N/A</v>
      </c>
      <c r="W56" t="e">
        <f>_xlfn.CONCAT("2015 : ",E56," &lt;br /&gt; ","2016 : ",F56," &lt;br /&gt; ","2017 : ",G56," &lt;br /&gt; ","2018 : ",H56," &lt;br /&gt; ","2019 : ",I56)</f>
        <v>#N/A</v>
      </c>
    </row>
    <row r="57" spans="1:23" x14ac:dyDescent="0.35">
      <c r="A57" t="s">
        <v>55</v>
      </c>
      <c r="B57" t="s">
        <v>268</v>
      </c>
      <c r="C57" t="e">
        <f>VLOOKUP(A57,[1]Pays!$G$2:$H$170,2,FALSE)</f>
        <v>#N/A</v>
      </c>
      <c r="D57" t="e">
        <v>#N/A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K57" t="s">
        <v>764</v>
      </c>
      <c r="L57" s="4" t="e">
        <f t="shared" si="1"/>
        <v>#N/A</v>
      </c>
      <c r="M57" t="s">
        <v>603</v>
      </c>
      <c r="N57" t="s">
        <v>604</v>
      </c>
      <c r="O57" s="23" t="e">
        <f>IF(L57&gt;$J$223,$K$223,IF(L57&gt;$J$222,$K$222,IF(L57&lt;$N$223,$L$223,IF(L57&lt;$N$222,$L$222,$K$225))))</f>
        <v>#N/A</v>
      </c>
      <c r="P57" s="24" t="e">
        <f>IF(L57&gt;$J$222,$K$224,IF(L57&lt;$N$222,$L$224,$L$225))</f>
        <v>#N/A</v>
      </c>
      <c r="Q57" s="25" t="e">
        <f t="shared" si="0"/>
        <v>#N/A</v>
      </c>
      <c r="R57" s="24" t="e">
        <f>VLOOKUP(C57,[1]Avoir!$H$783:$I$940,2,FALSE)</f>
        <v>#N/A</v>
      </c>
      <c r="S57" s="24" t="e">
        <f>VLOOKUP(C57,[1]Avoir!$H$941:$I$1097,2,FALSE)</f>
        <v>#N/A</v>
      </c>
      <c r="T57" s="24" t="e">
        <f>ROUND(VLOOKUP(C57,[1]Avoir!$H$1098:$I$1251,2,FALSE),3)</f>
        <v>#N/A</v>
      </c>
      <c r="U57" s="24" t="e">
        <f>VLOOKUP(C57,[1]Avoir!$H$1252:$I$1407,2,FALSE)</f>
        <v>#N/A</v>
      </c>
      <c r="V57" s="24" t="e">
        <f>VLOOKUP(C57,[1]Avoir!$H$1408:$I$1563,2,FALSE)</f>
        <v>#N/A</v>
      </c>
      <c r="W57" t="e">
        <f>_xlfn.CONCAT("2015 : ",E57," &lt;br /&gt; ","2016 : ",F57," &lt;br /&gt; ","2017 : ",G57," &lt;br /&gt; ","2018 : ",H57," &lt;br /&gt; ","2019 : ",I57)</f>
        <v>#N/A</v>
      </c>
    </row>
    <row r="58" spans="1:23" x14ac:dyDescent="0.35">
      <c r="A58" t="s">
        <v>56</v>
      </c>
      <c r="B58" t="s">
        <v>269</v>
      </c>
      <c r="C58" t="e">
        <f>VLOOKUP(A58,[1]Pays!$G$2:$H$170,2,FALSE)</f>
        <v>#N/A</v>
      </c>
      <c r="D58" t="e">
        <v>#N/A</v>
      </c>
      <c r="E58" t="e">
        <v>#N/A</v>
      </c>
      <c r="F58" t="e">
        <v>#N/A</v>
      </c>
      <c r="G58" t="e">
        <v>#N/A</v>
      </c>
      <c r="H58" t="e">
        <v>#N/A</v>
      </c>
      <c r="I58" t="e">
        <v>#N/A</v>
      </c>
      <c r="K58" t="s">
        <v>764</v>
      </c>
      <c r="L58" s="4" t="e">
        <f t="shared" si="1"/>
        <v>#N/A</v>
      </c>
      <c r="M58" t="s">
        <v>603</v>
      </c>
      <c r="N58" t="s">
        <v>604</v>
      </c>
      <c r="O58" s="23" t="e">
        <f>IF(L58&gt;$J$223,$K$223,IF(L58&gt;$J$222,$K$222,IF(L58&lt;$N$223,$L$223,IF(L58&lt;$N$222,$L$222,$K$225))))</f>
        <v>#N/A</v>
      </c>
      <c r="P58" s="24" t="e">
        <f>IF(L58&gt;$J$222,$K$224,IF(L58&lt;$N$222,$L$224,$L$225))</f>
        <v>#N/A</v>
      </c>
      <c r="Q58" s="25" t="e">
        <f t="shared" si="0"/>
        <v>#N/A</v>
      </c>
      <c r="R58" s="24" t="e">
        <f>VLOOKUP(C58,[1]Avoir!$H$783:$I$940,2,FALSE)</f>
        <v>#N/A</v>
      </c>
      <c r="S58" s="24" t="e">
        <f>VLOOKUP(C58,[1]Avoir!$H$941:$I$1097,2,FALSE)</f>
        <v>#N/A</v>
      </c>
      <c r="T58" s="24" t="e">
        <f>ROUND(VLOOKUP(C58,[1]Avoir!$H$1098:$I$1251,2,FALSE),3)</f>
        <v>#N/A</v>
      </c>
      <c r="U58" s="24" t="e">
        <f>VLOOKUP(C58,[1]Avoir!$H$1252:$I$1407,2,FALSE)</f>
        <v>#N/A</v>
      </c>
      <c r="V58" s="24" t="e">
        <f>VLOOKUP(C58,[1]Avoir!$H$1408:$I$1563,2,FALSE)</f>
        <v>#N/A</v>
      </c>
      <c r="W58" t="e">
        <f>_xlfn.CONCAT("2015 : ",E58," &lt;br /&gt; ","2016 : ",F58," &lt;br /&gt; ","2017 : ",G58," &lt;br /&gt; ","2018 : ",H58," &lt;br /&gt; ","2019 : ",I58)</f>
        <v>#N/A</v>
      </c>
    </row>
    <row r="59" spans="1:23" x14ac:dyDescent="0.35">
      <c r="A59" t="s">
        <v>57</v>
      </c>
      <c r="B59" t="s">
        <v>270</v>
      </c>
      <c r="C59">
        <f>VLOOKUP(A59,[1]Pays!$G$2:$H$170,2,FALSE)</f>
        <v>54</v>
      </c>
      <c r="D59" t="s">
        <v>474</v>
      </c>
      <c r="E59">
        <v>4.8570000000000002</v>
      </c>
      <c r="F59">
        <v>5.0330000000000004</v>
      </c>
      <c r="G59">
        <v>5.2270000000000003</v>
      </c>
      <c r="H59">
        <v>5.3579999999999997</v>
      </c>
      <c r="I59">
        <v>5.2869999999999999</v>
      </c>
      <c r="K59" t="s">
        <v>655</v>
      </c>
      <c r="L59" s="4">
        <f t="shared" si="1"/>
        <v>5.1524000000000001</v>
      </c>
      <c r="M59" t="s">
        <v>603</v>
      </c>
      <c r="N59" t="s">
        <v>604</v>
      </c>
      <c r="O59" s="23" t="str">
        <f>IF(L59&gt;$J$223,$K$223,IF(L59&gt;$J$222,$K$222,IF(L59&lt;$N$223,$L$223,IF(L59&lt;$N$222,$L$222,$K$225))))</f>
        <v>#88A4BC</v>
      </c>
      <c r="P59" s="24" t="str">
        <f>IF(L59&gt;$J$222,$K$224,IF(L59&lt;$N$222,$L$224,$L$225))</f>
        <v>#3B729F</v>
      </c>
      <c r="Q59" s="25" t="str">
        <f t="shared" si="0"/>
        <v>continents3.php?id_pays=54&amp;annee=2019</v>
      </c>
      <c r="R59" s="24">
        <f>VLOOKUP(C59,[1]Avoir!$H$783:$I$940,2,FALSE)</f>
        <v>4.8570000000000002</v>
      </c>
      <c r="S59" s="24">
        <f>VLOOKUP(C59,[1]Avoir!$H$941:$I$1097,2,FALSE)</f>
        <v>5.0330000000000004</v>
      </c>
      <c r="T59" s="24">
        <f>ROUND(VLOOKUP(C59,[1]Avoir!$H$1098:$I$1251,2,FALSE),3)</f>
        <v>5.2270000000000003</v>
      </c>
      <c r="U59" s="24">
        <f>VLOOKUP(C59,[1]Avoir!$H$1252:$I$1407,2,FALSE)</f>
        <v>5.3579999999999997</v>
      </c>
      <c r="V59" s="24">
        <f>VLOOKUP(C59,[1]Avoir!$H$1408:$I$1563,2,FALSE)</f>
        <v>5.2869999999999999</v>
      </c>
      <c r="W59" t="str">
        <f>_xlfn.CONCAT("2015 : ",E59," &lt;br /&gt; ","2016 : ",F59," &lt;br /&gt; ","2017 : ",G59," &lt;br /&gt; ","2018 : ",H59," &lt;br /&gt; ","2019 : ",I59)</f>
        <v>2015 : 4,857 &lt;br /&gt; 2016 : 5,033 &lt;br /&gt; 2017 : 5,227 &lt;br /&gt; 2018 : 5,358 &lt;br /&gt; 2019 : 5,287</v>
      </c>
    </row>
    <row r="60" spans="1:23" x14ac:dyDescent="0.35">
      <c r="A60" t="s">
        <v>58</v>
      </c>
      <c r="B60" t="s">
        <v>271</v>
      </c>
      <c r="C60" t="e">
        <f>VLOOKUP(A60,[1]Pays!$G$2:$H$170,2,FALSE)</f>
        <v>#N/A</v>
      </c>
      <c r="D60" t="e">
        <v>#N/A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  <c r="K60" t="s">
        <v>764</v>
      </c>
      <c r="L60" s="4" t="e">
        <f t="shared" si="1"/>
        <v>#N/A</v>
      </c>
      <c r="M60" t="s">
        <v>603</v>
      </c>
      <c r="N60" t="s">
        <v>604</v>
      </c>
      <c r="O60" s="23" t="e">
        <f>IF(L60&gt;$J$223,$K$223,IF(L60&gt;$J$222,$K$222,IF(L60&lt;$N$223,$L$223,IF(L60&lt;$N$222,$L$222,$K$225))))</f>
        <v>#N/A</v>
      </c>
      <c r="P60" s="24" t="e">
        <f>IF(L60&gt;$J$222,$K$224,IF(L60&lt;$N$222,$L$224,$L$225))</f>
        <v>#N/A</v>
      </c>
      <c r="Q60" s="25" t="e">
        <f t="shared" si="0"/>
        <v>#N/A</v>
      </c>
      <c r="R60" s="24" t="e">
        <f>VLOOKUP(C60,[1]Avoir!$H$783:$I$940,2,FALSE)</f>
        <v>#N/A</v>
      </c>
      <c r="S60" s="24" t="e">
        <f>VLOOKUP(C60,[1]Avoir!$H$941:$I$1097,2,FALSE)</f>
        <v>#N/A</v>
      </c>
      <c r="T60" s="24" t="e">
        <f>ROUND(VLOOKUP(C60,[1]Avoir!$H$1098:$I$1251,2,FALSE),3)</f>
        <v>#N/A</v>
      </c>
      <c r="U60" s="24" t="e">
        <f>VLOOKUP(C60,[1]Avoir!$H$1252:$I$1407,2,FALSE)</f>
        <v>#N/A</v>
      </c>
      <c r="V60" s="24" t="e">
        <f>VLOOKUP(C60,[1]Avoir!$H$1408:$I$1563,2,FALSE)</f>
        <v>#N/A</v>
      </c>
      <c r="W60" t="e">
        <f>_xlfn.CONCAT("2015 : ",E60," &lt;br /&gt; ","2016 : ",F60," &lt;br /&gt; ","2017 : ",G60," &lt;br /&gt; ","2018 : ",H60," &lt;br /&gt; ","2019 : ",I60)</f>
        <v>#N/A</v>
      </c>
    </row>
    <row r="61" spans="1:23" x14ac:dyDescent="0.35">
      <c r="A61" t="s">
        <v>59</v>
      </c>
      <c r="B61" t="s">
        <v>272</v>
      </c>
      <c r="C61">
        <f>VLOOKUP(A61,[1]Pays!$G$2:$H$170,2,FALSE)</f>
        <v>55</v>
      </c>
      <c r="D61" t="s">
        <v>475</v>
      </c>
      <c r="E61">
        <v>6.1230000000000002</v>
      </c>
      <c r="F61">
        <v>6.3239999999999998</v>
      </c>
      <c r="G61">
        <v>6.4539999999999997</v>
      </c>
      <c r="H61">
        <v>6.3819999999999997</v>
      </c>
      <c r="I61">
        <v>6.4359999999999999</v>
      </c>
      <c r="K61" t="s">
        <v>656</v>
      </c>
      <c r="L61" s="4">
        <f t="shared" si="1"/>
        <v>6.3437999999999999</v>
      </c>
      <c r="M61" t="s">
        <v>605</v>
      </c>
      <c r="N61" t="s">
        <v>765</v>
      </c>
      <c r="O61" s="23" t="str">
        <f>IF(L61&gt;$J$223,$K$223,IF(L61&gt;$J$222,$K$222,IF(L61&lt;$N$223,$L$223,IF(L61&lt;$N$222,$L$222,$K$225))))</f>
        <v>#b1f754</v>
      </c>
      <c r="P61" s="24" t="str">
        <f>IF(L61&gt;$J$222,$K$224,IF(L61&lt;$N$222,$L$224,$L$225))</f>
        <v>#008A17</v>
      </c>
      <c r="Q61" s="25" t="str">
        <f t="shared" si="0"/>
        <v>continents3.php?id_pays=55&amp;annee=2019</v>
      </c>
      <c r="R61" s="24">
        <f>VLOOKUP(C61,[1]Avoir!$H$783:$I$940,2,FALSE)</f>
        <v>6.1230000000000002</v>
      </c>
      <c r="S61" s="24">
        <f>VLOOKUP(C61,[1]Avoir!$H$941:$I$1097,2,FALSE)</f>
        <v>6.3239999999999998</v>
      </c>
      <c r="T61" s="24">
        <f>ROUND(VLOOKUP(C61,[1]Avoir!$H$1098:$I$1251,2,FALSE),3)</f>
        <v>6.4539999999999997</v>
      </c>
      <c r="U61" s="24">
        <f>VLOOKUP(C61,[1]Avoir!$H$1252:$I$1407,2,FALSE)</f>
        <v>6.3819999999999997</v>
      </c>
      <c r="V61" s="24">
        <f>VLOOKUP(C61,[1]Avoir!$H$1408:$I$1563,2,FALSE)</f>
        <v>6.4359999999999999</v>
      </c>
      <c r="W61" t="str">
        <f>_xlfn.CONCAT("2015 : ",E61," &lt;br /&gt; ","2016 : ",F61," &lt;br /&gt; ","2017 : ",G61," &lt;br /&gt; ","2018 : ",H61," &lt;br /&gt; ","2019 : ",I61)</f>
        <v>2015 : 6,123 &lt;br /&gt; 2016 : 6,324 &lt;br /&gt; 2017 : 6,454 &lt;br /&gt; 2018 : 6,382 &lt;br /&gt; 2019 : 6,436</v>
      </c>
    </row>
    <row r="62" spans="1:23" x14ac:dyDescent="0.35">
      <c r="A62" t="s">
        <v>60</v>
      </c>
      <c r="B62" t="s">
        <v>273</v>
      </c>
      <c r="C62" t="e">
        <f>VLOOKUP(A62,[1]Pays!$G$2:$H$170,2,FALSE)</f>
        <v>#N/A</v>
      </c>
      <c r="D62" t="e">
        <v>#N/A</v>
      </c>
      <c r="E62" t="e">
        <v>#N/A</v>
      </c>
      <c r="F62" t="e">
        <v>#N/A</v>
      </c>
      <c r="G62" t="e">
        <v>#N/A</v>
      </c>
      <c r="H62" t="e">
        <v>#N/A</v>
      </c>
      <c r="I62" t="e">
        <v>#N/A</v>
      </c>
      <c r="K62" t="s">
        <v>764</v>
      </c>
      <c r="L62" s="4" t="e">
        <f t="shared" si="1"/>
        <v>#N/A</v>
      </c>
      <c r="M62" t="s">
        <v>603</v>
      </c>
      <c r="N62" t="s">
        <v>604</v>
      </c>
      <c r="O62" s="23" t="e">
        <f>IF(L62&gt;$J$223,$K$223,IF(L62&gt;$J$222,$K$222,IF(L62&lt;$N$223,$L$223,IF(L62&lt;$N$222,$L$222,$K$225))))</f>
        <v>#N/A</v>
      </c>
      <c r="P62" s="24" t="e">
        <f>IF(L62&gt;$J$222,$K$224,IF(L62&lt;$N$222,$L$224,$L$225))</f>
        <v>#N/A</v>
      </c>
      <c r="Q62" s="25" t="e">
        <f t="shared" si="0"/>
        <v>#N/A</v>
      </c>
      <c r="R62" s="24" t="e">
        <f>VLOOKUP(C62,[1]Avoir!$H$783:$I$940,2,FALSE)</f>
        <v>#N/A</v>
      </c>
      <c r="S62" s="24" t="e">
        <f>VLOOKUP(C62,[1]Avoir!$H$941:$I$1097,2,FALSE)</f>
        <v>#N/A</v>
      </c>
      <c r="T62" s="24" t="e">
        <f>ROUND(VLOOKUP(C62,[1]Avoir!$H$1098:$I$1251,2,FALSE),3)</f>
        <v>#N/A</v>
      </c>
      <c r="U62" s="24" t="e">
        <f>VLOOKUP(C62,[1]Avoir!$H$1252:$I$1407,2,FALSE)</f>
        <v>#N/A</v>
      </c>
      <c r="V62" s="24" t="e">
        <f>VLOOKUP(C62,[1]Avoir!$H$1408:$I$1563,2,FALSE)</f>
        <v>#N/A</v>
      </c>
      <c r="W62" t="e">
        <f>_xlfn.CONCAT("2015 : ",E62," &lt;br /&gt; ","2016 : ",F62," &lt;br /&gt; ","2017 : ",G62," &lt;br /&gt; ","2018 : ",H62," &lt;br /&gt; ","2019 : ",I62)</f>
        <v>#N/A</v>
      </c>
    </row>
    <row r="63" spans="1:23" x14ac:dyDescent="0.35">
      <c r="A63" t="s">
        <v>61</v>
      </c>
      <c r="B63" t="s">
        <v>274</v>
      </c>
      <c r="C63">
        <f>VLOOKUP(A63,[1]Pays!$G$2:$H$170,2,FALSE)</f>
        <v>58</v>
      </c>
      <c r="D63" t="s">
        <v>476</v>
      </c>
      <c r="E63">
        <v>4.7880000000000003</v>
      </c>
      <c r="F63">
        <v>4.8710000000000004</v>
      </c>
      <c r="G63">
        <v>5.181</v>
      </c>
      <c r="H63">
        <v>5.5039999999999996</v>
      </c>
      <c r="I63">
        <v>5.86</v>
      </c>
      <c r="K63" t="s">
        <v>657</v>
      </c>
      <c r="L63" s="4">
        <f t="shared" si="1"/>
        <v>5.2408000000000001</v>
      </c>
      <c r="M63" t="s">
        <v>603</v>
      </c>
      <c r="N63" t="s">
        <v>604</v>
      </c>
      <c r="O63" s="23" t="str">
        <f>IF(L63&gt;$J$223,$K$223,IF(L63&gt;$J$222,$K$222,IF(L63&lt;$N$223,$L$223,IF(L63&lt;$N$222,$L$222,$K$225))))</f>
        <v>#88A4BC</v>
      </c>
      <c r="P63" s="24" t="str">
        <f>IF(L63&gt;$J$222,$K$224,IF(L63&lt;$N$222,$L$224,$L$225))</f>
        <v>#3B729F</v>
      </c>
      <c r="Q63" s="25" t="str">
        <f t="shared" si="0"/>
        <v>continents3.php?id_pays=58&amp;annee=2019</v>
      </c>
      <c r="R63" s="24">
        <f>VLOOKUP(C63,[1]Avoir!$H$783:$I$940,2,FALSE)</f>
        <v>4.7880000000000003</v>
      </c>
      <c r="S63" s="24">
        <f>VLOOKUP(C63,[1]Avoir!$H$941:$I$1097,2,FALSE)</f>
        <v>4.8710000000000004</v>
      </c>
      <c r="T63" s="24">
        <f>ROUND(VLOOKUP(C63,[1]Avoir!$H$1098:$I$1251,2,FALSE),3)</f>
        <v>5.181</v>
      </c>
      <c r="U63" s="24">
        <f>VLOOKUP(C63,[1]Avoir!$H$1252:$I$1407,2,FALSE)</f>
        <v>5.5039999999999996</v>
      </c>
      <c r="V63" s="24">
        <f>VLOOKUP(C63,[1]Avoir!$H$1408:$I$1563,2,FALSE)</f>
        <v>5.86</v>
      </c>
      <c r="W63" t="str">
        <f>_xlfn.CONCAT("2015 : ",E63," &lt;br /&gt; ","2016 : ",F63," &lt;br /&gt; ","2017 : ",G63," &lt;br /&gt; ","2018 : ",H63," &lt;br /&gt; ","2019 : ",I63)</f>
        <v>2015 : 4,788 &lt;br /&gt; 2016 : 4,871 &lt;br /&gt; 2017 : 5,181 &lt;br /&gt; 2018 : 5,504 &lt;br /&gt; 2019 : 5,86</v>
      </c>
    </row>
    <row r="64" spans="1:23" x14ac:dyDescent="0.35">
      <c r="A64" t="s">
        <v>62</v>
      </c>
      <c r="B64" t="s">
        <v>275</v>
      </c>
      <c r="C64">
        <f>VLOOKUP(A64,[1]Pays!$G$2:$H$170,2,FALSE)</f>
        <v>36</v>
      </c>
      <c r="D64" t="s">
        <v>477</v>
      </c>
      <c r="E64">
        <v>5.7590000000000003</v>
      </c>
      <c r="F64">
        <v>5.4880000000000004</v>
      </c>
      <c r="G64">
        <v>5.2930000000000001</v>
      </c>
      <c r="H64">
        <v>5.3209999999999997</v>
      </c>
      <c r="I64">
        <v>5.4320000000000004</v>
      </c>
      <c r="K64" t="s">
        <v>658</v>
      </c>
      <c r="L64" s="4">
        <f t="shared" si="1"/>
        <v>5.4585999999999997</v>
      </c>
      <c r="M64" t="s">
        <v>603</v>
      </c>
      <c r="N64" t="s">
        <v>604</v>
      </c>
      <c r="O64" s="23" t="str">
        <f>IF(L64&gt;$J$223,$K$223,IF(L64&gt;$J$222,$K$222,IF(L64&lt;$N$223,$L$223,IF(L64&lt;$N$222,$L$222,$K$225))))</f>
        <v>#88A4BC</v>
      </c>
      <c r="P64" s="24" t="str">
        <f>IF(L64&gt;$J$222,$K$224,IF(L64&lt;$N$222,$L$224,$L$225))</f>
        <v>#3B729F</v>
      </c>
      <c r="Q64" s="25" t="str">
        <f t="shared" si="0"/>
        <v>continents3.php?id_pays=36&amp;annee=2019</v>
      </c>
      <c r="R64" s="24">
        <f>VLOOKUP(C64,[1]Avoir!$H$783:$I$940,2,FALSE)</f>
        <v>5.7590000000000003</v>
      </c>
      <c r="S64" s="24">
        <f>VLOOKUP(C64,[1]Avoir!$H$941:$I$1097,2,FALSE)</f>
        <v>5.4880000000000004</v>
      </c>
      <c r="T64" s="24">
        <f>ROUND(VLOOKUP(C64,[1]Avoir!$H$1098:$I$1251,2,FALSE),3)</f>
        <v>5.2930000000000001</v>
      </c>
      <c r="U64" s="24">
        <f>VLOOKUP(C64,[1]Avoir!$H$1252:$I$1407,2,FALSE)</f>
        <v>5.3209999999999997</v>
      </c>
      <c r="V64" s="24">
        <f>VLOOKUP(C64,[1]Avoir!$H$1408:$I$1563,2,FALSE)</f>
        <v>5.4320000000000004</v>
      </c>
      <c r="W64" t="str">
        <f>_xlfn.CONCAT("2015 : ",E64," &lt;br /&gt; ","2016 : ",F64," &lt;br /&gt; ","2017 : ",G64," &lt;br /&gt; ","2018 : ",H64," &lt;br /&gt; ","2019 : ",I64)</f>
        <v>2015 : 5,759 &lt;br /&gt; 2016 : 5,488 &lt;br /&gt; 2017 : 5,293 &lt;br /&gt; 2018 : 5,321 &lt;br /&gt; 2019 : 5,432</v>
      </c>
    </row>
    <row r="65" spans="1:23" x14ac:dyDescent="0.35">
      <c r="A65" t="s">
        <v>63</v>
      </c>
      <c r="B65" t="s">
        <v>276</v>
      </c>
      <c r="C65">
        <f>VLOOKUP(A65,[1]Pays!$G$2:$H$170,2,FALSE)</f>
        <v>57</v>
      </c>
      <c r="D65" t="s">
        <v>478</v>
      </c>
      <c r="E65">
        <v>4.5179999999999998</v>
      </c>
      <c r="F65">
        <v>4.0279999999999996</v>
      </c>
      <c r="G65">
        <v>3.6030000000000002</v>
      </c>
      <c r="H65">
        <v>3.5819999999999999</v>
      </c>
      <c r="I65">
        <v>3.597</v>
      </c>
      <c r="K65" t="s">
        <v>659</v>
      </c>
      <c r="L65" s="4">
        <f t="shared" si="1"/>
        <v>3.8655999999999997</v>
      </c>
      <c r="M65" t="s">
        <v>766</v>
      </c>
      <c r="N65" t="s">
        <v>606</v>
      </c>
      <c r="O65" s="23" t="str">
        <f>IF(L65&gt;$J$223,$K$223,IF(L65&gt;$J$222,$K$222,IF(L65&lt;$N$223,$L$223,IF(L65&lt;$N$222,$L$222,$K$225))))</f>
        <v>#f02e18</v>
      </c>
      <c r="P65" s="24" t="str">
        <f>IF(L65&gt;$J$222,$K$224,IF(L65&lt;$N$222,$L$224,$L$225))</f>
        <v>#cf0000</v>
      </c>
      <c r="Q65" s="25" t="str">
        <f t="shared" si="0"/>
        <v>continents3.php?id_pays=57&amp;annee=2019</v>
      </c>
      <c r="R65" s="24">
        <f>VLOOKUP(C65,[1]Avoir!$H$783:$I$940,2,FALSE)</f>
        <v>4.5179999999999998</v>
      </c>
      <c r="S65" s="24">
        <f>VLOOKUP(C65,[1]Avoir!$H$941:$I$1097,2,FALSE)</f>
        <v>4.0279999999999996</v>
      </c>
      <c r="T65" s="24">
        <f>ROUND(VLOOKUP(C65,[1]Avoir!$H$1098:$I$1251,2,FALSE),3)</f>
        <v>3.6030000000000002</v>
      </c>
      <c r="U65" s="24">
        <f>VLOOKUP(C65,[1]Avoir!$H$1252:$I$1407,2,FALSE)</f>
        <v>3.5819999999999999</v>
      </c>
      <c r="V65" s="24">
        <f>VLOOKUP(C65,[1]Avoir!$H$1408:$I$1563,2,FALSE)</f>
        <v>3.597</v>
      </c>
      <c r="W65" t="str">
        <f>_xlfn.CONCAT("2015 : ",E65," &lt;br /&gt; ","2016 : ",F65," &lt;br /&gt; ","2017 : ",G65," &lt;br /&gt; ","2018 : ",H65," &lt;br /&gt; ","2019 : ",I65)</f>
        <v>2015 : 4,518 &lt;br /&gt; 2016 : 4,028 &lt;br /&gt; 2017 : 3,603 &lt;br /&gt; 2018 : 3,582 &lt;br /&gt; 2019 : 3,597</v>
      </c>
    </row>
    <row r="66" spans="1:23" x14ac:dyDescent="0.35">
      <c r="A66" t="s">
        <v>64</v>
      </c>
      <c r="B66" t="s">
        <v>277</v>
      </c>
      <c r="C66">
        <f>VLOOKUP(A66,[1]Pays!$G$2:$H$170,2,FALSE)</f>
        <v>60</v>
      </c>
      <c r="D66" t="s">
        <v>479</v>
      </c>
      <c r="E66">
        <v>4.8</v>
      </c>
      <c r="F66">
        <v>5.1449999999999996</v>
      </c>
      <c r="G66">
        <v>5.3239999999999998</v>
      </c>
      <c r="H66">
        <v>5.62</v>
      </c>
      <c r="I66">
        <v>5.758</v>
      </c>
      <c r="K66" t="s">
        <v>660</v>
      </c>
      <c r="L66" s="4">
        <f t="shared" si="1"/>
        <v>5.3293999999999997</v>
      </c>
      <c r="M66" t="s">
        <v>603</v>
      </c>
      <c r="N66" t="s">
        <v>604</v>
      </c>
      <c r="O66" s="23" t="str">
        <f>IF(L66&gt;$J$223,$K$223,IF(L66&gt;$J$222,$K$222,IF(L66&lt;$N$223,$L$223,IF(L66&lt;$N$222,$L$222,$K$225))))</f>
        <v>#88A4BC</v>
      </c>
      <c r="P66" s="24" t="str">
        <f>IF(L66&gt;$J$222,$K$224,IF(L66&lt;$N$222,$L$224,$L$225))</f>
        <v>#3B729F</v>
      </c>
      <c r="Q66" s="25" t="str">
        <f t="shared" ref="Q66:Q129" si="2">_xlfn.CONCAT("continents3.php?id_pays=",C66,"&amp;annee=",2019)</f>
        <v>continents3.php?id_pays=60&amp;annee=2019</v>
      </c>
      <c r="R66" s="24">
        <f>VLOOKUP(C66,[1]Avoir!$H$783:$I$940,2,FALSE)</f>
        <v>4.8</v>
      </c>
      <c r="S66" s="24">
        <f>VLOOKUP(C66,[1]Avoir!$H$941:$I$1097,2,FALSE)</f>
        <v>5.1449999999999996</v>
      </c>
      <c r="T66" s="24">
        <f>ROUND(VLOOKUP(C66,[1]Avoir!$H$1098:$I$1251,2,FALSE),3)</f>
        <v>5.3239999999999998</v>
      </c>
      <c r="U66" s="24">
        <f>VLOOKUP(C66,[1]Avoir!$H$1252:$I$1407,2,FALSE)</f>
        <v>5.62</v>
      </c>
      <c r="V66" s="24">
        <f>VLOOKUP(C66,[1]Avoir!$H$1408:$I$1563,2,FALSE)</f>
        <v>5.758</v>
      </c>
      <c r="W66" t="str">
        <f>_xlfn.CONCAT("2015 : ",E66," &lt;br /&gt; ","2016 : ",F66," &lt;br /&gt; ","2017 : ",G66," &lt;br /&gt; ","2018 : ",H66," &lt;br /&gt; ","2019 : ",I66)</f>
        <v>2015 : 4,8 &lt;br /&gt; 2016 : 5,145 &lt;br /&gt; 2017 : 5,324 &lt;br /&gt; 2018 : 5,62 &lt;br /&gt; 2019 : 5,758</v>
      </c>
    </row>
    <row r="67" spans="1:23" x14ac:dyDescent="0.35">
      <c r="A67" t="s">
        <v>65</v>
      </c>
      <c r="B67" t="s">
        <v>278</v>
      </c>
      <c r="C67">
        <f>VLOOKUP(A67,[1]Pays!$G$2:$H$170,2,FALSE)</f>
        <v>63</v>
      </c>
      <c r="D67" t="s">
        <v>480</v>
      </c>
      <c r="E67">
        <v>5.399</v>
      </c>
      <c r="F67">
        <v>5.3140000000000001</v>
      </c>
      <c r="G67">
        <v>5.2619999999999996</v>
      </c>
      <c r="H67">
        <v>5.093</v>
      </c>
      <c r="I67">
        <v>5.1920000000000002</v>
      </c>
      <c r="K67" t="s">
        <v>661</v>
      </c>
      <c r="L67" s="4">
        <f t="shared" ref="L67:L130" si="3">AVERAGE(E67:I67)</f>
        <v>5.2520000000000007</v>
      </c>
      <c r="M67" t="s">
        <v>603</v>
      </c>
      <c r="N67" t="s">
        <v>604</v>
      </c>
      <c r="O67" s="23" t="str">
        <f>IF(L67&gt;$J$223,$K$223,IF(L67&gt;$J$222,$K$222,IF(L67&lt;$N$223,$L$223,IF(L67&lt;$N$222,$L$222,$K$225))))</f>
        <v>#88A4BC</v>
      </c>
      <c r="P67" s="24" t="str">
        <f>IF(L67&gt;$J$222,$K$224,IF(L67&lt;$N$222,$L$224,$L$225))</f>
        <v>#3B729F</v>
      </c>
      <c r="Q67" s="25" t="str">
        <f t="shared" si="2"/>
        <v>continents3.php?id_pays=63&amp;annee=2019</v>
      </c>
      <c r="R67" s="24">
        <f>VLOOKUP(C67,[1]Avoir!$H$783:$I$940,2,FALSE)</f>
        <v>5.399</v>
      </c>
      <c r="S67" s="24">
        <f>VLOOKUP(C67,[1]Avoir!$H$941:$I$1097,2,FALSE)</f>
        <v>5.3140000000000001</v>
      </c>
      <c r="T67" s="24">
        <f>ROUND(VLOOKUP(C67,[1]Avoir!$H$1098:$I$1251,2,FALSE),3)</f>
        <v>5.2619999999999996</v>
      </c>
      <c r="U67" s="24">
        <f>VLOOKUP(C67,[1]Avoir!$H$1252:$I$1407,2,FALSE)</f>
        <v>5.093</v>
      </c>
      <c r="V67" s="24">
        <f>VLOOKUP(C67,[1]Avoir!$H$1408:$I$1563,2,FALSE)</f>
        <v>5.1920000000000002</v>
      </c>
      <c r="W67" t="str">
        <f>_xlfn.CONCAT("2015 : ",E67," &lt;br /&gt; ","2016 : ",F67," &lt;br /&gt; ","2017 : ",G67," &lt;br /&gt; ","2018 : ",H67," &lt;br /&gt; ","2019 : ",I67)</f>
        <v>2015 : 5,399 &lt;br /&gt; 2016 : 5,314 &lt;br /&gt; 2017 : 5,262 &lt;br /&gt; 2018 : 5,093 &lt;br /&gt; 2019 : 5,192</v>
      </c>
    </row>
    <row r="68" spans="1:23" x14ac:dyDescent="0.35">
      <c r="A68" t="s">
        <v>66</v>
      </c>
      <c r="B68" t="s">
        <v>279</v>
      </c>
      <c r="C68">
        <f>VLOOKUP(A68,[1]Pays!$G$2:$H$170,2,FALSE)</f>
        <v>62</v>
      </c>
      <c r="D68" t="s">
        <v>481</v>
      </c>
      <c r="E68">
        <v>4.5650000000000004</v>
      </c>
      <c r="F68">
        <v>4.4039999999999999</v>
      </c>
      <c r="G68">
        <v>4.3150000000000004</v>
      </c>
      <c r="H68">
        <v>4.1900000000000004</v>
      </c>
      <c r="I68">
        <v>4.0149999999999997</v>
      </c>
      <c r="K68" t="s">
        <v>662</v>
      </c>
      <c r="L68" s="4">
        <f t="shared" si="3"/>
        <v>4.2978000000000005</v>
      </c>
      <c r="M68" t="s">
        <v>767</v>
      </c>
      <c r="N68" t="s">
        <v>606</v>
      </c>
      <c r="O68" s="23" t="str">
        <f>IF(L68&gt;$J$223,$K$223,IF(L68&gt;$J$222,$K$222,IF(L68&lt;$N$223,$L$223,IF(L68&lt;$N$222,$L$222,$K$225))))</f>
        <v>#ff8000</v>
      </c>
      <c r="P68" s="24" t="str">
        <f>IF(L68&gt;$J$222,$K$224,IF(L68&lt;$N$222,$L$224,$L$225))</f>
        <v>#cf0000</v>
      </c>
      <c r="Q68" s="25" t="str">
        <f t="shared" si="2"/>
        <v>continents3.php?id_pays=62&amp;annee=2019</v>
      </c>
      <c r="R68" s="24">
        <f>VLOOKUP(C68,[1]Avoir!$H$783:$I$940,2,FALSE)</f>
        <v>4.5650000000000004</v>
      </c>
      <c r="S68" s="24">
        <f>VLOOKUP(C68,[1]Avoir!$H$941:$I$1097,2,FALSE)</f>
        <v>4.4039999999999999</v>
      </c>
      <c r="T68" s="24">
        <f>ROUND(VLOOKUP(C68,[1]Avoir!$H$1098:$I$1251,2,FALSE),3)</f>
        <v>4.3150000000000004</v>
      </c>
      <c r="U68" s="24">
        <f>VLOOKUP(C68,[1]Avoir!$H$1252:$I$1407,2,FALSE)</f>
        <v>4.1900000000000004</v>
      </c>
      <c r="V68" s="24">
        <f>VLOOKUP(C68,[1]Avoir!$H$1408:$I$1563,2,FALSE)</f>
        <v>4.0149999999999997</v>
      </c>
      <c r="W68" t="str">
        <f>_xlfn.CONCAT("2015 : ",E68," &lt;br /&gt; ","2016 : ",F68," &lt;br /&gt; ","2017 : ",G68," &lt;br /&gt; ","2018 : ",H68," &lt;br /&gt; ","2019 : ",I68)</f>
        <v>2015 : 4,565 &lt;br /&gt; 2016 : 4,404 &lt;br /&gt; 2017 : 4,315 &lt;br /&gt; 2018 : 4,19 &lt;br /&gt; 2019 : 4,015</v>
      </c>
    </row>
    <row r="69" spans="1:23" x14ac:dyDescent="0.35">
      <c r="A69" t="s">
        <v>67</v>
      </c>
      <c r="B69" t="s">
        <v>280</v>
      </c>
      <c r="C69">
        <f>VLOOKUP(A69,[1]Pays!$G$2:$H$170,2,FALSE)</f>
        <v>66</v>
      </c>
      <c r="D69" t="s">
        <v>482</v>
      </c>
      <c r="E69">
        <v>6.94</v>
      </c>
      <c r="F69">
        <v>6.907</v>
      </c>
      <c r="G69">
        <v>6.9770000000000003</v>
      </c>
      <c r="H69">
        <v>6.9770000000000003</v>
      </c>
      <c r="I69">
        <v>7.0209999999999999</v>
      </c>
      <c r="K69" t="s">
        <v>663</v>
      </c>
      <c r="L69" s="4">
        <f t="shared" si="3"/>
        <v>6.9644000000000004</v>
      </c>
      <c r="M69" t="s">
        <v>601</v>
      </c>
      <c r="N69" t="s">
        <v>765</v>
      </c>
      <c r="O69" s="23" t="str">
        <f>IF(L69&gt;$J$223,$K$223,IF(L69&gt;$J$222,$K$222,IF(L69&lt;$N$223,$L$223,IF(L69&lt;$N$222,$L$222,$K$225))))</f>
        <v>#25e645</v>
      </c>
      <c r="P69" s="24" t="str">
        <f>IF(L69&gt;$J$222,$K$224,IF(L69&lt;$N$222,$L$224,$L$225))</f>
        <v>#008A17</v>
      </c>
      <c r="Q69" s="25" t="str">
        <f t="shared" si="2"/>
        <v>continents3.php?id_pays=66&amp;annee=2019</v>
      </c>
      <c r="R69" s="24">
        <f>VLOOKUP(C69,[1]Avoir!$H$783:$I$940,2,FALSE)</f>
        <v>6.94</v>
      </c>
      <c r="S69" s="24">
        <f>VLOOKUP(C69,[1]Avoir!$H$941:$I$1097,2,FALSE)</f>
        <v>6.907</v>
      </c>
      <c r="T69" s="24">
        <f>ROUND(VLOOKUP(C69,[1]Avoir!$H$1098:$I$1251,2,FALSE),3)</f>
        <v>6.9770000000000003</v>
      </c>
      <c r="U69" s="24">
        <f>VLOOKUP(C69,[1]Avoir!$H$1252:$I$1407,2,FALSE)</f>
        <v>6.9770000000000003</v>
      </c>
      <c r="V69" s="24">
        <f>VLOOKUP(C69,[1]Avoir!$H$1408:$I$1563,2,FALSE)</f>
        <v>7.0209999999999999</v>
      </c>
      <c r="W69" t="str">
        <f>_xlfn.CONCAT("2015 : ",E69," &lt;br /&gt; ","2016 : ",F69," &lt;br /&gt; ","2017 : ",G69," &lt;br /&gt; ","2018 : ",H69," &lt;br /&gt; ","2019 : ",I69)</f>
        <v>2015 : 6,94 &lt;br /&gt; 2016 : 6,907 &lt;br /&gt; 2017 : 6,977 &lt;br /&gt; 2018 : 6,977 &lt;br /&gt; 2019 : 7,021</v>
      </c>
    </row>
    <row r="70" spans="1:23" x14ac:dyDescent="0.35">
      <c r="A70" t="s">
        <v>68</v>
      </c>
      <c r="B70" t="s">
        <v>281</v>
      </c>
      <c r="C70">
        <f>VLOOKUP(A70,[1]Pays!$G$2:$H$170,2,FALSE)</f>
        <v>64</v>
      </c>
      <c r="D70" t="s">
        <v>483</v>
      </c>
      <c r="E70">
        <v>4.6859999999999999</v>
      </c>
      <c r="F70">
        <v>4.8129999999999997</v>
      </c>
      <c r="G70">
        <v>4.6920000000000002</v>
      </c>
      <c r="H70">
        <v>4.7069999999999999</v>
      </c>
      <c r="I70">
        <v>4.548</v>
      </c>
      <c r="K70" t="s">
        <v>664</v>
      </c>
      <c r="L70" s="4">
        <f t="shared" si="3"/>
        <v>4.6891999999999996</v>
      </c>
      <c r="M70" t="s">
        <v>767</v>
      </c>
      <c r="N70" t="s">
        <v>606</v>
      </c>
      <c r="O70" s="23" t="str">
        <f>IF(L70&gt;$J$223,$K$223,IF(L70&gt;$J$222,$K$222,IF(L70&lt;$N$223,$L$223,IF(L70&lt;$N$222,$L$222,$K$225))))</f>
        <v>#ff8000</v>
      </c>
      <c r="P70" s="24" t="str">
        <f>IF(L70&gt;$J$222,$K$224,IF(L70&lt;$N$222,$L$224,$L$225))</f>
        <v>#cf0000</v>
      </c>
      <c r="Q70" s="25" t="str">
        <f t="shared" si="2"/>
        <v>continents3.php?id_pays=64&amp;annee=2019</v>
      </c>
      <c r="R70" s="24">
        <f>VLOOKUP(C70,[1]Avoir!$H$783:$I$940,2,FALSE)</f>
        <v>4.6859999999999999</v>
      </c>
      <c r="S70" s="24">
        <f>VLOOKUP(C70,[1]Avoir!$H$941:$I$1097,2,FALSE)</f>
        <v>4.8129999999999997</v>
      </c>
      <c r="T70" s="24">
        <f>ROUND(VLOOKUP(C70,[1]Avoir!$H$1098:$I$1251,2,FALSE),3)</f>
        <v>4.6920000000000002</v>
      </c>
      <c r="U70" s="24">
        <f>VLOOKUP(C70,[1]Avoir!$H$1252:$I$1407,2,FALSE)</f>
        <v>4.7069999999999999</v>
      </c>
      <c r="V70" s="24">
        <f>VLOOKUP(C70,[1]Avoir!$H$1408:$I$1563,2,FALSE)</f>
        <v>4.548</v>
      </c>
      <c r="W70" t="str">
        <f>_xlfn.CONCAT("2015 : ",E70," &lt;br /&gt; ","2016 : ",F70," &lt;br /&gt; ","2017 : ",G70," &lt;br /&gt; ","2018 : ",H70," &lt;br /&gt; ","2019 : ",I70)</f>
        <v>2015 : 4,686 &lt;br /&gt; 2016 : 4,813 &lt;br /&gt; 2017 : 4,692 &lt;br /&gt; 2018 : 4,707 &lt;br /&gt; 2019 : 4,548</v>
      </c>
    </row>
    <row r="71" spans="1:23" x14ac:dyDescent="0.35">
      <c r="A71" t="s">
        <v>69</v>
      </c>
      <c r="B71" t="s">
        <v>282</v>
      </c>
      <c r="C71">
        <f>VLOOKUP(A71,[1]Pays!$G$2:$H$170,2,FALSE)</f>
        <v>65</v>
      </c>
      <c r="D71" t="s">
        <v>484</v>
      </c>
      <c r="E71">
        <v>4.6769999999999996</v>
      </c>
      <c r="F71">
        <v>4.5750000000000002</v>
      </c>
      <c r="G71">
        <v>4.4969999999999999</v>
      </c>
      <c r="H71">
        <v>4.4560000000000004</v>
      </c>
      <c r="I71">
        <v>4.4370000000000003</v>
      </c>
      <c r="K71" t="s">
        <v>665</v>
      </c>
      <c r="L71" s="4">
        <f t="shared" si="3"/>
        <v>4.5283999999999995</v>
      </c>
      <c r="M71" t="s">
        <v>767</v>
      </c>
      <c r="N71" t="s">
        <v>606</v>
      </c>
      <c r="O71" s="23" t="str">
        <f>IF(L71&gt;$J$223,$K$223,IF(L71&gt;$J$222,$K$222,IF(L71&lt;$N$223,$L$223,IF(L71&lt;$N$222,$L$222,$K$225))))</f>
        <v>#ff8000</v>
      </c>
      <c r="P71" s="24" t="str">
        <f>IF(L71&gt;$J$222,$K$224,IF(L71&lt;$N$222,$L$224,$L$225))</f>
        <v>#cf0000</v>
      </c>
      <c r="Q71" s="25" t="str">
        <f t="shared" si="2"/>
        <v>continents3.php?id_pays=65&amp;annee=2019</v>
      </c>
      <c r="R71" s="24">
        <f>VLOOKUP(C71,[1]Avoir!$H$783:$I$940,2,FALSE)</f>
        <v>4.6769999999999996</v>
      </c>
      <c r="S71" s="24">
        <f>VLOOKUP(C71,[1]Avoir!$H$941:$I$1097,2,FALSE)</f>
        <v>4.5750000000000002</v>
      </c>
      <c r="T71" s="24">
        <f>ROUND(VLOOKUP(C71,[1]Avoir!$H$1098:$I$1251,2,FALSE),3)</f>
        <v>4.4969999999999999</v>
      </c>
      <c r="U71" s="24">
        <f>VLOOKUP(C71,[1]Avoir!$H$1252:$I$1407,2,FALSE)</f>
        <v>4.4560000000000004</v>
      </c>
      <c r="V71" s="24">
        <f>VLOOKUP(C71,[1]Avoir!$H$1408:$I$1563,2,FALSE)</f>
        <v>4.4370000000000003</v>
      </c>
      <c r="W71" t="str">
        <f>_xlfn.CONCAT("2015 : ",E71," &lt;br /&gt; ","2016 : ",F71," &lt;br /&gt; ","2017 : ",G71," &lt;br /&gt; ","2018 : ",H71," &lt;br /&gt; ","2019 : ",I71)</f>
        <v>2015 : 4,677 &lt;br /&gt; 2016 : 4,575 &lt;br /&gt; 2017 : 4,497 &lt;br /&gt; 2018 : 4,456 &lt;br /&gt; 2019 : 4,437</v>
      </c>
    </row>
    <row r="72" spans="1:23" x14ac:dyDescent="0.35">
      <c r="A72" t="s">
        <v>70</v>
      </c>
      <c r="B72" t="s">
        <v>283</v>
      </c>
      <c r="C72">
        <f>VLOOKUP(A72,[1]Pays!$G$2:$H$170,2,FALSE)</f>
        <v>61</v>
      </c>
      <c r="D72" t="s">
        <v>485</v>
      </c>
      <c r="E72">
        <v>7.5609999999999999</v>
      </c>
      <c r="F72">
        <v>7.5010000000000003</v>
      </c>
      <c r="G72">
        <v>7.5039999999999996</v>
      </c>
      <c r="H72">
        <v>7.4950000000000001</v>
      </c>
      <c r="I72">
        <v>7.4939999999999998</v>
      </c>
      <c r="K72" t="s">
        <v>666</v>
      </c>
      <c r="L72" s="4">
        <f t="shared" si="3"/>
        <v>7.511000000000001</v>
      </c>
      <c r="M72" t="s">
        <v>601</v>
      </c>
      <c r="N72" t="s">
        <v>765</v>
      </c>
      <c r="O72" s="23" t="str">
        <f>IF(L72&gt;$J$223,$K$223,IF(L72&gt;$J$222,$K$222,IF(L72&lt;$N$223,$L$223,IF(L72&lt;$N$222,$L$222,$K$225))))</f>
        <v>#25e645</v>
      </c>
      <c r="P72" s="24" t="str">
        <f>IF(L72&gt;$J$222,$K$224,IF(L72&lt;$N$222,$L$224,$L$225))</f>
        <v>#008A17</v>
      </c>
      <c r="Q72" s="25" t="str">
        <f t="shared" si="2"/>
        <v>continents3.php?id_pays=61&amp;annee=2019</v>
      </c>
      <c r="R72" s="24">
        <f>VLOOKUP(C72,[1]Avoir!$H$783:$I$940,2,FALSE)</f>
        <v>7.5609999999999999</v>
      </c>
      <c r="S72" s="24">
        <f>VLOOKUP(C72,[1]Avoir!$H$941:$I$1097,2,FALSE)</f>
        <v>7.5010000000000003</v>
      </c>
      <c r="T72" s="24">
        <f>ROUND(VLOOKUP(C72,[1]Avoir!$H$1098:$I$1251,2,FALSE),3)</f>
        <v>7.5039999999999996</v>
      </c>
      <c r="U72" s="24">
        <f>VLOOKUP(C72,[1]Avoir!$H$1252:$I$1407,2,FALSE)</f>
        <v>7.4950000000000001</v>
      </c>
      <c r="V72" s="24">
        <f>VLOOKUP(C72,[1]Avoir!$H$1408:$I$1563,2,FALSE)</f>
        <v>7.4939999999999998</v>
      </c>
      <c r="W72" t="str">
        <f>_xlfn.CONCAT("2015 : ",E72," &lt;br /&gt; ","2016 : ",F72," &lt;br /&gt; ","2017 : ",G72," &lt;br /&gt; ","2018 : ",H72," &lt;br /&gt; ","2019 : ",I72)</f>
        <v>2015 : 7,561 &lt;br /&gt; 2016 : 7,501 &lt;br /&gt; 2017 : 7,504 &lt;br /&gt; 2018 : 7,495 &lt;br /&gt; 2019 : 7,494</v>
      </c>
    </row>
    <row r="73" spans="1:23" x14ac:dyDescent="0.35">
      <c r="A73" t="s">
        <v>71</v>
      </c>
      <c r="B73" t="s">
        <v>284</v>
      </c>
      <c r="C73">
        <f>VLOOKUP(A73,[1]Pays!$G$2:$H$170,2,FALSE)</f>
        <v>67</v>
      </c>
      <c r="D73" t="s">
        <v>486</v>
      </c>
      <c r="E73">
        <v>7.2779999999999996</v>
      </c>
      <c r="F73">
        <v>7.2670000000000003</v>
      </c>
      <c r="G73">
        <v>7.2130000000000001</v>
      </c>
      <c r="H73">
        <v>6.8140000000000001</v>
      </c>
      <c r="I73">
        <v>7.1390000000000002</v>
      </c>
      <c r="K73" t="s">
        <v>667</v>
      </c>
      <c r="L73" s="4">
        <f t="shared" si="3"/>
        <v>7.1421999999999999</v>
      </c>
      <c r="M73" t="s">
        <v>601</v>
      </c>
      <c r="N73" t="s">
        <v>765</v>
      </c>
      <c r="O73" s="23" t="str">
        <f>IF(L73&gt;$J$223,$K$223,IF(L73&gt;$J$222,$K$222,IF(L73&lt;$N$223,$L$223,IF(L73&lt;$N$222,$L$222,$K$225))))</f>
        <v>#25e645</v>
      </c>
      <c r="P73" s="24" t="str">
        <f>IF(L73&gt;$J$222,$K$224,IF(L73&lt;$N$222,$L$224,$L$225))</f>
        <v>#008A17</v>
      </c>
      <c r="Q73" s="25" t="str">
        <f t="shared" si="2"/>
        <v>continents3.php?id_pays=67&amp;annee=2019</v>
      </c>
      <c r="R73" s="24">
        <f>VLOOKUP(C73,[1]Avoir!$H$783:$I$940,2,FALSE)</f>
        <v>7.2779999999999996</v>
      </c>
      <c r="S73" s="24">
        <f>VLOOKUP(C73,[1]Avoir!$H$941:$I$1097,2,FALSE)</f>
        <v>7.2670000000000003</v>
      </c>
      <c r="T73" s="24">
        <f>ROUND(VLOOKUP(C73,[1]Avoir!$H$1098:$I$1251,2,FALSE),3)</f>
        <v>7.2130000000000001</v>
      </c>
      <c r="U73" s="24">
        <f>VLOOKUP(C73,[1]Avoir!$H$1252:$I$1407,2,FALSE)</f>
        <v>6.8140000000000001</v>
      </c>
      <c r="V73" s="24">
        <f>VLOOKUP(C73,[1]Avoir!$H$1408:$I$1563,2,FALSE)</f>
        <v>7.1390000000000002</v>
      </c>
      <c r="W73" t="str">
        <f>_xlfn.CONCAT("2015 : ",E73," &lt;br /&gt; ","2016 : ",F73," &lt;br /&gt; ","2017 : ",G73," &lt;br /&gt; ","2018 : ",H73," &lt;br /&gt; ","2019 : ",I73)</f>
        <v>2015 : 7,278 &lt;br /&gt; 2016 : 7,267 &lt;br /&gt; 2017 : 7,213 &lt;br /&gt; 2018 : 6,814 &lt;br /&gt; 2019 : 7,139</v>
      </c>
    </row>
    <row r="74" spans="1:23" x14ac:dyDescent="0.35">
      <c r="A74" t="s">
        <v>72</v>
      </c>
      <c r="B74" t="s">
        <v>285</v>
      </c>
      <c r="C74">
        <f>VLOOKUP(A74,[1]Pays!$G$2:$H$170,2,FALSE)</f>
        <v>68</v>
      </c>
      <c r="D74" t="s">
        <v>487</v>
      </c>
      <c r="E74">
        <v>5.9480000000000004</v>
      </c>
      <c r="F74">
        <v>5.9770000000000003</v>
      </c>
      <c r="G74">
        <v>5.9640000000000004</v>
      </c>
      <c r="H74">
        <v>6</v>
      </c>
      <c r="I74">
        <v>6.2229999999999999</v>
      </c>
      <c r="K74" t="s">
        <v>668</v>
      </c>
      <c r="L74" s="4">
        <f t="shared" si="3"/>
        <v>6.0224000000000002</v>
      </c>
      <c r="M74" t="s">
        <v>605</v>
      </c>
      <c r="N74" t="s">
        <v>765</v>
      </c>
      <c r="O74" s="23" t="str">
        <f>IF(L74&gt;$J$223,$K$223,IF(L74&gt;$J$222,$K$222,IF(L74&lt;$N$223,$L$223,IF(L74&lt;$N$222,$L$222,$K$225))))</f>
        <v>#b1f754</v>
      </c>
      <c r="P74" s="24" t="str">
        <f>IF(L74&gt;$J$222,$K$224,IF(L74&lt;$N$222,$L$224,$L$225))</f>
        <v>#008A17</v>
      </c>
      <c r="Q74" s="25" t="str">
        <f t="shared" si="2"/>
        <v>continents3.php?id_pays=68&amp;annee=2019</v>
      </c>
      <c r="R74" s="24">
        <f>VLOOKUP(C74,[1]Avoir!$H$783:$I$940,2,FALSE)</f>
        <v>5.9480000000000004</v>
      </c>
      <c r="S74" s="24">
        <f>VLOOKUP(C74,[1]Avoir!$H$941:$I$1097,2,FALSE)</f>
        <v>5.9770000000000003</v>
      </c>
      <c r="T74" s="24">
        <f>ROUND(VLOOKUP(C74,[1]Avoir!$H$1098:$I$1251,2,FALSE),3)</f>
        <v>5.9640000000000004</v>
      </c>
      <c r="U74" s="24">
        <f>VLOOKUP(C74,[1]Avoir!$H$1252:$I$1407,2,FALSE)</f>
        <v>6</v>
      </c>
      <c r="V74" s="24">
        <f>VLOOKUP(C74,[1]Avoir!$H$1408:$I$1563,2,FALSE)</f>
        <v>6.2229999999999999</v>
      </c>
      <c r="W74" t="str">
        <f>_xlfn.CONCAT("2015 : ",E74," &lt;br /&gt; ","2016 : ",F74," &lt;br /&gt; ","2017 : ",G74," &lt;br /&gt; ","2018 : ",H74," &lt;br /&gt; ","2019 : ",I74)</f>
        <v>2015 : 5,948 &lt;br /&gt; 2016 : 5,977 &lt;br /&gt; 2017 : 5,964 &lt;br /&gt; 2018 : 6 &lt;br /&gt; 2019 : 6,223</v>
      </c>
    </row>
    <row r="75" spans="1:23" x14ac:dyDescent="0.35">
      <c r="A75" t="s">
        <v>73</v>
      </c>
      <c r="B75" t="s">
        <v>286</v>
      </c>
      <c r="C75">
        <f>VLOOKUP(A75,[1]Pays!$G$2:$H$170,2,FALSE)</f>
        <v>70</v>
      </c>
      <c r="D75" t="s">
        <v>488</v>
      </c>
      <c r="E75">
        <v>5.7089999999999996</v>
      </c>
      <c r="F75">
        <v>5.51</v>
      </c>
      <c r="G75">
        <v>5.3109999999999999</v>
      </c>
      <c r="H75">
        <v>5.89</v>
      </c>
      <c r="I75">
        <v>5.89</v>
      </c>
      <c r="K75" t="s">
        <v>669</v>
      </c>
      <c r="L75" s="4">
        <f t="shared" si="3"/>
        <v>5.6620000000000008</v>
      </c>
      <c r="M75" t="s">
        <v>603</v>
      </c>
      <c r="N75" t="s">
        <v>604</v>
      </c>
      <c r="O75" s="23" t="str">
        <f>IF(L75&gt;$J$223,$K$223,IF(L75&gt;$J$222,$K$222,IF(L75&lt;$N$223,$L$223,IF(L75&lt;$N$222,$L$222,$K$225))))</f>
        <v>#88A4BC</v>
      </c>
      <c r="P75" s="24" t="str">
        <f>IF(L75&gt;$J$222,$K$224,IF(L75&lt;$N$222,$L$224,$L$225))</f>
        <v>#3B729F</v>
      </c>
      <c r="Q75" s="25" t="str">
        <f t="shared" si="2"/>
        <v>continents3.php?id_pays=70&amp;annee=2019</v>
      </c>
      <c r="R75" s="24">
        <f>VLOOKUP(C75,[1]Avoir!$H$783:$I$940,2,FALSE)</f>
        <v>5.7089999999999996</v>
      </c>
      <c r="S75" s="24">
        <f>VLOOKUP(C75,[1]Avoir!$H$941:$I$1097,2,FALSE)</f>
        <v>5.51</v>
      </c>
      <c r="T75" s="24">
        <f>ROUND(VLOOKUP(C75,[1]Avoir!$H$1098:$I$1251,2,FALSE),3)</f>
        <v>5.3109999999999999</v>
      </c>
      <c r="U75" s="24">
        <f>VLOOKUP(C75,[1]Avoir!$H$1252:$I$1407,2,FALSE)</f>
        <v>5.89</v>
      </c>
      <c r="V75" s="24">
        <f>VLOOKUP(C75,[1]Avoir!$H$1408:$I$1563,2,FALSE)</f>
        <v>5.89</v>
      </c>
      <c r="W75" t="str">
        <f>_xlfn.CONCAT("2015 : ",E75," &lt;br /&gt; ","2016 : ",F75," &lt;br /&gt; ","2017 : ",G75," &lt;br /&gt; ","2018 : ",H75," &lt;br /&gt; ","2019 : ",I75)</f>
        <v>2015 : 5,709 &lt;br /&gt; 2016 : 5,51 &lt;br /&gt; 2017 : 5,311 &lt;br /&gt; 2018 : 5,89 &lt;br /&gt; 2019 : 5,89</v>
      </c>
    </row>
    <row r="76" spans="1:23" x14ac:dyDescent="0.35">
      <c r="A76" t="s">
        <v>74</v>
      </c>
      <c r="B76" t="s">
        <v>287</v>
      </c>
      <c r="C76">
        <f>VLOOKUP(A76,[1]Pays!$G$2:$H$170,2,FALSE)</f>
        <v>72</v>
      </c>
      <c r="D76" t="s">
        <v>489</v>
      </c>
      <c r="E76">
        <v>5.1920000000000002</v>
      </c>
      <c r="F76">
        <v>5.3029999999999999</v>
      </c>
      <c r="G76">
        <v>5.3360000000000003</v>
      </c>
      <c r="H76">
        <v>5.1609999999999996</v>
      </c>
      <c r="I76">
        <v>4.9059999999999997</v>
      </c>
      <c r="K76" t="s">
        <v>670</v>
      </c>
      <c r="L76" s="4">
        <f t="shared" si="3"/>
        <v>5.1795999999999998</v>
      </c>
      <c r="M76" t="s">
        <v>603</v>
      </c>
      <c r="N76" t="s">
        <v>604</v>
      </c>
      <c r="O76" s="23" t="str">
        <f>IF(L76&gt;$J$223,$K$223,IF(L76&gt;$J$222,$K$222,IF(L76&lt;$N$223,$L$223,IF(L76&lt;$N$222,$L$222,$K$225))))</f>
        <v>#88A4BC</v>
      </c>
      <c r="P76" s="24" t="str">
        <f>IF(L76&gt;$J$222,$K$224,IF(L76&lt;$N$222,$L$224,$L$225))</f>
        <v>#3B729F</v>
      </c>
      <c r="Q76" s="25" t="str">
        <f t="shared" si="2"/>
        <v>continents3.php?id_pays=72&amp;annee=2019</v>
      </c>
      <c r="R76" s="24">
        <f>VLOOKUP(C76,[1]Avoir!$H$783:$I$940,2,FALSE)</f>
        <v>5.1920000000000002</v>
      </c>
      <c r="S76" s="24">
        <f>VLOOKUP(C76,[1]Avoir!$H$941:$I$1097,2,FALSE)</f>
        <v>5.3029999999999999</v>
      </c>
      <c r="T76" s="24">
        <f>ROUND(VLOOKUP(C76,[1]Avoir!$H$1098:$I$1251,2,FALSE),3)</f>
        <v>5.3360000000000003</v>
      </c>
      <c r="U76" s="24">
        <f>VLOOKUP(C76,[1]Avoir!$H$1252:$I$1407,2,FALSE)</f>
        <v>5.1609999999999996</v>
      </c>
      <c r="V76" s="24">
        <f>VLOOKUP(C76,[1]Avoir!$H$1408:$I$1563,2,FALSE)</f>
        <v>4.9059999999999997</v>
      </c>
      <c r="W76" t="str">
        <f>_xlfn.CONCAT("2015 : ",E76," &lt;br /&gt; ","2016 : ",F76," &lt;br /&gt; ","2017 : ",G76," &lt;br /&gt; ","2018 : ",H76," &lt;br /&gt; ","2019 : ",I76)</f>
        <v>2015 : 5,192 &lt;br /&gt; 2016 : 5,303 &lt;br /&gt; 2017 : 5,336 &lt;br /&gt; 2018 : 5,161 &lt;br /&gt; 2019 : 4,906</v>
      </c>
    </row>
    <row r="77" spans="1:23" x14ac:dyDescent="0.35">
      <c r="A77" t="s">
        <v>75</v>
      </c>
      <c r="B77" t="s">
        <v>288</v>
      </c>
      <c r="C77">
        <f>VLOOKUP(A77,[1]Pays!$G$2:$H$170,2,FALSE)</f>
        <v>71</v>
      </c>
      <c r="D77" t="s">
        <v>490</v>
      </c>
      <c r="E77">
        <v>5.9870000000000001</v>
      </c>
      <c r="F77">
        <v>5.9210000000000003</v>
      </c>
      <c r="G77">
        <v>5.92</v>
      </c>
      <c r="H77">
        <v>5.915</v>
      </c>
      <c r="I77">
        <v>5.8860000000000001</v>
      </c>
      <c r="K77" t="s">
        <v>671</v>
      </c>
      <c r="L77" s="4">
        <f t="shared" si="3"/>
        <v>5.9258000000000006</v>
      </c>
      <c r="M77" t="s">
        <v>603</v>
      </c>
      <c r="N77" t="s">
        <v>604</v>
      </c>
      <c r="O77" s="23" t="str">
        <f>IF(L77&gt;$J$223,$K$223,IF(L77&gt;$J$222,$K$222,IF(L77&lt;$N$223,$L$223,IF(L77&lt;$N$222,$L$222,$K$225))))</f>
        <v>#88A4BC</v>
      </c>
      <c r="P77" s="24" t="str">
        <f>IF(L77&gt;$J$222,$K$224,IF(L77&lt;$N$222,$L$224,$L$225))</f>
        <v>#3B729F</v>
      </c>
      <c r="Q77" s="25" t="str">
        <f t="shared" si="2"/>
        <v>continents3.php?id_pays=71&amp;annee=2019</v>
      </c>
      <c r="R77" s="24">
        <f>VLOOKUP(C77,[1]Avoir!$H$783:$I$940,2,FALSE)</f>
        <v>5.9870000000000001</v>
      </c>
      <c r="S77" s="24">
        <f>VLOOKUP(C77,[1]Avoir!$H$941:$I$1097,2,FALSE)</f>
        <v>5.9210000000000003</v>
      </c>
      <c r="T77" s="24">
        <f>ROUND(VLOOKUP(C77,[1]Avoir!$H$1098:$I$1251,2,FALSE),3)</f>
        <v>5.92</v>
      </c>
      <c r="U77" s="24">
        <f>VLOOKUP(C77,[1]Avoir!$H$1252:$I$1407,2,FALSE)</f>
        <v>5.915</v>
      </c>
      <c r="V77" s="24">
        <f>VLOOKUP(C77,[1]Avoir!$H$1408:$I$1563,2,FALSE)</f>
        <v>5.8860000000000001</v>
      </c>
      <c r="W77" t="str">
        <f>_xlfn.CONCAT("2015 : ",E77," &lt;br /&gt; ","2016 : ",F77," &lt;br /&gt; ","2017 : ",G77," &lt;br /&gt; ","2018 : ",H77," &lt;br /&gt; ","2019 : ",I77)</f>
        <v>2015 : 5,987 &lt;br /&gt; 2016 : 5,921 &lt;br /&gt; 2017 : 5,92 &lt;br /&gt; 2018 : 5,915 &lt;br /&gt; 2019 : 5,886</v>
      </c>
    </row>
    <row r="78" spans="1:23" x14ac:dyDescent="0.35">
      <c r="A78" t="s">
        <v>76</v>
      </c>
      <c r="B78" t="s">
        <v>289</v>
      </c>
      <c r="C78">
        <f>VLOOKUP(A78,[1]Pays!$G$2:$H$170,2,FALSE)</f>
        <v>73</v>
      </c>
      <c r="D78" t="s">
        <v>491</v>
      </c>
      <c r="E78">
        <v>5.8550000000000004</v>
      </c>
      <c r="F78">
        <v>5.9189999999999996</v>
      </c>
      <c r="G78">
        <v>5.819</v>
      </c>
      <c r="H78">
        <v>5.79</v>
      </c>
      <c r="I78">
        <v>5.8090000000000002</v>
      </c>
      <c r="K78" t="s">
        <v>672</v>
      </c>
      <c r="L78" s="4">
        <f t="shared" si="3"/>
        <v>5.8384</v>
      </c>
      <c r="M78" t="s">
        <v>603</v>
      </c>
      <c r="N78" t="s">
        <v>604</v>
      </c>
      <c r="O78" s="23" t="str">
        <f>IF(L78&gt;$J$223,$K$223,IF(L78&gt;$J$222,$K$222,IF(L78&lt;$N$223,$L$223,IF(L78&lt;$N$222,$L$222,$K$225))))</f>
        <v>#88A4BC</v>
      </c>
      <c r="P78" s="24" t="str">
        <f>IF(L78&gt;$J$222,$K$224,IF(L78&lt;$N$222,$L$224,$L$225))</f>
        <v>#3B729F</v>
      </c>
      <c r="Q78" s="25" t="str">
        <f t="shared" si="2"/>
        <v>continents3.php?id_pays=73&amp;annee=2019</v>
      </c>
      <c r="R78" s="24">
        <f>VLOOKUP(C78,[1]Avoir!$H$783:$I$940,2,FALSE)</f>
        <v>5.8550000000000004</v>
      </c>
      <c r="S78" s="24">
        <f>VLOOKUP(C78,[1]Avoir!$H$941:$I$1097,2,FALSE)</f>
        <v>5.9189999999999996</v>
      </c>
      <c r="T78" s="24">
        <f>ROUND(VLOOKUP(C78,[1]Avoir!$H$1098:$I$1251,2,FALSE),3)</f>
        <v>5.819</v>
      </c>
      <c r="U78" s="24">
        <f>VLOOKUP(C78,[1]Avoir!$H$1252:$I$1407,2,FALSE)</f>
        <v>5.79</v>
      </c>
      <c r="V78" s="24">
        <f>VLOOKUP(C78,[1]Avoir!$H$1408:$I$1563,2,FALSE)</f>
        <v>5.8090000000000002</v>
      </c>
      <c r="W78" t="str">
        <f>_xlfn.CONCAT("2015 : ",E78," &lt;br /&gt; ","2016 : ",F78," &lt;br /&gt; ","2017 : ",G78," &lt;br /&gt; ","2018 : ",H78," &lt;br /&gt; ","2019 : ",I78)</f>
        <v>2015 : 5,855 &lt;br /&gt; 2016 : 5,919 &lt;br /&gt; 2017 : 5,819 &lt;br /&gt; 2018 : 5,79 &lt;br /&gt; 2019 : 5,809</v>
      </c>
    </row>
    <row r="79" spans="1:23" x14ac:dyDescent="0.35">
      <c r="A79" t="s">
        <v>77</v>
      </c>
      <c r="B79" t="s">
        <v>290</v>
      </c>
      <c r="C79">
        <f>VLOOKUP(A79,[1]Pays!$G$2:$H$170,2,FALSE)</f>
        <v>74</v>
      </c>
      <c r="D79" t="s">
        <v>492</v>
      </c>
      <c r="E79">
        <v>4.4189999999999996</v>
      </c>
      <c r="F79">
        <v>4.3559999999999999</v>
      </c>
      <c r="G79">
        <v>4.5529999999999999</v>
      </c>
      <c r="H79">
        <v>4.41</v>
      </c>
      <c r="I79">
        <v>4.5090000000000003</v>
      </c>
      <c r="K79" t="s">
        <v>673</v>
      </c>
      <c r="L79" s="4">
        <f t="shared" si="3"/>
        <v>4.4493999999999998</v>
      </c>
      <c r="M79" t="s">
        <v>767</v>
      </c>
      <c r="N79" t="s">
        <v>606</v>
      </c>
      <c r="O79" s="23" t="str">
        <f>IF(L79&gt;$J$223,$K$223,IF(L79&gt;$J$222,$K$222,IF(L79&lt;$N$223,$L$223,IF(L79&lt;$N$222,$L$222,$K$225))))</f>
        <v>#ff8000</v>
      </c>
      <c r="P79" s="24" t="str">
        <f>IF(L79&gt;$J$222,$K$224,IF(L79&lt;$N$222,$L$224,$L$225))</f>
        <v>#cf0000</v>
      </c>
      <c r="Q79" s="25" t="str">
        <f t="shared" si="2"/>
        <v>continents3.php?id_pays=74&amp;annee=2019</v>
      </c>
      <c r="R79" s="24">
        <f>VLOOKUP(C79,[1]Avoir!$H$783:$I$940,2,FALSE)</f>
        <v>4.4189999999999996</v>
      </c>
      <c r="S79" s="24">
        <f>VLOOKUP(C79,[1]Avoir!$H$941:$I$1097,2,FALSE)</f>
        <v>4.3559999999999999</v>
      </c>
      <c r="T79" s="24">
        <f>ROUND(VLOOKUP(C79,[1]Avoir!$H$1098:$I$1251,2,FALSE),3)</f>
        <v>4.5529999999999999</v>
      </c>
      <c r="U79" s="24">
        <f>VLOOKUP(C79,[1]Avoir!$H$1252:$I$1407,2,FALSE)</f>
        <v>4.41</v>
      </c>
      <c r="V79" s="24">
        <f>VLOOKUP(C79,[1]Avoir!$H$1408:$I$1563,2,FALSE)</f>
        <v>4.5090000000000003</v>
      </c>
      <c r="W79" t="str">
        <f>_xlfn.CONCAT("2015 : ",E79," &lt;br /&gt; ","2016 : ",F79," &lt;br /&gt; ","2017 : ",G79," &lt;br /&gt; ","2018 : ",H79," &lt;br /&gt; ","2019 : ",I79)</f>
        <v>2015 : 4,419 &lt;br /&gt; 2016 : 4,356 &lt;br /&gt; 2017 : 4,553 &lt;br /&gt; 2018 : 4,41 &lt;br /&gt; 2019 : 4,509</v>
      </c>
    </row>
    <row r="80" spans="1:23" x14ac:dyDescent="0.35">
      <c r="A80" t="s">
        <v>78</v>
      </c>
      <c r="B80" t="s">
        <v>291</v>
      </c>
      <c r="C80">
        <f>VLOOKUP(A80,[1]Pays!$G$2:$H$170,2,FALSE)</f>
        <v>77</v>
      </c>
      <c r="D80" t="s">
        <v>493</v>
      </c>
      <c r="E80">
        <v>5.2859999999999996</v>
      </c>
      <c r="F80">
        <v>5.1849999999999996</v>
      </c>
      <c r="G80">
        <v>5.0039999999999996</v>
      </c>
      <c r="H80">
        <v>5.1310000000000002</v>
      </c>
      <c r="I80">
        <v>5.2610000000000001</v>
      </c>
      <c r="K80" t="s">
        <v>674</v>
      </c>
      <c r="L80" s="4">
        <f t="shared" si="3"/>
        <v>5.1734</v>
      </c>
      <c r="M80" t="s">
        <v>603</v>
      </c>
      <c r="N80" t="s">
        <v>604</v>
      </c>
      <c r="O80" s="23" t="str">
        <f>IF(L80&gt;$J$223,$K$223,IF(L80&gt;$J$222,$K$222,IF(L80&lt;$N$223,$L$223,IF(L80&lt;$N$222,$L$222,$K$225))))</f>
        <v>#88A4BC</v>
      </c>
      <c r="P80" s="24" t="str">
        <f>IF(L80&gt;$J$222,$K$224,IF(L80&lt;$N$222,$L$224,$L$225))</f>
        <v>#3B729F</v>
      </c>
      <c r="Q80" s="25" t="str">
        <f t="shared" si="2"/>
        <v>continents3.php?id_pays=77&amp;annee=2019</v>
      </c>
      <c r="R80" s="24">
        <f>VLOOKUP(C80,[1]Avoir!$H$783:$I$940,2,FALSE)</f>
        <v>5.2859999999999996</v>
      </c>
      <c r="S80" s="24">
        <f>VLOOKUP(C80,[1]Avoir!$H$941:$I$1097,2,FALSE)</f>
        <v>5.1849999999999996</v>
      </c>
      <c r="T80" s="24">
        <f>ROUND(VLOOKUP(C80,[1]Avoir!$H$1098:$I$1251,2,FALSE),3)</f>
        <v>5.0039999999999996</v>
      </c>
      <c r="U80" s="24">
        <f>VLOOKUP(C80,[1]Avoir!$H$1252:$I$1407,2,FALSE)</f>
        <v>5.1310000000000002</v>
      </c>
      <c r="V80" s="24">
        <f>VLOOKUP(C80,[1]Avoir!$H$1408:$I$1563,2,FALSE)</f>
        <v>5.2610000000000001</v>
      </c>
      <c r="W80" t="str">
        <f>_xlfn.CONCAT("2015 : ",E80," &lt;br /&gt; ","2016 : ",F80," &lt;br /&gt; ","2017 : ",G80," &lt;br /&gt; ","2018 : ",H80," &lt;br /&gt; ","2019 : ",I80)</f>
        <v>2015 : 5,286 &lt;br /&gt; 2016 : 5,185 &lt;br /&gt; 2017 : 5,004 &lt;br /&gt; 2018 : 5,131 &lt;br /&gt; 2019 : 5,261</v>
      </c>
    </row>
    <row r="81" spans="1:23" x14ac:dyDescent="0.35">
      <c r="A81" t="s">
        <v>79</v>
      </c>
      <c r="B81" t="s">
        <v>292</v>
      </c>
      <c r="C81">
        <f>VLOOKUP(A81,[1]Pays!$G$2:$H$170,2,FALSE)</f>
        <v>24</v>
      </c>
      <c r="D81" t="s">
        <v>494</v>
      </c>
      <c r="E81">
        <v>3.819</v>
      </c>
      <c r="F81">
        <v>3.907</v>
      </c>
      <c r="G81">
        <v>4.1680000000000001</v>
      </c>
      <c r="H81">
        <v>4.4329999999999998</v>
      </c>
      <c r="I81">
        <v>4.7</v>
      </c>
      <c r="K81" t="s">
        <v>675</v>
      </c>
      <c r="L81" s="4">
        <f t="shared" si="3"/>
        <v>4.2053999999999991</v>
      </c>
      <c r="M81" t="s">
        <v>766</v>
      </c>
      <c r="N81" t="s">
        <v>606</v>
      </c>
      <c r="O81" s="23" t="str">
        <f>IF(L81&gt;$J$223,$K$223,IF(L81&gt;$J$222,$K$222,IF(L81&lt;$N$223,$L$223,IF(L81&lt;$N$222,$L$222,$K$225))))</f>
        <v>#f02e18</v>
      </c>
      <c r="P81" s="24" t="str">
        <f>IF(L81&gt;$J$222,$K$224,IF(L81&lt;$N$222,$L$224,$L$225))</f>
        <v>#cf0000</v>
      </c>
      <c r="Q81" s="25" t="str">
        <f t="shared" si="2"/>
        <v>continents3.php?id_pays=24&amp;annee=2019</v>
      </c>
      <c r="R81" s="24">
        <f>VLOOKUP(C81,[1]Avoir!$H$783:$I$940,2,FALSE)</f>
        <v>3.819</v>
      </c>
      <c r="S81" s="24">
        <f>VLOOKUP(C81,[1]Avoir!$H$941:$I$1097,2,FALSE)</f>
        <v>3.907</v>
      </c>
      <c r="T81" s="24">
        <f>ROUND(VLOOKUP(C81,[1]Avoir!$H$1098:$I$1251,2,FALSE),3)</f>
        <v>4.1680000000000001</v>
      </c>
      <c r="U81" s="24">
        <f>VLOOKUP(C81,[1]Avoir!$H$1252:$I$1407,2,FALSE)</f>
        <v>4.4329999999999998</v>
      </c>
      <c r="V81" s="24">
        <f>VLOOKUP(C81,[1]Avoir!$H$1408:$I$1563,2,FALSE)</f>
        <v>4.7</v>
      </c>
      <c r="W81" t="str">
        <f>_xlfn.CONCAT("2015 : ",E81," &lt;br /&gt; ","2016 : ",F81," &lt;br /&gt; ","2017 : ",G81," &lt;br /&gt; ","2018 : ",H81," &lt;br /&gt; ","2019 : ",I81)</f>
        <v>2015 : 3,819 &lt;br /&gt; 2016 : 3,907 &lt;br /&gt; 2017 : 4,168 &lt;br /&gt; 2018 : 4,433 &lt;br /&gt; 2019 : 4,7</v>
      </c>
    </row>
    <row r="82" spans="1:23" x14ac:dyDescent="0.35">
      <c r="A82" t="s">
        <v>80</v>
      </c>
      <c r="B82" t="s">
        <v>293</v>
      </c>
      <c r="C82" t="e">
        <f>VLOOKUP(A82,[1]Pays!$G$2:$H$170,2,FALSE)</f>
        <v>#N/A</v>
      </c>
      <c r="D82" t="e">
        <v>#N/A</v>
      </c>
      <c r="E82" t="e">
        <v>#N/A</v>
      </c>
      <c r="F82" t="e">
        <v>#N/A</v>
      </c>
      <c r="G82" t="e">
        <v>#N/A</v>
      </c>
      <c r="H82" t="e">
        <v>#N/A</v>
      </c>
      <c r="I82" t="e">
        <v>#N/A</v>
      </c>
      <c r="K82" t="s">
        <v>764</v>
      </c>
      <c r="L82" s="4" t="e">
        <f t="shared" si="3"/>
        <v>#N/A</v>
      </c>
      <c r="M82" t="s">
        <v>603</v>
      </c>
      <c r="N82" t="s">
        <v>604</v>
      </c>
      <c r="O82" s="23" t="e">
        <f>IF(L82&gt;$J$223,$K$223,IF(L82&gt;$J$222,$K$222,IF(L82&lt;$N$223,$L$223,IF(L82&lt;$N$222,$L$222,$K$225))))</f>
        <v>#N/A</v>
      </c>
      <c r="P82" s="24" t="e">
        <f>IF(L82&gt;$J$222,$K$224,IF(L82&lt;$N$222,$L$224,$L$225))</f>
        <v>#N/A</v>
      </c>
      <c r="Q82" s="25" t="e">
        <f t="shared" si="2"/>
        <v>#N/A</v>
      </c>
      <c r="R82" s="24" t="e">
        <f>VLOOKUP(C82,[1]Avoir!$H$783:$I$940,2,FALSE)</f>
        <v>#N/A</v>
      </c>
      <c r="S82" s="24" t="e">
        <f>VLOOKUP(C82,[1]Avoir!$H$941:$I$1097,2,FALSE)</f>
        <v>#N/A</v>
      </c>
      <c r="T82" s="24" t="e">
        <f>ROUND(VLOOKUP(C82,[1]Avoir!$H$1098:$I$1251,2,FALSE),3)</f>
        <v>#N/A</v>
      </c>
      <c r="U82" s="24" t="e">
        <f>VLOOKUP(C82,[1]Avoir!$H$1252:$I$1407,2,FALSE)</f>
        <v>#N/A</v>
      </c>
      <c r="V82" s="24" t="e">
        <f>VLOOKUP(C82,[1]Avoir!$H$1408:$I$1563,2,FALSE)</f>
        <v>#N/A</v>
      </c>
      <c r="W82" t="e">
        <f>_xlfn.CONCAT("2015 : ",E82," &lt;br /&gt; ","2016 : ",F82," &lt;br /&gt; ","2017 : ",G82," &lt;br /&gt; ","2018 : ",H82," &lt;br /&gt; ","2019 : ",I82)</f>
        <v>#N/A</v>
      </c>
    </row>
    <row r="83" spans="1:23" x14ac:dyDescent="0.35">
      <c r="A83" t="s">
        <v>81</v>
      </c>
      <c r="B83" t="s">
        <v>294</v>
      </c>
      <c r="C83">
        <f>VLOOKUP(A83,[1]Pays!$G$2:$H$170,2,FALSE)</f>
        <v>75</v>
      </c>
      <c r="D83" t="s">
        <v>495</v>
      </c>
      <c r="E83">
        <v>5.5890000000000004</v>
      </c>
      <c r="F83">
        <v>5.4009999999999998</v>
      </c>
      <c r="G83">
        <v>5.2789999999999999</v>
      </c>
      <c r="H83">
        <v>5.6619999999999999</v>
      </c>
      <c r="I83">
        <v>6.1</v>
      </c>
      <c r="K83" t="s">
        <v>676</v>
      </c>
      <c r="L83" s="4">
        <f t="shared" si="3"/>
        <v>5.6061999999999994</v>
      </c>
      <c r="M83" t="s">
        <v>603</v>
      </c>
      <c r="N83" t="s">
        <v>604</v>
      </c>
      <c r="O83" s="23" t="str">
        <f>IF(L83&gt;$J$223,$K$223,IF(L83&gt;$J$222,$K$222,IF(L83&lt;$N$223,$L$223,IF(L83&lt;$N$222,$L$222,$K$225))))</f>
        <v>#88A4BC</v>
      </c>
      <c r="P83" s="24" t="str">
        <f>IF(L83&gt;$J$222,$K$224,IF(L83&lt;$N$222,$L$224,$L$225))</f>
        <v>#3B729F</v>
      </c>
      <c r="Q83" s="25" t="str">
        <f t="shared" si="2"/>
        <v>continents3.php?id_pays=75&amp;annee=2019</v>
      </c>
      <c r="R83" s="24">
        <f>VLOOKUP(C83,[1]Avoir!$H$783:$I$940,2,FALSE)</f>
        <v>5.5890000000000004</v>
      </c>
      <c r="S83" s="24">
        <f>VLOOKUP(C83,[1]Avoir!$H$941:$I$1097,2,FALSE)</f>
        <v>5.4009999999999998</v>
      </c>
      <c r="T83" s="24">
        <f>ROUND(VLOOKUP(C83,[1]Avoir!$H$1098:$I$1251,2,FALSE),3)</f>
        <v>5.2789999999999999</v>
      </c>
      <c r="U83" s="24">
        <f>VLOOKUP(C83,[1]Avoir!$H$1252:$I$1407,2,FALSE)</f>
        <v>5.6619999999999999</v>
      </c>
      <c r="V83" s="24">
        <f>VLOOKUP(C83,[1]Avoir!$H$1408:$I$1563,2,FALSE)</f>
        <v>6.1</v>
      </c>
      <c r="W83" t="str">
        <f>_xlfn.CONCAT("2015 : ",E83," &lt;br /&gt; ","2016 : ",F83," &lt;br /&gt; ","2017 : ",G83," &lt;br /&gt; ","2018 : ",H83," &lt;br /&gt; ","2019 : ",I83)</f>
        <v>2015 : 5,589 &lt;br /&gt; 2016 : 5,401 &lt;br /&gt; 2017 : 5,279 &lt;br /&gt; 2018 : 5,662 &lt;br /&gt; 2019 : 6,1</v>
      </c>
    </row>
    <row r="84" spans="1:23" x14ac:dyDescent="0.35">
      <c r="A84" t="s">
        <v>82</v>
      </c>
      <c r="B84" t="s">
        <v>295</v>
      </c>
      <c r="C84">
        <f>VLOOKUP(A84,[1]Pays!$G$2:$H$170,2,FALSE)</f>
        <v>76</v>
      </c>
      <c r="D84" t="s">
        <v>496</v>
      </c>
      <c r="E84">
        <v>6.2949999999999999</v>
      </c>
      <c r="F84">
        <v>6.2389999999999999</v>
      </c>
      <c r="G84">
        <v>6.1050000000000004</v>
      </c>
      <c r="H84">
        <v>6.0830000000000002</v>
      </c>
      <c r="I84">
        <v>6.0209999999999999</v>
      </c>
      <c r="K84" t="s">
        <v>677</v>
      </c>
      <c r="L84" s="4">
        <f t="shared" si="3"/>
        <v>6.1486000000000001</v>
      </c>
      <c r="M84" t="s">
        <v>605</v>
      </c>
      <c r="N84" t="s">
        <v>765</v>
      </c>
      <c r="O84" s="23" t="str">
        <f>IF(L84&gt;$J$223,$K$223,IF(L84&gt;$J$222,$K$222,IF(L84&lt;$N$223,$L$223,IF(L84&lt;$N$222,$L$222,$K$225))))</f>
        <v>#b1f754</v>
      </c>
      <c r="P84" s="24" t="str">
        <f>IF(L84&gt;$J$222,$K$224,IF(L84&lt;$N$222,$L$224,$L$225))</f>
        <v>#008A17</v>
      </c>
      <c r="Q84" s="25" t="str">
        <f t="shared" si="2"/>
        <v>continents3.php?id_pays=76&amp;annee=2019</v>
      </c>
      <c r="R84" s="24">
        <f>VLOOKUP(C84,[1]Avoir!$H$783:$I$940,2,FALSE)</f>
        <v>6.2949999999999999</v>
      </c>
      <c r="S84" s="24">
        <f>VLOOKUP(C84,[1]Avoir!$H$941:$I$1097,2,FALSE)</f>
        <v>6.2389999999999999</v>
      </c>
      <c r="T84" s="24">
        <f>ROUND(VLOOKUP(C84,[1]Avoir!$H$1098:$I$1251,2,FALSE),3)</f>
        <v>6.1050000000000004</v>
      </c>
      <c r="U84" s="24">
        <f>VLOOKUP(C84,[1]Avoir!$H$1252:$I$1407,2,FALSE)</f>
        <v>6.0830000000000002</v>
      </c>
      <c r="V84" s="24">
        <f>VLOOKUP(C84,[1]Avoir!$H$1408:$I$1563,2,FALSE)</f>
        <v>6.0209999999999999</v>
      </c>
      <c r="W84" t="str">
        <f>_xlfn.CONCAT("2015 : ",E84," &lt;br /&gt; ","2016 : ",F84," &lt;br /&gt; ","2017 : ",G84," &lt;br /&gt; ","2018 : ",H84," &lt;br /&gt; ","2019 : ",I84)</f>
        <v>2015 : 6,295 &lt;br /&gt; 2016 : 6,239 &lt;br /&gt; 2017 : 6,105 &lt;br /&gt; 2018 : 6,083 &lt;br /&gt; 2019 : 6,021</v>
      </c>
    </row>
    <row r="85" spans="1:23" x14ac:dyDescent="0.35">
      <c r="A85" t="s">
        <v>83</v>
      </c>
      <c r="B85" t="s">
        <v>296</v>
      </c>
      <c r="C85" t="e">
        <f>VLOOKUP(A85,[1]Pays!$G$2:$H$170,2,FALSE)</f>
        <v>#N/A</v>
      </c>
      <c r="D85" t="e">
        <v>#N/A</v>
      </c>
      <c r="E85" t="e">
        <v>#N/A</v>
      </c>
      <c r="F85" t="e">
        <v>#N/A</v>
      </c>
      <c r="G85" t="e">
        <v>#N/A</v>
      </c>
      <c r="H85" t="e">
        <v>#N/A</v>
      </c>
      <c r="I85" t="e">
        <v>#N/A</v>
      </c>
      <c r="K85" t="s">
        <v>764</v>
      </c>
      <c r="L85" s="4" t="e">
        <f t="shared" si="3"/>
        <v>#N/A</v>
      </c>
      <c r="M85" t="s">
        <v>603</v>
      </c>
      <c r="N85" t="s">
        <v>604</v>
      </c>
      <c r="O85" s="23" t="e">
        <f>IF(L85&gt;$J$223,$K$223,IF(L85&gt;$J$222,$K$222,IF(L85&lt;$N$223,$L$223,IF(L85&lt;$N$222,$L$222,$K$225))))</f>
        <v>#N/A</v>
      </c>
      <c r="P85" s="24" t="e">
        <f>IF(L85&gt;$J$222,$K$224,IF(L85&lt;$N$222,$L$224,$L$225))</f>
        <v>#N/A</v>
      </c>
      <c r="Q85" s="25" t="e">
        <f t="shared" si="2"/>
        <v>#N/A</v>
      </c>
      <c r="R85" s="24" t="e">
        <f>VLOOKUP(C85,[1]Avoir!$H$783:$I$940,2,FALSE)</f>
        <v>#N/A</v>
      </c>
      <c r="S85" s="24" t="e">
        <f>VLOOKUP(C85,[1]Avoir!$H$941:$I$1097,2,FALSE)</f>
        <v>#N/A</v>
      </c>
      <c r="T85" s="24" t="e">
        <f>ROUND(VLOOKUP(C85,[1]Avoir!$H$1098:$I$1251,2,FALSE),3)</f>
        <v>#N/A</v>
      </c>
      <c r="U85" s="24" t="e">
        <f>VLOOKUP(C85,[1]Avoir!$H$1252:$I$1407,2,FALSE)</f>
        <v>#N/A</v>
      </c>
      <c r="V85" s="24" t="e">
        <f>VLOOKUP(C85,[1]Avoir!$H$1408:$I$1563,2,FALSE)</f>
        <v>#N/A</v>
      </c>
      <c r="W85" t="e">
        <f>_xlfn.CONCAT("2015 : ",E85," &lt;br /&gt; ","2016 : ",F85," &lt;br /&gt; ","2017 : ",G85," &lt;br /&gt; ","2018 : ",H85," &lt;br /&gt; ","2019 : ",I85)</f>
        <v>#N/A</v>
      </c>
    </row>
    <row r="86" spans="1:23" x14ac:dyDescent="0.35">
      <c r="A86" t="s">
        <v>84</v>
      </c>
      <c r="B86" t="s">
        <v>297</v>
      </c>
      <c r="C86">
        <f>VLOOKUP(A86,[1]Pays!$G$2:$H$170,2,FALSE)</f>
        <v>80</v>
      </c>
      <c r="D86" t="s">
        <v>497</v>
      </c>
      <c r="E86">
        <v>4.8390000000000004</v>
      </c>
      <c r="F86">
        <v>5.1289999999999996</v>
      </c>
      <c r="G86">
        <v>5.2249999999999996</v>
      </c>
      <c r="H86">
        <v>5.3579999999999997</v>
      </c>
      <c r="I86">
        <v>5.1970000000000001</v>
      </c>
      <c r="K86" t="s">
        <v>678</v>
      </c>
      <c r="L86" s="4">
        <f t="shared" si="3"/>
        <v>5.1495999999999995</v>
      </c>
      <c r="M86" t="s">
        <v>603</v>
      </c>
      <c r="N86" t="s">
        <v>604</v>
      </c>
      <c r="O86" s="23" t="str">
        <f>IF(L86&gt;$J$223,$K$223,IF(L86&gt;$J$222,$K$222,IF(L86&lt;$N$223,$L$223,IF(L86&lt;$N$222,$L$222,$K$225))))</f>
        <v>#88A4BC</v>
      </c>
      <c r="P86" s="24" t="str">
        <f>IF(L86&gt;$J$222,$K$224,IF(L86&lt;$N$222,$L$224,$L$225))</f>
        <v>#3B729F</v>
      </c>
      <c r="Q86" s="25" t="str">
        <f t="shared" si="2"/>
        <v>continents3.php?id_pays=80&amp;annee=2019</v>
      </c>
      <c r="R86" s="24">
        <f>VLOOKUP(C86,[1]Avoir!$H$783:$I$940,2,FALSE)</f>
        <v>4.8390000000000004</v>
      </c>
      <c r="S86" s="24">
        <f>VLOOKUP(C86,[1]Avoir!$H$941:$I$1097,2,FALSE)</f>
        <v>5.1289999999999996</v>
      </c>
      <c r="T86" s="24">
        <f>ROUND(VLOOKUP(C86,[1]Avoir!$H$1098:$I$1251,2,FALSE),3)</f>
        <v>5.2249999999999996</v>
      </c>
      <c r="U86" s="24">
        <f>VLOOKUP(C86,[1]Avoir!$H$1252:$I$1407,2,FALSE)</f>
        <v>5.3579999999999997</v>
      </c>
      <c r="V86" s="24">
        <f>VLOOKUP(C86,[1]Avoir!$H$1408:$I$1563,2,FALSE)</f>
        <v>5.1970000000000001</v>
      </c>
      <c r="W86" t="str">
        <f>_xlfn.CONCAT("2015 : ",E86," &lt;br /&gt; ","2016 : ",F86," &lt;br /&gt; ","2017 : ",G86," &lt;br /&gt; ","2018 : ",H86," &lt;br /&gt; ","2019 : ",I86)</f>
        <v>2015 : 4,839 &lt;br /&gt; 2016 : 5,129 &lt;br /&gt; 2017 : 5,225 &lt;br /&gt; 2018 : 5,358 &lt;br /&gt; 2019 : 5,197</v>
      </c>
    </row>
    <row r="87" spans="1:23" x14ac:dyDescent="0.35">
      <c r="A87" t="s">
        <v>85</v>
      </c>
      <c r="B87" t="s">
        <v>298</v>
      </c>
      <c r="C87">
        <f>VLOOKUP(A87,[1]Pays!$G$2:$H$170,2,FALSE)</f>
        <v>82</v>
      </c>
      <c r="D87" t="s">
        <v>498</v>
      </c>
      <c r="E87">
        <v>4.5709999999999997</v>
      </c>
      <c r="F87">
        <v>3.6219999999999999</v>
      </c>
      <c r="G87">
        <v>3.5329999999999999</v>
      </c>
      <c r="H87">
        <v>3.4950000000000001</v>
      </c>
      <c r="I87">
        <v>3.9750000000000001</v>
      </c>
      <c r="K87" t="s">
        <v>679</v>
      </c>
      <c r="L87" s="4">
        <f t="shared" si="3"/>
        <v>3.8392000000000004</v>
      </c>
      <c r="M87" t="s">
        <v>766</v>
      </c>
      <c r="N87" t="s">
        <v>606</v>
      </c>
      <c r="O87" s="23" t="str">
        <f>IF(L87&gt;$J$223,$K$223,IF(L87&gt;$J$222,$K$222,IF(L87&lt;$N$223,$L$223,IF(L87&lt;$N$222,$L$222,$K$225))))</f>
        <v>#f02e18</v>
      </c>
      <c r="P87" s="24" t="str">
        <f>IF(L87&gt;$J$222,$K$224,IF(L87&lt;$N$222,$L$224,$L$225))</f>
        <v>#cf0000</v>
      </c>
      <c r="Q87" s="25" t="str">
        <f t="shared" si="2"/>
        <v>continents3.php?id_pays=82&amp;annee=2019</v>
      </c>
      <c r="R87" s="24">
        <f>VLOOKUP(C87,[1]Avoir!$H$783:$I$940,2,FALSE)</f>
        <v>4.5709999999999997</v>
      </c>
      <c r="S87" s="24">
        <f>VLOOKUP(C87,[1]Avoir!$H$941:$I$1097,2,FALSE)</f>
        <v>3.6219999999999999</v>
      </c>
      <c r="T87" s="24">
        <f>ROUND(VLOOKUP(C87,[1]Avoir!$H$1098:$I$1251,2,FALSE),3)</f>
        <v>3.5329999999999999</v>
      </c>
      <c r="U87" s="24">
        <f>VLOOKUP(C87,[1]Avoir!$H$1252:$I$1407,2,FALSE)</f>
        <v>3.4950000000000001</v>
      </c>
      <c r="V87" s="24">
        <f>VLOOKUP(C87,[1]Avoir!$H$1408:$I$1563,2,FALSE)</f>
        <v>3.9750000000000001</v>
      </c>
      <c r="W87" t="str">
        <f>_xlfn.CONCAT("2015 : ",E87," &lt;br /&gt; ","2016 : ",F87," &lt;br /&gt; ","2017 : ",G87," &lt;br /&gt; ","2018 : ",H87," &lt;br /&gt; ","2019 : ",I87)</f>
        <v>2015 : 4,571 &lt;br /&gt; 2016 : 3,622 &lt;br /&gt; 2017 : 3,533 &lt;br /&gt; 2018 : 3,495 &lt;br /&gt; 2019 : 3,975</v>
      </c>
    </row>
    <row r="88" spans="1:23" x14ac:dyDescent="0.35">
      <c r="A88" t="s">
        <v>86</v>
      </c>
      <c r="B88" t="s">
        <v>299</v>
      </c>
      <c r="C88">
        <f>VLOOKUP(A88,[1]Pays!$G$2:$H$170,2,FALSE)</f>
        <v>83</v>
      </c>
      <c r="D88" t="s">
        <v>499</v>
      </c>
      <c r="E88">
        <v>5.7539999999999996</v>
      </c>
      <c r="F88">
        <v>5.6150000000000002</v>
      </c>
      <c r="G88">
        <v>5.5250000000000004</v>
      </c>
      <c r="H88">
        <v>5.5659999999999998</v>
      </c>
      <c r="I88">
        <v>5.5250000000000004</v>
      </c>
      <c r="K88" t="s">
        <v>680</v>
      </c>
      <c r="L88" s="4">
        <f t="shared" si="3"/>
        <v>5.5969999999999995</v>
      </c>
      <c r="M88" t="s">
        <v>603</v>
      </c>
      <c r="N88" t="s">
        <v>604</v>
      </c>
      <c r="O88" s="23" t="str">
        <f>IF(L88&gt;$J$223,$K$223,IF(L88&gt;$J$222,$K$222,IF(L88&lt;$N$223,$L$223,IF(L88&lt;$N$222,$L$222,$K$225))))</f>
        <v>#88A4BC</v>
      </c>
      <c r="P88" s="24" t="str">
        <f>IF(L88&gt;$J$222,$K$224,IF(L88&lt;$N$222,$L$224,$L$225))</f>
        <v>#3B729F</v>
      </c>
      <c r="Q88" s="25" t="str">
        <f t="shared" si="2"/>
        <v>continents3.php?id_pays=83&amp;annee=2019</v>
      </c>
      <c r="R88" s="24">
        <f>VLOOKUP(C88,[1]Avoir!$H$783:$I$940,2,FALSE)</f>
        <v>5.7539999999999996</v>
      </c>
      <c r="S88" s="24">
        <f>VLOOKUP(C88,[1]Avoir!$H$941:$I$1097,2,FALSE)</f>
        <v>5.6150000000000002</v>
      </c>
      <c r="T88" s="24">
        <f>ROUND(VLOOKUP(C88,[1]Avoir!$H$1098:$I$1251,2,FALSE),3)</f>
        <v>5.5250000000000004</v>
      </c>
      <c r="U88" s="24">
        <f>VLOOKUP(C88,[1]Avoir!$H$1252:$I$1407,2,FALSE)</f>
        <v>5.5659999999999998</v>
      </c>
      <c r="V88" s="24">
        <f>VLOOKUP(C88,[1]Avoir!$H$1408:$I$1563,2,FALSE)</f>
        <v>5.5250000000000004</v>
      </c>
      <c r="W88" t="str">
        <f>_xlfn.CONCAT("2015 : ",E88," &lt;br /&gt; ","2016 : ",F88," &lt;br /&gt; ","2017 : ",G88," &lt;br /&gt; ","2018 : ",H88," &lt;br /&gt; ","2019 : ",I88)</f>
        <v>2015 : 5,754 &lt;br /&gt; 2016 : 5,615 &lt;br /&gt; 2017 : 5,525 &lt;br /&gt; 2018 : 5,566 &lt;br /&gt; 2019 : 5,525</v>
      </c>
    </row>
    <row r="89" spans="1:23" x14ac:dyDescent="0.35">
      <c r="A89" t="s">
        <v>87</v>
      </c>
      <c r="B89" t="s">
        <v>300</v>
      </c>
      <c r="C89">
        <f>VLOOKUP(A89,[1]Pays!$G$2:$H$170,2,FALSE)</f>
        <v>139</v>
      </c>
      <c r="D89" t="s">
        <v>500</v>
      </c>
      <c r="E89">
        <v>4.2709999999999999</v>
      </c>
      <c r="F89">
        <v>4.415</v>
      </c>
      <c r="G89">
        <v>4.4400000000000004</v>
      </c>
      <c r="H89">
        <v>4.4710000000000001</v>
      </c>
      <c r="I89">
        <v>4.3659999999999997</v>
      </c>
      <c r="K89" t="s">
        <v>681</v>
      </c>
      <c r="L89" s="4">
        <f t="shared" si="3"/>
        <v>4.3925999999999998</v>
      </c>
      <c r="M89" t="s">
        <v>767</v>
      </c>
      <c r="N89" t="s">
        <v>606</v>
      </c>
      <c r="O89" s="23" t="str">
        <f>IF(L89&gt;$J$223,$K$223,IF(L89&gt;$J$222,$K$222,IF(L89&lt;$N$223,$L$223,IF(L89&lt;$N$222,$L$222,$K$225))))</f>
        <v>#ff8000</v>
      </c>
      <c r="P89" s="24" t="str">
        <f>IF(L89&gt;$J$222,$K$224,IF(L89&lt;$N$222,$L$224,$L$225))</f>
        <v>#cf0000</v>
      </c>
      <c r="Q89" s="25" t="str">
        <f t="shared" si="2"/>
        <v>continents3.php?id_pays=139&amp;annee=2019</v>
      </c>
      <c r="R89" s="24">
        <f>VLOOKUP(C89,[1]Avoir!$H$783:$I$940,2,FALSE)</f>
        <v>4.2709999999999999</v>
      </c>
      <c r="S89" s="24">
        <f>VLOOKUP(C89,[1]Avoir!$H$941:$I$1097,2,FALSE)</f>
        <v>4.415</v>
      </c>
      <c r="T89" s="24">
        <f>ROUND(VLOOKUP(C89,[1]Avoir!$H$1098:$I$1251,2,FALSE),3)</f>
        <v>4.4400000000000004</v>
      </c>
      <c r="U89" s="24">
        <f>VLOOKUP(C89,[1]Avoir!$H$1252:$I$1407,2,FALSE)</f>
        <v>4.4710000000000001</v>
      </c>
      <c r="V89" s="24">
        <f>VLOOKUP(C89,[1]Avoir!$H$1408:$I$1563,2,FALSE)</f>
        <v>4.3659999999999997</v>
      </c>
      <c r="W89" t="str">
        <f>_xlfn.CONCAT("2015 : ",E89," &lt;br /&gt; ","2016 : ",F89," &lt;br /&gt; ","2017 : ",G89," &lt;br /&gt; ","2018 : ",H89," &lt;br /&gt; ","2019 : ",I89)</f>
        <v>2015 : 4,271 &lt;br /&gt; 2016 : 4,415 &lt;br /&gt; 2017 : 4,44 &lt;br /&gt; 2018 : 4,471 &lt;br /&gt; 2019 : 4,366</v>
      </c>
    </row>
    <row r="90" spans="1:23" x14ac:dyDescent="0.35">
      <c r="A90" t="s">
        <v>88</v>
      </c>
      <c r="B90" t="s">
        <v>301</v>
      </c>
      <c r="C90">
        <f>VLOOKUP(A90,[1]Pays!$G$2:$H$170,2,FALSE)</f>
        <v>81</v>
      </c>
      <c r="D90" t="s">
        <v>501</v>
      </c>
      <c r="E90">
        <v>4.8979999999999997</v>
      </c>
      <c r="F90" t="e">
        <v>#N/A</v>
      </c>
      <c r="G90">
        <v>3.8079999999999998</v>
      </c>
      <c r="H90">
        <v>3.8079999999999998</v>
      </c>
      <c r="I90">
        <v>3.802</v>
      </c>
      <c r="K90" t="s">
        <v>682</v>
      </c>
      <c r="L90" s="4">
        <f>AVERAGE(E90,G90:I90)</f>
        <v>4.0789999999999997</v>
      </c>
      <c r="M90" t="s">
        <v>766</v>
      </c>
      <c r="N90" t="s">
        <v>606</v>
      </c>
      <c r="O90" s="23" t="str">
        <f>IF(L90&gt;$J$223,$K$223,IF(L90&gt;$J$222,$K$222,IF(L90&lt;$N$223,$L$223,IF(L90&lt;$N$222,$L$222,$K$225))))</f>
        <v>#f02e18</v>
      </c>
      <c r="P90" s="24" t="str">
        <f>IF(L90&gt;$J$222,$K$224,IF(L90&lt;$N$222,$L$224,$L$225))</f>
        <v>#cf0000</v>
      </c>
      <c r="Q90" s="25" t="str">
        <f t="shared" si="2"/>
        <v>continents3.php?id_pays=81&amp;annee=2019</v>
      </c>
      <c r="R90" s="24">
        <f>VLOOKUP(C90,[1]Avoir!$H$783:$I$940,2,FALSE)</f>
        <v>4.8979999999999997</v>
      </c>
      <c r="S90" s="24" t="e">
        <f>VLOOKUP(C90,[1]Avoir!$H$941:$I$1097,2,FALSE)</f>
        <v>#N/A</v>
      </c>
      <c r="T90" s="24">
        <f>ROUND(VLOOKUP(C90,[1]Avoir!$H$1098:$I$1251,2,FALSE),3)</f>
        <v>3.8079999999999998</v>
      </c>
      <c r="U90" s="24">
        <f>VLOOKUP(C90,[1]Avoir!$H$1252:$I$1407,2,FALSE)</f>
        <v>3.8079999999999998</v>
      </c>
      <c r="V90" s="24">
        <f>VLOOKUP(C90,[1]Avoir!$H$1408:$I$1563,2,FALSE)</f>
        <v>3.802</v>
      </c>
      <c r="W90" t="str">
        <f>_xlfn.CONCAT("2015 : ",E90," &lt;br /&gt; ","2017 : ",G90," &lt;br /&gt; ","2018 : ",H90," &lt;br /&gt; ","2019 : ",I90)</f>
        <v>2015 : 4,898 &lt;br /&gt; 2017 : 3,808 &lt;br /&gt; 2018 : 3,808 &lt;br /&gt; 2019 : 3,802</v>
      </c>
    </row>
    <row r="91" spans="1:23" x14ac:dyDescent="0.35">
      <c r="A91" t="s">
        <v>89</v>
      </c>
      <c r="B91" t="s">
        <v>302</v>
      </c>
      <c r="C91">
        <f>VLOOKUP(A91,[1]Pays!$G$2:$H$170,2,FALSE)</f>
        <v>84</v>
      </c>
      <c r="D91" t="s">
        <v>502</v>
      </c>
      <c r="E91">
        <v>5.8330000000000002</v>
      </c>
      <c r="F91">
        <v>5.8129999999999997</v>
      </c>
      <c r="G91">
        <v>5.9020000000000001</v>
      </c>
      <c r="H91">
        <v>5.952</v>
      </c>
      <c r="I91">
        <v>6.149</v>
      </c>
      <c r="K91" t="s">
        <v>683</v>
      </c>
      <c r="L91" s="4">
        <f t="shared" si="3"/>
        <v>5.9298000000000002</v>
      </c>
      <c r="M91" t="s">
        <v>603</v>
      </c>
      <c r="N91" t="s">
        <v>604</v>
      </c>
      <c r="O91" s="23" t="str">
        <f>IF(L91&gt;$J$223,$K$223,IF(L91&gt;$J$222,$K$222,IF(L91&lt;$N$223,$L$223,IF(L91&lt;$N$222,$L$222,$K$225))))</f>
        <v>#88A4BC</v>
      </c>
      <c r="P91" s="24" t="str">
        <f>IF(L91&gt;$J$222,$K$224,IF(L91&lt;$N$222,$L$224,$L$225))</f>
        <v>#3B729F</v>
      </c>
      <c r="Q91" s="25" t="str">
        <f t="shared" si="2"/>
        <v>continents3.php?id_pays=84&amp;annee=2019</v>
      </c>
      <c r="R91" s="24">
        <f>VLOOKUP(C91,[1]Avoir!$H$783:$I$940,2,FALSE)</f>
        <v>5.8330000000000002</v>
      </c>
      <c r="S91" s="24">
        <f>VLOOKUP(C91,[1]Avoir!$H$941:$I$1097,2,FALSE)</f>
        <v>5.8129999999999997</v>
      </c>
      <c r="T91" s="24">
        <f>ROUND(VLOOKUP(C91,[1]Avoir!$H$1098:$I$1251,2,FALSE),3)</f>
        <v>5.9020000000000001</v>
      </c>
      <c r="U91" s="24">
        <f>VLOOKUP(C91,[1]Avoir!$H$1252:$I$1407,2,FALSE)</f>
        <v>5.952</v>
      </c>
      <c r="V91" s="24">
        <f>VLOOKUP(C91,[1]Avoir!$H$1408:$I$1563,2,FALSE)</f>
        <v>6.149</v>
      </c>
      <c r="W91" t="str">
        <f>_xlfn.CONCAT("2015 : ",E91," &lt;br /&gt; ","2016 : ",F91," &lt;br /&gt; ","2017 : ",G91," &lt;br /&gt; ","2018 : ",H91," &lt;br /&gt; ","2019 : ",I91)</f>
        <v>2015 : 5,833 &lt;br /&gt; 2016 : 5,813 &lt;br /&gt; 2017 : 5,902 &lt;br /&gt; 2018 : 5,952 &lt;br /&gt; 2019 : 6,149</v>
      </c>
    </row>
    <row r="92" spans="1:23" x14ac:dyDescent="0.35">
      <c r="A92" t="s">
        <v>90</v>
      </c>
      <c r="B92" t="s">
        <v>303</v>
      </c>
      <c r="C92">
        <f>VLOOKUP(A92,[1]Pays!$G$2:$H$170,2,FALSE)</f>
        <v>85</v>
      </c>
      <c r="D92" t="s">
        <v>503</v>
      </c>
      <c r="E92">
        <v>6.9459999999999997</v>
      </c>
      <c r="F92">
        <v>6.8710000000000004</v>
      </c>
      <c r="G92">
        <v>6.8630000000000004</v>
      </c>
      <c r="H92">
        <v>6.91</v>
      </c>
      <c r="I92">
        <v>7.09</v>
      </c>
      <c r="K92" t="s">
        <v>684</v>
      </c>
      <c r="L92" s="4">
        <f t="shared" si="3"/>
        <v>6.9359999999999999</v>
      </c>
      <c r="M92" t="s">
        <v>601</v>
      </c>
      <c r="N92" t="s">
        <v>765</v>
      </c>
      <c r="O92" s="23" t="str">
        <f>IF(L92&gt;$J$223,$K$223,IF(L92&gt;$J$222,$K$222,IF(L92&lt;$N$223,$L$223,IF(L92&lt;$N$222,$L$222,$K$225))))</f>
        <v>#25e645</v>
      </c>
      <c r="P92" s="24" t="str">
        <f>IF(L92&gt;$J$222,$K$224,IF(L92&lt;$N$222,$L$224,$L$225))</f>
        <v>#008A17</v>
      </c>
      <c r="Q92" s="25" t="str">
        <f t="shared" si="2"/>
        <v>continents3.php?id_pays=85&amp;annee=2019</v>
      </c>
      <c r="R92" s="24">
        <f>VLOOKUP(C92,[1]Avoir!$H$783:$I$940,2,FALSE)</f>
        <v>6.9459999999999997</v>
      </c>
      <c r="S92" s="24">
        <f>VLOOKUP(C92,[1]Avoir!$H$941:$I$1097,2,FALSE)</f>
        <v>6.8710000000000004</v>
      </c>
      <c r="T92" s="24">
        <f>ROUND(VLOOKUP(C92,[1]Avoir!$H$1098:$I$1251,2,FALSE),3)</f>
        <v>6.8630000000000004</v>
      </c>
      <c r="U92" s="24">
        <f>VLOOKUP(C92,[1]Avoir!$H$1252:$I$1407,2,FALSE)</f>
        <v>6.91</v>
      </c>
      <c r="V92" s="24">
        <f>VLOOKUP(C92,[1]Avoir!$H$1408:$I$1563,2,FALSE)</f>
        <v>7.09</v>
      </c>
      <c r="W92" t="str">
        <f>_xlfn.CONCAT("2015 : ",E92," &lt;br /&gt; ","2016 : ",F92," &lt;br /&gt; ","2017 : ",G92," &lt;br /&gt; ","2018 : ",H92," &lt;br /&gt; ","2019 : ",I92)</f>
        <v>2015 : 6,946 &lt;br /&gt; 2016 : 6,871 &lt;br /&gt; 2017 : 6,863 &lt;br /&gt; 2018 : 6,91 &lt;br /&gt; 2019 : 7,09</v>
      </c>
    </row>
    <row r="93" spans="1:23" x14ac:dyDescent="0.35">
      <c r="A93" t="s">
        <v>91</v>
      </c>
      <c r="B93" t="s">
        <v>304</v>
      </c>
      <c r="C93">
        <f>VLOOKUP(A93,[1]Pays!$G$2:$H$170,2,FALSE)</f>
        <v>79</v>
      </c>
      <c r="D93" t="s">
        <v>504</v>
      </c>
      <c r="E93">
        <v>5.0979999999999999</v>
      </c>
      <c r="F93">
        <v>5.56</v>
      </c>
      <c r="G93">
        <v>5.85</v>
      </c>
      <c r="H93">
        <v>5.9329999999999998</v>
      </c>
      <c r="I93">
        <v>5.94</v>
      </c>
      <c r="K93" t="s">
        <v>685</v>
      </c>
      <c r="L93" s="4">
        <f t="shared" si="3"/>
        <v>5.6761999999999997</v>
      </c>
      <c r="M93" t="s">
        <v>603</v>
      </c>
      <c r="N93" t="s">
        <v>604</v>
      </c>
      <c r="O93" s="23" t="str">
        <f>IF(L93&gt;$J$223,$K$223,IF(L93&gt;$J$222,$K$222,IF(L93&lt;$N$223,$L$223,IF(L93&lt;$N$222,$L$222,$K$225))))</f>
        <v>#88A4BC</v>
      </c>
      <c r="P93" s="24" t="str">
        <f>IF(L93&gt;$J$222,$K$224,IF(L93&lt;$N$222,$L$224,$L$225))</f>
        <v>#3B729F</v>
      </c>
      <c r="Q93" s="25" t="str">
        <f t="shared" si="2"/>
        <v>continents3.php?id_pays=79&amp;annee=2019</v>
      </c>
      <c r="R93" s="24">
        <f>VLOOKUP(C93,[1]Avoir!$H$783:$I$940,2,FALSE)</f>
        <v>5.0979999999999999</v>
      </c>
      <c r="S93" s="24">
        <f>VLOOKUP(C93,[1]Avoir!$H$941:$I$1097,2,FALSE)</f>
        <v>5.56</v>
      </c>
      <c r="T93" s="24">
        <f>ROUND(VLOOKUP(C93,[1]Avoir!$H$1098:$I$1251,2,FALSE),3)</f>
        <v>5.85</v>
      </c>
      <c r="U93" s="24">
        <f>VLOOKUP(C93,[1]Avoir!$H$1252:$I$1407,2,FALSE)</f>
        <v>5.9329999999999998</v>
      </c>
      <c r="V93" s="24">
        <f>VLOOKUP(C93,[1]Avoir!$H$1408:$I$1563,2,FALSE)</f>
        <v>5.94</v>
      </c>
      <c r="W93" t="str">
        <f>_xlfn.CONCAT("2015 : ",E93," &lt;br /&gt; ","2016 : ",F93," &lt;br /&gt; ","2017 : ",G93," &lt;br /&gt; ","2018 : ",H93," &lt;br /&gt; ","2019 : ",I93)</f>
        <v>2015 : 5,098 &lt;br /&gt; 2016 : 5,56 &lt;br /&gt; 2017 : 5,85 &lt;br /&gt; 2018 : 5,933 &lt;br /&gt; 2019 : 5,94</v>
      </c>
    </row>
    <row r="94" spans="1:23" x14ac:dyDescent="0.35">
      <c r="A94" t="s">
        <v>92</v>
      </c>
      <c r="B94" t="s">
        <v>305</v>
      </c>
      <c r="C94">
        <f>VLOOKUP(A94,[1]Pays!$G$2:$H$170,2,FALSE)</f>
        <v>98</v>
      </c>
      <c r="D94" t="s">
        <v>505</v>
      </c>
      <c r="E94">
        <v>5.0129999999999999</v>
      </c>
      <c r="F94">
        <v>5.1509999999999998</v>
      </c>
      <c r="G94">
        <v>5.2350000000000003</v>
      </c>
      <c r="H94">
        <v>5.2539999999999996</v>
      </c>
      <c r="I94">
        <v>5.2080000000000002</v>
      </c>
      <c r="K94" t="s">
        <v>686</v>
      </c>
      <c r="L94" s="4">
        <f t="shared" si="3"/>
        <v>5.1721999999999992</v>
      </c>
      <c r="M94" t="s">
        <v>603</v>
      </c>
      <c r="N94" t="s">
        <v>604</v>
      </c>
      <c r="O94" s="23" t="str">
        <f>IF(L94&gt;$J$223,$K$223,IF(L94&gt;$J$222,$K$222,IF(L94&lt;$N$223,$L$223,IF(L94&lt;$N$222,$L$222,$K$225))))</f>
        <v>#88A4BC</v>
      </c>
      <c r="P94" s="24" t="str">
        <f>IF(L94&gt;$J$222,$K$224,IF(L94&lt;$N$222,$L$224,$L$225))</f>
        <v>#3B729F</v>
      </c>
      <c r="Q94" s="25" t="str">
        <f t="shared" si="2"/>
        <v>continents3.php?id_pays=98&amp;annee=2019</v>
      </c>
      <c r="R94" s="24">
        <f>VLOOKUP(C94,[1]Avoir!$H$783:$I$940,2,FALSE)</f>
        <v>5.0129999999999999</v>
      </c>
      <c r="S94" s="24">
        <f>VLOOKUP(C94,[1]Avoir!$H$941:$I$1097,2,FALSE)</f>
        <v>5.1509999999999998</v>
      </c>
      <c r="T94" s="24">
        <f>ROUND(VLOOKUP(C94,[1]Avoir!$H$1098:$I$1251,2,FALSE),3)</f>
        <v>5.2350000000000003</v>
      </c>
      <c r="U94" s="24">
        <f>VLOOKUP(C94,[1]Avoir!$H$1252:$I$1407,2,FALSE)</f>
        <v>5.2539999999999996</v>
      </c>
      <c r="V94" s="24">
        <f>VLOOKUP(C94,[1]Avoir!$H$1408:$I$1563,2,FALSE)</f>
        <v>5.2080000000000002</v>
      </c>
      <c r="W94" t="str">
        <f>_xlfn.CONCAT("2015 : ",E94," &lt;br /&gt; ","2016 : ",F94," &lt;br /&gt; ","2017 : ",G94," &lt;br /&gt; ","2018 : ",H94," &lt;br /&gt; ","2019 : ",I94)</f>
        <v>2015 : 5,013 &lt;br /&gt; 2016 : 5,151 &lt;br /&gt; 2017 : 5,235 &lt;br /&gt; 2018 : 5,254 &lt;br /&gt; 2019 : 5,208</v>
      </c>
    </row>
    <row r="95" spans="1:23" x14ac:dyDescent="0.35">
      <c r="A95" t="s">
        <v>93</v>
      </c>
      <c r="B95" t="s">
        <v>306</v>
      </c>
      <c r="C95">
        <f>VLOOKUP(A95,[1]Pays!$G$2:$H$170,2,FALSE)</f>
        <v>95</v>
      </c>
      <c r="D95" t="s">
        <v>506</v>
      </c>
      <c r="E95">
        <v>5.8890000000000002</v>
      </c>
      <c r="F95">
        <v>5.8970000000000002</v>
      </c>
      <c r="G95">
        <v>5.8380000000000001</v>
      </c>
      <c r="H95">
        <v>5.64</v>
      </c>
      <c r="I95">
        <v>5.5289999999999999</v>
      </c>
      <c r="K95" t="s">
        <v>687</v>
      </c>
      <c r="L95" s="4">
        <f t="shared" si="3"/>
        <v>5.7586000000000004</v>
      </c>
      <c r="M95" t="s">
        <v>603</v>
      </c>
      <c r="N95" t="s">
        <v>604</v>
      </c>
      <c r="O95" s="23" t="str">
        <f>IF(L95&gt;$J$223,$K$223,IF(L95&gt;$J$222,$K$222,IF(L95&lt;$N$223,$L$223,IF(L95&lt;$N$222,$L$222,$K$225))))</f>
        <v>#88A4BC</v>
      </c>
      <c r="P95" s="24" t="str">
        <f>IF(L95&gt;$J$222,$K$224,IF(L95&lt;$N$222,$L$224,$L$225))</f>
        <v>#3B729F</v>
      </c>
      <c r="Q95" s="25" t="str">
        <f t="shared" si="2"/>
        <v>continents3.php?id_pays=95&amp;annee=2019</v>
      </c>
      <c r="R95" s="24">
        <f>VLOOKUP(C95,[1]Avoir!$H$783:$I$940,2,FALSE)</f>
        <v>5.8890000000000002</v>
      </c>
      <c r="S95" s="24">
        <f>VLOOKUP(C95,[1]Avoir!$H$941:$I$1097,2,FALSE)</f>
        <v>5.8970000000000002</v>
      </c>
      <c r="T95" s="24">
        <f>ROUND(VLOOKUP(C95,[1]Avoir!$H$1098:$I$1251,2,FALSE),3)</f>
        <v>5.8380000000000001</v>
      </c>
      <c r="U95" s="24">
        <f>VLOOKUP(C95,[1]Avoir!$H$1252:$I$1407,2,FALSE)</f>
        <v>5.64</v>
      </c>
      <c r="V95" s="24">
        <f>VLOOKUP(C95,[1]Avoir!$H$1408:$I$1563,2,FALSE)</f>
        <v>5.5289999999999999</v>
      </c>
      <c r="W95" t="str">
        <f>_xlfn.CONCAT("2015 : ",E95," &lt;br /&gt; ","2016 : ",F95," &lt;br /&gt; ","2017 : ",G95," &lt;br /&gt; ","2018 : ",H95," &lt;br /&gt; ","2019 : ",I95)</f>
        <v>2015 : 5,889 &lt;br /&gt; 2016 : 5,897 &lt;br /&gt; 2017 : 5,838 &lt;br /&gt; 2018 : 5,64 &lt;br /&gt; 2019 : 5,529</v>
      </c>
    </row>
    <row r="96" spans="1:23" x14ac:dyDescent="0.35">
      <c r="A96" t="s">
        <v>94</v>
      </c>
      <c r="B96" t="s">
        <v>307</v>
      </c>
      <c r="C96">
        <f>VLOOKUP(A96,[1]Pays!$G$2:$H$170,2,FALSE)</f>
        <v>87</v>
      </c>
      <c r="D96" t="s">
        <v>507</v>
      </c>
      <c r="E96">
        <v>3.681</v>
      </c>
      <c r="F96">
        <v>3.6949999999999998</v>
      </c>
      <c r="G96">
        <v>3.6440000000000001</v>
      </c>
      <c r="H96">
        <v>3.774</v>
      </c>
      <c r="I96">
        <v>3.9329999999999998</v>
      </c>
      <c r="K96" t="s">
        <v>688</v>
      </c>
      <c r="L96" s="4">
        <f t="shared" si="3"/>
        <v>3.7454000000000001</v>
      </c>
      <c r="M96" t="s">
        <v>766</v>
      </c>
      <c r="N96" t="s">
        <v>606</v>
      </c>
      <c r="O96" s="23" t="str">
        <f>IF(L96&gt;$J$223,$K$223,IF(L96&gt;$J$222,$K$222,IF(L96&lt;$N$223,$L$223,IF(L96&lt;$N$222,$L$222,$K$225))))</f>
        <v>#f02e18</v>
      </c>
      <c r="P96" s="24" t="str">
        <f>IF(L96&gt;$J$222,$K$224,IF(L96&lt;$N$222,$L$224,$L$225))</f>
        <v>#cf0000</v>
      </c>
      <c r="Q96" s="25" t="str">
        <f t="shared" si="2"/>
        <v>continents3.php?id_pays=87&amp;annee=2019</v>
      </c>
      <c r="R96" s="24">
        <f>VLOOKUP(C96,[1]Avoir!$H$783:$I$940,2,FALSE)</f>
        <v>3.681</v>
      </c>
      <c r="S96" s="24">
        <f>VLOOKUP(C96,[1]Avoir!$H$941:$I$1097,2,FALSE)</f>
        <v>3.6949999999999998</v>
      </c>
      <c r="T96" s="24">
        <f>ROUND(VLOOKUP(C96,[1]Avoir!$H$1098:$I$1251,2,FALSE),3)</f>
        <v>3.6440000000000001</v>
      </c>
      <c r="U96" s="24">
        <f>VLOOKUP(C96,[1]Avoir!$H$1252:$I$1407,2,FALSE)</f>
        <v>3.774</v>
      </c>
      <c r="V96" s="24">
        <f>VLOOKUP(C96,[1]Avoir!$H$1408:$I$1563,2,FALSE)</f>
        <v>3.9329999999999998</v>
      </c>
      <c r="W96" t="str">
        <f>_xlfn.CONCAT("2015 : ",E96," &lt;br /&gt; ","2016 : ",F96," &lt;br /&gt; ","2017 : ",G96," &lt;br /&gt; ","2018 : ",H96," &lt;br /&gt; ","2019 : ",I96)</f>
        <v>2015 : 3,681 &lt;br /&gt; 2016 : 3,695 &lt;br /&gt; 2017 : 3,644 &lt;br /&gt; 2018 : 3,774 &lt;br /&gt; 2019 : 3,933</v>
      </c>
    </row>
    <row r="97" spans="1:23" x14ac:dyDescent="0.35">
      <c r="A97" t="s">
        <v>95</v>
      </c>
      <c r="B97" t="s">
        <v>308</v>
      </c>
      <c r="C97">
        <f>VLOOKUP(A97,[1]Pays!$G$2:$H$170,2,FALSE)</f>
        <v>94</v>
      </c>
      <c r="D97" t="s">
        <v>508</v>
      </c>
      <c r="E97">
        <v>7.1870000000000003</v>
      </c>
      <c r="F97">
        <v>6.7779999999999996</v>
      </c>
      <c r="G97">
        <v>6.5780000000000003</v>
      </c>
      <c r="H97">
        <v>6.4880000000000004</v>
      </c>
      <c r="I97">
        <v>6.5949999999999998</v>
      </c>
      <c r="K97" t="s">
        <v>689</v>
      </c>
      <c r="L97" s="4">
        <f t="shared" si="3"/>
        <v>6.7251999999999992</v>
      </c>
      <c r="M97" t="s">
        <v>601</v>
      </c>
      <c r="N97" t="s">
        <v>765</v>
      </c>
      <c r="O97" s="23" t="str">
        <f>IF(L97&gt;$J$223,$K$223,IF(L97&gt;$J$222,$K$222,IF(L97&lt;$N$223,$L$223,IF(L97&lt;$N$222,$L$222,$K$225))))</f>
        <v>#25e645</v>
      </c>
      <c r="P97" s="24" t="str">
        <f>IF(L97&gt;$J$222,$K$224,IF(L97&lt;$N$222,$L$224,$L$225))</f>
        <v>#008A17</v>
      </c>
      <c r="Q97" s="25" t="str">
        <f t="shared" si="2"/>
        <v>continents3.php?id_pays=94&amp;annee=2019</v>
      </c>
      <c r="R97" s="24">
        <f>VLOOKUP(C97,[1]Avoir!$H$783:$I$940,2,FALSE)</f>
        <v>7.1870000000000003</v>
      </c>
      <c r="S97" s="24">
        <f>VLOOKUP(C97,[1]Avoir!$H$941:$I$1097,2,FALSE)</f>
        <v>6.7779999999999996</v>
      </c>
      <c r="T97" s="24">
        <f>ROUND(VLOOKUP(C97,[1]Avoir!$H$1098:$I$1251,2,FALSE),3)</f>
        <v>6.5780000000000003</v>
      </c>
      <c r="U97" s="24">
        <f>VLOOKUP(C97,[1]Avoir!$H$1252:$I$1407,2,FALSE)</f>
        <v>6.4880000000000004</v>
      </c>
      <c r="V97" s="24">
        <f>VLOOKUP(C97,[1]Avoir!$H$1408:$I$1563,2,FALSE)</f>
        <v>6.5949999999999998</v>
      </c>
      <c r="W97" t="str">
        <f>_xlfn.CONCAT("2015 : ",E97," &lt;br /&gt; ","2016 : ",F97," &lt;br /&gt; ","2017 : ",G97," &lt;br /&gt; ","2018 : ",H97," &lt;br /&gt; ","2019 : ",I97)</f>
        <v>2015 : 7,187 &lt;br /&gt; 2016 : 6,778 &lt;br /&gt; 2017 : 6,578 &lt;br /&gt; 2018 : 6,488 &lt;br /&gt; 2019 : 6,595</v>
      </c>
    </row>
    <row r="98" spans="1:23" x14ac:dyDescent="0.35">
      <c r="A98" t="s">
        <v>96</v>
      </c>
      <c r="B98" t="s">
        <v>309</v>
      </c>
      <c r="C98">
        <f>VLOOKUP(A98,[1]Pays!$G$2:$H$170,2,FALSE)</f>
        <v>86</v>
      </c>
      <c r="D98" t="s">
        <v>509</v>
      </c>
      <c r="E98">
        <v>5.0069999999999997</v>
      </c>
      <c r="F98">
        <v>5.1210000000000004</v>
      </c>
      <c r="G98">
        <v>5.1749999999999998</v>
      </c>
      <c r="H98">
        <v>5.1849999999999996</v>
      </c>
      <c r="I98" t="e">
        <v>#N/A</v>
      </c>
      <c r="K98" t="s">
        <v>690</v>
      </c>
      <c r="L98" s="4">
        <f>AVERAGE(E98:H98)</f>
        <v>5.1219999999999999</v>
      </c>
      <c r="M98" t="s">
        <v>603</v>
      </c>
      <c r="N98" t="s">
        <v>604</v>
      </c>
      <c r="O98" s="23" t="str">
        <f>IF(L98&gt;$J$223,$K$223,IF(L98&gt;$J$222,$K$222,IF(L98&lt;$N$223,$L$223,IF(L98&lt;$N$222,$L$222,$K$225))))</f>
        <v>#88A4BC</v>
      </c>
      <c r="P98" s="24" t="str">
        <f>IF(L98&gt;$J$222,$K$224,IF(L98&lt;$N$222,$L$224,$L$225))</f>
        <v>#3B729F</v>
      </c>
      <c r="Q98" s="25" t="str">
        <f t="shared" si="2"/>
        <v>continents3.php?id_pays=86&amp;annee=2019</v>
      </c>
      <c r="R98" s="24">
        <f>VLOOKUP(C98,[1]Avoir!$H$783:$I$940,2,FALSE)</f>
        <v>5.0069999999999997</v>
      </c>
      <c r="S98" s="24">
        <f>VLOOKUP(C98,[1]Avoir!$H$941:$I$1097,2,FALSE)</f>
        <v>5.1210000000000004</v>
      </c>
      <c r="T98" s="24">
        <f>ROUND(VLOOKUP(C98,[1]Avoir!$H$1098:$I$1251,2,FALSE),3)</f>
        <v>5.1749999999999998</v>
      </c>
      <c r="U98" s="24">
        <f>VLOOKUP(C98,[1]Avoir!$H$1252:$I$1407,2,FALSE)</f>
        <v>5.1849999999999996</v>
      </c>
      <c r="V98" s="24" t="e">
        <f>VLOOKUP(C98,[1]Avoir!$H$1408:$I$1563,2,FALSE)</f>
        <v>#N/A</v>
      </c>
      <c r="W98" t="str">
        <f>_xlfn.CONCAT("2015 : ",E98," &lt;br /&gt; ","2016 : ",F98," &lt;br /&gt; ","2017 : ",G98," &lt;br /&gt; ","2018 : ",H98)</f>
        <v>2015 : 5,007 &lt;br /&gt; 2016 : 5,121 &lt;br /&gt; 2017 : 5,175 &lt;br /&gt; 2018 : 5,185</v>
      </c>
    </row>
    <row r="99" spans="1:23" x14ac:dyDescent="0.35">
      <c r="A99" t="s">
        <v>97</v>
      </c>
      <c r="B99" t="s">
        <v>310</v>
      </c>
      <c r="C99">
        <f>VLOOKUP(A99,[1]Pays!$G$2:$H$170,2,FALSE)</f>
        <v>90</v>
      </c>
      <c r="D99" t="s">
        <v>510</v>
      </c>
      <c r="E99">
        <v>3.9950000000000001</v>
      </c>
      <c r="F99">
        <v>4.0730000000000004</v>
      </c>
      <c r="G99">
        <v>4.1900000000000004</v>
      </c>
      <c r="H99">
        <v>4.4470000000000001</v>
      </c>
      <c r="I99">
        <v>4.3899999999999997</v>
      </c>
      <c r="K99" t="s">
        <v>691</v>
      </c>
      <c r="L99" s="4">
        <f t="shared" si="3"/>
        <v>4.2190000000000003</v>
      </c>
      <c r="M99" t="s">
        <v>766</v>
      </c>
      <c r="N99" t="s">
        <v>606</v>
      </c>
      <c r="O99" s="23" t="str">
        <f>IF(L99&gt;$J$223,$K$223,IF(L99&gt;$J$222,$K$222,IF(L99&lt;$N$223,$L$223,IF(L99&lt;$N$222,$L$222,$K$225))))</f>
        <v>#f02e18</v>
      </c>
      <c r="P99" s="24" t="str">
        <f>IF(L99&gt;$J$222,$K$224,IF(L99&lt;$N$222,$L$224,$L$225))</f>
        <v>#cf0000</v>
      </c>
      <c r="Q99" s="25" t="str">
        <f t="shared" si="2"/>
        <v>continents3.php?id_pays=90&amp;annee=2019</v>
      </c>
      <c r="R99" s="24">
        <f>VLOOKUP(C99,[1]Avoir!$H$783:$I$940,2,FALSE)</f>
        <v>3.9950000000000001</v>
      </c>
      <c r="S99" s="24">
        <f>VLOOKUP(C99,[1]Avoir!$H$941:$I$1097,2,FALSE)</f>
        <v>4.0730000000000004</v>
      </c>
      <c r="T99" s="24">
        <f>ROUND(VLOOKUP(C99,[1]Avoir!$H$1098:$I$1251,2,FALSE),3)</f>
        <v>4.1900000000000004</v>
      </c>
      <c r="U99" s="24">
        <f>VLOOKUP(C99,[1]Avoir!$H$1252:$I$1407,2,FALSE)</f>
        <v>4.4470000000000001</v>
      </c>
      <c r="V99" s="24">
        <f>VLOOKUP(C99,[1]Avoir!$H$1408:$I$1563,2,FALSE)</f>
        <v>4.3899999999999997</v>
      </c>
      <c r="W99" t="str">
        <f>_xlfn.CONCAT("2015 : ",E99," &lt;br /&gt; ","2016 : ",F99," &lt;br /&gt; ","2017 : ",G99," &lt;br /&gt; ","2018 : ",H99," &lt;br /&gt; ","2019 : ",I99)</f>
        <v>2015 : 3,995 &lt;br /&gt; 2016 : 4,073 &lt;br /&gt; 2017 : 4,19 &lt;br /&gt; 2018 : 4,447 &lt;br /&gt; 2019 : 4,39</v>
      </c>
    </row>
    <row r="100" spans="1:23" x14ac:dyDescent="0.35">
      <c r="A100" t="s">
        <v>98</v>
      </c>
      <c r="B100" t="s">
        <v>311</v>
      </c>
      <c r="C100">
        <f>VLOOKUP(A100,[1]Pays!$G$2:$H$170,2,FALSE)</f>
        <v>100</v>
      </c>
      <c r="D100" t="s">
        <v>511</v>
      </c>
      <c r="E100">
        <v>4.3070000000000004</v>
      </c>
      <c r="F100">
        <v>4.3949999999999996</v>
      </c>
      <c r="G100">
        <v>4.5449999999999999</v>
      </c>
      <c r="H100">
        <v>4.3079999999999998</v>
      </c>
      <c r="I100">
        <v>4.3600000000000003</v>
      </c>
      <c r="K100" t="s">
        <v>692</v>
      </c>
      <c r="L100" s="4">
        <f t="shared" si="3"/>
        <v>4.383</v>
      </c>
      <c r="M100" t="s">
        <v>767</v>
      </c>
      <c r="N100" t="s">
        <v>606</v>
      </c>
      <c r="O100" s="23" t="str">
        <f>IF(L100&gt;$J$223,$K$223,IF(L100&gt;$J$222,$K$222,IF(L100&lt;$N$223,$L$223,IF(L100&lt;$N$222,$L$222,$K$225))))</f>
        <v>#ff8000</v>
      </c>
      <c r="P100" s="24" t="str">
        <f>IF(L100&gt;$J$222,$K$224,IF(L100&lt;$N$222,$L$224,$L$225))</f>
        <v>#cf0000</v>
      </c>
      <c r="Q100" s="25" t="str">
        <f t="shared" si="2"/>
        <v>continents3.php?id_pays=100&amp;annee=2019</v>
      </c>
      <c r="R100" s="24">
        <f>VLOOKUP(C100,[1]Avoir!$H$783:$I$940,2,FALSE)</f>
        <v>4.3070000000000004</v>
      </c>
      <c r="S100" s="24">
        <f>VLOOKUP(C100,[1]Avoir!$H$941:$I$1097,2,FALSE)</f>
        <v>4.3949999999999996</v>
      </c>
      <c r="T100" s="24">
        <f>ROUND(VLOOKUP(C100,[1]Avoir!$H$1098:$I$1251,2,FALSE),3)</f>
        <v>4.5449999999999999</v>
      </c>
      <c r="U100" s="24">
        <f>VLOOKUP(C100,[1]Avoir!$H$1252:$I$1407,2,FALSE)</f>
        <v>4.3079999999999998</v>
      </c>
      <c r="V100" s="24">
        <f>VLOOKUP(C100,[1]Avoir!$H$1408:$I$1563,2,FALSE)</f>
        <v>4.3600000000000003</v>
      </c>
      <c r="W100" t="str">
        <f>_xlfn.CONCAT("2015 : ",E100," &lt;br /&gt; ","2016 : ",F100," &lt;br /&gt; ","2017 : ",G100," &lt;br /&gt; ","2018 : ",H100," &lt;br /&gt; ","2019 : ",I100)</f>
        <v>2015 : 4,307 &lt;br /&gt; 2016 : 4,395 &lt;br /&gt; 2017 : 4,545 &lt;br /&gt; 2018 : 4,308 &lt;br /&gt; 2019 : 4,36</v>
      </c>
    </row>
    <row r="101" spans="1:23" x14ac:dyDescent="0.35">
      <c r="A101" t="s">
        <v>99</v>
      </c>
      <c r="B101" t="s">
        <v>312</v>
      </c>
      <c r="C101">
        <f>VLOOKUP(A101,[1]Pays!$G$2:$H$170,2,FALSE)</f>
        <v>97</v>
      </c>
      <c r="D101" t="s">
        <v>512</v>
      </c>
      <c r="E101">
        <v>5.1920000000000002</v>
      </c>
      <c r="F101">
        <v>5.1609999999999996</v>
      </c>
      <c r="G101">
        <v>5.2370000000000001</v>
      </c>
      <c r="H101">
        <v>5.3470000000000004</v>
      </c>
      <c r="I101">
        <v>5.5229999999999997</v>
      </c>
      <c r="K101" t="s">
        <v>693</v>
      </c>
      <c r="L101" s="4">
        <f t="shared" si="3"/>
        <v>5.2919999999999998</v>
      </c>
      <c r="M101" t="s">
        <v>603</v>
      </c>
      <c r="N101" t="s">
        <v>604</v>
      </c>
      <c r="O101" s="23" t="str">
        <f>IF(L101&gt;$J$223,$K$223,IF(L101&gt;$J$222,$K$222,IF(L101&lt;$N$223,$L$223,IF(L101&lt;$N$222,$L$222,$K$225))))</f>
        <v>#88A4BC</v>
      </c>
      <c r="P101" s="24" t="str">
        <f>IF(L101&gt;$J$222,$K$224,IF(L101&lt;$N$222,$L$224,$L$225))</f>
        <v>#3B729F</v>
      </c>
      <c r="Q101" s="25" t="str">
        <f t="shared" si="2"/>
        <v>continents3.php?id_pays=97&amp;annee=2019</v>
      </c>
      <c r="R101" s="24">
        <f>VLOOKUP(C101,[1]Avoir!$H$783:$I$940,2,FALSE)</f>
        <v>5.1920000000000002</v>
      </c>
      <c r="S101" s="24">
        <f>VLOOKUP(C101,[1]Avoir!$H$941:$I$1097,2,FALSE)</f>
        <v>5.1609999999999996</v>
      </c>
      <c r="T101" s="24">
        <f>ROUND(VLOOKUP(C101,[1]Avoir!$H$1098:$I$1251,2,FALSE),3)</f>
        <v>5.2370000000000001</v>
      </c>
      <c r="U101" s="24">
        <f>VLOOKUP(C101,[1]Avoir!$H$1252:$I$1407,2,FALSE)</f>
        <v>5.3470000000000004</v>
      </c>
      <c r="V101" s="24">
        <f>VLOOKUP(C101,[1]Avoir!$H$1408:$I$1563,2,FALSE)</f>
        <v>5.5229999999999997</v>
      </c>
      <c r="W101" t="str">
        <f>_xlfn.CONCAT("2015 : ",E101," &lt;br /&gt; ","2016 : ",F101," &lt;br /&gt; ","2017 : ",G101," &lt;br /&gt; ","2018 : ",H101," &lt;br /&gt; ","2019 : ",I101)</f>
        <v>2015 : 5,192 &lt;br /&gt; 2016 : 5,161 &lt;br /&gt; 2017 : 5,237 &lt;br /&gt; 2018 : 5,347 &lt;br /&gt; 2019 : 5,523</v>
      </c>
    </row>
    <row r="102" spans="1:23" x14ac:dyDescent="0.35">
      <c r="A102" t="s">
        <v>100</v>
      </c>
      <c r="B102" t="s">
        <v>313</v>
      </c>
      <c r="C102">
        <f>VLOOKUP(A102,[1]Pays!$G$2:$H$170,2,FALSE)</f>
        <v>96</v>
      </c>
      <c r="D102" t="s">
        <v>513</v>
      </c>
      <c r="E102">
        <v>4.8739999999999997</v>
      </c>
      <c r="F102">
        <v>4.907</v>
      </c>
      <c r="G102">
        <v>4.9550000000000001</v>
      </c>
      <c r="H102">
        <v>5.125</v>
      </c>
      <c r="I102">
        <v>5.2850000000000001</v>
      </c>
      <c r="K102" t="s">
        <v>694</v>
      </c>
      <c r="L102" s="4">
        <f t="shared" si="3"/>
        <v>5.0291999999999994</v>
      </c>
      <c r="M102" t="s">
        <v>603</v>
      </c>
      <c r="N102" t="s">
        <v>604</v>
      </c>
      <c r="O102" s="23" t="str">
        <f>IF(L102&gt;$J$223,$K$223,IF(L102&gt;$J$222,$K$222,IF(L102&lt;$N$223,$L$223,IF(L102&lt;$N$222,$L$222,$K$225))))</f>
        <v>#88A4BC</v>
      </c>
      <c r="P102" s="24" t="str">
        <f>IF(L102&gt;$J$222,$K$224,IF(L102&lt;$N$222,$L$224,$L$225))</f>
        <v>#3B729F</v>
      </c>
      <c r="Q102" s="25" t="str">
        <f t="shared" si="2"/>
        <v>continents3.php?id_pays=96&amp;annee=2019</v>
      </c>
      <c r="R102" s="24">
        <f>VLOOKUP(C102,[1]Avoir!$H$783:$I$940,2,FALSE)</f>
        <v>4.8739999999999997</v>
      </c>
      <c r="S102" s="24">
        <f>VLOOKUP(C102,[1]Avoir!$H$941:$I$1097,2,FALSE)</f>
        <v>4.907</v>
      </c>
      <c r="T102" s="24">
        <f>ROUND(VLOOKUP(C102,[1]Avoir!$H$1098:$I$1251,2,FALSE),3)</f>
        <v>4.9550000000000001</v>
      </c>
      <c r="U102" s="24">
        <f>VLOOKUP(C102,[1]Avoir!$H$1252:$I$1407,2,FALSE)</f>
        <v>5.125</v>
      </c>
      <c r="V102" s="24">
        <f>VLOOKUP(C102,[1]Avoir!$H$1408:$I$1563,2,FALSE)</f>
        <v>5.2850000000000001</v>
      </c>
      <c r="W102" t="str">
        <f>_xlfn.CONCAT("2015 : ",E102," &lt;br /&gt; ","2016 : ",F102," &lt;br /&gt; ","2017 : ",G102," &lt;br /&gt; ","2018 : ",H102," &lt;br /&gt; ","2019 : ",I102)</f>
        <v>2015 : 4,874 &lt;br /&gt; 2016 : 4,907 &lt;br /&gt; 2017 : 4,955 &lt;br /&gt; 2018 : 5,125 &lt;br /&gt; 2019 : 5,285</v>
      </c>
    </row>
    <row r="103" spans="1:23" x14ac:dyDescent="0.35">
      <c r="A103" t="s">
        <v>101</v>
      </c>
      <c r="B103" t="s">
        <v>314</v>
      </c>
      <c r="C103">
        <f>VLOOKUP(A103,[1]Pays!$G$2:$H$170,2,FALSE)</f>
        <v>99</v>
      </c>
      <c r="D103" t="s">
        <v>514</v>
      </c>
      <c r="E103">
        <v>4.9710000000000001</v>
      </c>
      <c r="F103" t="e">
        <v>#N/A</v>
      </c>
      <c r="G103">
        <v>4.55</v>
      </c>
      <c r="H103">
        <v>4.4169999999999998</v>
      </c>
      <c r="I103">
        <v>4.4660000000000002</v>
      </c>
      <c r="K103" t="s">
        <v>695</v>
      </c>
      <c r="L103" s="4">
        <f>AVERAGE(E103,G103:I103)</f>
        <v>4.601</v>
      </c>
      <c r="M103" t="s">
        <v>767</v>
      </c>
      <c r="N103" t="s">
        <v>606</v>
      </c>
      <c r="O103" s="23" t="str">
        <f>IF(L103&gt;$J$223,$K$223,IF(L103&gt;$J$222,$K$222,IF(L103&lt;$N$223,$L$223,IF(L103&lt;$N$222,$L$222,$K$225))))</f>
        <v>#ff8000</v>
      </c>
      <c r="P103" s="24" t="str">
        <f>IF(L103&gt;$J$222,$K$224,IF(L103&lt;$N$222,$L$224,$L$225))</f>
        <v>#cf0000</v>
      </c>
      <c r="Q103" s="25" t="str">
        <f t="shared" si="2"/>
        <v>continents3.php?id_pays=99&amp;annee=2019</v>
      </c>
      <c r="R103" s="24">
        <f>VLOOKUP(C103,[1]Avoir!$H$783:$I$940,2,FALSE)</f>
        <v>4.9710000000000001</v>
      </c>
      <c r="S103" s="24" t="e">
        <f>VLOOKUP(C103,[1]Avoir!$H$941:$I$1097,2,FALSE)</f>
        <v>#N/A</v>
      </c>
      <c r="T103" s="24">
        <f>ROUND(VLOOKUP(C103,[1]Avoir!$H$1098:$I$1251,2,FALSE),3)</f>
        <v>4.55</v>
      </c>
      <c r="U103" s="24">
        <f>VLOOKUP(C103,[1]Avoir!$H$1252:$I$1407,2,FALSE)</f>
        <v>4.4169999999999998</v>
      </c>
      <c r="V103" s="24">
        <f>VLOOKUP(C103,[1]Avoir!$H$1408:$I$1563,2,FALSE)</f>
        <v>4.4660000000000002</v>
      </c>
      <c r="W103" t="str">
        <f>_xlfn.CONCAT("2015 : ",E103," &lt;br /&gt; ","2017 : ",G103," &lt;br /&gt; ","2018 : ",H103," &lt;br /&gt; ","2019 : ",I103)</f>
        <v>2015 : 4,971 &lt;br /&gt; 2017 : 4,55 &lt;br /&gt; 2018 : 4,417 &lt;br /&gt; 2019 : 4,466</v>
      </c>
    </row>
    <row r="104" spans="1:23" x14ac:dyDescent="0.35">
      <c r="A104" t="s">
        <v>102</v>
      </c>
      <c r="B104" t="s">
        <v>315</v>
      </c>
      <c r="C104">
        <f>VLOOKUP(A104,[1]Pays!$G$2:$H$170,2,FALSE)</f>
        <v>92</v>
      </c>
      <c r="D104" t="s">
        <v>515</v>
      </c>
      <c r="E104">
        <v>4.4359999999999999</v>
      </c>
      <c r="F104">
        <v>4.2009999999999996</v>
      </c>
      <c r="G104">
        <v>4.2919999999999998</v>
      </c>
      <c r="H104">
        <v>4.3559999999999999</v>
      </c>
      <c r="I104">
        <v>4.49</v>
      </c>
      <c r="K104" t="s">
        <v>696</v>
      </c>
      <c r="L104" s="4">
        <f t="shared" si="3"/>
        <v>4.3549999999999995</v>
      </c>
      <c r="M104" t="s">
        <v>767</v>
      </c>
      <c r="N104" t="s">
        <v>606</v>
      </c>
      <c r="O104" s="23" t="str">
        <f>IF(L104&gt;$J$223,$K$223,IF(L104&gt;$J$222,$K$222,IF(L104&lt;$N$223,$L$223,IF(L104&lt;$N$222,$L$222,$K$225))))</f>
        <v>#ff8000</v>
      </c>
      <c r="P104" s="24" t="str">
        <f>IF(L104&gt;$J$222,$K$224,IF(L104&lt;$N$222,$L$224,$L$225))</f>
        <v>#cf0000</v>
      </c>
      <c r="Q104" s="25" t="str">
        <f t="shared" si="2"/>
        <v>continents3.php?id_pays=92&amp;annee=2019</v>
      </c>
      <c r="R104" s="24">
        <f>VLOOKUP(C104,[1]Avoir!$H$783:$I$940,2,FALSE)</f>
        <v>4.4359999999999999</v>
      </c>
      <c r="S104" s="24">
        <f>VLOOKUP(C104,[1]Avoir!$H$941:$I$1097,2,FALSE)</f>
        <v>4.2009999999999996</v>
      </c>
      <c r="T104" s="24">
        <f>ROUND(VLOOKUP(C104,[1]Avoir!$H$1098:$I$1251,2,FALSE),3)</f>
        <v>4.2919999999999998</v>
      </c>
      <c r="U104" s="24">
        <f>VLOOKUP(C104,[1]Avoir!$H$1252:$I$1407,2,FALSE)</f>
        <v>4.3559999999999999</v>
      </c>
      <c r="V104" s="24">
        <f>VLOOKUP(C104,[1]Avoir!$H$1408:$I$1563,2,FALSE)</f>
        <v>4.49</v>
      </c>
      <c r="W104" t="str">
        <f>_xlfn.CONCAT("2015 : ",E104," &lt;br /&gt; ","2016 : ",F104," &lt;br /&gt; ","2017 : ",G104," &lt;br /&gt; ","2018 : ",H104," &lt;br /&gt; ","2019 : ",I104)</f>
        <v>2015 : 4,436 &lt;br /&gt; 2016 : 4,201 &lt;br /&gt; 2017 : 4,292 &lt;br /&gt; 2018 : 4,356 &lt;br /&gt; 2019 : 4,49</v>
      </c>
    </row>
    <row r="105" spans="1:23" x14ac:dyDescent="0.35">
      <c r="A105" t="s">
        <v>103</v>
      </c>
      <c r="B105" t="s">
        <v>316</v>
      </c>
      <c r="C105">
        <f>VLOOKUP(A105,[1]Pays!$G$2:$H$170,2,FALSE)</f>
        <v>88</v>
      </c>
      <c r="D105" t="s">
        <v>516</v>
      </c>
      <c r="E105">
        <v>4.2919999999999998</v>
      </c>
      <c r="F105">
        <v>4.1559999999999997</v>
      </c>
      <c r="G105">
        <v>3.97</v>
      </c>
      <c r="H105">
        <v>3.5870000000000002</v>
      </c>
      <c r="I105">
        <v>3.41</v>
      </c>
      <c r="K105" t="s">
        <v>697</v>
      </c>
      <c r="L105" s="4">
        <f t="shared" si="3"/>
        <v>3.8830000000000005</v>
      </c>
      <c r="M105" t="s">
        <v>766</v>
      </c>
      <c r="N105" t="s">
        <v>606</v>
      </c>
      <c r="O105" s="23" t="str">
        <f>IF(L105&gt;$J$223,$K$223,IF(L105&gt;$J$222,$K$222,IF(L105&lt;$N$223,$L$223,IF(L105&lt;$N$222,$L$222,$K$225))))</f>
        <v>#f02e18</v>
      </c>
      <c r="P105" s="24" t="str">
        <f>IF(L105&gt;$J$222,$K$224,IF(L105&lt;$N$222,$L$224,$L$225))</f>
        <v>#cf0000</v>
      </c>
      <c r="Q105" s="25" t="str">
        <f t="shared" si="2"/>
        <v>continents3.php?id_pays=88&amp;annee=2019</v>
      </c>
      <c r="R105" s="24">
        <f>VLOOKUP(C105,[1]Avoir!$H$783:$I$940,2,FALSE)</f>
        <v>4.2919999999999998</v>
      </c>
      <c r="S105" s="24">
        <f>VLOOKUP(C105,[1]Avoir!$H$941:$I$1097,2,FALSE)</f>
        <v>4.1559999999999997</v>
      </c>
      <c r="T105" s="24">
        <f>ROUND(VLOOKUP(C105,[1]Avoir!$H$1098:$I$1251,2,FALSE),3)</f>
        <v>3.97</v>
      </c>
      <c r="U105" s="24">
        <f>VLOOKUP(C105,[1]Avoir!$H$1252:$I$1407,2,FALSE)</f>
        <v>3.5870000000000002</v>
      </c>
      <c r="V105" s="24">
        <f>VLOOKUP(C105,[1]Avoir!$H$1408:$I$1563,2,FALSE)</f>
        <v>3.41</v>
      </c>
      <c r="W105" t="str">
        <f>_xlfn.CONCAT("2015 : ",E105," &lt;br /&gt; ","2016 : ",F105," &lt;br /&gt; ","2017 : ",G105," &lt;br /&gt; ","2018 : ",H105," &lt;br /&gt; ","2019 : ",I105)</f>
        <v>2015 : 4,292 &lt;br /&gt; 2016 : 4,156 &lt;br /&gt; 2017 : 3,97 &lt;br /&gt; 2018 : 3,587 &lt;br /&gt; 2019 : 3,41</v>
      </c>
    </row>
    <row r="106" spans="1:23" x14ac:dyDescent="0.35">
      <c r="A106" t="s">
        <v>104</v>
      </c>
      <c r="B106" t="s">
        <v>317</v>
      </c>
      <c r="C106">
        <f>VLOOKUP(A106,[1]Pays!$G$2:$H$170,2,FALSE)</f>
        <v>89</v>
      </c>
      <c r="D106" t="s">
        <v>517</v>
      </c>
      <c r="E106">
        <v>5.77</v>
      </c>
      <c r="F106">
        <v>6.0049999999999999</v>
      </c>
      <c r="G106">
        <v>6.0839999999999996</v>
      </c>
      <c r="H106">
        <v>6.3220000000000001</v>
      </c>
      <c r="I106">
        <v>5.3390000000000004</v>
      </c>
      <c r="K106" t="s">
        <v>698</v>
      </c>
      <c r="L106" s="4">
        <f t="shared" si="3"/>
        <v>5.903999999999999</v>
      </c>
      <c r="M106" t="s">
        <v>603</v>
      </c>
      <c r="N106" t="s">
        <v>604</v>
      </c>
      <c r="O106" s="23" t="str">
        <f>IF(L106&gt;$J$223,$K$223,IF(L106&gt;$J$222,$K$222,IF(L106&lt;$N$223,$L$223,IF(L106&lt;$N$222,$L$222,$K$225))))</f>
        <v>#88A4BC</v>
      </c>
      <c r="P106" s="24" t="str">
        <f>IF(L106&gt;$J$222,$K$224,IF(L106&lt;$N$222,$L$224,$L$225))</f>
        <v>#3B729F</v>
      </c>
      <c r="Q106" s="25" t="str">
        <f t="shared" si="2"/>
        <v>continents3.php?id_pays=89&amp;annee=2019</v>
      </c>
      <c r="R106" s="24">
        <f>VLOOKUP(C106,[1]Avoir!$H$783:$I$940,2,FALSE)</f>
        <v>5.77</v>
      </c>
      <c r="S106" s="24">
        <f>VLOOKUP(C106,[1]Avoir!$H$941:$I$1097,2,FALSE)</f>
        <v>6.0049999999999999</v>
      </c>
      <c r="T106" s="24">
        <f>ROUND(VLOOKUP(C106,[1]Avoir!$H$1098:$I$1251,2,FALSE),3)</f>
        <v>6.0839999999999996</v>
      </c>
      <c r="U106" s="24">
        <f>VLOOKUP(C106,[1]Avoir!$H$1252:$I$1407,2,FALSE)</f>
        <v>6.3220000000000001</v>
      </c>
      <c r="V106" s="24">
        <f>VLOOKUP(C106,[1]Avoir!$H$1408:$I$1563,2,FALSE)</f>
        <v>5.3390000000000004</v>
      </c>
      <c r="W106" t="str">
        <f>_xlfn.CONCAT("2015 : ",E106," &lt;br /&gt; ","2016 : ",F106," &lt;br /&gt; ","2017 : ",G106," &lt;br /&gt; ","2018 : ",H106," &lt;br /&gt; ","2019 : ",I106)</f>
        <v>2015 : 5,77 &lt;br /&gt; 2016 : 6,005 &lt;br /&gt; 2017 : 6,084 &lt;br /&gt; 2018 : 6,322 &lt;br /&gt; 2019 : 5,339</v>
      </c>
    </row>
    <row r="107" spans="1:23" x14ac:dyDescent="0.35">
      <c r="A107" t="s">
        <v>105</v>
      </c>
      <c r="B107" t="s">
        <v>318</v>
      </c>
      <c r="C107">
        <f>VLOOKUP(A107,[1]Pays!$G$2:$H$170,2,FALSE)</f>
        <v>101</v>
      </c>
      <c r="D107" t="s">
        <v>518</v>
      </c>
      <c r="E107" t="e">
        <v>#N/A</v>
      </c>
      <c r="F107">
        <v>4.5739999999999998</v>
      </c>
      <c r="G107">
        <v>4.5739999999999998</v>
      </c>
      <c r="H107">
        <v>4.4409999999999998</v>
      </c>
      <c r="I107">
        <v>4.6390000000000002</v>
      </c>
      <c r="K107" t="s">
        <v>699</v>
      </c>
      <c r="L107" s="4">
        <f>AVERAGE(F107:I107)</f>
        <v>4.5569999999999995</v>
      </c>
      <c r="M107" t="s">
        <v>767</v>
      </c>
      <c r="N107" t="s">
        <v>606</v>
      </c>
      <c r="O107" s="23" t="str">
        <f>IF(L107&gt;$J$223,$K$223,IF(L107&gt;$J$222,$K$222,IF(L107&lt;$N$223,$L$223,IF(L107&lt;$N$222,$L$222,$K$225))))</f>
        <v>#ff8000</v>
      </c>
      <c r="P107" s="24" t="str">
        <f>IF(L107&gt;$J$222,$K$224,IF(L107&lt;$N$222,$L$224,$L$225))</f>
        <v>#cf0000</v>
      </c>
      <c r="Q107" s="25" t="str">
        <f t="shared" si="2"/>
        <v>continents3.php?id_pays=101&amp;annee=2019</v>
      </c>
      <c r="R107" s="24" t="e">
        <f>VLOOKUP(C107,[1]Avoir!$H$783:$I$940,2,FALSE)</f>
        <v>#N/A</v>
      </c>
      <c r="S107" s="24">
        <f>VLOOKUP(C107,[1]Avoir!$H$941:$I$1097,2,FALSE)</f>
        <v>4.5739999999999998</v>
      </c>
      <c r="T107" s="24">
        <f>ROUND(VLOOKUP(C107,[1]Avoir!$H$1098:$I$1251,2,FALSE),3)</f>
        <v>4.5739999999999998</v>
      </c>
      <c r="U107" s="24">
        <f>VLOOKUP(C107,[1]Avoir!$H$1252:$I$1407,2,FALSE)</f>
        <v>4.4409999999999998</v>
      </c>
      <c r="V107" s="24">
        <f>VLOOKUP(C107,[1]Avoir!$H$1408:$I$1563,2,FALSE)</f>
        <v>4.6390000000000002</v>
      </c>
      <c r="W107" t="str">
        <f>_xlfn.CONCAT("2016 : ",F107," &lt;br /&gt; ","2017 : ",G107," &lt;br /&gt; ","2018 : ",H107," &lt;br /&gt; ","2019 : ",I107)</f>
        <v>2016 : 4,574 &lt;br /&gt; 2017 : 4,574 &lt;br /&gt; 2018 : 4,441 &lt;br /&gt; 2019 : 4,639</v>
      </c>
    </row>
    <row r="108" spans="1:23" x14ac:dyDescent="0.35">
      <c r="A108" t="s">
        <v>106</v>
      </c>
      <c r="B108" t="s">
        <v>319</v>
      </c>
      <c r="C108">
        <f>VLOOKUP(A108,[1]Pays!$G$2:$H$170,2,FALSE)</f>
        <v>106</v>
      </c>
      <c r="D108" t="s">
        <v>519</v>
      </c>
      <c r="E108">
        <v>3.8450000000000002</v>
      </c>
      <c r="F108">
        <v>3.8559999999999999</v>
      </c>
      <c r="G108">
        <v>4.0279999999999996</v>
      </c>
      <c r="H108">
        <v>4.1660000000000004</v>
      </c>
      <c r="I108">
        <v>4.6280000000000001</v>
      </c>
      <c r="K108" t="s">
        <v>700</v>
      </c>
      <c r="L108" s="4">
        <f t="shared" si="3"/>
        <v>4.1045999999999996</v>
      </c>
      <c r="M108" t="s">
        <v>766</v>
      </c>
      <c r="N108" t="s">
        <v>606</v>
      </c>
      <c r="O108" s="23" t="str">
        <f>IF(L108&gt;$J$223,$K$223,IF(L108&gt;$J$222,$K$222,IF(L108&lt;$N$223,$L$223,IF(L108&lt;$N$222,$L$222,$K$225))))</f>
        <v>#f02e18</v>
      </c>
      <c r="P108" s="24" t="str">
        <f>IF(L108&gt;$J$222,$K$224,IF(L108&lt;$N$222,$L$224,$L$225))</f>
        <v>#cf0000</v>
      </c>
      <c r="Q108" s="25" t="str">
        <f t="shared" si="2"/>
        <v>continents3.php?id_pays=106&amp;annee=2019</v>
      </c>
      <c r="R108" s="24">
        <f>VLOOKUP(C108,[1]Avoir!$H$783:$I$940,2,FALSE)</f>
        <v>3.8450000000000002</v>
      </c>
      <c r="S108" s="24">
        <f>VLOOKUP(C108,[1]Avoir!$H$941:$I$1097,2,FALSE)</f>
        <v>3.8559999999999999</v>
      </c>
      <c r="T108" s="24">
        <f>ROUND(VLOOKUP(C108,[1]Avoir!$H$1098:$I$1251,2,FALSE),3)</f>
        <v>4.0279999999999996</v>
      </c>
      <c r="U108" s="24">
        <f>VLOOKUP(C108,[1]Avoir!$H$1252:$I$1407,2,FALSE)</f>
        <v>4.1660000000000004</v>
      </c>
      <c r="V108" s="24">
        <f>VLOOKUP(C108,[1]Avoir!$H$1408:$I$1563,2,FALSE)</f>
        <v>4.6280000000000001</v>
      </c>
      <c r="W108" t="str">
        <f>_xlfn.CONCAT("2015 : ",E108," &lt;br /&gt; ","2016 : ",F108," &lt;br /&gt; ","2017 : ",G108," &lt;br /&gt; ","2018 : ",H108," &lt;br /&gt; ","2019 : ",I108)</f>
        <v>2015 : 3,845 &lt;br /&gt; 2016 : 3,856 &lt;br /&gt; 2017 : 4,028 &lt;br /&gt; 2018 : 4,166 &lt;br /&gt; 2019 : 4,628</v>
      </c>
    </row>
    <row r="109" spans="1:23" x14ac:dyDescent="0.35">
      <c r="A109" t="s">
        <v>107</v>
      </c>
      <c r="B109" t="s">
        <v>320</v>
      </c>
      <c r="C109">
        <f>VLOOKUP(A109,[1]Pays!$G$2:$H$170,2,FALSE)</f>
        <v>107</v>
      </c>
      <c r="D109" t="s">
        <v>520</v>
      </c>
      <c r="E109">
        <v>5.2679999999999998</v>
      </c>
      <c r="F109">
        <v>4.875</v>
      </c>
      <c r="G109">
        <v>5.0739999999999998</v>
      </c>
      <c r="H109">
        <v>5.1550000000000002</v>
      </c>
      <c r="I109">
        <v>5.2649999999999997</v>
      </c>
      <c r="K109" t="s">
        <v>701</v>
      </c>
      <c r="L109" s="4">
        <f t="shared" si="3"/>
        <v>5.1273999999999997</v>
      </c>
      <c r="M109" t="s">
        <v>603</v>
      </c>
      <c r="N109" t="s">
        <v>604</v>
      </c>
      <c r="O109" s="23" t="str">
        <f>IF(L109&gt;$J$223,$K$223,IF(L109&gt;$J$222,$K$222,IF(L109&lt;$N$223,$L$223,IF(L109&lt;$N$222,$L$222,$K$225))))</f>
        <v>#88A4BC</v>
      </c>
      <c r="P109" s="24" t="str">
        <f>IF(L109&gt;$J$222,$K$224,IF(L109&lt;$N$222,$L$224,$L$225))</f>
        <v>#3B729F</v>
      </c>
      <c r="Q109" s="25" t="str">
        <f t="shared" si="2"/>
        <v>continents3.php?id_pays=107&amp;annee=2019</v>
      </c>
      <c r="R109" s="24">
        <f>VLOOKUP(C109,[1]Avoir!$H$783:$I$940,2,FALSE)</f>
        <v>5.2679999999999998</v>
      </c>
      <c r="S109" s="24">
        <f>VLOOKUP(C109,[1]Avoir!$H$941:$I$1097,2,FALSE)</f>
        <v>4.875</v>
      </c>
      <c r="T109" s="24">
        <f>ROUND(VLOOKUP(C109,[1]Avoir!$H$1098:$I$1251,2,FALSE),3)</f>
        <v>5.0739999999999998</v>
      </c>
      <c r="U109" s="24">
        <f>VLOOKUP(C109,[1]Avoir!$H$1252:$I$1407,2,FALSE)</f>
        <v>5.1550000000000002</v>
      </c>
      <c r="V109" s="24">
        <f>VLOOKUP(C109,[1]Avoir!$H$1408:$I$1563,2,FALSE)</f>
        <v>5.2649999999999997</v>
      </c>
      <c r="W109" t="str">
        <f>_xlfn.CONCAT("2015 : ",E109," &lt;br /&gt; ","2016 : ",F109," &lt;br /&gt; ","2017 : ",G109," &lt;br /&gt; ","2018 : ",H109," &lt;br /&gt; ","2019 : ",I109)</f>
        <v>2015 : 5,268 &lt;br /&gt; 2016 : 4,875 &lt;br /&gt; 2017 : 5,074 &lt;br /&gt; 2018 : 5,155 &lt;br /&gt; 2019 : 5,265</v>
      </c>
    </row>
    <row r="110" spans="1:23" x14ac:dyDescent="0.35">
      <c r="A110" t="s">
        <v>108</v>
      </c>
      <c r="B110" t="s">
        <v>321</v>
      </c>
      <c r="C110">
        <f>VLOOKUP(A110,[1]Pays!$G$2:$H$170,2,FALSE)</f>
        <v>105</v>
      </c>
      <c r="D110" t="s">
        <v>521</v>
      </c>
      <c r="E110">
        <v>5.8280000000000003</v>
      </c>
      <c r="F110">
        <v>5.992</v>
      </c>
      <c r="G110">
        <v>6.0709999999999997</v>
      </c>
      <c r="H110">
        <v>6.141</v>
      </c>
      <c r="I110">
        <v>6.1050000000000004</v>
      </c>
      <c r="K110" t="s">
        <v>702</v>
      </c>
      <c r="L110" s="4">
        <f t="shared" si="3"/>
        <v>6.0273999999999992</v>
      </c>
      <c r="M110" t="s">
        <v>605</v>
      </c>
      <c r="N110" t="s">
        <v>765</v>
      </c>
      <c r="O110" s="23" t="str">
        <f>IF(L110&gt;$J$223,$K$223,IF(L110&gt;$J$222,$K$222,IF(L110&lt;$N$223,$L$223,IF(L110&lt;$N$222,$L$222,$K$225))))</f>
        <v>#b1f754</v>
      </c>
      <c r="P110" s="24" t="str">
        <f>IF(L110&gt;$J$222,$K$224,IF(L110&lt;$N$222,$L$224,$L$225))</f>
        <v>#008A17</v>
      </c>
      <c r="Q110" s="25" t="str">
        <f t="shared" si="2"/>
        <v>continents3.php?id_pays=105&amp;annee=2019</v>
      </c>
      <c r="R110" s="24">
        <f>VLOOKUP(C110,[1]Avoir!$H$783:$I$940,2,FALSE)</f>
        <v>5.8280000000000003</v>
      </c>
      <c r="S110" s="24">
        <f>VLOOKUP(C110,[1]Avoir!$H$941:$I$1097,2,FALSE)</f>
        <v>5.992</v>
      </c>
      <c r="T110" s="24">
        <f>ROUND(VLOOKUP(C110,[1]Avoir!$H$1098:$I$1251,2,FALSE),3)</f>
        <v>6.0709999999999997</v>
      </c>
      <c r="U110" s="24">
        <f>VLOOKUP(C110,[1]Avoir!$H$1252:$I$1407,2,FALSE)</f>
        <v>6.141</v>
      </c>
      <c r="V110" s="24">
        <f>VLOOKUP(C110,[1]Avoir!$H$1408:$I$1563,2,FALSE)</f>
        <v>6.1050000000000004</v>
      </c>
      <c r="W110" t="str">
        <f>_xlfn.CONCAT("2015 : ",E110," &lt;br /&gt; ","2016 : ",F110," &lt;br /&gt; ","2017 : ",G110," &lt;br /&gt; ","2018 : ",H110," &lt;br /&gt; ","2019 : ",I110)</f>
        <v>2015 : 5,828 &lt;br /&gt; 2016 : 5,992 &lt;br /&gt; 2017 : 6,071 &lt;br /&gt; 2018 : 6,141 &lt;br /&gt; 2019 : 6,105</v>
      </c>
    </row>
    <row r="111" spans="1:23" x14ac:dyDescent="0.35">
      <c r="A111" t="s">
        <v>109</v>
      </c>
      <c r="B111" t="s">
        <v>322</v>
      </c>
      <c r="C111">
        <f>VLOOKUP(A111,[1]Pays!$G$2:$H$170,2,FALSE)</f>
        <v>103</v>
      </c>
      <c r="D111" t="s">
        <v>522</v>
      </c>
      <c r="E111">
        <v>7.3780000000000001</v>
      </c>
      <c r="F111">
        <v>7.3390000000000004</v>
      </c>
      <c r="G111">
        <v>7.3769999999999998</v>
      </c>
      <c r="H111">
        <v>7.4409999999999998</v>
      </c>
      <c r="I111">
        <v>7.4880000000000004</v>
      </c>
      <c r="K111" t="s">
        <v>703</v>
      </c>
      <c r="L111" s="4">
        <f t="shared" si="3"/>
        <v>7.4046000000000003</v>
      </c>
      <c r="M111" t="s">
        <v>601</v>
      </c>
      <c r="N111" t="s">
        <v>765</v>
      </c>
      <c r="O111" s="23" t="str">
        <f>IF(L111&gt;$J$223,$K$223,IF(L111&gt;$J$222,$K$222,IF(L111&lt;$N$223,$L$223,IF(L111&lt;$N$222,$L$222,$K$225))))</f>
        <v>#25e645</v>
      </c>
      <c r="P111" s="24" t="str">
        <f>IF(L111&gt;$J$222,$K$224,IF(L111&lt;$N$222,$L$224,$L$225))</f>
        <v>#008A17</v>
      </c>
      <c r="Q111" s="25" t="str">
        <f t="shared" si="2"/>
        <v>continents3.php?id_pays=103&amp;annee=2019</v>
      </c>
      <c r="R111" s="24">
        <f>VLOOKUP(C111,[1]Avoir!$H$783:$I$940,2,FALSE)</f>
        <v>7.3780000000000001</v>
      </c>
      <c r="S111" s="24">
        <f>VLOOKUP(C111,[1]Avoir!$H$941:$I$1097,2,FALSE)</f>
        <v>7.3390000000000004</v>
      </c>
      <c r="T111" s="24">
        <f>ROUND(VLOOKUP(C111,[1]Avoir!$H$1098:$I$1251,2,FALSE),3)</f>
        <v>7.3769999999999998</v>
      </c>
      <c r="U111" s="24">
        <f>VLOOKUP(C111,[1]Avoir!$H$1252:$I$1407,2,FALSE)</f>
        <v>7.4409999999999998</v>
      </c>
      <c r="V111" s="24">
        <f>VLOOKUP(C111,[1]Avoir!$H$1408:$I$1563,2,FALSE)</f>
        <v>7.4880000000000004</v>
      </c>
      <c r="W111" t="str">
        <f>_xlfn.CONCAT("2015 : ",E111," &lt;br /&gt; ","2016 : ",F111," &lt;br /&gt; ","2017 : ",G111," &lt;br /&gt; ","2018 : ",H111," &lt;br /&gt; ","2019 : ",I111)</f>
        <v>2015 : 7,378 &lt;br /&gt; 2016 : 7,339 &lt;br /&gt; 2017 : 7,377 &lt;br /&gt; 2018 : 7,441 &lt;br /&gt; 2019 : 7,488</v>
      </c>
    </row>
    <row r="112" spans="1:23" x14ac:dyDescent="0.35">
      <c r="A112" t="s">
        <v>110</v>
      </c>
      <c r="B112" t="s">
        <v>323</v>
      </c>
      <c r="C112">
        <f>VLOOKUP(A112,[1]Pays!$G$2:$H$170,2,FALSE)</f>
        <v>111</v>
      </c>
      <c r="D112" t="s">
        <v>523</v>
      </c>
      <c r="E112">
        <v>7.5220000000000002</v>
      </c>
      <c r="F112">
        <v>7.4980000000000002</v>
      </c>
      <c r="G112">
        <v>7.5369999999999999</v>
      </c>
      <c r="H112">
        <v>7.5940000000000003</v>
      </c>
      <c r="I112">
        <v>7.5540000000000003</v>
      </c>
      <c r="K112" t="s">
        <v>704</v>
      </c>
      <c r="L112" s="4">
        <f t="shared" si="3"/>
        <v>7.5409999999999995</v>
      </c>
      <c r="M112" t="s">
        <v>601</v>
      </c>
      <c r="N112" t="s">
        <v>765</v>
      </c>
      <c r="O112" s="23" t="str">
        <f>IF(L112&gt;$J$223,$K$223,IF(L112&gt;$J$222,$K$222,IF(L112&lt;$N$223,$L$223,IF(L112&lt;$N$222,$L$222,$K$225))))</f>
        <v>#25e645</v>
      </c>
      <c r="P112" s="24" t="str">
        <f>IF(L112&gt;$J$222,$K$224,IF(L112&lt;$N$222,$L$224,$L$225))</f>
        <v>#008A17</v>
      </c>
      <c r="Q112" s="25" t="str">
        <f t="shared" si="2"/>
        <v>continents3.php?id_pays=111&amp;annee=2019</v>
      </c>
      <c r="R112" s="24">
        <f>VLOOKUP(C112,[1]Avoir!$H$783:$I$940,2,FALSE)</f>
        <v>7.5220000000000002</v>
      </c>
      <c r="S112" s="24">
        <f>VLOOKUP(C112,[1]Avoir!$H$941:$I$1097,2,FALSE)</f>
        <v>7.4980000000000002</v>
      </c>
      <c r="T112" s="24">
        <f>ROUND(VLOOKUP(C112,[1]Avoir!$H$1098:$I$1251,2,FALSE),3)</f>
        <v>7.5369999999999999</v>
      </c>
      <c r="U112" s="24">
        <f>VLOOKUP(C112,[1]Avoir!$H$1252:$I$1407,2,FALSE)</f>
        <v>7.5940000000000003</v>
      </c>
      <c r="V112" s="24">
        <f>VLOOKUP(C112,[1]Avoir!$H$1408:$I$1563,2,FALSE)</f>
        <v>7.5540000000000003</v>
      </c>
      <c r="W112" t="str">
        <f>_xlfn.CONCAT("2015 : ",E112," &lt;br /&gt; ","2016 : ",F112," &lt;br /&gt; ","2017 : ",G112," &lt;br /&gt; ","2018 : ",H112," &lt;br /&gt; ","2019 : ",I112)</f>
        <v>2015 : 7,522 &lt;br /&gt; 2016 : 7,498 &lt;br /&gt; 2017 : 7,537 &lt;br /&gt; 2018 : 7,594 &lt;br /&gt; 2019 : 7,554</v>
      </c>
    </row>
    <row r="113" spans="1:23" x14ac:dyDescent="0.35">
      <c r="A113" t="s">
        <v>111</v>
      </c>
      <c r="B113" t="s">
        <v>324</v>
      </c>
      <c r="C113">
        <f>VLOOKUP(A113,[1]Pays!$G$2:$H$170,2,FALSE)</f>
        <v>102</v>
      </c>
      <c r="D113" t="s">
        <v>524</v>
      </c>
      <c r="E113">
        <v>4.5140000000000002</v>
      </c>
      <c r="F113">
        <v>4.7930000000000001</v>
      </c>
      <c r="G113">
        <v>4.9619999999999997</v>
      </c>
      <c r="H113">
        <v>4.88</v>
      </c>
      <c r="I113">
        <v>4.9130000000000003</v>
      </c>
      <c r="K113" t="s">
        <v>705</v>
      </c>
      <c r="L113" s="4">
        <f t="shared" si="3"/>
        <v>4.8124000000000002</v>
      </c>
      <c r="M113" t="s">
        <v>767</v>
      </c>
      <c r="N113" t="s">
        <v>606</v>
      </c>
      <c r="O113" s="23" t="str">
        <f>IF(L113&gt;$J$223,$K$223,IF(L113&gt;$J$222,$K$222,IF(L113&lt;$N$223,$L$223,IF(L113&lt;$N$222,$L$222,$K$225))))</f>
        <v>#ff8000</v>
      </c>
      <c r="P113" s="24" t="str">
        <f>IF(L113&gt;$J$222,$K$224,IF(L113&lt;$N$222,$L$224,$L$225))</f>
        <v>#cf0000</v>
      </c>
      <c r="Q113" s="25" t="str">
        <f t="shared" si="2"/>
        <v>continents3.php?id_pays=102&amp;annee=2019</v>
      </c>
      <c r="R113" s="24">
        <f>VLOOKUP(C113,[1]Avoir!$H$783:$I$940,2,FALSE)</f>
        <v>4.5140000000000002</v>
      </c>
      <c r="S113" s="24">
        <f>VLOOKUP(C113,[1]Avoir!$H$941:$I$1097,2,FALSE)</f>
        <v>4.7930000000000001</v>
      </c>
      <c r="T113" s="24">
        <f>ROUND(VLOOKUP(C113,[1]Avoir!$H$1098:$I$1251,2,FALSE),3)</f>
        <v>4.9619999999999997</v>
      </c>
      <c r="U113" s="24">
        <f>VLOOKUP(C113,[1]Avoir!$H$1252:$I$1407,2,FALSE)</f>
        <v>4.88</v>
      </c>
      <c r="V113" s="24">
        <f>VLOOKUP(C113,[1]Avoir!$H$1408:$I$1563,2,FALSE)</f>
        <v>4.9130000000000003</v>
      </c>
      <c r="W113" t="str">
        <f>_xlfn.CONCAT("2015 : ",E113," &lt;br /&gt; ","2016 : ",F113," &lt;br /&gt; ","2017 : ",G113," &lt;br /&gt; ","2018 : ",H113," &lt;br /&gt; ","2019 : ",I113)</f>
        <v>2015 : 4,514 &lt;br /&gt; 2016 : 4,793 &lt;br /&gt; 2017 : 4,962 &lt;br /&gt; 2018 : 4,88 &lt;br /&gt; 2019 : 4,913</v>
      </c>
    </row>
    <row r="114" spans="1:23" x14ac:dyDescent="0.35">
      <c r="A114" t="s">
        <v>112</v>
      </c>
      <c r="B114" t="s">
        <v>325</v>
      </c>
      <c r="C114">
        <f>VLOOKUP(A114,[1]Pays!$G$2:$H$170,2,FALSE)</f>
        <v>104</v>
      </c>
      <c r="D114" t="s">
        <v>525</v>
      </c>
      <c r="E114">
        <v>7.2859999999999996</v>
      </c>
      <c r="F114">
        <v>7.3339999999999996</v>
      </c>
      <c r="G114">
        <v>7.3140000000000001</v>
      </c>
      <c r="H114">
        <v>7.3239999999999998</v>
      </c>
      <c r="I114">
        <v>7.3070000000000004</v>
      </c>
      <c r="K114" t="s">
        <v>706</v>
      </c>
      <c r="L114" s="4">
        <f t="shared" si="3"/>
        <v>7.3129999999999997</v>
      </c>
      <c r="M114" t="s">
        <v>601</v>
      </c>
      <c r="N114" t="s">
        <v>765</v>
      </c>
      <c r="O114" s="23" t="str">
        <f>IF(L114&gt;$J$223,$K$223,IF(L114&gt;$J$222,$K$222,IF(L114&lt;$N$223,$L$223,IF(L114&lt;$N$222,$L$222,$K$225))))</f>
        <v>#25e645</v>
      </c>
      <c r="P114" s="24" t="str">
        <f>IF(L114&gt;$J$222,$K$224,IF(L114&lt;$N$222,$L$224,$L$225))</f>
        <v>#008A17</v>
      </c>
      <c r="Q114" s="25" t="str">
        <f t="shared" si="2"/>
        <v>continents3.php?id_pays=104&amp;annee=2019</v>
      </c>
      <c r="R114" s="24">
        <f>VLOOKUP(C114,[1]Avoir!$H$783:$I$940,2,FALSE)</f>
        <v>7.2859999999999996</v>
      </c>
      <c r="S114" s="24">
        <f>VLOOKUP(C114,[1]Avoir!$H$941:$I$1097,2,FALSE)</f>
        <v>7.3339999999999996</v>
      </c>
      <c r="T114" s="24">
        <f>ROUND(VLOOKUP(C114,[1]Avoir!$H$1098:$I$1251,2,FALSE),3)</f>
        <v>7.3140000000000001</v>
      </c>
      <c r="U114" s="24">
        <f>VLOOKUP(C114,[1]Avoir!$H$1252:$I$1407,2,FALSE)</f>
        <v>7.3239999999999998</v>
      </c>
      <c r="V114" s="24">
        <f>VLOOKUP(C114,[1]Avoir!$H$1408:$I$1563,2,FALSE)</f>
        <v>7.3070000000000004</v>
      </c>
      <c r="W114" t="str">
        <f>_xlfn.CONCAT("2015 : ",E114," &lt;br /&gt; ","2016 : ",F114," &lt;br /&gt; ","2017 : ",G114," &lt;br /&gt; ","2018 : ",H114," &lt;br /&gt; ","2019 : ",I114)</f>
        <v>2015 : 7,286 &lt;br /&gt; 2016 : 7,334 &lt;br /&gt; 2017 : 7,314 &lt;br /&gt; 2018 : 7,324 &lt;br /&gt; 2019 : 7,307</v>
      </c>
    </row>
    <row r="115" spans="1:23" x14ac:dyDescent="0.35">
      <c r="A115" t="s">
        <v>113</v>
      </c>
      <c r="B115" t="s">
        <v>326</v>
      </c>
      <c r="C115">
        <f>VLOOKUP(A115,[1]Pays!$G$2:$H$170,2,FALSE)</f>
        <v>112</v>
      </c>
      <c r="D115" t="s">
        <v>526</v>
      </c>
      <c r="E115">
        <v>6.8529999999999998</v>
      </c>
      <c r="F115" t="e">
        <v>#N/A</v>
      </c>
      <c r="G115" t="e">
        <v>#N/A</v>
      </c>
      <c r="H115" t="e">
        <v>#N/A</v>
      </c>
      <c r="I115" t="e">
        <v>#N/A</v>
      </c>
      <c r="K115" t="s">
        <v>707</v>
      </c>
      <c r="L115" s="4">
        <f>E115</f>
        <v>6.8529999999999998</v>
      </c>
      <c r="M115" t="s">
        <v>601</v>
      </c>
      <c r="N115" t="s">
        <v>765</v>
      </c>
      <c r="O115" s="23" t="str">
        <f>IF(L115&gt;$J$223,$K$223,IF(L115&gt;$J$222,$K$222,IF(L115&lt;$N$223,$L$223,IF(L115&lt;$N$222,$L$222,$K$225))))</f>
        <v>#25e645</v>
      </c>
      <c r="P115" s="24" t="str">
        <f>IF(L115&gt;$J$222,$K$224,IF(L115&lt;$N$222,$L$224,$L$225))</f>
        <v>#008A17</v>
      </c>
      <c r="Q115" s="25" t="str">
        <f t="shared" si="2"/>
        <v>continents3.php?id_pays=112&amp;annee=2019</v>
      </c>
      <c r="R115" s="24">
        <f>VLOOKUP(C115,[1]Avoir!$H$783:$I$940,2,FALSE)</f>
        <v>6.8529999999999998</v>
      </c>
      <c r="S115" s="24" t="e">
        <f>VLOOKUP(C115,[1]Avoir!$H$941:$I$1097,2,FALSE)</f>
        <v>#N/A</v>
      </c>
      <c r="T115" s="24" t="e">
        <f>ROUND(VLOOKUP(C115,[1]Avoir!$H$1098:$I$1251,2,FALSE),3)</f>
        <v>#N/A</v>
      </c>
      <c r="U115" s="24" t="e">
        <f>VLOOKUP(C115,[1]Avoir!$H$1252:$I$1407,2,FALSE)</f>
        <v>#N/A</v>
      </c>
      <c r="V115" s="24" t="e">
        <f>VLOOKUP(C115,[1]Avoir!$H$1408:$I$1563,2,FALSE)</f>
        <v>#N/A</v>
      </c>
      <c r="W115" t="str">
        <f>_xlfn.CONCAT("2015 : ",E115)</f>
        <v>2015 : 6,853</v>
      </c>
    </row>
    <row r="116" spans="1:23" x14ac:dyDescent="0.35">
      <c r="A116" t="s">
        <v>114</v>
      </c>
      <c r="B116" t="s">
        <v>327</v>
      </c>
      <c r="C116">
        <f>VLOOKUP(A116,[1]Pays!$G$2:$H$170,2,FALSE)</f>
        <v>113</v>
      </c>
      <c r="D116" t="s">
        <v>527</v>
      </c>
      <c r="E116">
        <v>5.194</v>
      </c>
      <c r="F116">
        <v>5.1319999999999997</v>
      </c>
      <c r="G116">
        <v>5.2690000000000001</v>
      </c>
      <c r="H116">
        <v>5.4720000000000004</v>
      </c>
      <c r="I116">
        <v>5.6529999999999996</v>
      </c>
      <c r="K116" t="s">
        <v>708</v>
      </c>
      <c r="L116" s="4">
        <f t="shared" si="3"/>
        <v>5.3439999999999994</v>
      </c>
      <c r="M116" t="s">
        <v>603</v>
      </c>
      <c r="N116" t="s">
        <v>604</v>
      </c>
      <c r="O116" s="23" t="str">
        <f>IF(L116&gt;$J$223,$K$223,IF(L116&gt;$J$222,$K$222,IF(L116&lt;$N$223,$L$223,IF(L116&lt;$N$222,$L$222,$K$225))))</f>
        <v>#88A4BC</v>
      </c>
      <c r="P116" s="24" t="str">
        <f>IF(L116&gt;$J$222,$K$224,IF(L116&lt;$N$222,$L$224,$L$225))</f>
        <v>#3B729F</v>
      </c>
      <c r="Q116" s="25" t="str">
        <f t="shared" si="2"/>
        <v>continents3.php?id_pays=113&amp;annee=2019</v>
      </c>
      <c r="R116" s="24">
        <f>VLOOKUP(C116,[1]Avoir!$H$783:$I$940,2,FALSE)</f>
        <v>5.194</v>
      </c>
      <c r="S116" s="24">
        <f>VLOOKUP(C116,[1]Avoir!$H$941:$I$1097,2,FALSE)</f>
        <v>5.1319999999999997</v>
      </c>
      <c r="T116" s="24">
        <f>ROUND(VLOOKUP(C116,[1]Avoir!$H$1098:$I$1251,2,FALSE),3)</f>
        <v>5.2690000000000001</v>
      </c>
      <c r="U116" s="24">
        <f>VLOOKUP(C116,[1]Avoir!$H$1252:$I$1407,2,FALSE)</f>
        <v>5.4720000000000004</v>
      </c>
      <c r="V116" s="24">
        <f>VLOOKUP(C116,[1]Avoir!$H$1408:$I$1563,2,FALSE)</f>
        <v>5.6529999999999996</v>
      </c>
      <c r="W116" t="str">
        <f>_xlfn.CONCAT("2015 : ",E116," &lt;br /&gt; ","2016 : ",F116," &lt;br /&gt; ","2017 : ",G116," &lt;br /&gt; ","2018 : ",H116," &lt;br /&gt; ","2019 : ",I116)</f>
        <v>2015 : 5,194 &lt;br /&gt; 2016 : 5,132 &lt;br /&gt; 2017 : 5,269 &lt;br /&gt; 2018 : 5,472 &lt;br /&gt; 2019 : 5,653</v>
      </c>
    </row>
    <row r="117" spans="1:23" x14ac:dyDescent="0.35">
      <c r="A117" t="s">
        <v>115</v>
      </c>
      <c r="B117" t="s">
        <v>328</v>
      </c>
      <c r="C117">
        <f>VLOOKUP(A117,[1]Pays!$G$2:$H$170,2,FALSE)</f>
        <v>115</v>
      </c>
      <c r="D117" t="s">
        <v>528</v>
      </c>
      <c r="E117">
        <v>6.7859999999999996</v>
      </c>
      <c r="F117">
        <v>6.7009999999999996</v>
      </c>
      <c r="G117">
        <v>6.452</v>
      </c>
      <c r="H117">
        <v>6.43</v>
      </c>
      <c r="I117">
        <v>6.3209999999999997</v>
      </c>
      <c r="K117" t="s">
        <v>709</v>
      </c>
      <c r="L117" s="4">
        <f t="shared" si="3"/>
        <v>6.5379999999999994</v>
      </c>
      <c r="M117" t="s">
        <v>601</v>
      </c>
      <c r="N117" t="s">
        <v>765</v>
      </c>
      <c r="O117" s="23" t="str">
        <f>IF(L117&gt;$J$223,$K$223,IF(L117&gt;$J$222,$K$222,IF(L117&lt;$N$223,$L$223,IF(L117&lt;$N$222,$L$222,$K$225))))</f>
        <v>#25e645</v>
      </c>
      <c r="P117" s="24" t="str">
        <f>IF(L117&gt;$J$222,$K$224,IF(L117&lt;$N$222,$L$224,$L$225))</f>
        <v>#008A17</v>
      </c>
      <c r="Q117" s="25" t="str">
        <f t="shared" si="2"/>
        <v>continents3.php?id_pays=115&amp;annee=2019</v>
      </c>
      <c r="R117" s="24">
        <f>VLOOKUP(C117,[1]Avoir!$H$783:$I$940,2,FALSE)</f>
        <v>6.7859999999999996</v>
      </c>
      <c r="S117" s="24">
        <f>VLOOKUP(C117,[1]Avoir!$H$941:$I$1097,2,FALSE)</f>
        <v>6.7009999999999996</v>
      </c>
      <c r="T117" s="24">
        <f>ROUND(VLOOKUP(C117,[1]Avoir!$H$1098:$I$1251,2,FALSE),3)</f>
        <v>6.452</v>
      </c>
      <c r="U117" s="24">
        <f>VLOOKUP(C117,[1]Avoir!$H$1252:$I$1407,2,FALSE)</f>
        <v>6.43</v>
      </c>
      <c r="V117" s="24">
        <f>VLOOKUP(C117,[1]Avoir!$H$1408:$I$1563,2,FALSE)</f>
        <v>6.3209999999999997</v>
      </c>
      <c r="W117" t="str">
        <f>_xlfn.CONCAT("2015 : ",E117," &lt;br /&gt; ","2016 : ",F117," &lt;br /&gt; ","2017 : ",G117," &lt;br /&gt; ","2018 : ",H117," &lt;br /&gt; ","2019 : ",I117)</f>
        <v>2015 : 6,786 &lt;br /&gt; 2016 : 6,701 &lt;br /&gt; 2017 : 6,452 &lt;br /&gt; 2018 : 6,43 &lt;br /&gt; 2019 : 6,321</v>
      </c>
    </row>
    <row r="118" spans="1:23" x14ac:dyDescent="0.35">
      <c r="A118" t="s">
        <v>116</v>
      </c>
      <c r="B118" t="s">
        <v>329</v>
      </c>
      <c r="C118">
        <f>VLOOKUP(A118,[1]Pays!$G$2:$H$170,2,FALSE)</f>
        <v>117</v>
      </c>
      <c r="D118" t="s">
        <v>529</v>
      </c>
      <c r="E118">
        <v>5.8239999999999998</v>
      </c>
      <c r="F118">
        <v>5.7430000000000003</v>
      </c>
      <c r="G118">
        <v>5.7149999999999999</v>
      </c>
      <c r="H118">
        <v>5.6630000000000003</v>
      </c>
      <c r="I118">
        <v>5.6970000000000001</v>
      </c>
      <c r="K118" t="s">
        <v>710</v>
      </c>
      <c r="L118" s="4">
        <f t="shared" si="3"/>
        <v>5.7283999999999997</v>
      </c>
      <c r="M118" t="s">
        <v>603</v>
      </c>
      <c r="N118" t="s">
        <v>604</v>
      </c>
      <c r="O118" s="23" t="str">
        <f>IF(L118&gt;$J$223,$K$223,IF(L118&gt;$J$222,$K$222,IF(L118&lt;$N$223,$L$223,IF(L118&lt;$N$222,$L$222,$K$225))))</f>
        <v>#88A4BC</v>
      </c>
      <c r="P118" s="24" t="str">
        <f>IF(L118&gt;$J$222,$K$224,IF(L118&lt;$N$222,$L$224,$L$225))</f>
        <v>#3B729F</v>
      </c>
      <c r="Q118" s="25" t="str">
        <f t="shared" si="2"/>
        <v>continents3.php?id_pays=117&amp;annee=2019</v>
      </c>
      <c r="R118" s="24">
        <f>VLOOKUP(C118,[1]Avoir!$H$783:$I$940,2,FALSE)</f>
        <v>5.8239999999999998</v>
      </c>
      <c r="S118" s="24">
        <f>VLOOKUP(C118,[1]Avoir!$H$941:$I$1097,2,FALSE)</f>
        <v>5.7430000000000003</v>
      </c>
      <c r="T118" s="24">
        <f>ROUND(VLOOKUP(C118,[1]Avoir!$H$1098:$I$1251,2,FALSE),3)</f>
        <v>5.7149999999999999</v>
      </c>
      <c r="U118" s="24">
        <f>VLOOKUP(C118,[1]Avoir!$H$1252:$I$1407,2,FALSE)</f>
        <v>5.6630000000000003</v>
      </c>
      <c r="V118" s="24">
        <f>VLOOKUP(C118,[1]Avoir!$H$1408:$I$1563,2,FALSE)</f>
        <v>5.6970000000000001</v>
      </c>
      <c r="W118" t="str">
        <f>_xlfn.CONCAT("2015 : ",E118," &lt;br /&gt; ","2016 : ",F118," &lt;br /&gt; ","2017 : ",G118," &lt;br /&gt; ","2018 : ",H118," &lt;br /&gt; ","2019 : ",I118)</f>
        <v>2015 : 5,824 &lt;br /&gt; 2016 : 5,743 &lt;br /&gt; 2017 : 5,715 &lt;br /&gt; 2018 : 5,663 &lt;br /&gt; 2019 : 5,697</v>
      </c>
    </row>
    <row r="119" spans="1:23" x14ac:dyDescent="0.35">
      <c r="A119" t="s">
        <v>117</v>
      </c>
      <c r="B119" t="s">
        <v>330</v>
      </c>
      <c r="C119">
        <f>VLOOKUP(A119,[1]Pays!$G$2:$H$170,2,FALSE)</f>
        <v>118</v>
      </c>
      <c r="D119" t="s">
        <v>530</v>
      </c>
      <c r="E119">
        <v>5.0730000000000004</v>
      </c>
      <c r="F119">
        <v>5.2789999999999999</v>
      </c>
      <c r="G119">
        <v>5.43</v>
      </c>
      <c r="H119">
        <v>5.524</v>
      </c>
      <c r="I119">
        <v>5.6310000000000002</v>
      </c>
      <c r="K119" t="s">
        <v>711</v>
      </c>
      <c r="L119" s="4">
        <f t="shared" si="3"/>
        <v>5.3874000000000004</v>
      </c>
      <c r="M119" t="s">
        <v>603</v>
      </c>
      <c r="N119" t="s">
        <v>604</v>
      </c>
      <c r="O119" s="23" t="str">
        <f>IF(L119&gt;$J$223,$K$223,IF(L119&gt;$J$222,$K$222,IF(L119&lt;$N$223,$L$223,IF(L119&lt;$N$222,$L$222,$K$225))))</f>
        <v>#88A4BC</v>
      </c>
      <c r="P119" s="24" t="str">
        <f>IF(L119&gt;$J$222,$K$224,IF(L119&lt;$N$222,$L$224,$L$225))</f>
        <v>#3B729F</v>
      </c>
      <c r="Q119" s="25" t="str">
        <f t="shared" si="2"/>
        <v>continents3.php?id_pays=118&amp;annee=2019</v>
      </c>
      <c r="R119" s="24">
        <f>VLOOKUP(C119,[1]Avoir!$H$783:$I$940,2,FALSE)</f>
        <v>5.0730000000000004</v>
      </c>
      <c r="S119" s="24">
        <f>VLOOKUP(C119,[1]Avoir!$H$941:$I$1097,2,FALSE)</f>
        <v>5.2789999999999999</v>
      </c>
      <c r="T119" s="24">
        <f>ROUND(VLOOKUP(C119,[1]Avoir!$H$1098:$I$1251,2,FALSE),3)</f>
        <v>5.43</v>
      </c>
      <c r="U119" s="24">
        <f>VLOOKUP(C119,[1]Avoir!$H$1252:$I$1407,2,FALSE)</f>
        <v>5.524</v>
      </c>
      <c r="V119" s="24">
        <f>VLOOKUP(C119,[1]Avoir!$H$1408:$I$1563,2,FALSE)</f>
        <v>5.6310000000000002</v>
      </c>
      <c r="W119" t="str">
        <f>_xlfn.CONCAT("2015 : ",E119," &lt;br /&gt; ","2016 : ",F119," &lt;br /&gt; ","2017 : ",G119," &lt;br /&gt; ","2018 : ",H119," &lt;br /&gt; ","2019 : ",I119)</f>
        <v>2015 : 5,073 &lt;br /&gt; 2016 : 5,279 &lt;br /&gt; 2017 : 5,43 &lt;br /&gt; 2018 : 5,524 &lt;br /&gt; 2019 : 5,631</v>
      </c>
    </row>
    <row r="120" spans="1:23" x14ac:dyDescent="0.35">
      <c r="A120" t="s">
        <v>118</v>
      </c>
      <c r="B120" t="s">
        <v>331</v>
      </c>
      <c r="C120" t="e">
        <f>VLOOKUP(A120,[1]Pays!$G$2:$H$170,2,FALSE)</f>
        <v>#N/A</v>
      </c>
      <c r="D120" t="e">
        <v>#N/A</v>
      </c>
      <c r="E120" t="e">
        <v>#N/A</v>
      </c>
      <c r="F120" t="e">
        <v>#N/A</v>
      </c>
      <c r="G120" t="e">
        <v>#N/A</v>
      </c>
      <c r="H120" t="e">
        <v>#N/A</v>
      </c>
      <c r="I120" t="e">
        <v>#N/A</v>
      </c>
      <c r="K120" t="s">
        <v>764</v>
      </c>
      <c r="L120" s="4" t="e">
        <f t="shared" si="3"/>
        <v>#N/A</v>
      </c>
      <c r="M120" t="s">
        <v>603</v>
      </c>
      <c r="N120" t="s">
        <v>604</v>
      </c>
      <c r="O120" s="23" t="e">
        <f>IF(L120&gt;$J$223,$K$223,IF(L120&gt;$J$222,$K$222,IF(L120&lt;$N$223,$L$223,IF(L120&lt;$N$222,$L$222,$K$225))))</f>
        <v>#N/A</v>
      </c>
      <c r="P120" s="24" t="e">
        <f>IF(L120&gt;$J$222,$K$224,IF(L120&lt;$N$222,$L$224,$L$225))</f>
        <v>#N/A</v>
      </c>
      <c r="Q120" s="25" t="e">
        <f t="shared" si="2"/>
        <v>#N/A</v>
      </c>
      <c r="R120" s="24" t="e">
        <f>VLOOKUP(C120,[1]Avoir!$H$783:$I$940,2,FALSE)</f>
        <v>#N/A</v>
      </c>
      <c r="S120" s="24" t="e">
        <f>VLOOKUP(C120,[1]Avoir!$H$941:$I$1097,2,FALSE)</f>
        <v>#N/A</v>
      </c>
      <c r="T120" s="24" t="e">
        <f>ROUND(VLOOKUP(C120,[1]Avoir!$H$1098:$I$1251,2,FALSE),3)</f>
        <v>#N/A</v>
      </c>
      <c r="U120" s="24" t="e">
        <f>VLOOKUP(C120,[1]Avoir!$H$1252:$I$1407,2,FALSE)</f>
        <v>#N/A</v>
      </c>
      <c r="V120" s="24" t="e">
        <f>VLOOKUP(C120,[1]Avoir!$H$1408:$I$1563,2,FALSE)</f>
        <v>#N/A</v>
      </c>
      <c r="W120" t="e">
        <f>_xlfn.CONCAT("2015 : ",E120," &lt;br /&gt; ","2016 : ",F120," &lt;br /&gt; ","2017 : ",G120," &lt;br /&gt; ","2018 : ",H120," &lt;br /&gt; ","2019 : ",I120)</f>
        <v>#N/A</v>
      </c>
    </row>
    <row r="121" spans="1:23" x14ac:dyDescent="0.35">
      <c r="A121" t="s">
        <v>119</v>
      </c>
      <c r="B121" t="s">
        <v>332</v>
      </c>
      <c r="C121">
        <f>VLOOKUP(A121,[1]Pays!$G$2:$H$170,2,FALSE)</f>
        <v>119</v>
      </c>
      <c r="D121" t="s">
        <v>531</v>
      </c>
      <c r="E121">
        <v>5.7910000000000004</v>
      </c>
      <c r="F121">
        <v>5.835</v>
      </c>
      <c r="G121">
        <v>5.9729999999999999</v>
      </c>
      <c r="H121">
        <v>6.1230000000000002</v>
      </c>
      <c r="I121">
        <v>6.1820000000000004</v>
      </c>
      <c r="K121" t="s">
        <v>712</v>
      </c>
      <c r="L121" s="4">
        <f t="shared" si="3"/>
        <v>5.9808000000000003</v>
      </c>
      <c r="M121" t="s">
        <v>605</v>
      </c>
      <c r="N121" t="s">
        <v>765</v>
      </c>
      <c r="O121" s="23" t="str">
        <f>IF(L121&gt;$J$223,$K$223,IF(L121&gt;$J$222,$K$222,IF(L121&lt;$N$223,$L$223,IF(L121&lt;$N$222,$L$222,$K$225))))</f>
        <v>#b1f754</v>
      </c>
      <c r="P121" s="24" t="str">
        <f>IF(L121&gt;$J$222,$K$224,IF(L121&lt;$N$222,$L$224,$L$225))</f>
        <v>#008A17</v>
      </c>
      <c r="Q121" s="25" t="str">
        <f t="shared" si="2"/>
        <v>continents3.php?id_pays=119&amp;annee=2019</v>
      </c>
      <c r="R121" s="24">
        <f>VLOOKUP(C121,[1]Avoir!$H$783:$I$940,2,FALSE)</f>
        <v>5.7910000000000004</v>
      </c>
      <c r="S121" s="24">
        <f>VLOOKUP(C121,[1]Avoir!$H$941:$I$1097,2,FALSE)</f>
        <v>5.835</v>
      </c>
      <c r="T121" s="24">
        <f>ROUND(VLOOKUP(C121,[1]Avoir!$H$1098:$I$1251,2,FALSE),3)</f>
        <v>5.9729999999999999</v>
      </c>
      <c r="U121" s="24">
        <f>VLOOKUP(C121,[1]Avoir!$H$1252:$I$1407,2,FALSE)</f>
        <v>6.1230000000000002</v>
      </c>
      <c r="V121" s="24">
        <f>VLOOKUP(C121,[1]Avoir!$H$1408:$I$1563,2,FALSE)</f>
        <v>6.1820000000000004</v>
      </c>
      <c r="W121" t="str">
        <f>_xlfn.CONCAT("2015 : ",E121," &lt;br /&gt; ","2016 : ",F121," &lt;br /&gt; ","2017 : ",G121," &lt;br /&gt; ","2018 : ",H121," &lt;br /&gt; ","2019 : ",I121)</f>
        <v>2015 : 5,791 &lt;br /&gt; 2016 : 5,835 &lt;br /&gt; 2017 : 5,973 &lt;br /&gt; 2018 : 6,123 &lt;br /&gt; 2019 : 6,182</v>
      </c>
    </row>
    <row r="122" spans="1:23" x14ac:dyDescent="0.35">
      <c r="A122" t="s">
        <v>120</v>
      </c>
      <c r="B122" t="s">
        <v>333</v>
      </c>
      <c r="C122" t="e">
        <f>VLOOKUP(A122,[1]Pays!$G$2:$H$170,2,FALSE)</f>
        <v>#N/A</v>
      </c>
      <c r="D122" t="e">
        <v>#N/A</v>
      </c>
      <c r="E122" t="e">
        <v>#N/A</v>
      </c>
      <c r="F122" t="e">
        <v>#N/A</v>
      </c>
      <c r="G122" t="e">
        <v>#N/A</v>
      </c>
      <c r="H122" t="e">
        <v>#N/A</v>
      </c>
      <c r="I122" t="e">
        <v>#N/A</v>
      </c>
      <c r="K122" t="s">
        <v>764</v>
      </c>
      <c r="L122" s="4" t="e">
        <f t="shared" si="3"/>
        <v>#N/A</v>
      </c>
      <c r="M122" t="s">
        <v>603</v>
      </c>
      <c r="N122" t="s">
        <v>604</v>
      </c>
      <c r="O122" s="23" t="e">
        <f>IF(L122&gt;$J$223,$K$223,IF(L122&gt;$J$222,$K$222,IF(L122&lt;$N$223,$L$223,IF(L122&lt;$N$222,$L$222,$K$225))))</f>
        <v>#N/A</v>
      </c>
      <c r="P122" s="24" t="e">
        <f>IF(L122&gt;$J$222,$K$224,IF(L122&lt;$N$222,$L$224,$L$225))</f>
        <v>#N/A</v>
      </c>
      <c r="Q122" s="25" t="e">
        <f t="shared" si="2"/>
        <v>#N/A</v>
      </c>
      <c r="R122" s="24" t="e">
        <f>VLOOKUP(C122,[1]Avoir!$H$783:$I$940,2,FALSE)</f>
        <v>#N/A</v>
      </c>
      <c r="S122" s="24" t="e">
        <f>VLOOKUP(C122,[1]Avoir!$H$941:$I$1097,2,FALSE)</f>
        <v>#N/A</v>
      </c>
      <c r="T122" s="24" t="e">
        <f>ROUND(VLOOKUP(C122,[1]Avoir!$H$1098:$I$1251,2,FALSE),3)</f>
        <v>#N/A</v>
      </c>
      <c r="U122" s="24" t="e">
        <f>VLOOKUP(C122,[1]Avoir!$H$1252:$I$1407,2,FALSE)</f>
        <v>#N/A</v>
      </c>
      <c r="V122" s="24" t="e">
        <f>VLOOKUP(C122,[1]Avoir!$H$1408:$I$1563,2,FALSE)</f>
        <v>#N/A</v>
      </c>
      <c r="W122" t="e">
        <f>_xlfn.CONCAT("2015 : ",E122," &lt;br /&gt; ","2016 : ",F122," &lt;br /&gt; ","2017 : ",G122," &lt;br /&gt; ","2018 : ",H122," &lt;br /&gt; ","2019 : ",I122)</f>
        <v>#N/A</v>
      </c>
    </row>
    <row r="123" spans="1:23" x14ac:dyDescent="0.35">
      <c r="A123" t="s">
        <v>121</v>
      </c>
      <c r="B123" t="s">
        <v>334</v>
      </c>
      <c r="C123">
        <f>VLOOKUP(A123,[1]Pays!$G$2:$H$170,2,FALSE)</f>
        <v>120</v>
      </c>
      <c r="D123" t="s">
        <v>532</v>
      </c>
      <c r="E123">
        <v>5.1020000000000003</v>
      </c>
      <c r="F123">
        <v>5.1230000000000002</v>
      </c>
      <c r="G123">
        <v>5.1950000000000003</v>
      </c>
      <c r="H123">
        <v>5.41</v>
      </c>
      <c r="I123">
        <v>5.6929999999999996</v>
      </c>
      <c r="K123" t="s">
        <v>713</v>
      </c>
      <c r="L123" s="4">
        <f t="shared" si="3"/>
        <v>5.3046000000000006</v>
      </c>
      <c r="M123" t="s">
        <v>603</v>
      </c>
      <c r="N123" t="s">
        <v>604</v>
      </c>
      <c r="O123" s="23" t="str">
        <f>IF(L123&gt;$J$223,$K$223,IF(L123&gt;$J$222,$K$222,IF(L123&lt;$N$223,$L$223,IF(L123&lt;$N$222,$L$222,$K$225))))</f>
        <v>#88A4BC</v>
      </c>
      <c r="P123" s="24" t="str">
        <f>IF(L123&gt;$J$222,$K$224,IF(L123&lt;$N$222,$L$224,$L$225))</f>
        <v>#3B729F</v>
      </c>
      <c r="Q123" s="25" t="str">
        <f t="shared" si="2"/>
        <v>continents3.php?id_pays=120&amp;annee=2019</v>
      </c>
      <c r="R123" s="24">
        <f>VLOOKUP(C123,[1]Avoir!$H$783:$I$940,2,FALSE)</f>
        <v>5.1020000000000003</v>
      </c>
      <c r="S123" s="24">
        <f>VLOOKUP(C123,[1]Avoir!$H$941:$I$1097,2,FALSE)</f>
        <v>5.1230000000000002</v>
      </c>
      <c r="T123" s="24">
        <f>ROUND(VLOOKUP(C123,[1]Avoir!$H$1098:$I$1251,2,FALSE),3)</f>
        <v>5.1950000000000003</v>
      </c>
      <c r="U123" s="24">
        <f>VLOOKUP(C123,[1]Avoir!$H$1252:$I$1407,2,FALSE)</f>
        <v>5.41</v>
      </c>
      <c r="V123" s="24">
        <f>VLOOKUP(C123,[1]Avoir!$H$1408:$I$1563,2,FALSE)</f>
        <v>5.6929999999999996</v>
      </c>
      <c r="W123" t="str">
        <f>_xlfn.CONCAT("2015 : ",E123," &lt;br /&gt; ","2016 : ",F123," &lt;br /&gt; ","2017 : ",G123," &lt;br /&gt; ","2018 : ",H123," &lt;br /&gt; ","2019 : ",I123)</f>
        <v>2015 : 5,102 &lt;br /&gt; 2016 : 5,123 &lt;br /&gt; 2017 : 5,195 &lt;br /&gt; 2018 : 5,41 &lt;br /&gt; 2019 : 5,693</v>
      </c>
    </row>
    <row r="124" spans="1:23" x14ac:dyDescent="0.35">
      <c r="A124" t="s">
        <v>122</v>
      </c>
      <c r="B124" t="s">
        <v>335</v>
      </c>
      <c r="C124">
        <f>VLOOKUP(A124,[1]Pays!$G$2:$H$170,2,FALSE)</f>
        <v>116</v>
      </c>
      <c r="D124" t="s">
        <v>533</v>
      </c>
      <c r="E124">
        <v>5.8780000000000001</v>
      </c>
      <c r="F124">
        <v>5.5380000000000003</v>
      </c>
      <c r="G124">
        <v>5.4930000000000003</v>
      </c>
      <c r="H124">
        <v>5.681</v>
      </c>
      <c r="I124">
        <v>5.7430000000000003</v>
      </c>
      <c r="K124" t="s">
        <v>714</v>
      </c>
      <c r="L124" s="4">
        <f t="shared" si="3"/>
        <v>5.6665999999999999</v>
      </c>
      <c r="M124" t="s">
        <v>603</v>
      </c>
      <c r="N124" t="s">
        <v>604</v>
      </c>
      <c r="O124" s="23" t="str">
        <f>IF(L124&gt;$J$223,$K$223,IF(L124&gt;$J$222,$K$222,IF(L124&lt;$N$223,$L$223,IF(L124&lt;$N$222,$L$222,$K$225))))</f>
        <v>#88A4BC</v>
      </c>
      <c r="P124" s="24" t="str">
        <f>IF(L124&gt;$J$222,$K$224,IF(L124&lt;$N$222,$L$224,$L$225))</f>
        <v>#3B729F</v>
      </c>
      <c r="Q124" s="25" t="str">
        <f t="shared" si="2"/>
        <v>continents3.php?id_pays=116&amp;annee=2019</v>
      </c>
      <c r="R124" s="24">
        <f>VLOOKUP(C124,[1]Avoir!$H$783:$I$940,2,FALSE)</f>
        <v>5.8780000000000001</v>
      </c>
      <c r="S124" s="24">
        <f>VLOOKUP(C124,[1]Avoir!$H$941:$I$1097,2,FALSE)</f>
        <v>5.5380000000000003</v>
      </c>
      <c r="T124" s="24">
        <f>ROUND(VLOOKUP(C124,[1]Avoir!$H$1098:$I$1251,2,FALSE),3)</f>
        <v>5.4930000000000003</v>
      </c>
      <c r="U124" s="24">
        <f>VLOOKUP(C124,[1]Avoir!$H$1252:$I$1407,2,FALSE)</f>
        <v>5.681</v>
      </c>
      <c r="V124" s="24">
        <f>VLOOKUP(C124,[1]Avoir!$H$1408:$I$1563,2,FALSE)</f>
        <v>5.7430000000000003</v>
      </c>
      <c r="W124" t="str">
        <f>_xlfn.CONCAT("2015 : ",E124," &lt;br /&gt; ","2016 : ",F124," &lt;br /&gt; ","2017 : ",G124," &lt;br /&gt; ","2018 : ",H124," &lt;br /&gt; ","2019 : ",I124)</f>
        <v>2015 : 5,878 &lt;br /&gt; 2016 : 5,538 &lt;br /&gt; 2017 : 5,493 &lt;br /&gt; 2018 : 5,681 &lt;br /&gt; 2019 : 5,743</v>
      </c>
    </row>
    <row r="125" spans="1:23" x14ac:dyDescent="0.35">
      <c r="A125" t="s">
        <v>123</v>
      </c>
      <c r="B125" t="s">
        <v>336</v>
      </c>
      <c r="C125" t="e">
        <f>VLOOKUP(A125,[1]Pays!$G$2:$H$170,2,FALSE)</f>
        <v>#N/A</v>
      </c>
      <c r="D125" t="e">
        <v>#N/A</v>
      </c>
      <c r="E125" t="e">
        <v>#N/A</v>
      </c>
      <c r="F125" t="e">
        <v>#N/A</v>
      </c>
      <c r="G125" t="e">
        <v>#N/A</v>
      </c>
      <c r="H125" t="e">
        <v>#N/A</v>
      </c>
      <c r="I125" t="e">
        <v>#N/A</v>
      </c>
      <c r="K125" t="s">
        <v>764</v>
      </c>
      <c r="L125" s="4" t="e">
        <f t="shared" si="3"/>
        <v>#N/A</v>
      </c>
      <c r="M125" t="s">
        <v>603</v>
      </c>
      <c r="N125" t="s">
        <v>604</v>
      </c>
      <c r="O125" s="23" t="e">
        <f>IF(L125&gt;$J$223,$K$223,IF(L125&gt;$J$222,$K$222,IF(L125&lt;$N$223,$L$223,IF(L125&lt;$N$222,$L$222,$K$225))))</f>
        <v>#N/A</v>
      </c>
      <c r="P125" s="24" t="e">
        <f>IF(L125&gt;$J$222,$K$224,IF(L125&lt;$N$222,$L$224,$L$225))</f>
        <v>#N/A</v>
      </c>
      <c r="Q125" s="25" t="e">
        <f t="shared" si="2"/>
        <v>#N/A</v>
      </c>
      <c r="R125" s="24" t="e">
        <f>VLOOKUP(C125,[1]Avoir!$H$783:$I$940,2,FALSE)</f>
        <v>#N/A</v>
      </c>
      <c r="S125" s="24" t="e">
        <f>VLOOKUP(C125,[1]Avoir!$H$941:$I$1097,2,FALSE)</f>
        <v>#N/A</v>
      </c>
      <c r="T125" s="24" t="e">
        <f>ROUND(VLOOKUP(C125,[1]Avoir!$H$1098:$I$1251,2,FALSE),3)</f>
        <v>#N/A</v>
      </c>
      <c r="U125" s="24" t="e">
        <f>VLOOKUP(C125,[1]Avoir!$H$1252:$I$1407,2,FALSE)</f>
        <v>#N/A</v>
      </c>
      <c r="V125" s="24" t="e">
        <f>VLOOKUP(C125,[1]Avoir!$H$1408:$I$1563,2,FALSE)</f>
        <v>#N/A</v>
      </c>
      <c r="W125" t="e">
        <f>_xlfn.CONCAT("2015 : ",E125," &lt;br /&gt; ","2016 : ",F125," &lt;br /&gt; ","2017 : ",G125," &lt;br /&gt; ","2018 : ",H125," &lt;br /&gt; ","2019 : ",I125)</f>
        <v>#N/A</v>
      </c>
    </row>
    <row r="126" spans="1:23" x14ac:dyDescent="0.35">
      <c r="A126" t="s">
        <v>124</v>
      </c>
      <c r="B126" t="s">
        <v>337</v>
      </c>
      <c r="C126">
        <f>VLOOKUP(A126,[1]Pays!$G$2:$H$170,2,FALSE)</f>
        <v>122</v>
      </c>
      <c r="D126" t="s">
        <v>534</v>
      </c>
      <c r="E126">
        <v>6.6109999999999998</v>
      </c>
      <c r="F126">
        <v>6.375</v>
      </c>
      <c r="G126">
        <v>6.375</v>
      </c>
      <c r="H126">
        <v>6.3739999999999997</v>
      </c>
      <c r="I126">
        <v>6.3739999999999997</v>
      </c>
      <c r="K126" t="s">
        <v>715</v>
      </c>
      <c r="L126" s="4">
        <f t="shared" si="3"/>
        <v>6.4218000000000002</v>
      </c>
      <c r="M126" t="s">
        <v>605</v>
      </c>
      <c r="N126" t="s">
        <v>765</v>
      </c>
      <c r="O126" s="23" t="str">
        <f>IF(L126&gt;$J$223,$K$223,IF(L126&gt;$J$222,$K$222,IF(L126&lt;$N$223,$L$223,IF(L126&lt;$N$222,$L$222,$K$225))))</f>
        <v>#b1f754</v>
      </c>
      <c r="P126" s="24" t="str">
        <f>IF(L126&gt;$J$222,$K$224,IF(L126&lt;$N$222,$L$224,$L$225))</f>
        <v>#008A17</v>
      </c>
      <c r="Q126" s="25" t="str">
        <f t="shared" si="2"/>
        <v>continents3.php?id_pays=122&amp;annee=2019</v>
      </c>
      <c r="R126" s="24">
        <f>VLOOKUP(C126,[1]Avoir!$H$783:$I$940,2,FALSE)</f>
        <v>6.6109999999999998</v>
      </c>
      <c r="S126" s="24">
        <f>VLOOKUP(C126,[1]Avoir!$H$941:$I$1097,2,FALSE)</f>
        <v>6.375</v>
      </c>
      <c r="T126" s="24">
        <f>ROUND(VLOOKUP(C126,[1]Avoir!$H$1098:$I$1251,2,FALSE),3)</f>
        <v>6.375</v>
      </c>
      <c r="U126" s="24">
        <f>VLOOKUP(C126,[1]Avoir!$H$1252:$I$1407,2,FALSE)</f>
        <v>6.3739999999999997</v>
      </c>
      <c r="V126" s="24">
        <f>VLOOKUP(C126,[1]Avoir!$H$1408:$I$1563,2,FALSE)</f>
        <v>6.3739999999999997</v>
      </c>
      <c r="W126" t="str">
        <f>_xlfn.CONCAT("2015 : ",E126," &lt;br /&gt; ","2016 : ",F126," &lt;br /&gt; ","2017 : ",G126," &lt;br /&gt; ","2018 : ",H126," &lt;br /&gt; ","2019 : ",I126)</f>
        <v>2015 : 6,611 &lt;br /&gt; 2016 : 6,375 &lt;br /&gt; 2017 : 6,375 &lt;br /&gt; 2018 : 6,374 &lt;br /&gt; 2019 : 6,374</v>
      </c>
    </row>
    <row r="127" spans="1:23" x14ac:dyDescent="0.35">
      <c r="A127" t="s">
        <v>125</v>
      </c>
      <c r="B127" t="s">
        <v>338</v>
      </c>
      <c r="C127">
        <f>VLOOKUP(A127,[1]Pays!$G$2:$H$170,2,FALSE)</f>
        <v>123</v>
      </c>
      <c r="D127" t="s">
        <v>535</v>
      </c>
      <c r="E127">
        <v>5.1239999999999997</v>
      </c>
      <c r="F127">
        <v>5.5279999999999996</v>
      </c>
      <c r="G127">
        <v>5.8250000000000002</v>
      </c>
      <c r="H127">
        <v>5.9450000000000003</v>
      </c>
      <c r="I127">
        <v>6.07</v>
      </c>
      <c r="K127" t="s">
        <v>716</v>
      </c>
      <c r="L127" s="4">
        <f t="shared" si="3"/>
        <v>5.6984000000000004</v>
      </c>
      <c r="M127" t="s">
        <v>603</v>
      </c>
      <c r="N127" t="s">
        <v>604</v>
      </c>
      <c r="O127" s="23" t="str">
        <f>IF(L127&gt;$J$223,$K$223,IF(L127&gt;$J$222,$K$222,IF(L127&lt;$N$223,$L$223,IF(L127&lt;$N$222,$L$222,$K$225))))</f>
        <v>#88A4BC</v>
      </c>
      <c r="P127" s="24" t="str">
        <f>IF(L127&gt;$J$222,$K$224,IF(L127&lt;$N$222,$L$224,$L$225))</f>
        <v>#3B729F</v>
      </c>
      <c r="Q127" s="25" t="str">
        <f t="shared" si="2"/>
        <v>continents3.php?id_pays=123&amp;annee=2019</v>
      </c>
      <c r="R127" s="24">
        <f>VLOOKUP(C127,[1]Avoir!$H$783:$I$940,2,FALSE)</f>
        <v>5.1239999999999997</v>
      </c>
      <c r="S127" s="24">
        <f>VLOOKUP(C127,[1]Avoir!$H$941:$I$1097,2,FALSE)</f>
        <v>5.5279999999999996</v>
      </c>
      <c r="T127" s="24">
        <f>ROUND(VLOOKUP(C127,[1]Avoir!$H$1098:$I$1251,2,FALSE),3)</f>
        <v>5.8250000000000002</v>
      </c>
      <c r="U127" s="24">
        <f>VLOOKUP(C127,[1]Avoir!$H$1252:$I$1407,2,FALSE)</f>
        <v>5.9450000000000003</v>
      </c>
      <c r="V127" s="24">
        <f>VLOOKUP(C127,[1]Avoir!$H$1408:$I$1563,2,FALSE)</f>
        <v>6.07</v>
      </c>
      <c r="W127" t="str">
        <f>_xlfn.CONCAT("2015 : ",E127," &lt;br /&gt; ","2016 : ",F127," &lt;br /&gt; ","2017 : ",G127," &lt;br /&gt; ","2018 : ",H127," &lt;br /&gt; ","2019 : ",I127)</f>
        <v>2015 : 5,124 &lt;br /&gt; 2016 : 5,528 &lt;br /&gt; 2017 : 5,825 &lt;br /&gt; 2018 : 5,945 &lt;br /&gt; 2019 : 6,07</v>
      </c>
    </row>
    <row r="128" spans="1:23" x14ac:dyDescent="0.35">
      <c r="A128" t="s">
        <v>126</v>
      </c>
      <c r="B128" t="s">
        <v>339</v>
      </c>
      <c r="C128">
        <f>VLOOKUP(A128,[1]Pays!$G$2:$H$170,2,FALSE)</f>
        <v>124</v>
      </c>
      <c r="D128" t="s">
        <v>536</v>
      </c>
      <c r="E128">
        <v>5.7160000000000002</v>
      </c>
      <c r="F128">
        <v>5.8559999999999999</v>
      </c>
      <c r="G128">
        <v>5.9630000000000001</v>
      </c>
      <c r="H128">
        <v>5.81</v>
      </c>
      <c r="I128">
        <v>5.6479999999999997</v>
      </c>
      <c r="K128" t="s">
        <v>717</v>
      </c>
      <c r="L128" s="4">
        <f t="shared" si="3"/>
        <v>5.7985999999999995</v>
      </c>
      <c r="M128" t="s">
        <v>603</v>
      </c>
      <c r="N128" t="s">
        <v>604</v>
      </c>
      <c r="O128" s="23" t="str">
        <f>IF(L128&gt;$J$223,$K$223,IF(L128&gt;$J$222,$K$222,IF(L128&lt;$N$223,$L$223,IF(L128&lt;$N$222,$L$222,$K$225))))</f>
        <v>#88A4BC</v>
      </c>
      <c r="P128" s="24" t="str">
        <f>IF(L128&gt;$J$222,$K$224,IF(L128&lt;$N$222,$L$224,$L$225))</f>
        <v>#3B729F</v>
      </c>
      <c r="Q128" s="25" t="str">
        <f t="shared" si="2"/>
        <v>continents3.php?id_pays=124&amp;annee=2019</v>
      </c>
      <c r="R128" s="24">
        <f>VLOOKUP(C128,[1]Avoir!$H$783:$I$940,2,FALSE)</f>
        <v>5.7160000000000002</v>
      </c>
      <c r="S128" s="24">
        <f>VLOOKUP(C128,[1]Avoir!$H$941:$I$1097,2,FALSE)</f>
        <v>5.8559999999999999</v>
      </c>
      <c r="T128" s="24">
        <f>ROUND(VLOOKUP(C128,[1]Avoir!$H$1098:$I$1251,2,FALSE),3)</f>
        <v>5.9630000000000001</v>
      </c>
      <c r="U128" s="24">
        <f>VLOOKUP(C128,[1]Avoir!$H$1252:$I$1407,2,FALSE)</f>
        <v>5.81</v>
      </c>
      <c r="V128" s="24">
        <f>VLOOKUP(C128,[1]Avoir!$H$1408:$I$1563,2,FALSE)</f>
        <v>5.6479999999999997</v>
      </c>
      <c r="W128" t="str">
        <f>_xlfn.CONCAT("2015 : ",E128," &lt;br /&gt; ","2016 : ",F128," &lt;br /&gt; ","2017 : ",G128," &lt;br /&gt; ","2018 : ",H128," &lt;br /&gt; ","2019 : ",I128)</f>
        <v>2015 : 5,716 &lt;br /&gt; 2016 : 5,856 &lt;br /&gt; 2017 : 5,963 &lt;br /&gt; 2018 : 5,81 &lt;br /&gt; 2019 : 5,648</v>
      </c>
    </row>
    <row r="129" spans="1:23" x14ac:dyDescent="0.35">
      <c r="A129" t="s">
        <v>127</v>
      </c>
      <c r="B129" t="s">
        <v>340</v>
      </c>
      <c r="C129">
        <f>VLOOKUP(A129,[1]Pays!$G$2:$H$170,2,FALSE)</f>
        <v>125</v>
      </c>
      <c r="D129" t="s">
        <v>537</v>
      </c>
      <c r="E129">
        <v>3.4649999999999999</v>
      </c>
      <c r="F129">
        <v>3.5150000000000001</v>
      </c>
      <c r="G129">
        <v>3.4710000000000001</v>
      </c>
      <c r="H129">
        <v>3.4079999999999999</v>
      </c>
      <c r="I129">
        <v>3.3340000000000001</v>
      </c>
      <c r="K129" t="s">
        <v>718</v>
      </c>
      <c r="L129" s="4">
        <f t="shared" si="3"/>
        <v>3.4386000000000001</v>
      </c>
      <c r="M129" t="s">
        <v>766</v>
      </c>
      <c r="N129" t="s">
        <v>606</v>
      </c>
      <c r="O129" s="23" t="str">
        <f>IF(L129&gt;$J$223,$K$223,IF(L129&gt;$J$222,$K$222,IF(L129&lt;$N$223,$L$223,IF(L129&lt;$N$222,$L$222,$K$225))))</f>
        <v>#f02e18</v>
      </c>
      <c r="P129" s="24" t="str">
        <f>IF(L129&gt;$J$222,$K$224,IF(L129&lt;$N$222,$L$224,$L$225))</f>
        <v>#cf0000</v>
      </c>
      <c r="Q129" s="25" t="str">
        <f t="shared" si="2"/>
        <v>continents3.php?id_pays=125&amp;annee=2019</v>
      </c>
      <c r="R129" s="24">
        <f>VLOOKUP(C129,[1]Avoir!$H$783:$I$940,2,FALSE)</f>
        <v>3.4649999999999999</v>
      </c>
      <c r="S129" s="24">
        <f>VLOOKUP(C129,[1]Avoir!$H$941:$I$1097,2,FALSE)</f>
        <v>3.5150000000000001</v>
      </c>
      <c r="T129" s="24">
        <f>ROUND(VLOOKUP(C129,[1]Avoir!$H$1098:$I$1251,2,FALSE),3)</f>
        <v>3.4710000000000001</v>
      </c>
      <c r="U129" s="24">
        <f>VLOOKUP(C129,[1]Avoir!$H$1252:$I$1407,2,FALSE)</f>
        <v>3.4079999999999999</v>
      </c>
      <c r="V129" s="24">
        <f>VLOOKUP(C129,[1]Avoir!$H$1408:$I$1563,2,FALSE)</f>
        <v>3.3340000000000001</v>
      </c>
      <c r="W129" t="str">
        <f>_xlfn.CONCAT("2015 : ",E129," &lt;br /&gt; ","2016 : ",F129," &lt;br /&gt; ","2017 : ",G129," &lt;br /&gt; ","2018 : ",H129," &lt;br /&gt; ","2019 : ",I129)</f>
        <v>2015 : 3,465 &lt;br /&gt; 2016 : 3,515 &lt;br /&gt; 2017 : 3,471 &lt;br /&gt; 2018 : 3,408 &lt;br /&gt; 2019 : 3,334</v>
      </c>
    </row>
    <row r="130" spans="1:23" x14ac:dyDescent="0.35">
      <c r="A130" t="s">
        <v>128</v>
      </c>
      <c r="B130" t="s">
        <v>341</v>
      </c>
      <c r="C130" t="e">
        <f>VLOOKUP(A130,[1]Pays!$G$2:$H$170,2,FALSE)</f>
        <v>#N/A</v>
      </c>
      <c r="D130" t="e">
        <v>#N/A</v>
      </c>
      <c r="E130" t="e">
        <v>#N/A</v>
      </c>
      <c r="F130" t="e">
        <v>#N/A</v>
      </c>
      <c r="G130" t="e">
        <v>#N/A</v>
      </c>
      <c r="H130" t="e">
        <v>#N/A</v>
      </c>
      <c r="I130" t="e">
        <v>#N/A</v>
      </c>
      <c r="K130" t="s">
        <v>764</v>
      </c>
      <c r="L130" s="4" t="e">
        <f t="shared" si="3"/>
        <v>#N/A</v>
      </c>
      <c r="M130" t="s">
        <v>603</v>
      </c>
      <c r="N130" t="s">
        <v>604</v>
      </c>
      <c r="O130" s="23" t="e">
        <f>IF(L130&gt;$J$223,$K$223,IF(L130&gt;$J$222,$K$222,IF(L130&lt;$N$223,$L$223,IF(L130&lt;$N$222,$L$222,$K$225))))</f>
        <v>#N/A</v>
      </c>
      <c r="P130" s="24" t="e">
        <f>IF(L130&gt;$J$222,$K$224,IF(L130&lt;$N$222,$L$224,$L$225))</f>
        <v>#N/A</v>
      </c>
      <c r="Q130" s="25" t="e">
        <f t="shared" ref="Q130:Q193" si="4">_xlfn.CONCAT("continents3.php?id_pays=",C130,"&amp;annee=",2019)</f>
        <v>#N/A</v>
      </c>
      <c r="R130" s="24" t="e">
        <f>VLOOKUP(C130,[1]Avoir!$H$783:$I$940,2,FALSE)</f>
        <v>#N/A</v>
      </c>
      <c r="S130" s="24" t="e">
        <f>VLOOKUP(C130,[1]Avoir!$H$941:$I$1097,2,FALSE)</f>
        <v>#N/A</v>
      </c>
      <c r="T130" s="24" t="e">
        <f>ROUND(VLOOKUP(C130,[1]Avoir!$H$1098:$I$1251,2,FALSE),3)</f>
        <v>#N/A</v>
      </c>
      <c r="U130" s="24" t="e">
        <f>VLOOKUP(C130,[1]Avoir!$H$1252:$I$1407,2,FALSE)</f>
        <v>#N/A</v>
      </c>
      <c r="V130" s="24" t="e">
        <f>VLOOKUP(C130,[1]Avoir!$H$1408:$I$1563,2,FALSE)</f>
        <v>#N/A</v>
      </c>
      <c r="W130" t="e">
        <f>_xlfn.CONCAT("2015 : ",E130," &lt;br /&gt; ","2016 : ",F130," &lt;br /&gt; ","2017 : ",G130," &lt;br /&gt; ","2018 : ",H130," &lt;br /&gt; ","2019 : ",I130)</f>
        <v>#N/A</v>
      </c>
    </row>
    <row r="131" spans="1:23" x14ac:dyDescent="0.35">
      <c r="A131" t="s">
        <v>129</v>
      </c>
      <c r="B131" t="s">
        <v>342</v>
      </c>
      <c r="C131">
        <f>VLOOKUP(A131,[1]Pays!$G$2:$H$170,2,FALSE)</f>
        <v>126</v>
      </c>
      <c r="D131" t="s">
        <v>538</v>
      </c>
      <c r="E131">
        <v>6.4109999999999996</v>
      </c>
      <c r="F131">
        <v>6.3789999999999996</v>
      </c>
      <c r="G131">
        <v>6.3440000000000003</v>
      </c>
      <c r="H131">
        <v>6.3710000000000004</v>
      </c>
      <c r="I131">
        <v>6.375</v>
      </c>
      <c r="K131" t="s">
        <v>719</v>
      </c>
      <c r="L131" s="4">
        <f t="shared" ref="L131:L194" si="5">AVERAGE(E131:I131)</f>
        <v>6.3760000000000003</v>
      </c>
      <c r="M131" t="s">
        <v>605</v>
      </c>
      <c r="N131" t="s">
        <v>765</v>
      </c>
      <c r="O131" s="23" t="str">
        <f>IF(L131&gt;$J$223,$K$223,IF(L131&gt;$J$222,$K$222,IF(L131&lt;$N$223,$L$223,IF(L131&lt;$N$222,$L$222,$K$225))))</f>
        <v>#b1f754</v>
      </c>
      <c r="P131" s="24" t="str">
        <f>IF(L131&gt;$J$222,$K$224,IF(L131&lt;$N$222,$L$224,$L$225))</f>
        <v>#008A17</v>
      </c>
      <c r="Q131" s="25" t="str">
        <f t="shared" si="4"/>
        <v>continents3.php?id_pays=126&amp;annee=2019</v>
      </c>
      <c r="R131" s="24">
        <f>VLOOKUP(C131,[1]Avoir!$H$783:$I$940,2,FALSE)</f>
        <v>6.4109999999999996</v>
      </c>
      <c r="S131" s="24">
        <f>VLOOKUP(C131,[1]Avoir!$H$941:$I$1097,2,FALSE)</f>
        <v>6.3789999999999996</v>
      </c>
      <c r="T131" s="24">
        <f>ROUND(VLOOKUP(C131,[1]Avoir!$H$1098:$I$1251,2,FALSE),3)</f>
        <v>6.3440000000000003</v>
      </c>
      <c r="U131" s="24">
        <f>VLOOKUP(C131,[1]Avoir!$H$1252:$I$1407,2,FALSE)</f>
        <v>6.3710000000000004</v>
      </c>
      <c r="V131" s="24">
        <f>VLOOKUP(C131,[1]Avoir!$H$1408:$I$1563,2,FALSE)</f>
        <v>6.375</v>
      </c>
      <c r="W131" t="str">
        <f>_xlfn.CONCAT("2015 : ",E131," &lt;br /&gt; ","2016 : ",F131," &lt;br /&gt; ","2017 : ",G131," &lt;br /&gt; ","2018 : ",H131," &lt;br /&gt; ","2019 : ",I131)</f>
        <v>2015 : 6,411 &lt;br /&gt; 2016 : 6,379 &lt;br /&gt; 2017 : 6,344 &lt;br /&gt; 2018 : 6,371 &lt;br /&gt; 2019 : 6,375</v>
      </c>
    </row>
    <row r="132" spans="1:23" x14ac:dyDescent="0.35">
      <c r="A132" t="s">
        <v>130</v>
      </c>
      <c r="B132" t="s">
        <v>343</v>
      </c>
      <c r="C132">
        <f>VLOOKUP(A132,[1]Pays!$G$2:$H$170,2,FALSE)</f>
        <v>140</v>
      </c>
      <c r="D132" t="s">
        <v>539</v>
      </c>
      <c r="E132">
        <v>4.55</v>
      </c>
      <c r="F132">
        <v>4.1390000000000002</v>
      </c>
      <c r="G132">
        <v>4.1390000000000002</v>
      </c>
      <c r="H132">
        <v>4.1390000000000002</v>
      </c>
      <c r="I132" t="e">
        <v>#N/A</v>
      </c>
      <c r="K132" t="s">
        <v>720</v>
      </c>
      <c r="L132" s="4">
        <f>AVERAGE(E132:H132)</f>
        <v>4.2417499999999997</v>
      </c>
      <c r="M132" t="s">
        <v>766</v>
      </c>
      <c r="N132" t="s">
        <v>606</v>
      </c>
      <c r="O132" s="23" t="str">
        <f>IF(L132&gt;$J$223,$K$223,IF(L132&gt;$J$222,$K$222,IF(L132&lt;$N$223,$L$223,IF(L132&lt;$N$222,$L$222,$K$225))))</f>
        <v>#f02e18</v>
      </c>
      <c r="P132" s="24" t="str">
        <f>IF(L132&gt;$J$222,$K$224,IF(L132&lt;$N$222,$L$224,$L$225))</f>
        <v>#cf0000</v>
      </c>
      <c r="Q132" s="25" t="str">
        <f t="shared" si="4"/>
        <v>continents3.php?id_pays=140&amp;annee=2019</v>
      </c>
      <c r="R132" s="24">
        <f>VLOOKUP(C132,[1]Avoir!$H$783:$I$940,2,FALSE)</f>
        <v>4.55</v>
      </c>
      <c r="S132" s="24">
        <f>VLOOKUP(C132,[1]Avoir!$H$941:$I$1097,2,FALSE)</f>
        <v>4.1390000000000002</v>
      </c>
      <c r="T132" s="24">
        <f>ROUND(VLOOKUP(C132,[1]Avoir!$H$1098:$I$1251,2,FALSE),3)</f>
        <v>4.1390000000000002</v>
      </c>
      <c r="U132" s="24">
        <f>VLOOKUP(C132,[1]Avoir!$H$1252:$I$1407,2,FALSE)</f>
        <v>4.1390000000000002</v>
      </c>
      <c r="V132" s="24" t="e">
        <f>VLOOKUP(C132,[1]Avoir!$H$1408:$I$1563,2,FALSE)</f>
        <v>#N/A</v>
      </c>
      <c r="W132" t="str">
        <f>_xlfn.CONCAT("2015 : ",E132," &lt;br /&gt; ","2016 : ",F132," &lt;br /&gt; ","2017 : ",G132," &lt;br /&gt; ","2018 : ",H132)</f>
        <v>2015 : 4,55 &lt;br /&gt; 2016 : 4,139 &lt;br /&gt; 2017 : 4,139 &lt;br /&gt; 2018 : 4,139</v>
      </c>
    </row>
    <row r="133" spans="1:23" x14ac:dyDescent="0.35">
      <c r="A133" t="s">
        <v>131</v>
      </c>
      <c r="B133" t="s">
        <v>344</v>
      </c>
      <c r="C133">
        <f>VLOOKUP(A133,[1]Pays!$G$2:$H$170,2,FALSE)</f>
        <v>137</v>
      </c>
      <c r="D133" t="s">
        <v>540</v>
      </c>
      <c r="E133" t="e">
        <v>#N/A</v>
      </c>
      <c r="F133">
        <v>3.8319999999999999</v>
      </c>
      <c r="G133">
        <v>3.5910000000000002</v>
      </c>
      <c r="H133">
        <v>3.254</v>
      </c>
      <c r="I133">
        <v>2.8530000000000002</v>
      </c>
      <c r="K133" t="s">
        <v>721</v>
      </c>
      <c r="L133" s="4">
        <f>AVERAGE(F133:I133)</f>
        <v>3.3824999999999998</v>
      </c>
      <c r="M133" t="s">
        <v>766</v>
      </c>
      <c r="N133" t="s">
        <v>606</v>
      </c>
      <c r="O133" s="23" t="str">
        <f>IF(L133&gt;$J$223,$K$223,IF(L133&gt;$J$222,$K$222,IF(L133&lt;$N$223,$L$223,IF(L133&lt;$N$222,$L$222,$K$225))))</f>
        <v>#f02e18</v>
      </c>
      <c r="P133" s="24" t="str">
        <f>IF(L133&gt;$J$222,$K$224,IF(L133&lt;$N$222,$L$224,$L$225))</f>
        <v>#cf0000</v>
      </c>
      <c r="Q133" s="25" t="str">
        <f t="shared" si="4"/>
        <v>continents3.php?id_pays=137&amp;annee=2019</v>
      </c>
      <c r="R133" s="24" t="e">
        <f>VLOOKUP(C133,[1]Avoir!$H$783:$I$940,2,FALSE)</f>
        <v>#N/A</v>
      </c>
      <c r="S133" s="24">
        <f>VLOOKUP(C133,[1]Avoir!$H$941:$I$1097,2,FALSE)</f>
        <v>3.8319999999999999</v>
      </c>
      <c r="T133" s="24">
        <f>ROUND(VLOOKUP(C133,[1]Avoir!$H$1098:$I$1251,2,FALSE),3)</f>
        <v>3.5910000000000002</v>
      </c>
      <c r="U133" s="24">
        <f>VLOOKUP(C133,[1]Avoir!$H$1252:$I$1407,2,FALSE)</f>
        <v>3.254</v>
      </c>
      <c r="V133" s="24">
        <f>VLOOKUP(C133,[1]Avoir!$H$1408:$I$1563,2,FALSE)</f>
        <v>2.8530000000000002</v>
      </c>
      <c r="W133" t="str">
        <f>_xlfn.CONCAT("2016 : ",F133," &lt;br /&gt; ","2017 : ",G133," &lt;br /&gt; ","2018 : ",H133," &lt;br /&gt; ","2019 : ",I133)</f>
        <v>2016 : 3,832 &lt;br /&gt; 2017 : 3,591 &lt;br /&gt; 2018 : 3,254 &lt;br /&gt; 2019 : 2,853</v>
      </c>
    </row>
    <row r="134" spans="1:23" x14ac:dyDescent="0.35">
      <c r="A134" t="s">
        <v>132</v>
      </c>
      <c r="B134" t="s">
        <v>345</v>
      </c>
      <c r="C134">
        <f>VLOOKUP(A134,[1]Pays!$G$2:$H$170,2,FALSE)</f>
        <v>127</v>
      </c>
      <c r="D134" t="s">
        <v>541</v>
      </c>
      <c r="E134">
        <v>3.9039999999999999</v>
      </c>
      <c r="F134">
        <v>4.2190000000000003</v>
      </c>
      <c r="G134">
        <v>4.5350000000000001</v>
      </c>
      <c r="H134">
        <v>4.6310000000000002</v>
      </c>
      <c r="I134">
        <v>4.681</v>
      </c>
      <c r="K134" t="s">
        <v>722</v>
      </c>
      <c r="L134" s="4">
        <f t="shared" si="5"/>
        <v>4.3940000000000001</v>
      </c>
      <c r="M134" t="s">
        <v>767</v>
      </c>
      <c r="N134" t="s">
        <v>606</v>
      </c>
      <c r="O134" s="23" t="str">
        <f>IF(L134&gt;$J$223,$K$223,IF(L134&gt;$J$222,$K$222,IF(L134&lt;$N$223,$L$223,IF(L134&lt;$N$222,$L$222,$K$225))))</f>
        <v>#ff8000</v>
      </c>
      <c r="P134" s="24" t="str">
        <f>IF(L134&gt;$J$222,$K$224,IF(L134&lt;$N$222,$L$224,$L$225))</f>
        <v>#cf0000</v>
      </c>
      <c r="Q134" s="25" t="str">
        <f t="shared" si="4"/>
        <v>continents3.php?id_pays=127&amp;annee=2019</v>
      </c>
      <c r="R134" s="24">
        <f>VLOOKUP(C134,[1]Avoir!$H$783:$I$940,2,FALSE)</f>
        <v>3.9039999999999999</v>
      </c>
      <c r="S134" s="24">
        <f>VLOOKUP(C134,[1]Avoir!$H$941:$I$1097,2,FALSE)</f>
        <v>4.2190000000000003</v>
      </c>
      <c r="T134" s="24">
        <f>ROUND(VLOOKUP(C134,[1]Avoir!$H$1098:$I$1251,2,FALSE),3)</f>
        <v>4.5350000000000001</v>
      </c>
      <c r="U134" s="24">
        <f>VLOOKUP(C134,[1]Avoir!$H$1252:$I$1407,2,FALSE)</f>
        <v>4.6310000000000002</v>
      </c>
      <c r="V134" s="24">
        <f>VLOOKUP(C134,[1]Avoir!$H$1408:$I$1563,2,FALSE)</f>
        <v>4.681</v>
      </c>
      <c r="W134" t="str">
        <f>_xlfn.CONCAT("2015 : ",E134," &lt;br /&gt; ","2016 : ",F134," &lt;br /&gt; ","2017 : ",G134," &lt;br /&gt; ","2018 : ",H134," &lt;br /&gt; ","2019 : ",I134)</f>
        <v>2015 : 3,904 &lt;br /&gt; 2016 : 4,219 &lt;br /&gt; 2017 : 4,535 &lt;br /&gt; 2018 : 4,631 &lt;br /&gt; 2019 : 4,681</v>
      </c>
    </row>
    <row r="135" spans="1:23" x14ac:dyDescent="0.35">
      <c r="A135" t="s">
        <v>133</v>
      </c>
      <c r="B135" t="s">
        <v>346</v>
      </c>
      <c r="C135">
        <f>VLOOKUP(A135,[1]Pays!$G$2:$H$170,2,FALSE)</f>
        <v>129</v>
      </c>
      <c r="D135" t="s">
        <v>542</v>
      </c>
      <c r="E135">
        <v>4.5069999999999997</v>
      </c>
      <c r="F135">
        <v>4.6349999999999998</v>
      </c>
      <c r="G135">
        <v>4.7089999999999996</v>
      </c>
      <c r="H135">
        <v>4.5709999999999997</v>
      </c>
      <c r="I135">
        <v>4.3739999999999997</v>
      </c>
      <c r="K135" t="s">
        <v>723</v>
      </c>
      <c r="L135" s="4">
        <f t="shared" si="5"/>
        <v>4.5591999999999988</v>
      </c>
      <c r="M135" t="s">
        <v>767</v>
      </c>
      <c r="N135" t="s">
        <v>606</v>
      </c>
      <c r="O135" s="23" t="str">
        <f>IF(L135&gt;$J$223,$K$223,IF(L135&gt;$J$222,$K$222,IF(L135&lt;$N$223,$L$223,IF(L135&lt;$N$222,$L$222,$K$225))))</f>
        <v>#ff8000</v>
      </c>
      <c r="P135" s="24" t="str">
        <f>IF(L135&gt;$J$222,$K$224,IF(L135&lt;$N$222,$L$224,$L$225))</f>
        <v>#cf0000</v>
      </c>
      <c r="Q135" s="25" t="str">
        <f t="shared" si="4"/>
        <v>continents3.php?id_pays=129&amp;annee=2019</v>
      </c>
      <c r="R135" s="24">
        <f>VLOOKUP(C135,[1]Avoir!$H$783:$I$940,2,FALSE)</f>
        <v>4.5069999999999997</v>
      </c>
      <c r="S135" s="24">
        <f>VLOOKUP(C135,[1]Avoir!$H$941:$I$1097,2,FALSE)</f>
        <v>4.6349999999999998</v>
      </c>
      <c r="T135" s="24">
        <f>ROUND(VLOOKUP(C135,[1]Avoir!$H$1098:$I$1251,2,FALSE),3)</f>
        <v>4.7089999999999996</v>
      </c>
      <c r="U135" s="24">
        <f>VLOOKUP(C135,[1]Avoir!$H$1252:$I$1407,2,FALSE)</f>
        <v>4.5709999999999997</v>
      </c>
      <c r="V135" s="24">
        <f>VLOOKUP(C135,[1]Avoir!$H$1408:$I$1563,2,FALSE)</f>
        <v>4.3739999999999997</v>
      </c>
      <c r="W135" t="str">
        <f>_xlfn.CONCAT("2015 : ",E135," &lt;br /&gt; ","2016 : ",F135," &lt;br /&gt; ","2017 : ",G135," &lt;br /&gt; ","2018 : ",H135," &lt;br /&gt; ","2019 : ",I135)</f>
        <v>2015 : 4,507 &lt;br /&gt; 2016 : 4,635 &lt;br /&gt; 2017 : 4,709 &lt;br /&gt; 2018 : 4,571 &lt;br /&gt; 2019 : 4,374</v>
      </c>
    </row>
    <row r="136" spans="1:23" x14ac:dyDescent="0.35">
      <c r="A136" t="s">
        <v>134</v>
      </c>
      <c r="B136" t="s">
        <v>347</v>
      </c>
      <c r="C136">
        <f>VLOOKUP(A136,[1]Pays!$G$2:$H$170,2,FALSE)</f>
        <v>44</v>
      </c>
      <c r="D136" t="s">
        <v>543</v>
      </c>
      <c r="E136">
        <v>6.13</v>
      </c>
      <c r="F136">
        <v>6.0679999999999996</v>
      </c>
      <c r="G136">
        <v>6.0030000000000001</v>
      </c>
      <c r="H136">
        <v>6.1669999999999998</v>
      </c>
      <c r="I136">
        <v>6.2530000000000001</v>
      </c>
      <c r="K136" t="s">
        <v>724</v>
      </c>
      <c r="L136" s="4">
        <f t="shared" si="5"/>
        <v>6.1242000000000001</v>
      </c>
      <c r="M136" t="s">
        <v>605</v>
      </c>
      <c r="N136" t="s">
        <v>765</v>
      </c>
      <c r="O136" s="23" t="str">
        <f>IF(L136&gt;$J$223,$K$223,IF(L136&gt;$J$222,$K$222,IF(L136&lt;$N$223,$L$223,IF(L136&lt;$N$222,$L$222,$K$225))))</f>
        <v>#b1f754</v>
      </c>
      <c r="P136" s="24" t="str">
        <f>IF(L136&gt;$J$222,$K$224,IF(L136&lt;$N$222,$L$224,$L$225))</f>
        <v>#008A17</v>
      </c>
      <c r="Q136" s="25" t="str">
        <f t="shared" si="4"/>
        <v>continents3.php?id_pays=44&amp;annee=2019</v>
      </c>
      <c r="R136" s="24">
        <f>VLOOKUP(C136,[1]Avoir!$H$783:$I$940,2,FALSE)</f>
        <v>6.13</v>
      </c>
      <c r="S136" s="24">
        <f>VLOOKUP(C136,[1]Avoir!$H$941:$I$1097,2,FALSE)</f>
        <v>6.0679999999999996</v>
      </c>
      <c r="T136" s="24">
        <f>ROUND(VLOOKUP(C136,[1]Avoir!$H$1098:$I$1251,2,FALSE),3)</f>
        <v>6.0030000000000001</v>
      </c>
      <c r="U136" s="24">
        <f>VLOOKUP(C136,[1]Avoir!$H$1252:$I$1407,2,FALSE)</f>
        <v>6.1669999999999998</v>
      </c>
      <c r="V136" s="24">
        <f>VLOOKUP(C136,[1]Avoir!$H$1408:$I$1563,2,FALSE)</f>
        <v>6.2530000000000001</v>
      </c>
      <c r="W136" t="str">
        <f>_xlfn.CONCAT("2015 : ",E136," &lt;br /&gt; ","2016 : ",F136," &lt;br /&gt; ","2017 : ",G136," &lt;br /&gt; ","2018 : ",H136," &lt;br /&gt; ","2019 : ",I136)</f>
        <v>2015 : 6,13 &lt;br /&gt; 2016 : 6,068 &lt;br /&gt; 2017 : 6,003 &lt;br /&gt; 2018 : 6,167 &lt;br /&gt; 2019 : 6,253</v>
      </c>
    </row>
    <row r="137" spans="1:23" x14ac:dyDescent="0.35">
      <c r="A137" t="s">
        <v>135</v>
      </c>
      <c r="B137" t="s">
        <v>348</v>
      </c>
      <c r="C137">
        <f>VLOOKUP(A137,[1]Pays!$G$2:$H$170,2,FALSE)</f>
        <v>128</v>
      </c>
      <c r="D137" t="s">
        <v>544</v>
      </c>
      <c r="E137">
        <v>5.1230000000000002</v>
      </c>
      <c r="F137">
        <v>5.1769999999999996</v>
      </c>
      <c r="G137">
        <v>5.3949999999999996</v>
      </c>
      <c r="H137">
        <v>5.3979999999999997</v>
      </c>
      <c r="I137">
        <v>5.6029999999999998</v>
      </c>
      <c r="K137" t="s">
        <v>725</v>
      </c>
      <c r="L137" s="4">
        <f t="shared" si="5"/>
        <v>5.3391999999999999</v>
      </c>
      <c r="M137" t="s">
        <v>603</v>
      </c>
      <c r="N137" t="s">
        <v>604</v>
      </c>
      <c r="O137" s="23" t="str">
        <f>IF(L137&gt;$J$223,$K$223,IF(L137&gt;$J$222,$K$222,IF(L137&lt;$N$223,$L$223,IF(L137&lt;$N$222,$L$222,$K$225))))</f>
        <v>#88A4BC</v>
      </c>
      <c r="P137" s="24" t="str">
        <f>IF(L137&gt;$J$222,$K$224,IF(L137&lt;$N$222,$L$224,$L$225))</f>
        <v>#3B729F</v>
      </c>
      <c r="Q137" s="25" t="str">
        <f t="shared" si="4"/>
        <v>continents3.php?id_pays=128&amp;annee=2019</v>
      </c>
      <c r="R137" s="24">
        <f>VLOOKUP(C137,[1]Avoir!$H$783:$I$940,2,FALSE)</f>
        <v>5.1230000000000002</v>
      </c>
      <c r="S137" s="24">
        <f>VLOOKUP(C137,[1]Avoir!$H$941:$I$1097,2,FALSE)</f>
        <v>5.1769999999999996</v>
      </c>
      <c r="T137" s="24">
        <f>ROUND(VLOOKUP(C137,[1]Avoir!$H$1098:$I$1251,2,FALSE),3)</f>
        <v>5.3949999999999996</v>
      </c>
      <c r="U137" s="24">
        <f>VLOOKUP(C137,[1]Avoir!$H$1252:$I$1407,2,FALSE)</f>
        <v>5.3979999999999997</v>
      </c>
      <c r="V137" s="24">
        <f>VLOOKUP(C137,[1]Avoir!$H$1408:$I$1563,2,FALSE)</f>
        <v>5.6029999999999998</v>
      </c>
      <c r="W137" t="str">
        <f>_xlfn.CONCAT("2015 : ",E137," &lt;br /&gt; ","2016 : ",F137," &lt;br /&gt; ","2017 : ",G137," &lt;br /&gt; ","2018 : ",H137," &lt;br /&gt; ","2019 : ",I137)</f>
        <v>2015 : 5,123 &lt;br /&gt; 2016 : 5,177 &lt;br /&gt; 2017 : 5,395 &lt;br /&gt; 2018 : 5,398 &lt;br /&gt; 2019 : 5,603</v>
      </c>
    </row>
    <row r="138" spans="1:23" x14ac:dyDescent="0.35">
      <c r="A138" t="s">
        <v>136</v>
      </c>
      <c r="B138" t="s">
        <v>349</v>
      </c>
      <c r="C138">
        <f>VLOOKUP(A138,[1]Pays!$G$2:$H$170,2,FALSE)</f>
        <v>141</v>
      </c>
      <c r="D138" t="s">
        <v>545</v>
      </c>
      <c r="E138">
        <v>6.2690000000000001</v>
      </c>
      <c r="F138">
        <v>6.2690000000000001</v>
      </c>
      <c r="G138" t="e">
        <v>#N/A</v>
      </c>
      <c r="H138" t="e">
        <v>#N/A</v>
      </c>
      <c r="I138" t="e">
        <v>#N/A</v>
      </c>
      <c r="K138" t="s">
        <v>726</v>
      </c>
      <c r="L138" s="4">
        <f>AVERAGE(E138:F138)</f>
        <v>6.2690000000000001</v>
      </c>
      <c r="M138" t="s">
        <v>605</v>
      </c>
      <c r="N138" t="s">
        <v>765</v>
      </c>
      <c r="O138" s="23" t="str">
        <f>IF(L138&gt;$J$223,$K$223,IF(L138&gt;$J$222,$K$222,IF(L138&lt;$N$223,$L$223,IF(L138&lt;$N$222,$L$222,$K$225))))</f>
        <v>#b1f754</v>
      </c>
      <c r="P138" s="24" t="str">
        <f>IF(L138&gt;$J$222,$K$224,IF(L138&lt;$N$222,$L$224,$L$225))</f>
        <v>#008A17</v>
      </c>
      <c r="Q138" s="25" t="str">
        <f t="shared" si="4"/>
        <v>continents3.php?id_pays=141&amp;annee=2019</v>
      </c>
      <c r="R138" s="24">
        <f>VLOOKUP(C138,[1]Avoir!$H$783:$I$940,2,FALSE)</f>
        <v>6.2690000000000001</v>
      </c>
      <c r="S138" s="24">
        <f>VLOOKUP(C138,[1]Avoir!$H$941:$I$1097,2,FALSE)</f>
        <v>6.2690000000000001</v>
      </c>
      <c r="T138" s="24" t="e">
        <f>ROUND(VLOOKUP(C138,[1]Avoir!$H$1098:$I$1251,2,FALSE),3)</f>
        <v>#N/A</v>
      </c>
      <c r="U138" s="24" t="e">
        <f>VLOOKUP(C138,[1]Avoir!$H$1252:$I$1407,2,FALSE)</f>
        <v>#N/A</v>
      </c>
      <c r="V138" s="24" t="e">
        <f>VLOOKUP(C138,[1]Avoir!$H$1408:$I$1563,2,FALSE)</f>
        <v>#N/A</v>
      </c>
      <c r="W138" t="str">
        <f>_xlfn.CONCAT("2015 : ",E138," &lt;br /&gt; ","2016 : ",F138)</f>
        <v>2015 : 6,269 &lt;br /&gt; 2016 : 6,269</v>
      </c>
    </row>
    <row r="139" spans="1:23" x14ac:dyDescent="0.35">
      <c r="A139" t="s">
        <v>137</v>
      </c>
      <c r="B139" t="s">
        <v>350</v>
      </c>
      <c r="C139">
        <f>VLOOKUP(A139,[1]Pays!$G$2:$H$170,2,FALSE)</f>
        <v>131</v>
      </c>
      <c r="D139" t="s">
        <v>546</v>
      </c>
      <c r="E139">
        <v>5.9950000000000001</v>
      </c>
      <c r="F139">
        <v>6.0780000000000003</v>
      </c>
      <c r="G139">
        <v>6.0979999999999999</v>
      </c>
      <c r="H139">
        <v>6.173</v>
      </c>
      <c r="I139">
        <v>6.1980000000000004</v>
      </c>
      <c r="K139" t="s">
        <v>727</v>
      </c>
      <c r="L139" s="4">
        <f t="shared" si="5"/>
        <v>6.1084000000000005</v>
      </c>
      <c r="M139" t="s">
        <v>605</v>
      </c>
      <c r="N139" t="s">
        <v>765</v>
      </c>
      <c r="O139" s="23" t="str">
        <f>IF(L139&gt;$J$223,$K$223,IF(L139&gt;$J$222,$K$222,IF(L139&lt;$N$223,$L$223,IF(L139&lt;$N$222,$L$222,$K$225))))</f>
        <v>#b1f754</v>
      </c>
      <c r="P139" s="24" t="str">
        <f>IF(L139&gt;$J$222,$K$224,IF(L139&lt;$N$222,$L$224,$L$225))</f>
        <v>#008A17</v>
      </c>
      <c r="Q139" s="25" t="str">
        <f t="shared" si="4"/>
        <v>continents3.php?id_pays=131&amp;annee=2019</v>
      </c>
      <c r="R139" s="24">
        <f>VLOOKUP(C139,[1]Avoir!$H$783:$I$940,2,FALSE)</f>
        <v>5.9950000000000001</v>
      </c>
      <c r="S139" s="24">
        <f>VLOOKUP(C139,[1]Avoir!$H$941:$I$1097,2,FALSE)</f>
        <v>6.0780000000000003</v>
      </c>
      <c r="T139" s="24">
        <f>ROUND(VLOOKUP(C139,[1]Avoir!$H$1098:$I$1251,2,FALSE),3)</f>
        <v>6.0979999999999999</v>
      </c>
      <c r="U139" s="24">
        <f>VLOOKUP(C139,[1]Avoir!$H$1252:$I$1407,2,FALSE)</f>
        <v>6.173</v>
      </c>
      <c r="V139" s="24">
        <f>VLOOKUP(C139,[1]Avoir!$H$1408:$I$1563,2,FALSE)</f>
        <v>6.1980000000000004</v>
      </c>
      <c r="W139" t="str">
        <f>_xlfn.CONCAT("2015 : ",E139," &lt;br /&gt; ","2016 : ",F139," &lt;br /&gt; ","2017 : ",G139," &lt;br /&gt; ","2018 : ",H139," &lt;br /&gt; ","2019 : ",I139)</f>
        <v>2015 : 5,995 &lt;br /&gt; 2016 : 6,078 &lt;br /&gt; 2017 : 6,098 &lt;br /&gt; 2018 : 6,173 &lt;br /&gt; 2019 : 6,198</v>
      </c>
    </row>
    <row r="140" spans="1:23" x14ac:dyDescent="0.35">
      <c r="A140" t="s">
        <v>138</v>
      </c>
      <c r="B140" t="s">
        <v>351</v>
      </c>
      <c r="C140">
        <f>VLOOKUP(A140,[1]Pays!$G$2:$H$170,2,FALSE)</f>
        <v>132</v>
      </c>
      <c r="D140" t="s">
        <v>547</v>
      </c>
      <c r="E140">
        <v>5.8479999999999999</v>
      </c>
      <c r="F140">
        <v>5.7679999999999998</v>
      </c>
      <c r="G140">
        <v>5.758</v>
      </c>
      <c r="H140">
        <v>5.9480000000000004</v>
      </c>
      <c r="I140">
        <v>6.1180000000000003</v>
      </c>
      <c r="K140" t="s">
        <v>728</v>
      </c>
      <c r="L140" s="4">
        <f t="shared" si="5"/>
        <v>5.8879999999999999</v>
      </c>
      <c r="M140" t="s">
        <v>603</v>
      </c>
      <c r="N140" t="s">
        <v>604</v>
      </c>
      <c r="O140" s="23" t="str">
        <f>IF(L140&gt;$J$223,$K$223,IF(L140&gt;$J$222,$K$222,IF(L140&lt;$N$223,$L$223,IF(L140&lt;$N$222,$L$222,$K$225))))</f>
        <v>#88A4BC</v>
      </c>
      <c r="P140" s="24" t="str">
        <f>IF(L140&gt;$J$222,$K$224,IF(L140&lt;$N$222,$L$224,$L$225))</f>
        <v>#3B729F</v>
      </c>
      <c r="Q140" s="25" t="str">
        <f t="shared" si="4"/>
        <v>continents3.php?id_pays=132&amp;annee=2019</v>
      </c>
      <c r="R140" s="24">
        <f>VLOOKUP(C140,[1]Avoir!$H$783:$I$940,2,FALSE)</f>
        <v>5.8479999999999999</v>
      </c>
      <c r="S140" s="24">
        <f>VLOOKUP(C140,[1]Avoir!$H$941:$I$1097,2,FALSE)</f>
        <v>5.7679999999999998</v>
      </c>
      <c r="T140" s="24">
        <f>ROUND(VLOOKUP(C140,[1]Avoir!$H$1098:$I$1251,2,FALSE),3)</f>
        <v>5.758</v>
      </c>
      <c r="U140" s="24">
        <f>VLOOKUP(C140,[1]Avoir!$H$1252:$I$1407,2,FALSE)</f>
        <v>5.9480000000000004</v>
      </c>
      <c r="V140" s="24">
        <f>VLOOKUP(C140,[1]Avoir!$H$1408:$I$1563,2,FALSE)</f>
        <v>6.1180000000000003</v>
      </c>
      <c r="W140" t="str">
        <f>_xlfn.CONCAT("2015 : ",E140," &lt;br /&gt; ","2016 : ",F140," &lt;br /&gt; ","2017 : ",G140," &lt;br /&gt; ","2018 : ",H140," &lt;br /&gt; ","2019 : ",I140)</f>
        <v>2015 : 5,848 &lt;br /&gt; 2016 : 5,768 &lt;br /&gt; 2017 : 5,758 &lt;br /&gt; 2018 : 5,948 &lt;br /&gt; 2019 : 6,118</v>
      </c>
    </row>
    <row r="141" spans="1:23" x14ac:dyDescent="0.35">
      <c r="A141" t="s">
        <v>139</v>
      </c>
      <c r="B141" t="s">
        <v>352</v>
      </c>
      <c r="C141">
        <f>VLOOKUP(A141,[1]Pays!$G$2:$H$170,2,FALSE)</f>
        <v>143</v>
      </c>
      <c r="D141" t="s">
        <v>548</v>
      </c>
      <c r="E141">
        <v>7.3639999999999999</v>
      </c>
      <c r="F141">
        <v>7.2910000000000004</v>
      </c>
      <c r="G141">
        <v>7.2839999999999998</v>
      </c>
      <c r="H141">
        <v>7.3140000000000001</v>
      </c>
      <c r="I141">
        <v>7.343</v>
      </c>
      <c r="K141" t="s">
        <v>729</v>
      </c>
      <c r="L141" s="4">
        <f t="shared" si="5"/>
        <v>7.3192000000000004</v>
      </c>
      <c r="M141" t="s">
        <v>601</v>
      </c>
      <c r="N141" t="s">
        <v>765</v>
      </c>
      <c r="O141" s="23" t="str">
        <f>IF(L141&gt;$J$223,$K$223,IF(L141&gt;$J$222,$K$222,IF(L141&lt;$N$223,$L$223,IF(L141&lt;$N$222,$L$222,$K$225))))</f>
        <v>#25e645</v>
      </c>
      <c r="P141" s="24" t="str">
        <f>IF(L141&gt;$J$222,$K$224,IF(L141&lt;$N$222,$L$224,$L$225))</f>
        <v>#008A17</v>
      </c>
      <c r="Q141" s="25" t="str">
        <f t="shared" si="4"/>
        <v>continents3.php?id_pays=143&amp;annee=2019</v>
      </c>
      <c r="R141" s="24">
        <f>VLOOKUP(C141,[1]Avoir!$H$783:$I$940,2,FALSE)</f>
        <v>7.3639999999999999</v>
      </c>
      <c r="S141" s="24">
        <f>VLOOKUP(C141,[1]Avoir!$H$941:$I$1097,2,FALSE)</f>
        <v>7.2910000000000004</v>
      </c>
      <c r="T141" s="24">
        <f>ROUND(VLOOKUP(C141,[1]Avoir!$H$1098:$I$1251,2,FALSE),3)</f>
        <v>7.2839999999999998</v>
      </c>
      <c r="U141" s="24">
        <f>VLOOKUP(C141,[1]Avoir!$H$1252:$I$1407,2,FALSE)</f>
        <v>7.3140000000000001</v>
      </c>
      <c r="V141" s="24">
        <f>VLOOKUP(C141,[1]Avoir!$H$1408:$I$1563,2,FALSE)</f>
        <v>7.343</v>
      </c>
      <c r="W141" t="str">
        <f>_xlfn.CONCAT("2015 : ",E141," &lt;br /&gt; ","2016 : ",F141," &lt;br /&gt; ","2017 : ",G141," &lt;br /&gt; ","2018 : ",H141," &lt;br /&gt; ","2019 : ",I141)</f>
        <v>2015 : 7,364 &lt;br /&gt; 2016 : 7,291 &lt;br /&gt; 2017 : 7,284 &lt;br /&gt; 2018 : 7,314 &lt;br /&gt; 2019 : 7,343</v>
      </c>
    </row>
    <row r="142" spans="1:23" x14ac:dyDescent="0.35">
      <c r="A142" t="s">
        <v>140</v>
      </c>
      <c r="B142" t="s">
        <v>353</v>
      </c>
      <c r="C142">
        <f>VLOOKUP(A142,[1]Pays!$G$2:$H$170,2,FALSE)</f>
        <v>142</v>
      </c>
      <c r="D142" t="s">
        <v>549</v>
      </c>
      <c r="E142">
        <v>4.867</v>
      </c>
      <c r="F142" t="e">
        <v>#N/A</v>
      </c>
      <c r="G142" t="e">
        <v>#N/A</v>
      </c>
      <c r="H142" t="e">
        <v>#N/A</v>
      </c>
      <c r="I142">
        <v>4.2119999999999997</v>
      </c>
      <c r="K142" t="s">
        <v>730</v>
      </c>
      <c r="L142" s="4">
        <f>AVERAGE(E142,I142)</f>
        <v>4.5395000000000003</v>
      </c>
      <c r="M142" t="s">
        <v>767</v>
      </c>
      <c r="N142" t="s">
        <v>606</v>
      </c>
      <c r="O142" s="23" t="str">
        <f>IF(L142&gt;$J$223,$K$223,IF(L142&gt;$J$222,$K$222,IF(L142&lt;$N$223,$L$223,IF(L142&lt;$N$222,$L$222,$K$225))))</f>
        <v>#ff8000</v>
      </c>
      <c r="P142" s="24" t="str">
        <f>IF(L142&gt;$J$222,$K$224,IF(L142&lt;$N$222,$L$224,$L$225))</f>
        <v>#cf0000</v>
      </c>
      <c r="Q142" s="25" t="str">
        <f t="shared" si="4"/>
        <v>continents3.php?id_pays=142&amp;annee=2019</v>
      </c>
      <c r="R142" s="24">
        <f>VLOOKUP(C142,[1]Avoir!$H$783:$I$940,2,FALSE)</f>
        <v>4.867</v>
      </c>
      <c r="S142" s="24" t="e">
        <f>VLOOKUP(C142,[1]Avoir!$H$941:$I$1097,2,FALSE)</f>
        <v>#N/A</v>
      </c>
      <c r="T142" s="24" t="e">
        <f>ROUND(VLOOKUP(C142,[1]Avoir!$H$1098:$I$1251,2,FALSE),3)</f>
        <v>#N/A</v>
      </c>
      <c r="U142" s="24" t="e">
        <f>VLOOKUP(C142,[1]Avoir!$H$1252:$I$1407,2,FALSE)</f>
        <v>#N/A</v>
      </c>
      <c r="V142" s="24">
        <f>VLOOKUP(C142,[1]Avoir!$H$1408:$I$1563,2,FALSE)</f>
        <v>4.2119999999999997</v>
      </c>
      <c r="W142" t="str">
        <f>_xlfn.CONCAT("2015 : ",E142," &lt;br /&gt; ","2019 : ",I142)</f>
        <v>2015 : 4,867 &lt;br /&gt; 2019 : 4,212</v>
      </c>
    </row>
    <row r="143" spans="1:23" x14ac:dyDescent="0.35">
      <c r="A143" t="s">
        <v>141</v>
      </c>
      <c r="B143" t="s">
        <v>354</v>
      </c>
      <c r="C143">
        <f>VLOOKUP(A143,[1]Pays!$G$2:$H$170,2,FALSE)</f>
        <v>145</v>
      </c>
      <c r="D143" t="s">
        <v>550</v>
      </c>
      <c r="E143">
        <v>3.0059999999999998</v>
      </c>
      <c r="F143">
        <v>3.069</v>
      </c>
      <c r="G143">
        <v>3.4620000000000002</v>
      </c>
      <c r="H143">
        <v>3.4620000000000002</v>
      </c>
      <c r="I143">
        <v>3.4620000000000002</v>
      </c>
      <c r="K143" t="s">
        <v>731</v>
      </c>
      <c r="L143" s="4">
        <f t="shared" si="5"/>
        <v>3.2921999999999998</v>
      </c>
      <c r="M143" t="s">
        <v>766</v>
      </c>
      <c r="N143" t="s">
        <v>606</v>
      </c>
      <c r="O143" s="23" t="str">
        <f>IF(L143&gt;$J$223,$K$223,IF(L143&gt;$J$222,$K$222,IF(L143&lt;$N$223,$L$223,IF(L143&lt;$N$222,$L$222,$K$225))))</f>
        <v>#f02e18</v>
      </c>
      <c r="P143" s="24" t="str">
        <f>IF(L143&gt;$J$222,$K$224,IF(L143&lt;$N$222,$L$224,$L$225))</f>
        <v>#cf0000</v>
      </c>
      <c r="Q143" s="25" t="str">
        <f t="shared" si="4"/>
        <v>continents3.php?id_pays=145&amp;annee=2019</v>
      </c>
      <c r="R143" s="24">
        <f>VLOOKUP(C143,[1]Avoir!$H$783:$I$940,2,FALSE)</f>
        <v>3.0059999999999998</v>
      </c>
      <c r="S143" s="24">
        <f>VLOOKUP(C143,[1]Avoir!$H$941:$I$1097,2,FALSE)</f>
        <v>3.069</v>
      </c>
      <c r="T143" s="24">
        <f>ROUND(VLOOKUP(C143,[1]Avoir!$H$1098:$I$1251,2,FALSE),3)</f>
        <v>3.4620000000000002</v>
      </c>
      <c r="U143" s="24">
        <f>VLOOKUP(C143,[1]Avoir!$H$1252:$I$1407,2,FALSE)</f>
        <v>3.4620000000000002</v>
      </c>
      <c r="V143" s="24">
        <f>VLOOKUP(C143,[1]Avoir!$H$1408:$I$1563,2,FALSE)</f>
        <v>3.4620000000000002</v>
      </c>
      <c r="W143" t="str">
        <f>_xlfn.CONCAT("2015 : ",E143," &lt;br /&gt; ","2016 : ",F143," &lt;br /&gt; ","2017 : ",G143," &lt;br /&gt; ","2018 : ",H143," &lt;br /&gt; ","2019 : ",I143)</f>
        <v>2015 : 3,006 &lt;br /&gt; 2016 : 3,069 &lt;br /&gt; 2017 : 3,462 &lt;br /&gt; 2018 : 3,462 &lt;br /&gt; 2019 : 3,462</v>
      </c>
    </row>
    <row r="144" spans="1:23" x14ac:dyDescent="0.35">
      <c r="A144" t="s">
        <v>142</v>
      </c>
      <c r="B144" t="s">
        <v>355</v>
      </c>
      <c r="C144">
        <f>VLOOKUP(A144,[1]Pays!$G$2:$H$170,2,FALSE)</f>
        <v>28</v>
      </c>
      <c r="D144" t="s">
        <v>551</v>
      </c>
      <c r="E144">
        <v>3.6669999999999998</v>
      </c>
      <c r="F144">
        <v>3.7629999999999999</v>
      </c>
      <c r="G144">
        <v>3.9359999999999999</v>
      </c>
      <c r="H144">
        <v>4.3010000000000002</v>
      </c>
      <c r="I144">
        <v>4.3499999999999996</v>
      </c>
      <c r="K144" t="s">
        <v>732</v>
      </c>
      <c r="L144" s="4">
        <f t="shared" si="5"/>
        <v>4.0034000000000001</v>
      </c>
      <c r="M144" t="s">
        <v>766</v>
      </c>
      <c r="N144" t="s">
        <v>606</v>
      </c>
      <c r="O144" s="23" t="str">
        <f>IF(L144&gt;$J$223,$K$223,IF(L144&gt;$J$222,$K$222,IF(L144&lt;$N$223,$L$223,IF(L144&lt;$N$222,$L$222,$K$225))))</f>
        <v>#f02e18</v>
      </c>
      <c r="P144" s="24" t="str">
        <f>IF(L144&gt;$J$222,$K$224,IF(L144&lt;$N$222,$L$224,$L$225))</f>
        <v>#cf0000</v>
      </c>
      <c r="Q144" s="25" t="str">
        <f t="shared" si="4"/>
        <v>continents3.php?id_pays=28&amp;annee=2019</v>
      </c>
      <c r="R144" s="24">
        <f>VLOOKUP(C144,[1]Avoir!$H$783:$I$940,2,FALSE)</f>
        <v>3.6669999999999998</v>
      </c>
      <c r="S144" s="24">
        <f>VLOOKUP(C144,[1]Avoir!$H$941:$I$1097,2,FALSE)</f>
        <v>3.7629999999999999</v>
      </c>
      <c r="T144" s="24">
        <f>ROUND(VLOOKUP(C144,[1]Avoir!$H$1098:$I$1251,2,FALSE),3)</f>
        <v>3.9359999999999999</v>
      </c>
      <c r="U144" s="24">
        <f>VLOOKUP(C144,[1]Avoir!$H$1252:$I$1407,2,FALSE)</f>
        <v>4.3010000000000002</v>
      </c>
      <c r="V144" s="24">
        <f>VLOOKUP(C144,[1]Avoir!$H$1408:$I$1563,2,FALSE)</f>
        <v>4.3499999999999996</v>
      </c>
      <c r="W144" t="str">
        <f>_xlfn.CONCAT("2015 : ",E144," &lt;br /&gt; ","2016 : ",F144," &lt;br /&gt; ","2017 : ",G144," &lt;br /&gt; ","2018 : ",H144," &lt;br /&gt; ","2019 : ",I144)</f>
        <v>2015 : 3,667 &lt;br /&gt; 2016 : 3,763 &lt;br /&gt; 2017 : 3,936 &lt;br /&gt; 2018 : 4,301 &lt;br /&gt; 2019 : 4,35</v>
      </c>
    </row>
    <row r="145" spans="1:23" x14ac:dyDescent="0.35">
      <c r="A145" t="s">
        <v>143</v>
      </c>
      <c r="B145" t="s">
        <v>356</v>
      </c>
      <c r="C145">
        <f>VLOOKUP(A145,[1]Pays!$G$2:$H$170,2,FALSE)</f>
        <v>151</v>
      </c>
      <c r="D145" t="s">
        <v>552</v>
      </c>
      <c r="E145">
        <v>2.839</v>
      </c>
      <c r="F145">
        <v>3.3029999999999999</v>
      </c>
      <c r="G145">
        <v>3.4950000000000001</v>
      </c>
      <c r="H145">
        <v>3.9990000000000001</v>
      </c>
      <c r="I145">
        <v>4.085</v>
      </c>
      <c r="K145" t="s">
        <v>733</v>
      </c>
      <c r="L145" s="4">
        <f t="shared" si="5"/>
        <v>3.5442</v>
      </c>
      <c r="M145" t="s">
        <v>766</v>
      </c>
      <c r="N145" t="s">
        <v>606</v>
      </c>
      <c r="O145" s="23" t="str">
        <f>IF(L145&gt;$J$223,$K$223,IF(L145&gt;$J$222,$K$222,IF(L145&lt;$N$223,$L$223,IF(L145&lt;$N$222,$L$222,$K$225))))</f>
        <v>#f02e18</v>
      </c>
      <c r="P145" s="24" t="str">
        <f>IF(L145&gt;$J$222,$K$224,IF(L145&lt;$N$222,$L$224,$L$225))</f>
        <v>#cf0000</v>
      </c>
      <c r="Q145" s="25" t="str">
        <f t="shared" si="4"/>
        <v>continents3.php?id_pays=151&amp;annee=2019</v>
      </c>
      <c r="R145" s="24">
        <f>VLOOKUP(C145,[1]Avoir!$H$783:$I$940,2,FALSE)</f>
        <v>2.839</v>
      </c>
      <c r="S145" s="24">
        <f>VLOOKUP(C145,[1]Avoir!$H$941:$I$1097,2,FALSE)</f>
        <v>3.3029999999999999</v>
      </c>
      <c r="T145" s="24">
        <f>ROUND(VLOOKUP(C145,[1]Avoir!$H$1098:$I$1251,2,FALSE),3)</f>
        <v>3.4950000000000001</v>
      </c>
      <c r="U145" s="24">
        <f>VLOOKUP(C145,[1]Avoir!$H$1252:$I$1407,2,FALSE)</f>
        <v>3.9990000000000001</v>
      </c>
      <c r="V145" s="24">
        <f>VLOOKUP(C145,[1]Avoir!$H$1408:$I$1563,2,FALSE)</f>
        <v>4.085</v>
      </c>
      <c r="W145" t="str">
        <f>_xlfn.CONCAT("2015 : ",E145," &lt;br /&gt; ","2016 : ",F145," &lt;br /&gt; ","2017 : ",G145," &lt;br /&gt; ","2018 : ",H145," &lt;br /&gt; ","2019 : ",I145)</f>
        <v>2015 : 2,839 &lt;br /&gt; 2016 : 3,303 &lt;br /&gt; 2017 : 3,495 &lt;br /&gt; 2018 : 3,999 &lt;br /&gt; 2019 : 4,085</v>
      </c>
    </row>
    <row r="146" spans="1:23" x14ac:dyDescent="0.35">
      <c r="A146" t="s">
        <v>144</v>
      </c>
      <c r="B146" t="s">
        <v>357</v>
      </c>
      <c r="C146">
        <f>VLOOKUP(A146,[1]Pays!$G$2:$H$170,2,FALSE)</f>
        <v>150</v>
      </c>
      <c r="D146" t="s">
        <v>553</v>
      </c>
      <c r="E146">
        <v>6.4550000000000001</v>
      </c>
      <c r="F146">
        <v>6.4740000000000002</v>
      </c>
      <c r="G146">
        <v>6.4240000000000004</v>
      </c>
      <c r="H146">
        <v>6.0720000000000001</v>
      </c>
      <c r="I146">
        <v>6.008</v>
      </c>
      <c r="K146" t="s">
        <v>734</v>
      </c>
      <c r="L146" s="4">
        <f t="shared" si="5"/>
        <v>6.2866</v>
      </c>
      <c r="M146" t="s">
        <v>605</v>
      </c>
      <c r="N146" t="s">
        <v>765</v>
      </c>
      <c r="O146" s="23" t="str">
        <f>IF(L146&gt;$J$223,$K$223,IF(L146&gt;$J$222,$K$222,IF(L146&lt;$N$223,$L$223,IF(L146&lt;$N$222,$L$222,$K$225))))</f>
        <v>#b1f754</v>
      </c>
      <c r="P146" s="24" t="str">
        <f>IF(L146&gt;$J$222,$K$224,IF(L146&lt;$N$222,$L$224,$L$225))</f>
        <v>#008A17</v>
      </c>
      <c r="Q146" s="25" t="str">
        <f t="shared" si="4"/>
        <v>continents3.php?id_pays=150&amp;annee=2019</v>
      </c>
      <c r="R146" s="24">
        <f>VLOOKUP(C146,[1]Avoir!$H$783:$I$940,2,FALSE)</f>
        <v>6.4550000000000001</v>
      </c>
      <c r="S146" s="24">
        <f>VLOOKUP(C146,[1]Avoir!$H$941:$I$1097,2,FALSE)</f>
        <v>6.4740000000000002</v>
      </c>
      <c r="T146" s="24">
        <f>ROUND(VLOOKUP(C146,[1]Avoir!$H$1098:$I$1251,2,FALSE),3)</f>
        <v>6.4240000000000004</v>
      </c>
      <c r="U146" s="24">
        <f>VLOOKUP(C146,[1]Avoir!$H$1252:$I$1407,2,FALSE)</f>
        <v>6.0720000000000001</v>
      </c>
      <c r="V146" s="24">
        <f>VLOOKUP(C146,[1]Avoir!$H$1408:$I$1563,2,FALSE)</f>
        <v>6.008</v>
      </c>
      <c r="W146" t="str">
        <f>_xlfn.CONCAT("2015 : ",E146," &lt;br /&gt; ","2016 : ",F146," &lt;br /&gt; ","2017 : ",G146," &lt;br /&gt; ","2018 : ",H146," &lt;br /&gt; ","2019 : ",I146)</f>
        <v>2015 : 6,455 &lt;br /&gt; 2016 : 6,474 &lt;br /&gt; 2017 : 6,424 &lt;br /&gt; 2018 : 6,072 &lt;br /&gt; 2019 : 6,008</v>
      </c>
    </row>
    <row r="147" spans="1:23" x14ac:dyDescent="0.35">
      <c r="A147" t="s">
        <v>145</v>
      </c>
      <c r="B147" t="s">
        <v>358</v>
      </c>
      <c r="C147">
        <f>VLOOKUP(A147,[1]Pays!$G$2:$H$170,2,FALSE)</f>
        <v>148</v>
      </c>
      <c r="D147" t="s">
        <v>554</v>
      </c>
      <c r="E147">
        <v>4.7859999999999996</v>
      </c>
      <c r="F147">
        <v>4.9960000000000004</v>
      </c>
      <c r="G147">
        <v>5.0410000000000004</v>
      </c>
      <c r="H147">
        <v>5.1989999999999998</v>
      </c>
      <c r="I147">
        <v>5.4669999999999996</v>
      </c>
      <c r="K147" t="s">
        <v>735</v>
      </c>
      <c r="L147" s="4">
        <f t="shared" si="5"/>
        <v>5.0977999999999994</v>
      </c>
      <c r="M147" t="s">
        <v>603</v>
      </c>
      <c r="N147" t="s">
        <v>604</v>
      </c>
      <c r="O147" s="23" t="str">
        <f>IF(L147&gt;$J$223,$K$223,IF(L147&gt;$J$222,$K$222,IF(L147&lt;$N$223,$L$223,IF(L147&lt;$N$222,$L$222,$K$225))))</f>
        <v>#88A4BC</v>
      </c>
      <c r="P147" s="24" t="str">
        <f>IF(L147&gt;$J$222,$K$224,IF(L147&lt;$N$222,$L$224,$L$225))</f>
        <v>#3B729F</v>
      </c>
      <c r="Q147" s="25" t="str">
        <f t="shared" si="4"/>
        <v>continents3.php?id_pays=148&amp;annee=2019</v>
      </c>
      <c r="R147" s="24">
        <f>VLOOKUP(C147,[1]Avoir!$H$783:$I$940,2,FALSE)</f>
        <v>4.7859999999999996</v>
      </c>
      <c r="S147" s="24">
        <f>VLOOKUP(C147,[1]Avoir!$H$941:$I$1097,2,FALSE)</f>
        <v>4.9960000000000004</v>
      </c>
      <c r="T147" s="24">
        <f>ROUND(VLOOKUP(C147,[1]Avoir!$H$1098:$I$1251,2,FALSE),3)</f>
        <v>5.0410000000000004</v>
      </c>
      <c r="U147" s="24">
        <f>VLOOKUP(C147,[1]Avoir!$H$1252:$I$1407,2,FALSE)</f>
        <v>5.1989999999999998</v>
      </c>
      <c r="V147" s="24">
        <f>VLOOKUP(C147,[1]Avoir!$H$1408:$I$1563,2,FALSE)</f>
        <v>5.4669999999999996</v>
      </c>
      <c r="W147" t="str">
        <f>_xlfn.CONCAT("2015 : ",E147," &lt;br /&gt; ","2016 : ",F147," &lt;br /&gt; ","2017 : ",G147," &lt;br /&gt; ","2018 : ",H147," &lt;br /&gt; ","2019 : ",I147)</f>
        <v>2015 : 4,786 &lt;br /&gt; 2016 : 4,996 &lt;br /&gt; 2017 : 5,041 &lt;br /&gt; 2018 : 5,199 &lt;br /&gt; 2019 : 5,467</v>
      </c>
    </row>
    <row r="148" spans="1:23" x14ac:dyDescent="0.35">
      <c r="A148" t="s">
        <v>146</v>
      </c>
      <c r="B148" t="s">
        <v>359</v>
      </c>
      <c r="C148">
        <f>VLOOKUP(A148,[1]Pays!$G$2:$H$170,2,FALSE)</f>
        <v>156</v>
      </c>
      <c r="D148" t="s">
        <v>555</v>
      </c>
      <c r="E148">
        <v>5.548</v>
      </c>
      <c r="F148">
        <v>5.6580000000000004</v>
      </c>
      <c r="G148">
        <v>5.8220000000000001</v>
      </c>
      <c r="H148">
        <v>5.6360000000000001</v>
      </c>
      <c r="I148">
        <v>5.2469999999999999</v>
      </c>
      <c r="K148" t="s">
        <v>736</v>
      </c>
      <c r="L148" s="4">
        <f t="shared" si="5"/>
        <v>5.5821999999999994</v>
      </c>
      <c r="M148" t="s">
        <v>603</v>
      </c>
      <c r="N148" t="s">
        <v>604</v>
      </c>
      <c r="O148" s="23" t="str">
        <f>IF(L148&gt;$J$223,$K$223,IF(L148&gt;$J$222,$K$222,IF(L148&lt;$N$223,$L$223,IF(L148&lt;$N$222,$L$222,$K$225))))</f>
        <v>#88A4BC</v>
      </c>
      <c r="P148" s="24" t="str">
        <f>IF(L148&gt;$J$222,$K$224,IF(L148&lt;$N$222,$L$224,$L$225))</f>
        <v>#3B729F</v>
      </c>
      <c r="Q148" s="25" t="str">
        <f t="shared" si="4"/>
        <v>continents3.php?id_pays=156&amp;annee=2019</v>
      </c>
      <c r="R148" s="24">
        <f>VLOOKUP(C148,[1]Avoir!$H$783:$I$940,2,FALSE)</f>
        <v>5.548</v>
      </c>
      <c r="S148" s="24">
        <f>VLOOKUP(C148,[1]Avoir!$H$941:$I$1097,2,FALSE)</f>
        <v>5.6580000000000004</v>
      </c>
      <c r="T148" s="24">
        <f>ROUND(VLOOKUP(C148,[1]Avoir!$H$1098:$I$1251,2,FALSE),3)</f>
        <v>5.8220000000000001</v>
      </c>
      <c r="U148" s="24">
        <f>VLOOKUP(C148,[1]Avoir!$H$1252:$I$1407,2,FALSE)</f>
        <v>5.6360000000000001</v>
      </c>
      <c r="V148" s="24">
        <f>VLOOKUP(C148,[1]Avoir!$H$1408:$I$1563,2,FALSE)</f>
        <v>5.2469999999999999</v>
      </c>
      <c r="W148" t="str">
        <f>_xlfn.CONCAT("2015 : ",E148," &lt;br /&gt; ","2016 : ",F148," &lt;br /&gt; ","2017 : ",G148," &lt;br /&gt; ","2018 : ",H148," &lt;br /&gt; ","2019 : ",I148)</f>
        <v>2015 : 5,548 &lt;br /&gt; 2016 : 5,658 &lt;br /&gt; 2017 : 5,822 &lt;br /&gt; 2018 : 5,636 &lt;br /&gt; 2019 : 5,247</v>
      </c>
    </row>
    <row r="149" spans="1:23" x14ac:dyDescent="0.35">
      <c r="A149" t="s">
        <v>147</v>
      </c>
      <c r="B149" t="s">
        <v>360</v>
      </c>
      <c r="C149" t="e">
        <f>VLOOKUP(A149,[1]Pays!$G$2:$H$170,2,FALSE)</f>
        <v>#N/A</v>
      </c>
      <c r="D149" t="e">
        <v>#N/A</v>
      </c>
      <c r="E149" t="e">
        <v>#N/A</v>
      </c>
      <c r="F149" t="e">
        <v>#N/A</v>
      </c>
      <c r="G149" t="e">
        <v>#N/A</v>
      </c>
      <c r="H149" t="e">
        <v>#N/A</v>
      </c>
      <c r="I149" t="e">
        <v>#N/A</v>
      </c>
      <c r="K149" t="s">
        <v>764</v>
      </c>
      <c r="L149" s="4" t="e">
        <f t="shared" si="5"/>
        <v>#N/A</v>
      </c>
      <c r="M149" t="s">
        <v>603</v>
      </c>
      <c r="N149" t="s">
        <v>604</v>
      </c>
      <c r="O149" s="23" t="e">
        <f>IF(L149&gt;$J$223,$K$223,IF(L149&gt;$J$222,$K$222,IF(L149&lt;$N$223,$L$223,IF(L149&lt;$N$222,$L$222,$K$225))))</f>
        <v>#N/A</v>
      </c>
      <c r="P149" s="24" t="e">
        <f>IF(L149&gt;$J$222,$K$224,IF(L149&lt;$N$222,$L$224,$L$225))</f>
        <v>#N/A</v>
      </c>
      <c r="Q149" s="25" t="e">
        <f t="shared" si="4"/>
        <v>#N/A</v>
      </c>
      <c r="R149" s="24" t="e">
        <f>VLOOKUP(C149,[1]Avoir!$H$783:$I$940,2,FALSE)</f>
        <v>#N/A</v>
      </c>
      <c r="S149" s="24" t="e">
        <f>VLOOKUP(C149,[1]Avoir!$H$941:$I$1097,2,FALSE)</f>
        <v>#N/A</v>
      </c>
      <c r="T149" s="24" t="e">
        <f>ROUND(VLOOKUP(C149,[1]Avoir!$H$1098:$I$1251,2,FALSE),3)</f>
        <v>#N/A</v>
      </c>
      <c r="U149" s="24" t="e">
        <f>VLOOKUP(C149,[1]Avoir!$H$1252:$I$1407,2,FALSE)</f>
        <v>#N/A</v>
      </c>
      <c r="V149" s="24" t="e">
        <f>VLOOKUP(C149,[1]Avoir!$H$1408:$I$1563,2,FALSE)</f>
        <v>#N/A</v>
      </c>
      <c r="W149" t="e">
        <f>_xlfn.CONCAT("2015 : ",E149," &lt;br /&gt; ","2016 : ",F149," &lt;br /&gt; ","2017 : ",G149," &lt;br /&gt; ","2018 : ",H149," &lt;br /&gt; ","2019 : ",I149)</f>
        <v>#N/A</v>
      </c>
    </row>
    <row r="150" spans="1:23" x14ac:dyDescent="0.35">
      <c r="A150" t="s">
        <v>148</v>
      </c>
      <c r="B150" t="s">
        <v>361</v>
      </c>
      <c r="C150">
        <f>VLOOKUP(A150,[1]Pays!$G$2:$H$170,2,FALSE)</f>
        <v>154</v>
      </c>
      <c r="D150" t="s">
        <v>556</v>
      </c>
      <c r="E150">
        <v>4.7389999999999999</v>
      </c>
      <c r="F150">
        <v>5.0449999999999999</v>
      </c>
      <c r="G150">
        <v>4.8049999999999997</v>
      </c>
      <c r="H150">
        <v>4.5919999999999996</v>
      </c>
      <c r="I150">
        <v>4.4610000000000003</v>
      </c>
      <c r="K150" t="s">
        <v>737</v>
      </c>
      <c r="L150" s="4">
        <f t="shared" si="5"/>
        <v>4.7283999999999988</v>
      </c>
      <c r="M150" t="s">
        <v>767</v>
      </c>
      <c r="N150" t="s">
        <v>606</v>
      </c>
      <c r="O150" s="23" t="str">
        <f>IF(L150&gt;$J$223,$K$223,IF(L150&gt;$J$222,$K$222,IF(L150&lt;$N$223,$L$223,IF(L150&lt;$N$222,$L$222,$K$225))))</f>
        <v>#ff8000</v>
      </c>
      <c r="P150" s="24" t="str">
        <f>IF(L150&gt;$J$222,$K$224,IF(L150&lt;$N$222,$L$224,$L$225))</f>
        <v>#cf0000</v>
      </c>
      <c r="Q150" s="25" t="str">
        <f t="shared" si="4"/>
        <v>continents3.php?id_pays=154&amp;annee=2019</v>
      </c>
      <c r="R150" s="24">
        <f>VLOOKUP(C150,[1]Avoir!$H$783:$I$940,2,FALSE)</f>
        <v>4.7389999999999999</v>
      </c>
      <c r="S150" s="24">
        <f>VLOOKUP(C150,[1]Avoir!$H$941:$I$1097,2,FALSE)</f>
        <v>5.0449999999999999</v>
      </c>
      <c r="T150" s="24">
        <f>ROUND(VLOOKUP(C150,[1]Avoir!$H$1098:$I$1251,2,FALSE),3)</f>
        <v>4.8049999999999997</v>
      </c>
      <c r="U150" s="24">
        <f>VLOOKUP(C150,[1]Avoir!$H$1252:$I$1407,2,FALSE)</f>
        <v>4.5919999999999996</v>
      </c>
      <c r="V150" s="24">
        <f>VLOOKUP(C150,[1]Avoir!$H$1408:$I$1563,2,FALSE)</f>
        <v>4.4610000000000003</v>
      </c>
      <c r="W150" t="str">
        <f>_xlfn.CONCAT("2015 : ",E150," &lt;br /&gt; ","2016 : ",F150," &lt;br /&gt; ","2017 : ",G150," &lt;br /&gt; ","2018 : ",H150," &lt;br /&gt; ","2019 : ",I150)</f>
        <v>2015 : 4,739 &lt;br /&gt; 2016 : 5,045 &lt;br /&gt; 2017 : 4,805 &lt;br /&gt; 2018 : 4,592 &lt;br /&gt; 2019 : 4,461</v>
      </c>
    </row>
    <row r="151" spans="1:23" x14ac:dyDescent="0.35">
      <c r="A151" t="s">
        <v>149</v>
      </c>
      <c r="B151" t="s">
        <v>362</v>
      </c>
      <c r="C151">
        <f>VLOOKUP(A151,[1]Pays!$G$2:$H$170,2,FALSE)</f>
        <v>155</v>
      </c>
      <c r="D151" t="s">
        <v>557</v>
      </c>
      <c r="E151">
        <v>5.3319999999999999</v>
      </c>
      <c r="F151">
        <v>5.3890000000000002</v>
      </c>
      <c r="G151">
        <v>5.5</v>
      </c>
      <c r="H151">
        <v>5.4829999999999997</v>
      </c>
      <c r="I151">
        <v>5.3730000000000002</v>
      </c>
      <c r="K151" t="s">
        <v>738</v>
      </c>
      <c r="L151" s="4">
        <f t="shared" si="5"/>
        <v>5.4154</v>
      </c>
      <c r="M151" t="s">
        <v>603</v>
      </c>
      <c r="N151" t="s">
        <v>604</v>
      </c>
      <c r="O151" s="23" t="str">
        <f>IF(L151&gt;$J$223,$K$223,IF(L151&gt;$J$222,$K$222,IF(L151&lt;$N$223,$L$223,IF(L151&lt;$N$222,$L$222,$K$225))))</f>
        <v>#88A4BC</v>
      </c>
      <c r="P151" s="24" t="str">
        <f>IF(L151&gt;$J$222,$K$224,IF(L151&lt;$N$222,$L$224,$L$225))</f>
        <v>#3B729F</v>
      </c>
      <c r="Q151" s="25" t="str">
        <f t="shared" si="4"/>
        <v>continents3.php?id_pays=155&amp;annee=2019</v>
      </c>
      <c r="R151" s="24">
        <f>VLOOKUP(C151,[1]Avoir!$H$783:$I$940,2,FALSE)</f>
        <v>5.3319999999999999</v>
      </c>
      <c r="S151" s="24">
        <f>VLOOKUP(C151,[1]Avoir!$H$941:$I$1097,2,FALSE)</f>
        <v>5.3890000000000002</v>
      </c>
      <c r="T151" s="24">
        <f>ROUND(VLOOKUP(C151,[1]Avoir!$H$1098:$I$1251,2,FALSE),3)</f>
        <v>5.5</v>
      </c>
      <c r="U151" s="24">
        <f>VLOOKUP(C151,[1]Avoir!$H$1252:$I$1407,2,FALSE)</f>
        <v>5.4829999999999997</v>
      </c>
      <c r="V151" s="24">
        <f>VLOOKUP(C151,[1]Avoir!$H$1408:$I$1563,2,FALSE)</f>
        <v>5.3730000000000002</v>
      </c>
      <c r="W151" t="str">
        <f>_xlfn.CONCAT("2015 : ",E151," &lt;br /&gt; ","2016 : ",F151," &lt;br /&gt; ","2017 : ",G151," &lt;br /&gt; ","2018 : ",H151," &lt;br /&gt; ","2019 : ",I151)</f>
        <v>2015 : 5,332 &lt;br /&gt; 2016 : 5,389 &lt;br /&gt; 2017 : 5,5 &lt;br /&gt; 2018 : 5,483 &lt;br /&gt; 2019 : 5,373</v>
      </c>
    </row>
    <row r="152" spans="1:23" x14ac:dyDescent="0.35">
      <c r="A152" t="s">
        <v>150</v>
      </c>
      <c r="B152" t="s">
        <v>363</v>
      </c>
      <c r="C152">
        <f>VLOOKUP(A152,[1]Pays!$G$2:$H$170,2,FALSE)</f>
        <v>146</v>
      </c>
      <c r="D152" t="s">
        <v>558</v>
      </c>
      <c r="E152">
        <v>6.298</v>
      </c>
      <c r="F152">
        <v>6.3789999999999996</v>
      </c>
      <c r="G152" t="e">
        <v>#N/A</v>
      </c>
      <c r="H152">
        <v>6.4409999999999998</v>
      </c>
      <c r="I152">
        <v>6.4459999999999997</v>
      </c>
      <c r="K152" t="s">
        <v>739</v>
      </c>
      <c r="L152" s="4">
        <f>AVERAGE(E152:F152,H152:I152)</f>
        <v>6.391</v>
      </c>
      <c r="M152" t="s">
        <v>605</v>
      </c>
      <c r="N152" t="s">
        <v>765</v>
      </c>
      <c r="O152" s="23" t="str">
        <f>IF(L152&gt;$J$223,$K$223,IF(L152&gt;$J$222,$K$222,IF(L152&lt;$N$223,$L$223,IF(L152&lt;$N$222,$L$222,$K$225))))</f>
        <v>#b1f754</v>
      </c>
      <c r="P152" s="24" t="str">
        <f>IF(L152&gt;$J$222,$K$224,IF(L152&lt;$N$222,$L$224,$L$225))</f>
        <v>#008A17</v>
      </c>
      <c r="Q152" s="25" t="str">
        <f t="shared" si="4"/>
        <v>continents3.php?id_pays=146&amp;annee=2019</v>
      </c>
      <c r="R152" s="24">
        <f>VLOOKUP(C152,[1]Avoir!$H$783:$I$940,2,FALSE)</f>
        <v>6.298</v>
      </c>
      <c r="S152" s="24">
        <f>VLOOKUP(C152,[1]Avoir!$H$941:$I$1097,2,FALSE)</f>
        <v>6.3789999999999996</v>
      </c>
      <c r="T152" s="24" t="e">
        <f>ROUND(VLOOKUP(C152,[1]Avoir!$H$1098:$I$1251,2,FALSE),3)</f>
        <v>#N/A</v>
      </c>
      <c r="U152" s="24">
        <f>VLOOKUP(C152,[1]Avoir!$H$1252:$I$1407,2,FALSE)</f>
        <v>6.4409999999999998</v>
      </c>
      <c r="V152" s="24">
        <f>VLOOKUP(C152,[1]Avoir!$H$1408:$I$1563,2,FALSE)</f>
        <v>6.4459999999999997</v>
      </c>
      <c r="W152" t="str">
        <f>_xlfn.CONCAT("2015 : ",E152," &lt;br /&gt; ","2016 : ",F152," &lt;br /&gt; ","2018 : ",H152," &lt;br /&gt; ","2019 : ",I152)</f>
        <v>2015 : 6,298 &lt;br /&gt; 2016 : 6,379 &lt;br /&gt; 2018 : 6,441 &lt;br /&gt; 2019 : 6,446</v>
      </c>
    </row>
    <row r="153" spans="1:23" x14ac:dyDescent="0.35">
      <c r="A153" t="s">
        <v>151</v>
      </c>
      <c r="B153" t="s">
        <v>364</v>
      </c>
      <c r="C153">
        <f>VLOOKUP(A153,[1]Pays!$G$2:$H$170,2,FALSE)</f>
        <v>149</v>
      </c>
      <c r="D153" t="s">
        <v>559</v>
      </c>
      <c r="E153">
        <v>3.7810000000000001</v>
      </c>
      <c r="F153">
        <v>3.6659999999999999</v>
      </c>
      <c r="G153">
        <v>3.3490000000000002</v>
      </c>
      <c r="H153">
        <v>3.3029999999999999</v>
      </c>
      <c r="I153">
        <v>3.2309999999999999</v>
      </c>
      <c r="K153" t="s">
        <v>740</v>
      </c>
      <c r="L153" s="4">
        <f t="shared" si="5"/>
        <v>3.4659999999999997</v>
      </c>
      <c r="M153" t="s">
        <v>766</v>
      </c>
      <c r="N153" t="s">
        <v>606</v>
      </c>
      <c r="O153" s="23" t="str">
        <f>IF(L153&gt;$J$223,$K$223,IF(L153&gt;$J$222,$K$222,IF(L153&lt;$N$223,$L$223,IF(L153&lt;$N$222,$L$222,$K$225))))</f>
        <v>#f02e18</v>
      </c>
      <c r="P153" s="24" t="str">
        <f>IF(L153&gt;$J$222,$K$224,IF(L153&lt;$N$222,$L$224,$L$225))</f>
        <v>#cf0000</v>
      </c>
      <c r="Q153" s="25" t="str">
        <f t="shared" si="4"/>
        <v>continents3.php?id_pays=149&amp;annee=2019</v>
      </c>
      <c r="R153" s="24">
        <f>VLOOKUP(C153,[1]Avoir!$H$783:$I$940,2,FALSE)</f>
        <v>3.7810000000000001</v>
      </c>
      <c r="S153" s="24">
        <f>VLOOKUP(C153,[1]Avoir!$H$941:$I$1097,2,FALSE)</f>
        <v>3.6659999999999999</v>
      </c>
      <c r="T153" s="24">
        <f>ROUND(VLOOKUP(C153,[1]Avoir!$H$1098:$I$1251,2,FALSE),3)</f>
        <v>3.3490000000000002</v>
      </c>
      <c r="U153" s="24">
        <f>VLOOKUP(C153,[1]Avoir!$H$1252:$I$1407,2,FALSE)</f>
        <v>3.3029999999999999</v>
      </c>
      <c r="V153" s="24">
        <f>VLOOKUP(C153,[1]Avoir!$H$1408:$I$1563,2,FALSE)</f>
        <v>3.2309999999999999</v>
      </c>
      <c r="W153" t="str">
        <f>_xlfn.CONCAT("2015 : ",E153," &lt;br /&gt; ","2016 : ",F153," &lt;br /&gt; ","2017 : ",G153," &lt;br /&gt; ","2018 : ",H153," &lt;br /&gt; ","2019 : ",I153)</f>
        <v>2015 : 3,781 &lt;br /&gt; 2016 : 3,666 &lt;br /&gt; 2017 : 3,349 &lt;br /&gt; 2018 : 3,303 &lt;br /&gt; 2019 : 3,231</v>
      </c>
    </row>
    <row r="154" spans="1:23" x14ac:dyDescent="0.35">
      <c r="A154" t="s">
        <v>152</v>
      </c>
      <c r="B154" t="s">
        <v>365</v>
      </c>
      <c r="C154">
        <f>VLOOKUP(A154,[1]Pays!$G$2:$H$170,2,FALSE)</f>
        <v>157</v>
      </c>
      <c r="D154" t="s">
        <v>560</v>
      </c>
      <c r="E154">
        <v>3.931</v>
      </c>
      <c r="F154">
        <v>3.7389999999999999</v>
      </c>
      <c r="G154">
        <v>4.0810000000000004</v>
      </c>
      <c r="H154">
        <v>4.1609999999999996</v>
      </c>
      <c r="I154">
        <v>4.1890000000000001</v>
      </c>
      <c r="K154" t="s">
        <v>741</v>
      </c>
      <c r="L154" s="4">
        <f t="shared" si="5"/>
        <v>4.0202</v>
      </c>
      <c r="M154" t="s">
        <v>766</v>
      </c>
      <c r="N154" t="s">
        <v>606</v>
      </c>
      <c r="O154" s="23" t="str">
        <f>IF(L154&gt;$J$223,$K$223,IF(L154&gt;$J$222,$K$222,IF(L154&lt;$N$223,$L$223,IF(L154&lt;$N$222,$L$222,$K$225))))</f>
        <v>#f02e18</v>
      </c>
      <c r="P154" s="24" t="str">
        <f>IF(L154&gt;$J$222,$K$224,IF(L154&lt;$N$222,$L$224,$L$225))</f>
        <v>#cf0000</v>
      </c>
      <c r="Q154" s="25" t="str">
        <f t="shared" si="4"/>
        <v>continents3.php?id_pays=157&amp;annee=2019</v>
      </c>
      <c r="R154" s="24">
        <f>VLOOKUP(C154,[1]Avoir!$H$783:$I$940,2,FALSE)</f>
        <v>3.931</v>
      </c>
      <c r="S154" s="24">
        <f>VLOOKUP(C154,[1]Avoir!$H$941:$I$1097,2,FALSE)</f>
        <v>3.7389999999999999</v>
      </c>
      <c r="T154" s="24">
        <f>ROUND(VLOOKUP(C154,[1]Avoir!$H$1098:$I$1251,2,FALSE),3)</f>
        <v>4.0810000000000004</v>
      </c>
      <c r="U154" s="24">
        <f>VLOOKUP(C154,[1]Avoir!$H$1252:$I$1407,2,FALSE)</f>
        <v>4.1609999999999996</v>
      </c>
      <c r="V154" s="24">
        <f>VLOOKUP(C154,[1]Avoir!$H$1408:$I$1563,2,FALSE)</f>
        <v>4.1890000000000001</v>
      </c>
      <c r="W154" t="str">
        <f>_xlfn.CONCAT("2015 : ",E154," &lt;br /&gt; ","2016 : ",F154," &lt;br /&gt; ","2017 : ",G154," &lt;br /&gt; ","2018 : ",H154," &lt;br /&gt; ","2019 : ",I154)</f>
        <v>2015 : 3,931 &lt;br /&gt; 2016 : 3,739 &lt;br /&gt; 2017 : 4,081 &lt;br /&gt; 2018 : 4,161 &lt;br /&gt; 2019 : 4,189</v>
      </c>
    </row>
    <row r="155" spans="1:23" x14ac:dyDescent="0.35">
      <c r="A155" t="s">
        <v>153</v>
      </c>
      <c r="B155" t="s">
        <v>366</v>
      </c>
      <c r="C155">
        <f>VLOOKUP(A155,[1]Pays!$G$2:$H$170,2,FALSE)</f>
        <v>158</v>
      </c>
      <c r="D155" t="s">
        <v>561</v>
      </c>
      <c r="E155">
        <v>4.681</v>
      </c>
      <c r="F155">
        <v>4.3239999999999998</v>
      </c>
      <c r="G155">
        <v>4.0960000000000001</v>
      </c>
      <c r="H155">
        <v>4.1029999999999998</v>
      </c>
      <c r="I155">
        <v>4.3319999999999999</v>
      </c>
      <c r="K155" t="s">
        <v>742</v>
      </c>
      <c r="L155" s="4">
        <f t="shared" si="5"/>
        <v>4.3071999999999999</v>
      </c>
      <c r="M155" t="s">
        <v>767</v>
      </c>
      <c r="N155" t="s">
        <v>606</v>
      </c>
      <c r="O155" s="23" t="str">
        <f>IF(L155&gt;$J$223,$K$223,IF(L155&gt;$J$222,$K$222,IF(L155&lt;$N$223,$L$223,IF(L155&lt;$N$222,$L$222,$K$225))))</f>
        <v>#ff8000</v>
      </c>
      <c r="P155" s="24" t="str">
        <f>IF(L155&gt;$J$222,$K$224,IF(L155&lt;$N$222,$L$224,$L$225))</f>
        <v>#cf0000</v>
      </c>
      <c r="Q155" s="25" t="str">
        <f t="shared" si="4"/>
        <v>continents3.php?id_pays=158&amp;annee=2019</v>
      </c>
      <c r="R155" s="24">
        <f>VLOOKUP(C155,[1]Avoir!$H$783:$I$940,2,FALSE)</f>
        <v>4.681</v>
      </c>
      <c r="S155" s="24">
        <f>VLOOKUP(C155,[1]Avoir!$H$941:$I$1097,2,FALSE)</f>
        <v>4.3239999999999998</v>
      </c>
      <c r="T155" s="24">
        <f>ROUND(VLOOKUP(C155,[1]Avoir!$H$1098:$I$1251,2,FALSE),3)</f>
        <v>4.0960000000000001</v>
      </c>
      <c r="U155" s="24">
        <f>VLOOKUP(C155,[1]Avoir!$H$1252:$I$1407,2,FALSE)</f>
        <v>4.1029999999999998</v>
      </c>
      <c r="V155" s="24">
        <f>VLOOKUP(C155,[1]Avoir!$H$1408:$I$1563,2,FALSE)</f>
        <v>4.3319999999999999</v>
      </c>
      <c r="W155" t="str">
        <f>_xlfn.CONCAT("2015 : ",E155," &lt;br /&gt; ","2016 : ",F155," &lt;br /&gt; ","2017 : ",G155," &lt;br /&gt; ","2018 : ",H155," &lt;br /&gt; ","2019 : ",I155)</f>
        <v>2015 : 4,681 &lt;br /&gt; 2016 : 4,324 &lt;br /&gt; 2017 : 4,096 &lt;br /&gt; 2018 : 4,103 &lt;br /&gt; 2019 : 4,332</v>
      </c>
    </row>
    <row r="156" spans="1:23" x14ac:dyDescent="0.35">
      <c r="A156" t="s">
        <v>154</v>
      </c>
      <c r="B156" t="s">
        <v>367</v>
      </c>
      <c r="C156">
        <f>VLOOKUP(A156,[1]Pays!$G$2:$H$170,2,FALSE)</f>
        <v>162</v>
      </c>
      <c r="D156" t="s">
        <v>562</v>
      </c>
      <c r="E156">
        <v>6.4850000000000003</v>
      </c>
      <c r="F156">
        <v>6.5449999999999999</v>
      </c>
      <c r="G156">
        <v>6.4539999999999997</v>
      </c>
      <c r="H156">
        <v>6.3789999999999996</v>
      </c>
      <c r="I156">
        <v>6.2930000000000001</v>
      </c>
      <c r="K156" t="s">
        <v>743</v>
      </c>
      <c r="L156" s="4">
        <f t="shared" si="5"/>
        <v>6.4311999999999996</v>
      </c>
      <c r="M156" t="s">
        <v>605</v>
      </c>
      <c r="N156" t="s">
        <v>765</v>
      </c>
      <c r="O156" s="23" t="str">
        <f>IF(L156&gt;$J$223,$K$223,IF(L156&gt;$J$222,$K$222,IF(L156&lt;$N$223,$L$223,IF(L156&lt;$N$222,$L$222,$K$225))))</f>
        <v>#b1f754</v>
      </c>
      <c r="P156" s="24" t="str">
        <f>IF(L156&gt;$J$222,$K$224,IF(L156&lt;$N$222,$L$224,$L$225))</f>
        <v>#008A17</v>
      </c>
      <c r="Q156" s="25" t="str">
        <f t="shared" si="4"/>
        <v>continents3.php?id_pays=162&amp;annee=2019</v>
      </c>
      <c r="R156" s="24">
        <f>VLOOKUP(C156,[1]Avoir!$H$783:$I$940,2,FALSE)</f>
        <v>6.4850000000000003</v>
      </c>
      <c r="S156" s="24">
        <f>VLOOKUP(C156,[1]Avoir!$H$941:$I$1097,2,FALSE)</f>
        <v>6.5449999999999999</v>
      </c>
      <c r="T156" s="24">
        <f>ROUND(VLOOKUP(C156,[1]Avoir!$H$1098:$I$1251,2,FALSE),3)</f>
        <v>6.4539999999999997</v>
      </c>
      <c r="U156" s="24">
        <f>VLOOKUP(C156,[1]Avoir!$H$1252:$I$1407,2,FALSE)</f>
        <v>6.3789999999999996</v>
      </c>
      <c r="V156" s="24">
        <f>VLOOKUP(C156,[1]Avoir!$H$1408:$I$1563,2,FALSE)</f>
        <v>6.2930000000000001</v>
      </c>
      <c r="W156" t="str">
        <f>_xlfn.CONCAT("2015 : ",E156," &lt;br /&gt; ","2016 : ",F156," &lt;br /&gt; ","2017 : ",G156," &lt;br /&gt; ","2018 : ",H156," &lt;br /&gt; ","2019 : ",I156)</f>
        <v>2015 : 6,485 &lt;br /&gt; 2016 : 6,545 &lt;br /&gt; 2017 : 6,454 &lt;br /&gt; 2018 : 6,379 &lt;br /&gt; 2019 : 6,293</v>
      </c>
    </row>
    <row r="157" spans="1:23" x14ac:dyDescent="0.35">
      <c r="A157" t="s">
        <v>155</v>
      </c>
      <c r="B157" t="s">
        <v>368</v>
      </c>
      <c r="C157">
        <f>VLOOKUP(A157,[1]Pays!$G$2:$H$170,2,FALSE)</f>
        <v>161</v>
      </c>
      <c r="D157" t="s">
        <v>563</v>
      </c>
      <c r="E157">
        <v>7.1189999999999998</v>
      </c>
      <c r="F157">
        <v>7.1040000000000001</v>
      </c>
      <c r="G157">
        <v>6.9930000000000003</v>
      </c>
      <c r="H157">
        <v>6.8860000000000001</v>
      </c>
      <c r="I157">
        <v>6.8920000000000003</v>
      </c>
      <c r="K157" t="s">
        <v>744</v>
      </c>
      <c r="L157" s="4">
        <f t="shared" si="5"/>
        <v>6.9988000000000001</v>
      </c>
      <c r="M157" t="s">
        <v>601</v>
      </c>
      <c r="N157" t="s">
        <v>765</v>
      </c>
      <c r="O157" s="23" t="str">
        <f>IF(L157&gt;$J$223,$K$223,IF(L157&gt;$J$222,$K$222,IF(L157&lt;$N$223,$L$223,IF(L157&lt;$N$222,$L$222,$K$225))))</f>
        <v>#25e645</v>
      </c>
      <c r="P157" s="24" t="str">
        <f>IF(L157&gt;$J$222,$K$224,IF(L157&lt;$N$222,$L$224,$L$225))</f>
        <v>#008A17</v>
      </c>
      <c r="Q157" s="25" t="str">
        <f t="shared" si="4"/>
        <v>continents3.php?id_pays=161&amp;annee=2019</v>
      </c>
      <c r="R157" s="24">
        <f>VLOOKUP(C157,[1]Avoir!$H$783:$I$940,2,FALSE)</f>
        <v>7.1189999999999998</v>
      </c>
      <c r="S157" s="24">
        <f>VLOOKUP(C157,[1]Avoir!$H$941:$I$1097,2,FALSE)</f>
        <v>7.1040000000000001</v>
      </c>
      <c r="T157" s="24">
        <f>ROUND(VLOOKUP(C157,[1]Avoir!$H$1098:$I$1251,2,FALSE),3)</f>
        <v>6.9930000000000003</v>
      </c>
      <c r="U157" s="24">
        <f>VLOOKUP(C157,[1]Avoir!$H$1252:$I$1407,2,FALSE)</f>
        <v>6.8860000000000001</v>
      </c>
      <c r="V157" s="24">
        <f>VLOOKUP(C157,[1]Avoir!$H$1408:$I$1563,2,FALSE)</f>
        <v>6.8920000000000003</v>
      </c>
      <c r="W157" t="str">
        <f>_xlfn.CONCAT("2015 : ",E157," &lt;br /&gt; ","2016 : ",F157," &lt;br /&gt; ","2017 : ",G157," &lt;br /&gt; ","2018 : ",H157," &lt;br /&gt; ","2019 : ",I157)</f>
        <v>2015 : 7,119 &lt;br /&gt; 2016 : 7,104 &lt;br /&gt; 2017 : 6,993 &lt;br /&gt; 2018 : 6,886 &lt;br /&gt; 2019 : 6,892</v>
      </c>
    </row>
    <row r="158" spans="1:23" x14ac:dyDescent="0.35">
      <c r="A158" t="s">
        <v>156</v>
      </c>
      <c r="B158" t="s">
        <v>369</v>
      </c>
      <c r="C158">
        <f>VLOOKUP(A158,[1]Pays!$G$2:$H$170,2,FALSE)</f>
        <v>163</v>
      </c>
      <c r="D158" t="s">
        <v>564</v>
      </c>
      <c r="E158">
        <v>6.0030000000000001</v>
      </c>
      <c r="F158">
        <v>5.9870000000000001</v>
      </c>
      <c r="G158">
        <v>5.9710000000000001</v>
      </c>
      <c r="H158">
        <v>6.0960000000000001</v>
      </c>
      <c r="I158">
        <v>6.1740000000000004</v>
      </c>
      <c r="K158" t="s">
        <v>745</v>
      </c>
      <c r="L158" s="4">
        <f t="shared" si="5"/>
        <v>6.0461999999999998</v>
      </c>
      <c r="M158" t="s">
        <v>605</v>
      </c>
      <c r="N158" t="s">
        <v>765</v>
      </c>
      <c r="O158" s="23" t="str">
        <f>IF(L158&gt;$J$223,$K$223,IF(L158&gt;$J$222,$K$222,IF(L158&lt;$N$223,$L$223,IF(L158&lt;$N$222,$L$222,$K$225))))</f>
        <v>#b1f754</v>
      </c>
      <c r="P158" s="24" t="str">
        <f>IF(L158&gt;$J$222,$K$224,IF(L158&lt;$N$222,$L$224,$L$225))</f>
        <v>#008A17</v>
      </c>
      <c r="Q158" s="25" t="str">
        <f t="shared" si="4"/>
        <v>continents3.php?id_pays=163&amp;annee=2019</v>
      </c>
      <c r="R158" s="24">
        <f>VLOOKUP(C158,[1]Avoir!$H$783:$I$940,2,FALSE)</f>
        <v>6.0030000000000001</v>
      </c>
      <c r="S158" s="24">
        <f>VLOOKUP(C158,[1]Avoir!$H$941:$I$1097,2,FALSE)</f>
        <v>5.9870000000000001</v>
      </c>
      <c r="T158" s="24">
        <f>ROUND(VLOOKUP(C158,[1]Avoir!$H$1098:$I$1251,2,FALSE),3)</f>
        <v>5.9710000000000001</v>
      </c>
      <c r="U158" s="24">
        <f>VLOOKUP(C158,[1]Avoir!$H$1252:$I$1407,2,FALSE)</f>
        <v>6.0960000000000001</v>
      </c>
      <c r="V158" s="24">
        <f>VLOOKUP(C158,[1]Avoir!$H$1408:$I$1563,2,FALSE)</f>
        <v>6.1740000000000004</v>
      </c>
      <c r="W158" t="str">
        <f>_xlfn.CONCAT("2015 : ",E158," &lt;br /&gt; ","2016 : ",F158," &lt;br /&gt; ","2017 : ",G158," &lt;br /&gt; ","2018 : ",H158," &lt;br /&gt; ","2019 : ",I158)</f>
        <v>2015 : 6,003 &lt;br /&gt; 2016 : 5,987 &lt;br /&gt; 2017 : 5,971 &lt;br /&gt; 2018 : 6,096 &lt;br /&gt; 2019 : 6,174</v>
      </c>
    </row>
    <row r="159" spans="1:23" x14ac:dyDescent="0.35">
      <c r="A159" t="s">
        <v>157</v>
      </c>
      <c r="B159" t="s">
        <v>370</v>
      </c>
      <c r="C159">
        <f>VLOOKUP(A159,[1]Pays!$G$2:$H$170,2,FALSE)</f>
        <v>164</v>
      </c>
      <c r="D159" t="s">
        <v>565</v>
      </c>
      <c r="E159">
        <v>6.81</v>
      </c>
      <c r="F159">
        <v>6.0839999999999996</v>
      </c>
      <c r="G159">
        <v>5.25</v>
      </c>
      <c r="H159">
        <v>4.806</v>
      </c>
      <c r="I159">
        <v>4.7069999999999999</v>
      </c>
      <c r="K159" t="s">
        <v>746</v>
      </c>
      <c r="L159" s="4">
        <f t="shared" si="5"/>
        <v>5.5313999999999997</v>
      </c>
      <c r="M159" t="s">
        <v>603</v>
      </c>
      <c r="N159" t="s">
        <v>604</v>
      </c>
      <c r="O159" s="23" t="str">
        <f>IF(L159&gt;$J$223,$K$223,IF(L159&gt;$J$222,$K$222,IF(L159&lt;$N$223,$L$223,IF(L159&lt;$N$222,$L$222,$K$225))))</f>
        <v>#88A4BC</v>
      </c>
      <c r="P159" s="24" t="str">
        <f>IF(L159&gt;$J$222,$K$224,IF(L159&lt;$N$222,$L$224,$L$225))</f>
        <v>#3B729F</v>
      </c>
      <c r="Q159" s="25" t="str">
        <f t="shared" si="4"/>
        <v>continents3.php?id_pays=164&amp;annee=2019</v>
      </c>
      <c r="R159" s="24">
        <f>VLOOKUP(C159,[1]Avoir!$H$783:$I$940,2,FALSE)</f>
        <v>6.81</v>
      </c>
      <c r="S159" s="24">
        <f>VLOOKUP(C159,[1]Avoir!$H$941:$I$1097,2,FALSE)</f>
        <v>6.0839999999999996</v>
      </c>
      <c r="T159" s="24">
        <f>ROUND(VLOOKUP(C159,[1]Avoir!$H$1098:$I$1251,2,FALSE),3)</f>
        <v>5.25</v>
      </c>
      <c r="U159" s="24">
        <f>VLOOKUP(C159,[1]Avoir!$H$1252:$I$1407,2,FALSE)</f>
        <v>4.806</v>
      </c>
      <c r="V159" s="24">
        <f>VLOOKUP(C159,[1]Avoir!$H$1408:$I$1563,2,FALSE)</f>
        <v>4.7069999999999999</v>
      </c>
      <c r="W159" t="str">
        <f>_xlfn.CONCAT("2015 : ",E159," &lt;br /&gt; ","2016 : ",F159," &lt;br /&gt; ","2017 : ",G159," &lt;br /&gt; ","2018 : ",H159," &lt;br /&gt; ","2019 : ",I159)</f>
        <v>2015 : 6,81 &lt;br /&gt; 2016 : 6,084 &lt;br /&gt; 2017 : 5,25 &lt;br /&gt; 2018 : 4,806 &lt;br /&gt; 2019 : 4,707</v>
      </c>
    </row>
    <row r="160" spans="1:23" x14ac:dyDescent="0.35">
      <c r="A160" t="s">
        <v>158</v>
      </c>
      <c r="B160" t="s">
        <v>371</v>
      </c>
      <c r="C160">
        <f>VLOOKUP(A160,[1]Pays!$G$2:$H$170,2,FALSE)</f>
        <v>165</v>
      </c>
      <c r="D160" t="s">
        <v>566</v>
      </c>
      <c r="E160">
        <v>5.36</v>
      </c>
      <c r="F160">
        <v>5.0609999999999999</v>
      </c>
      <c r="G160">
        <v>5.0739999999999998</v>
      </c>
      <c r="H160">
        <v>5.1029999999999998</v>
      </c>
      <c r="I160">
        <v>5.1749999999999998</v>
      </c>
      <c r="K160" t="s">
        <v>747</v>
      </c>
      <c r="L160" s="4">
        <f t="shared" si="5"/>
        <v>5.1546000000000003</v>
      </c>
      <c r="M160" t="s">
        <v>603</v>
      </c>
      <c r="N160" t="s">
        <v>604</v>
      </c>
      <c r="O160" s="23" t="str">
        <f>IF(L160&gt;$J$223,$K$223,IF(L160&gt;$J$222,$K$222,IF(L160&lt;$N$223,$L$223,IF(L160&lt;$N$222,$L$222,$K$225))))</f>
        <v>#88A4BC</v>
      </c>
      <c r="P160" s="24" t="str">
        <f>IF(L160&gt;$J$222,$K$224,IF(L160&lt;$N$222,$L$224,$L$225))</f>
        <v>#3B729F</v>
      </c>
      <c r="Q160" s="25" t="str">
        <f t="shared" si="4"/>
        <v>continents3.php?id_pays=165&amp;annee=2019</v>
      </c>
      <c r="R160" s="24">
        <f>VLOOKUP(C160,[1]Avoir!$H$783:$I$940,2,FALSE)</f>
        <v>5.36</v>
      </c>
      <c r="S160" s="24">
        <f>VLOOKUP(C160,[1]Avoir!$H$941:$I$1097,2,FALSE)</f>
        <v>5.0609999999999999</v>
      </c>
      <c r="T160" s="24">
        <f>ROUND(VLOOKUP(C160,[1]Avoir!$H$1098:$I$1251,2,FALSE),3)</f>
        <v>5.0739999999999998</v>
      </c>
      <c r="U160" s="24">
        <f>VLOOKUP(C160,[1]Avoir!$H$1252:$I$1407,2,FALSE)</f>
        <v>5.1029999999999998</v>
      </c>
      <c r="V160" s="24">
        <f>VLOOKUP(C160,[1]Avoir!$H$1408:$I$1563,2,FALSE)</f>
        <v>5.1749999999999998</v>
      </c>
      <c r="W160" t="str">
        <f>_xlfn.CONCAT("2015 : ",E160," &lt;br /&gt; ","2016 : ",F160," &lt;br /&gt; ","2017 : ",G160," &lt;br /&gt; ","2018 : ",H160," &lt;br /&gt; ","2019 : ",I160)</f>
        <v>2015 : 5,36 &lt;br /&gt; 2016 : 5,061 &lt;br /&gt; 2017 : 5,074 &lt;br /&gt; 2018 : 5,103 &lt;br /&gt; 2019 : 5,175</v>
      </c>
    </row>
    <row r="161" spans="1:23" x14ac:dyDescent="0.35">
      <c r="A161" t="s">
        <v>159</v>
      </c>
      <c r="B161" t="s">
        <v>372</v>
      </c>
      <c r="C161" t="e">
        <f>VLOOKUP(A161,[1]Pays!$G$2:$H$170,2,FALSE)</f>
        <v>#N/A</v>
      </c>
      <c r="D161" t="e">
        <v>#N/A</v>
      </c>
      <c r="E161" t="e">
        <v>#N/A</v>
      </c>
      <c r="F161" t="e">
        <v>#N/A</v>
      </c>
      <c r="G161" t="e">
        <v>#N/A</v>
      </c>
      <c r="H161" t="e">
        <v>#N/A</v>
      </c>
      <c r="I161" t="e">
        <v>#N/A</v>
      </c>
      <c r="K161" t="s">
        <v>764</v>
      </c>
      <c r="L161" s="4" t="e">
        <f t="shared" si="5"/>
        <v>#N/A</v>
      </c>
      <c r="M161" t="s">
        <v>603</v>
      </c>
      <c r="N161" t="s">
        <v>604</v>
      </c>
      <c r="O161" s="23" t="e">
        <f>IF(L161&gt;$J$223,$K$223,IF(L161&gt;$J$222,$K$222,IF(L161&lt;$N$223,$L$223,IF(L161&lt;$N$222,$L$222,$K$225))))</f>
        <v>#N/A</v>
      </c>
      <c r="P161" s="24" t="e">
        <f>IF(L161&gt;$J$222,$K$224,IF(L161&lt;$N$222,$L$224,$L$225))</f>
        <v>#N/A</v>
      </c>
      <c r="Q161" s="25" t="e">
        <f t="shared" si="4"/>
        <v>#N/A</v>
      </c>
      <c r="R161" s="24" t="e">
        <f>VLOOKUP(C161,[1]Avoir!$H$783:$I$940,2,FALSE)</f>
        <v>#N/A</v>
      </c>
      <c r="S161" s="24" t="e">
        <f>VLOOKUP(C161,[1]Avoir!$H$941:$I$1097,2,FALSE)</f>
        <v>#N/A</v>
      </c>
      <c r="T161" s="24" t="e">
        <f>ROUND(VLOOKUP(C161,[1]Avoir!$H$1098:$I$1251,2,FALSE),3)</f>
        <v>#N/A</v>
      </c>
      <c r="U161" s="24" t="e">
        <f>VLOOKUP(C161,[1]Avoir!$H$1252:$I$1407,2,FALSE)</f>
        <v>#N/A</v>
      </c>
      <c r="V161" s="24" t="e">
        <f>VLOOKUP(C161,[1]Avoir!$H$1408:$I$1563,2,FALSE)</f>
        <v>#N/A</v>
      </c>
      <c r="W161" t="e">
        <f>_xlfn.CONCAT("2015 : ",E161," &lt;br /&gt; ","2016 : ",F161," &lt;br /&gt; ","2017 : ",G161," &lt;br /&gt; ","2018 : ",H161," &lt;br /&gt; ","2019 : ",I161)</f>
        <v>#N/A</v>
      </c>
    </row>
    <row r="162" spans="1:23" x14ac:dyDescent="0.35">
      <c r="A162" t="s">
        <v>160</v>
      </c>
      <c r="B162" t="s">
        <v>373</v>
      </c>
      <c r="C162">
        <f>VLOOKUP(A162,[1]Pays!$G$2:$H$170,2,FALSE)</f>
        <v>166</v>
      </c>
      <c r="D162" t="s">
        <v>567</v>
      </c>
      <c r="E162">
        <v>4.077</v>
      </c>
      <c r="F162">
        <v>3.7240000000000002</v>
      </c>
      <c r="G162">
        <v>3.593</v>
      </c>
      <c r="H162">
        <v>3.355</v>
      </c>
      <c r="I162">
        <v>3.38</v>
      </c>
      <c r="K162" t="s">
        <v>748</v>
      </c>
      <c r="L162" s="4">
        <f t="shared" si="5"/>
        <v>3.6258000000000004</v>
      </c>
      <c r="M162" t="s">
        <v>766</v>
      </c>
      <c r="N162" t="s">
        <v>606</v>
      </c>
      <c r="O162" s="23" t="str">
        <f>IF(L162&gt;$J$223,$K$223,IF(L162&gt;$J$222,$K$222,IF(L162&lt;$N$223,$L$223,IF(L162&lt;$N$222,$L$222,$K$225))))</f>
        <v>#f02e18</v>
      </c>
      <c r="P162" s="24" t="str">
        <f>IF(L162&gt;$J$222,$K$224,IF(L162&lt;$N$222,$L$224,$L$225))</f>
        <v>#cf0000</v>
      </c>
      <c r="Q162" s="25" t="str">
        <f t="shared" si="4"/>
        <v>continents3.php?id_pays=166&amp;annee=2019</v>
      </c>
      <c r="R162" s="24">
        <f>VLOOKUP(C162,[1]Avoir!$H$783:$I$940,2,FALSE)</f>
        <v>4.077</v>
      </c>
      <c r="S162" s="24">
        <f>VLOOKUP(C162,[1]Avoir!$H$941:$I$1097,2,FALSE)</f>
        <v>3.7240000000000002</v>
      </c>
      <c r="T162" s="24">
        <f>ROUND(VLOOKUP(C162,[1]Avoir!$H$1098:$I$1251,2,FALSE),3)</f>
        <v>3.593</v>
      </c>
      <c r="U162" s="24">
        <f>VLOOKUP(C162,[1]Avoir!$H$1252:$I$1407,2,FALSE)</f>
        <v>3.355</v>
      </c>
      <c r="V162" s="24">
        <f>VLOOKUP(C162,[1]Avoir!$H$1408:$I$1563,2,FALSE)</f>
        <v>3.38</v>
      </c>
      <c r="W162" t="str">
        <f>_xlfn.CONCAT("2015 : ",E162," &lt;br /&gt; ","2016 : ",F162," &lt;br /&gt; ","2017 : ",G162," &lt;br /&gt; ","2018 : ",H162," &lt;br /&gt; ","2019 : ",I162)</f>
        <v>2015 : 4,077 &lt;br /&gt; 2016 : 3,724 &lt;br /&gt; 2017 : 3,593 &lt;br /&gt; 2018 : 3,355 &lt;br /&gt; 2019 : 3,38</v>
      </c>
    </row>
    <row r="163" spans="1:23" x14ac:dyDescent="0.35">
      <c r="A163" t="s">
        <v>161</v>
      </c>
      <c r="B163" t="s">
        <v>374</v>
      </c>
      <c r="C163">
        <f>VLOOKUP(A163,[1]Pays!$G$2:$H$170,2,FALSE)</f>
        <v>135</v>
      </c>
      <c r="D163" t="s">
        <v>568</v>
      </c>
      <c r="E163">
        <v>4.6420000000000003</v>
      </c>
      <c r="F163">
        <v>4.4589999999999996</v>
      </c>
      <c r="G163">
        <v>4.8289999999999997</v>
      </c>
      <c r="H163">
        <v>4.7240000000000002</v>
      </c>
      <c r="I163">
        <v>4.7220000000000004</v>
      </c>
      <c r="K163" t="s">
        <v>749</v>
      </c>
      <c r="L163" s="4">
        <f t="shared" si="5"/>
        <v>4.6752000000000002</v>
      </c>
      <c r="M163" t="s">
        <v>767</v>
      </c>
      <c r="N163" t="s">
        <v>606</v>
      </c>
      <c r="O163" s="23" t="str">
        <f>IF(L163&gt;$J$223,$K$223,IF(L163&gt;$J$222,$K$222,IF(L163&lt;$N$223,$L$223,IF(L163&lt;$N$222,$L$222,$K$225))))</f>
        <v>#ff8000</v>
      </c>
      <c r="P163" s="24" t="str">
        <f>IF(L163&gt;$J$222,$K$224,IF(L163&lt;$N$222,$L$224,$L$225))</f>
        <v>#cf0000</v>
      </c>
      <c r="Q163" s="25" t="str">
        <f t="shared" si="4"/>
        <v>continents3.php?id_pays=135&amp;annee=2019</v>
      </c>
      <c r="R163" s="24">
        <f>VLOOKUP(C163,[1]Avoir!$H$783:$I$940,2,FALSE)</f>
        <v>4.6420000000000003</v>
      </c>
      <c r="S163" s="24">
        <f>VLOOKUP(C163,[1]Avoir!$H$941:$I$1097,2,FALSE)</f>
        <v>4.4589999999999996</v>
      </c>
      <c r="T163" s="24">
        <f>ROUND(VLOOKUP(C163,[1]Avoir!$H$1098:$I$1251,2,FALSE),3)</f>
        <v>4.8289999999999997</v>
      </c>
      <c r="U163" s="24">
        <f>VLOOKUP(C163,[1]Avoir!$H$1252:$I$1407,2,FALSE)</f>
        <v>4.7240000000000002</v>
      </c>
      <c r="V163" s="24">
        <f>VLOOKUP(C163,[1]Avoir!$H$1408:$I$1563,2,FALSE)</f>
        <v>4.7220000000000004</v>
      </c>
      <c r="W163" t="str">
        <f>_xlfn.CONCAT("2015 : ",E163," &lt;br /&gt; ","2016 : ",F163," &lt;br /&gt; ","2017 : ",G163," &lt;br /&gt; ","2018 : ",H163," &lt;br /&gt; ","2019 : ",I163)</f>
        <v>2015 : 4,642 &lt;br /&gt; 2016 : 4,459 &lt;br /&gt; 2017 : 4,829 &lt;br /&gt; 2018 : 4,724 &lt;br /&gt; 2019 : 4,722</v>
      </c>
    </row>
    <row r="164" spans="1:23" x14ac:dyDescent="0.35">
      <c r="A164" t="s">
        <v>162</v>
      </c>
      <c r="B164" t="s">
        <v>375</v>
      </c>
      <c r="C164">
        <f>VLOOKUP(A164,[1]Pays!$G$2:$H$170,2,FALSE)</f>
        <v>167</v>
      </c>
      <c r="D164" t="s">
        <v>569</v>
      </c>
      <c r="E164">
        <v>5.1289999999999996</v>
      </c>
      <c r="F164">
        <v>4.7949999999999999</v>
      </c>
      <c r="G164">
        <v>4.5140000000000002</v>
      </c>
      <c r="H164">
        <v>4.3769999999999998</v>
      </c>
      <c r="I164">
        <v>4.1070000000000002</v>
      </c>
      <c r="K164" t="s">
        <v>750</v>
      </c>
      <c r="L164" s="4">
        <f t="shared" si="5"/>
        <v>4.5843999999999996</v>
      </c>
      <c r="M164" t="s">
        <v>767</v>
      </c>
      <c r="N164" t="s">
        <v>606</v>
      </c>
      <c r="O164" s="23" t="str">
        <f>IF(L164&gt;$J$223,$K$223,IF(L164&gt;$J$222,$K$222,IF(L164&lt;$N$223,$L$223,IF(L164&lt;$N$222,$L$222,$K$225))))</f>
        <v>#ff8000</v>
      </c>
      <c r="P164" s="24" t="str">
        <f>IF(L164&gt;$J$222,$K$224,IF(L164&lt;$N$222,$L$224,$L$225))</f>
        <v>#cf0000</v>
      </c>
      <c r="Q164" s="25" t="str">
        <f t="shared" si="4"/>
        <v>continents3.php?id_pays=167&amp;annee=2019</v>
      </c>
      <c r="R164" s="24">
        <f>VLOOKUP(C164,[1]Avoir!$H$783:$I$940,2,FALSE)</f>
        <v>5.1289999999999996</v>
      </c>
      <c r="S164" s="24">
        <f>VLOOKUP(C164,[1]Avoir!$H$941:$I$1097,2,FALSE)</f>
        <v>4.7949999999999999</v>
      </c>
      <c r="T164" s="24">
        <f>ROUND(VLOOKUP(C164,[1]Avoir!$H$1098:$I$1251,2,FALSE),3)</f>
        <v>4.5140000000000002</v>
      </c>
      <c r="U164" s="24">
        <f>VLOOKUP(C164,[1]Avoir!$H$1252:$I$1407,2,FALSE)</f>
        <v>4.3769999999999998</v>
      </c>
      <c r="V164" s="24">
        <f>VLOOKUP(C164,[1]Avoir!$H$1408:$I$1563,2,FALSE)</f>
        <v>4.1070000000000002</v>
      </c>
      <c r="W164" t="str">
        <f>_xlfn.CONCAT("2015 : ",E164," &lt;br /&gt; ","2016 : ",F164," &lt;br /&gt; ","2017 : ",G164," &lt;br /&gt; ","2018 : ",H164," &lt;br /&gt; ","2019 : ",I164)</f>
        <v>2015 : 5,129 &lt;br /&gt; 2016 : 4,795 &lt;br /&gt; 2017 : 4,514 &lt;br /&gt; 2018 : 4,377 &lt;br /&gt; 2019 : 4,107</v>
      </c>
    </row>
    <row r="165" spans="1:23" x14ac:dyDescent="0.35">
      <c r="A165" t="s">
        <v>163</v>
      </c>
      <c r="B165" t="s">
        <v>376</v>
      </c>
      <c r="C165">
        <f>VLOOKUP(A165,[1]Pays!$G$2:$H$170,2,FALSE)</f>
        <v>168</v>
      </c>
      <c r="D165" t="s">
        <v>570</v>
      </c>
      <c r="E165">
        <v>4.6100000000000003</v>
      </c>
      <c r="F165">
        <v>4.1929999999999996</v>
      </c>
      <c r="G165">
        <v>3.875</v>
      </c>
      <c r="H165">
        <v>3.6920000000000002</v>
      </c>
      <c r="I165">
        <v>3.6629999999999998</v>
      </c>
      <c r="K165" t="s">
        <v>751</v>
      </c>
      <c r="L165" s="4">
        <f t="shared" si="5"/>
        <v>4.0066000000000006</v>
      </c>
      <c r="M165" t="s">
        <v>766</v>
      </c>
      <c r="N165" t="s">
        <v>606</v>
      </c>
      <c r="O165" s="23" t="str">
        <f>IF(L165&gt;$J$223,$K$223,IF(L165&gt;$J$222,$K$222,IF(L165&lt;$N$223,$L$223,IF(L165&lt;$N$222,$L$222,$K$225))))</f>
        <v>#f02e18</v>
      </c>
      <c r="P165" s="24" t="str">
        <f>IF(L165&gt;$J$222,$K$224,IF(L165&lt;$N$222,$L$224,$L$225))</f>
        <v>#cf0000</v>
      </c>
      <c r="Q165" s="25" t="str">
        <f t="shared" si="4"/>
        <v>continents3.php?id_pays=168&amp;annee=2019</v>
      </c>
      <c r="R165" s="24">
        <f>VLOOKUP(C165,[1]Avoir!$H$783:$I$940,2,FALSE)</f>
        <v>4.6100000000000003</v>
      </c>
      <c r="S165" s="24">
        <f>VLOOKUP(C165,[1]Avoir!$H$941:$I$1097,2,FALSE)</f>
        <v>4.1929999999999996</v>
      </c>
      <c r="T165" s="24">
        <f>ROUND(VLOOKUP(C165,[1]Avoir!$H$1098:$I$1251,2,FALSE),3)</f>
        <v>3.875</v>
      </c>
      <c r="U165" s="24">
        <f>VLOOKUP(C165,[1]Avoir!$H$1252:$I$1407,2,FALSE)</f>
        <v>3.6920000000000002</v>
      </c>
      <c r="V165" s="24">
        <f>VLOOKUP(C165,[1]Avoir!$H$1408:$I$1563,2,FALSE)</f>
        <v>3.6629999999999998</v>
      </c>
      <c r="W165" t="str">
        <f>_xlfn.CONCAT("2015 : ",E165," &lt;br /&gt; ","2016 : ",F165," &lt;br /&gt; ","2017 : ",G165," &lt;br /&gt; ","2018 : ",H165," &lt;br /&gt; ","2019 : ",I165)</f>
        <v>2015 : 4,61 &lt;br /&gt; 2016 : 4,193 &lt;br /&gt; 2017 : 3,875 &lt;br /&gt; 2018 : 3,692 &lt;br /&gt; 2019 : 3,663</v>
      </c>
    </row>
    <row r="166" spans="1:23" x14ac:dyDescent="0.35">
      <c r="A166" t="s">
        <v>164</v>
      </c>
      <c r="B166" t="s">
        <v>377</v>
      </c>
      <c r="C166">
        <f>VLOOKUP(A166,[1]Pays!$G$2:$H$170,2,FALSE)</f>
        <v>133</v>
      </c>
      <c r="D166" t="s">
        <v>571</v>
      </c>
      <c r="E166" t="e">
        <v>#N/A</v>
      </c>
      <c r="F166">
        <v>5.44</v>
      </c>
      <c r="G166">
        <v>5.1509999999999998</v>
      </c>
      <c r="H166">
        <v>4.9820000000000002</v>
      </c>
      <c r="I166">
        <v>4.6680000000000001</v>
      </c>
      <c r="K166" t="s">
        <v>752</v>
      </c>
      <c r="L166" s="4">
        <f>AVERAGE(F166:I166)</f>
        <v>5.0602499999999999</v>
      </c>
      <c r="M166" t="s">
        <v>603</v>
      </c>
      <c r="N166" t="s">
        <v>604</v>
      </c>
      <c r="O166" s="23" t="str">
        <f>IF(L166&gt;$J$223,$K$223,IF(L166&gt;$J$222,$K$222,IF(L166&lt;$N$223,$L$223,IF(L166&lt;$N$222,$L$222,$K$225))))</f>
        <v>#88A4BC</v>
      </c>
      <c r="P166" s="24" t="str">
        <f>IF(L166&gt;$J$222,$K$224,IF(L166&lt;$N$222,$L$224,$L$225))</f>
        <v>#3B729F</v>
      </c>
      <c r="Q166" s="25" t="str">
        <f t="shared" si="4"/>
        <v>continents3.php?id_pays=133&amp;annee=2019</v>
      </c>
      <c r="R166" s="24" t="e">
        <f>VLOOKUP(C166,[1]Avoir!$H$783:$I$940,2,FALSE)</f>
        <v>#N/A</v>
      </c>
      <c r="S166" s="24">
        <f>VLOOKUP(C166,[1]Avoir!$H$941:$I$1097,2,FALSE)</f>
        <v>5.44</v>
      </c>
      <c r="T166" s="24">
        <f>ROUND(VLOOKUP(C166,[1]Avoir!$H$1098:$I$1251,2,FALSE),3)</f>
        <v>5.1509999999999998</v>
      </c>
      <c r="U166" s="24">
        <f>VLOOKUP(C166,[1]Avoir!$H$1252:$I$1407,2,FALSE)</f>
        <v>4.9820000000000002</v>
      </c>
      <c r="V166" s="24">
        <f>VLOOKUP(C166,[1]Avoir!$H$1408:$I$1563,2,FALSE)</f>
        <v>4.6680000000000001</v>
      </c>
      <c r="W166" t="str">
        <f>_xlfn.CONCAT("2016 : ",F166," &lt;br /&gt; ","2017 : ",G166," &lt;br /&gt; ","2018 : ",H166," &lt;br /&gt; ","2019 : ",I166)</f>
        <v>2016 : 5,44 &lt;br /&gt; 2017 : 5,151 &lt;br /&gt; 2018 : 4,982 &lt;br /&gt; 2019 : 4,668</v>
      </c>
    </row>
    <row r="167" spans="1:23" x14ac:dyDescent="0.35">
      <c r="A167" t="s">
        <v>165</v>
      </c>
      <c r="B167" t="s">
        <v>378</v>
      </c>
      <c r="C167">
        <f>VLOOKUP(A167,[1]Pays!$G$2:$H$170,2,FALSE)</f>
        <v>48</v>
      </c>
      <c r="D167" t="s">
        <v>572</v>
      </c>
      <c r="E167">
        <v>6.5750000000000002</v>
      </c>
      <c r="F167">
        <v>6.4779999999999998</v>
      </c>
      <c r="G167">
        <v>6.4420000000000002</v>
      </c>
      <c r="H167">
        <v>6.4889999999999999</v>
      </c>
      <c r="I167">
        <v>6.5919999999999996</v>
      </c>
      <c r="K167" t="s">
        <v>753</v>
      </c>
      <c r="L167" s="4">
        <f t="shared" si="5"/>
        <v>6.5152000000000001</v>
      </c>
      <c r="M167" t="s">
        <v>605</v>
      </c>
      <c r="N167" t="s">
        <v>765</v>
      </c>
      <c r="O167" s="23" t="str">
        <f>IF(L167&gt;$J$223,$K$223,IF(L167&gt;$J$222,$K$222,IF(L167&lt;$N$223,$L$223,IF(L167&lt;$N$222,$L$222,$K$225))))</f>
        <v>#b1f754</v>
      </c>
      <c r="P167" s="24" t="str">
        <f>IF(L167&gt;$J$222,$K$224,IF(L167&lt;$N$222,$L$224,$L$225))</f>
        <v>#008A17</v>
      </c>
      <c r="Q167" s="25" t="str">
        <f t="shared" si="4"/>
        <v>continents3.php?id_pays=48&amp;annee=2019</v>
      </c>
      <c r="R167" s="24">
        <f>VLOOKUP(C167,[1]Avoir!$H$783:$I$940,2,FALSE)</f>
        <v>6.5750000000000002</v>
      </c>
      <c r="S167" s="24">
        <f>VLOOKUP(C167,[1]Avoir!$H$941:$I$1097,2,FALSE)</f>
        <v>6.4779999999999998</v>
      </c>
      <c r="T167" s="24">
        <f>ROUND(VLOOKUP(C167,[1]Avoir!$H$1098:$I$1251,2,FALSE),3)</f>
        <v>6.4420000000000002</v>
      </c>
      <c r="U167" s="24">
        <f>VLOOKUP(C167,[1]Avoir!$H$1252:$I$1407,2,FALSE)</f>
        <v>6.4889999999999999</v>
      </c>
      <c r="V167" s="24">
        <f>VLOOKUP(C167,[1]Avoir!$H$1408:$I$1563,2,FALSE)</f>
        <v>6.5919999999999996</v>
      </c>
      <c r="W167" t="str">
        <f>_xlfn.CONCAT("2015 : ",E167," &lt;br /&gt; ","2016 : ",F167," &lt;br /&gt; ","2017 : ",G167," &lt;br /&gt; ","2018 : ",H167," &lt;br /&gt; ","2019 : ",I167)</f>
        <v>2015 : 6,575 &lt;br /&gt; 2016 : 6,478 &lt;br /&gt; 2017 : 6,442 &lt;br /&gt; 2018 : 6,489 &lt;br /&gt; 2019 : 6,592</v>
      </c>
    </row>
    <row r="168" spans="1:23" x14ac:dyDescent="0.35">
      <c r="A168" t="s">
        <v>165</v>
      </c>
      <c r="B168" t="s">
        <v>379</v>
      </c>
      <c r="C168">
        <f>VLOOKUP(A168,[1]Pays!$G$2:$H$170,2,FALSE)</f>
        <v>48</v>
      </c>
      <c r="D168" t="s">
        <v>572</v>
      </c>
      <c r="E168">
        <v>6.5750000000000002</v>
      </c>
      <c r="F168">
        <v>6.4779999999999998</v>
      </c>
      <c r="G168">
        <v>6.4420000000000002</v>
      </c>
      <c r="H168">
        <v>6.4889999999999999</v>
      </c>
      <c r="I168">
        <v>6.5919999999999996</v>
      </c>
      <c r="K168" t="s">
        <v>753</v>
      </c>
      <c r="L168" s="4">
        <f t="shared" si="5"/>
        <v>6.5152000000000001</v>
      </c>
      <c r="M168" t="s">
        <v>605</v>
      </c>
      <c r="N168" t="s">
        <v>765</v>
      </c>
      <c r="O168" s="23" t="str">
        <f>IF(L168&gt;$J$223,$K$223,IF(L168&gt;$J$222,$K$222,IF(L168&lt;$N$223,$L$223,IF(L168&lt;$N$222,$L$222,$K$225))))</f>
        <v>#b1f754</v>
      </c>
      <c r="P168" s="24" t="str">
        <f>IF(L168&gt;$J$222,$K$224,IF(L168&lt;$N$222,$L$224,$L$225))</f>
        <v>#008A17</v>
      </c>
      <c r="Q168" s="25" t="str">
        <f t="shared" si="4"/>
        <v>continents3.php?id_pays=48&amp;annee=2019</v>
      </c>
      <c r="R168" s="24">
        <f>VLOOKUP(C168,[1]Avoir!$H$783:$I$940,2,FALSE)</f>
        <v>6.5750000000000002</v>
      </c>
      <c r="S168" s="24">
        <f>VLOOKUP(C168,[1]Avoir!$H$941:$I$1097,2,FALSE)</f>
        <v>6.4779999999999998</v>
      </c>
      <c r="T168" s="24">
        <f>ROUND(VLOOKUP(C168,[1]Avoir!$H$1098:$I$1251,2,FALSE),3)</f>
        <v>6.4420000000000002</v>
      </c>
      <c r="U168" s="24">
        <f>VLOOKUP(C168,[1]Avoir!$H$1252:$I$1407,2,FALSE)</f>
        <v>6.4889999999999999</v>
      </c>
      <c r="V168" s="24">
        <f>VLOOKUP(C168,[1]Avoir!$H$1408:$I$1563,2,FALSE)</f>
        <v>6.5919999999999996</v>
      </c>
      <c r="W168" t="str">
        <f>_xlfn.CONCAT("2015 : ",E168," &lt;br /&gt; ","2016 : ",F168," &lt;br /&gt; ","2017 : ",G168," &lt;br /&gt; ","2018 : ",H168," &lt;br /&gt; ","2019 : ",I168)</f>
        <v>2015 : 6,575 &lt;br /&gt; 2016 : 6,478 &lt;br /&gt; 2017 : 6,442 &lt;br /&gt; 2018 : 6,489 &lt;br /&gt; 2019 : 6,592</v>
      </c>
    </row>
    <row r="169" spans="1:23" x14ac:dyDescent="0.35">
      <c r="A169" t="s">
        <v>166</v>
      </c>
      <c r="B169" t="s">
        <v>380</v>
      </c>
      <c r="C169">
        <f>VLOOKUP(A169,[1]Pays!$G$2:$H$170,2,FALSE)</f>
        <v>138</v>
      </c>
      <c r="D169" t="s">
        <v>573</v>
      </c>
      <c r="E169">
        <v>6.3289999999999997</v>
      </c>
      <c r="F169">
        <v>6.3609999999999998</v>
      </c>
      <c r="G169">
        <v>6.4029999999999996</v>
      </c>
      <c r="H169">
        <v>6.31</v>
      </c>
      <c r="I169">
        <v>6.3540000000000001</v>
      </c>
      <c r="K169" t="s">
        <v>754</v>
      </c>
      <c r="L169" s="4">
        <f t="shared" si="5"/>
        <v>6.3513999999999999</v>
      </c>
      <c r="M169" t="s">
        <v>605</v>
      </c>
      <c r="N169" t="s">
        <v>765</v>
      </c>
      <c r="O169" s="23" t="str">
        <f>IF(L169&gt;$J$223,$K$223,IF(L169&gt;$J$222,$K$222,IF(L169&lt;$N$223,$L$223,IF(L169&lt;$N$222,$L$222,$K$225))))</f>
        <v>#b1f754</v>
      </c>
      <c r="P169" s="24" t="str">
        <f>IF(L169&gt;$J$222,$K$224,IF(L169&lt;$N$222,$L$224,$L$225))</f>
        <v>#008A17</v>
      </c>
      <c r="Q169" s="25" t="str">
        <f t="shared" si="4"/>
        <v>continents3.php?id_pays=138&amp;annee=2019</v>
      </c>
      <c r="R169" s="24">
        <f>VLOOKUP(C169,[1]Avoir!$H$783:$I$940,2,FALSE)</f>
        <v>6.3289999999999997</v>
      </c>
      <c r="S169" s="24">
        <f>VLOOKUP(C169,[1]Avoir!$H$941:$I$1097,2,FALSE)</f>
        <v>6.3609999999999998</v>
      </c>
      <c r="T169" s="24">
        <f>ROUND(VLOOKUP(C169,[1]Avoir!$H$1098:$I$1251,2,FALSE),3)</f>
        <v>6.4029999999999996</v>
      </c>
      <c r="U169" s="24">
        <f>VLOOKUP(C169,[1]Avoir!$H$1252:$I$1407,2,FALSE)</f>
        <v>6.31</v>
      </c>
      <c r="V169" s="24">
        <f>VLOOKUP(C169,[1]Avoir!$H$1408:$I$1563,2,FALSE)</f>
        <v>6.3540000000000001</v>
      </c>
      <c r="W169" t="str">
        <f>_xlfn.CONCAT("2015 : ",E169," &lt;br /&gt; ","2016 : ",F169," &lt;br /&gt; ","2017 : ",G169," &lt;br /&gt; ","2018 : ",H169," &lt;br /&gt; ","2019 : ",I169)</f>
        <v>2015 : 6,329 &lt;br /&gt; 2016 : 6,361 &lt;br /&gt; 2017 : 6,403 &lt;br /&gt; 2018 : 6,31 &lt;br /&gt; 2019 : 6,354</v>
      </c>
    </row>
    <row r="170" spans="1:23" x14ac:dyDescent="0.35">
      <c r="A170" t="s">
        <v>167</v>
      </c>
      <c r="B170" t="s">
        <v>381</v>
      </c>
      <c r="C170" t="e">
        <f>VLOOKUP(A170,[1]Pays!$G$2:$H$170,2,FALSE)</f>
        <v>#N/A</v>
      </c>
      <c r="D170" t="e">
        <v>#N/A</v>
      </c>
      <c r="E170" t="e">
        <v>#N/A</v>
      </c>
      <c r="F170" t="e">
        <v>#N/A</v>
      </c>
      <c r="G170" t="e">
        <v>#N/A</v>
      </c>
      <c r="H170" t="e">
        <v>#N/A</v>
      </c>
      <c r="I170" t="e">
        <v>#N/A</v>
      </c>
      <c r="K170" t="s">
        <v>764</v>
      </c>
      <c r="L170" s="4" t="e">
        <f t="shared" si="5"/>
        <v>#N/A</v>
      </c>
      <c r="M170" t="s">
        <v>603</v>
      </c>
      <c r="N170" t="s">
        <v>604</v>
      </c>
      <c r="O170" s="23" t="e">
        <f>IF(L170&gt;$J$223,$K$223,IF(L170&gt;$J$222,$K$222,IF(L170&lt;$N$223,$L$223,IF(L170&lt;$N$222,$L$222,$K$225))))</f>
        <v>#N/A</v>
      </c>
      <c r="P170" s="24" t="e">
        <f>IF(L170&gt;$J$222,$K$224,IF(L170&lt;$N$222,$L$224,$L$225))</f>
        <v>#N/A</v>
      </c>
      <c r="Q170" s="25" t="e">
        <f t="shared" si="4"/>
        <v>#N/A</v>
      </c>
      <c r="R170" s="24" t="e">
        <f>VLOOKUP(C170,[1]Avoir!$H$783:$I$940,2,FALSE)</f>
        <v>#N/A</v>
      </c>
      <c r="S170" s="24" t="e">
        <f>VLOOKUP(C170,[1]Avoir!$H$941:$I$1097,2,FALSE)</f>
        <v>#N/A</v>
      </c>
      <c r="T170" s="24" t="e">
        <f>ROUND(VLOOKUP(C170,[1]Avoir!$H$1098:$I$1251,2,FALSE),3)</f>
        <v>#N/A</v>
      </c>
      <c r="U170" s="24" t="e">
        <f>VLOOKUP(C170,[1]Avoir!$H$1252:$I$1407,2,FALSE)</f>
        <v>#N/A</v>
      </c>
      <c r="V170" s="24" t="e">
        <f>VLOOKUP(C170,[1]Avoir!$H$1408:$I$1563,2,FALSE)</f>
        <v>#N/A</v>
      </c>
      <c r="W170" t="e">
        <f>_xlfn.CONCAT("2015 : ",E170," &lt;br /&gt; ","2016 : ",F170," &lt;br /&gt; ","2017 : ",G170," &lt;br /&gt; ","2018 : ",H170," &lt;br /&gt; ","2019 : ",I170)</f>
        <v>#N/A</v>
      </c>
    </row>
    <row r="171" spans="1:23" x14ac:dyDescent="0.35">
      <c r="A171" t="s">
        <v>168</v>
      </c>
      <c r="B171" t="s">
        <v>382</v>
      </c>
      <c r="C171" t="e">
        <f>VLOOKUP(A171,[1]Pays!$G$2:$H$170,2,FALSE)</f>
        <v>#N/A</v>
      </c>
      <c r="D171" t="e">
        <v>#N/A</v>
      </c>
      <c r="E171" t="e">
        <v>#N/A</v>
      </c>
      <c r="F171" t="e">
        <v>#N/A</v>
      </c>
      <c r="G171" t="e">
        <v>#N/A</v>
      </c>
      <c r="H171" t="e">
        <v>#N/A</v>
      </c>
      <c r="I171" t="e">
        <v>#N/A</v>
      </c>
      <c r="K171" t="s">
        <v>764</v>
      </c>
      <c r="L171" s="4" t="e">
        <f t="shared" si="5"/>
        <v>#N/A</v>
      </c>
      <c r="M171" t="s">
        <v>603</v>
      </c>
      <c r="N171" t="s">
        <v>604</v>
      </c>
      <c r="O171" s="23" t="e">
        <f>IF(L171&gt;$J$223,$K$223,IF(L171&gt;$J$222,$K$222,IF(L171&lt;$N$223,$L$223,IF(L171&lt;$N$222,$L$222,$K$225))))</f>
        <v>#N/A</v>
      </c>
      <c r="P171" s="24" t="e">
        <f>IF(L171&gt;$J$222,$K$224,IF(L171&lt;$N$222,$L$224,$L$225))</f>
        <v>#N/A</v>
      </c>
      <c r="Q171" s="25" t="e">
        <f t="shared" si="4"/>
        <v>#N/A</v>
      </c>
      <c r="R171" s="24" t="e">
        <f>VLOOKUP(C171,[1]Avoir!$H$783:$I$940,2,FALSE)</f>
        <v>#N/A</v>
      </c>
      <c r="S171" s="24" t="e">
        <f>VLOOKUP(C171,[1]Avoir!$H$941:$I$1097,2,FALSE)</f>
        <v>#N/A</v>
      </c>
      <c r="T171" s="24" t="e">
        <f>ROUND(VLOOKUP(C171,[1]Avoir!$H$1098:$I$1251,2,FALSE),3)</f>
        <v>#N/A</v>
      </c>
      <c r="U171" s="24" t="e">
        <f>VLOOKUP(C171,[1]Avoir!$H$1252:$I$1407,2,FALSE)</f>
        <v>#N/A</v>
      </c>
      <c r="V171" s="24" t="e">
        <f>VLOOKUP(C171,[1]Avoir!$H$1408:$I$1563,2,FALSE)</f>
        <v>#N/A</v>
      </c>
      <c r="W171" t="e">
        <f>_xlfn.CONCAT("2015 : ",E171," &lt;br /&gt; ","2016 : ",F171," &lt;br /&gt; ","2017 : ",G171," &lt;br /&gt; ","2018 : ",H171," &lt;br /&gt; ","2019 : ",I171)</f>
        <v>#N/A</v>
      </c>
    </row>
    <row r="172" spans="1:23" x14ac:dyDescent="0.35">
      <c r="A172" t="s">
        <v>169</v>
      </c>
      <c r="B172" t="s">
        <v>383</v>
      </c>
      <c r="C172" t="e">
        <f>VLOOKUP(A172,[1]Pays!$G$2:$H$170,2,FALSE)</f>
        <v>#N/A</v>
      </c>
      <c r="D172" t="e">
        <v>#N/A</v>
      </c>
      <c r="E172" t="e">
        <v>#N/A</v>
      </c>
      <c r="F172" t="e">
        <v>#N/A</v>
      </c>
      <c r="G172" t="e">
        <v>#N/A</v>
      </c>
      <c r="H172" t="e">
        <v>#N/A</v>
      </c>
      <c r="I172" t="e">
        <v>#N/A</v>
      </c>
      <c r="K172" t="s">
        <v>764</v>
      </c>
      <c r="L172" s="4" t="e">
        <f t="shared" si="5"/>
        <v>#N/A</v>
      </c>
      <c r="M172" t="s">
        <v>603</v>
      </c>
      <c r="N172" t="s">
        <v>604</v>
      </c>
      <c r="O172" s="23" t="e">
        <f>IF(L172&gt;$J$223,$K$223,IF(L172&gt;$J$222,$K$222,IF(L172&lt;$N$223,$L$223,IF(L172&lt;$N$222,$L$222,$K$225))))</f>
        <v>#N/A</v>
      </c>
      <c r="P172" s="24" t="e">
        <f>IF(L172&gt;$J$222,$K$224,IF(L172&lt;$N$222,$L$224,$L$225))</f>
        <v>#N/A</v>
      </c>
      <c r="Q172" s="25" t="e">
        <f t="shared" si="4"/>
        <v>#N/A</v>
      </c>
      <c r="R172" s="24" t="e">
        <f>VLOOKUP(C172,[1]Avoir!$H$783:$I$940,2,FALSE)</f>
        <v>#N/A</v>
      </c>
      <c r="S172" s="24" t="e">
        <f>VLOOKUP(C172,[1]Avoir!$H$941:$I$1097,2,FALSE)</f>
        <v>#N/A</v>
      </c>
      <c r="T172" s="24" t="e">
        <f>ROUND(VLOOKUP(C172,[1]Avoir!$H$1098:$I$1251,2,FALSE),3)</f>
        <v>#N/A</v>
      </c>
      <c r="U172" s="24" t="e">
        <f>VLOOKUP(C172,[1]Avoir!$H$1252:$I$1407,2,FALSE)</f>
        <v>#N/A</v>
      </c>
      <c r="V172" s="24" t="e">
        <f>VLOOKUP(C172,[1]Avoir!$H$1408:$I$1563,2,FALSE)</f>
        <v>#N/A</v>
      </c>
      <c r="W172" t="e">
        <f>_xlfn.CONCAT("2015 : ",E172," &lt;br /&gt; ","2016 : ",F172," &lt;br /&gt; ","2017 : ",G172," &lt;br /&gt; ","2018 : ",H172," &lt;br /&gt; ","2019 : ",I172)</f>
        <v>#N/A</v>
      </c>
    </row>
    <row r="173" spans="1:23" x14ac:dyDescent="0.35">
      <c r="A173" t="s">
        <v>170</v>
      </c>
      <c r="B173" t="s">
        <v>384</v>
      </c>
      <c r="C173" t="e">
        <f>VLOOKUP(A173,[1]Pays!$G$2:$H$170,2,FALSE)</f>
        <v>#N/A</v>
      </c>
      <c r="D173" t="e">
        <v>#N/A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  <c r="K173" t="s">
        <v>764</v>
      </c>
      <c r="L173" s="4" t="e">
        <f t="shared" si="5"/>
        <v>#N/A</v>
      </c>
      <c r="M173" t="s">
        <v>603</v>
      </c>
      <c r="N173" t="s">
        <v>604</v>
      </c>
      <c r="O173" s="23" t="e">
        <f>IF(L173&gt;$J$223,$K$223,IF(L173&gt;$J$222,$K$222,IF(L173&lt;$N$223,$L$223,IF(L173&lt;$N$222,$L$222,$K$225))))</f>
        <v>#N/A</v>
      </c>
      <c r="P173" s="24" t="e">
        <f>IF(L173&gt;$J$222,$K$224,IF(L173&lt;$N$222,$L$224,$L$225))</f>
        <v>#N/A</v>
      </c>
      <c r="Q173" s="25" t="e">
        <f t="shared" si="4"/>
        <v>#N/A</v>
      </c>
      <c r="R173" s="24" t="e">
        <f>VLOOKUP(C173,[1]Avoir!$H$783:$I$940,2,FALSE)</f>
        <v>#N/A</v>
      </c>
      <c r="S173" s="24" t="e">
        <f>VLOOKUP(C173,[1]Avoir!$H$941:$I$1097,2,FALSE)</f>
        <v>#N/A</v>
      </c>
      <c r="T173" s="24" t="e">
        <f>ROUND(VLOOKUP(C173,[1]Avoir!$H$1098:$I$1251,2,FALSE),3)</f>
        <v>#N/A</v>
      </c>
      <c r="U173" s="24" t="e">
        <f>VLOOKUP(C173,[1]Avoir!$H$1252:$I$1407,2,FALSE)</f>
        <v>#N/A</v>
      </c>
      <c r="V173" s="24" t="e">
        <f>VLOOKUP(C173,[1]Avoir!$H$1408:$I$1563,2,FALSE)</f>
        <v>#N/A</v>
      </c>
      <c r="W173" t="e">
        <f>_xlfn.CONCAT("2015 : ",E173," &lt;br /&gt; ","2016 : ",F173," &lt;br /&gt; ","2017 : ",G173," &lt;br /&gt; ","2018 : ",H173," &lt;br /&gt; ","2019 : ",I173)</f>
        <v>#N/A</v>
      </c>
    </row>
    <row r="174" spans="1:23" x14ac:dyDescent="0.35">
      <c r="A174" t="s">
        <v>171</v>
      </c>
      <c r="B174" t="s">
        <v>385</v>
      </c>
      <c r="C174" t="e">
        <f>VLOOKUP(A174,[1]Pays!$G$2:$H$170,2,FALSE)</f>
        <v>#N/A</v>
      </c>
      <c r="D174" t="e">
        <v>#N/A</v>
      </c>
      <c r="E174" t="e">
        <v>#N/A</v>
      </c>
      <c r="F174" t="e">
        <v>#N/A</v>
      </c>
      <c r="G174" t="e">
        <v>#N/A</v>
      </c>
      <c r="H174" t="e">
        <v>#N/A</v>
      </c>
      <c r="I174" t="e">
        <v>#N/A</v>
      </c>
      <c r="K174" t="s">
        <v>764</v>
      </c>
      <c r="L174" s="4" t="e">
        <f t="shared" si="5"/>
        <v>#N/A</v>
      </c>
      <c r="M174" t="s">
        <v>603</v>
      </c>
      <c r="N174" t="s">
        <v>604</v>
      </c>
      <c r="O174" s="23" t="e">
        <f>IF(L174&gt;$J$223,$K$223,IF(L174&gt;$J$222,$K$222,IF(L174&lt;$N$223,$L$223,IF(L174&lt;$N$222,$L$222,$K$225))))</f>
        <v>#N/A</v>
      </c>
      <c r="P174" s="24" t="e">
        <f>IF(L174&gt;$J$222,$K$224,IF(L174&lt;$N$222,$L$224,$L$225))</f>
        <v>#N/A</v>
      </c>
      <c r="Q174" s="25" t="e">
        <f t="shared" si="4"/>
        <v>#N/A</v>
      </c>
      <c r="R174" s="24" t="e">
        <f>VLOOKUP(C174,[1]Avoir!$H$783:$I$940,2,FALSE)</f>
        <v>#N/A</v>
      </c>
      <c r="S174" s="24" t="e">
        <f>VLOOKUP(C174,[1]Avoir!$H$941:$I$1097,2,FALSE)</f>
        <v>#N/A</v>
      </c>
      <c r="T174" s="24" t="e">
        <f>ROUND(VLOOKUP(C174,[1]Avoir!$H$1098:$I$1251,2,FALSE),3)</f>
        <v>#N/A</v>
      </c>
      <c r="U174" s="24" t="e">
        <f>VLOOKUP(C174,[1]Avoir!$H$1252:$I$1407,2,FALSE)</f>
        <v>#N/A</v>
      </c>
      <c r="V174" s="24" t="e">
        <f>VLOOKUP(C174,[1]Avoir!$H$1408:$I$1563,2,FALSE)</f>
        <v>#N/A</v>
      </c>
      <c r="W174" t="e">
        <f>_xlfn.CONCAT("2015 : ",E174," &lt;br /&gt; ","2016 : ",F174," &lt;br /&gt; ","2017 : ",G174," &lt;br /&gt; ","2018 : ",H174," &lt;br /&gt; ","2019 : ",I174)</f>
        <v>#N/A</v>
      </c>
    </row>
    <row r="175" spans="1:23" x14ac:dyDescent="0.35">
      <c r="A175" t="s">
        <v>172</v>
      </c>
      <c r="B175" t="s">
        <v>386</v>
      </c>
      <c r="C175" t="e">
        <f>VLOOKUP(A175,[1]Pays!$G$2:$H$170,2,FALSE)</f>
        <v>#N/A</v>
      </c>
      <c r="D175" t="e">
        <v>#N/A</v>
      </c>
      <c r="E175" t="e">
        <v>#N/A</v>
      </c>
      <c r="F175" t="e">
        <v>#N/A</v>
      </c>
      <c r="G175" t="e">
        <v>#N/A</v>
      </c>
      <c r="H175" t="e">
        <v>#N/A</v>
      </c>
      <c r="I175" t="e">
        <v>#N/A</v>
      </c>
      <c r="K175" t="s">
        <v>764</v>
      </c>
      <c r="L175" s="4" t="e">
        <f t="shared" si="5"/>
        <v>#N/A</v>
      </c>
      <c r="M175" t="s">
        <v>603</v>
      </c>
      <c r="N175" t="s">
        <v>604</v>
      </c>
      <c r="O175" s="23" t="e">
        <f>IF(L175&gt;$J$223,$K$223,IF(L175&gt;$J$222,$K$222,IF(L175&lt;$N$223,$L$223,IF(L175&lt;$N$222,$L$222,$K$225))))</f>
        <v>#N/A</v>
      </c>
      <c r="P175" s="24" t="e">
        <f>IF(L175&gt;$J$222,$K$224,IF(L175&lt;$N$222,$L$224,$L$225))</f>
        <v>#N/A</v>
      </c>
      <c r="Q175" s="25" t="e">
        <f t="shared" si="4"/>
        <v>#N/A</v>
      </c>
      <c r="R175" s="24" t="e">
        <f>VLOOKUP(C175,[1]Avoir!$H$783:$I$940,2,FALSE)</f>
        <v>#N/A</v>
      </c>
      <c r="S175" s="24" t="e">
        <f>VLOOKUP(C175,[1]Avoir!$H$941:$I$1097,2,FALSE)</f>
        <v>#N/A</v>
      </c>
      <c r="T175" s="24" t="e">
        <f>ROUND(VLOOKUP(C175,[1]Avoir!$H$1098:$I$1251,2,FALSE),3)</f>
        <v>#N/A</v>
      </c>
      <c r="U175" s="24" t="e">
        <f>VLOOKUP(C175,[1]Avoir!$H$1252:$I$1407,2,FALSE)</f>
        <v>#N/A</v>
      </c>
      <c r="V175" s="24" t="e">
        <f>VLOOKUP(C175,[1]Avoir!$H$1408:$I$1563,2,FALSE)</f>
        <v>#N/A</v>
      </c>
      <c r="W175" t="e">
        <f>_xlfn.CONCAT("2015 : ",E175," &lt;br /&gt; ","2016 : ",F175," &lt;br /&gt; ","2017 : ",G175," &lt;br /&gt; ","2018 : ",H175," &lt;br /&gt; ","2019 : ",I175)</f>
        <v>#N/A</v>
      </c>
    </row>
    <row r="176" spans="1:23" x14ac:dyDescent="0.35">
      <c r="A176" t="s">
        <v>173</v>
      </c>
      <c r="B176" t="s">
        <v>387</v>
      </c>
      <c r="C176" t="e">
        <f>VLOOKUP(A176,[1]Pays!$G$2:$H$170,2,FALSE)</f>
        <v>#N/A</v>
      </c>
      <c r="D176" t="e">
        <v>#N/A</v>
      </c>
      <c r="E176" t="e">
        <v>#N/A</v>
      </c>
      <c r="F176" t="e">
        <v>#N/A</v>
      </c>
      <c r="G176" t="e">
        <v>#N/A</v>
      </c>
      <c r="H176" t="e">
        <v>#N/A</v>
      </c>
      <c r="I176" t="e">
        <v>#N/A</v>
      </c>
      <c r="K176" t="s">
        <v>764</v>
      </c>
      <c r="L176" s="4" t="e">
        <f t="shared" si="5"/>
        <v>#N/A</v>
      </c>
      <c r="M176" t="s">
        <v>603</v>
      </c>
      <c r="N176" t="s">
        <v>604</v>
      </c>
      <c r="O176" s="23" t="e">
        <f>IF(L176&gt;$J$223,$K$223,IF(L176&gt;$J$222,$K$222,IF(L176&lt;$N$223,$L$223,IF(L176&lt;$N$222,$L$222,$K$225))))</f>
        <v>#N/A</v>
      </c>
      <c r="P176" s="24" t="e">
        <f>IF(L176&gt;$J$222,$K$224,IF(L176&lt;$N$222,$L$224,$L$225))</f>
        <v>#N/A</v>
      </c>
      <c r="Q176" s="25" t="e">
        <f t="shared" si="4"/>
        <v>#N/A</v>
      </c>
      <c r="R176" s="24" t="e">
        <f>VLOOKUP(C176,[1]Avoir!$H$783:$I$940,2,FALSE)</f>
        <v>#N/A</v>
      </c>
      <c r="S176" s="24" t="e">
        <f>VLOOKUP(C176,[1]Avoir!$H$941:$I$1097,2,FALSE)</f>
        <v>#N/A</v>
      </c>
      <c r="T176" s="24" t="e">
        <f>ROUND(VLOOKUP(C176,[1]Avoir!$H$1098:$I$1251,2,FALSE),3)</f>
        <v>#N/A</v>
      </c>
      <c r="U176" s="24" t="e">
        <f>VLOOKUP(C176,[1]Avoir!$H$1252:$I$1407,2,FALSE)</f>
        <v>#N/A</v>
      </c>
      <c r="V176" s="24" t="e">
        <f>VLOOKUP(C176,[1]Avoir!$H$1408:$I$1563,2,FALSE)</f>
        <v>#N/A</v>
      </c>
      <c r="W176" t="e">
        <f>_xlfn.CONCAT("2015 : ",E176," &lt;br /&gt; ","2016 : ",F176," &lt;br /&gt; ","2017 : ",G176," &lt;br /&gt; ","2018 : ",H176," &lt;br /&gt; ","2019 : ",I176)</f>
        <v>#N/A</v>
      </c>
    </row>
    <row r="177" spans="1:23" x14ac:dyDescent="0.35">
      <c r="A177" t="s">
        <v>174</v>
      </c>
      <c r="B177" t="s">
        <v>388</v>
      </c>
      <c r="C177">
        <f>VLOOKUP(A177,[1]Pays!$G$2:$H$170,2,FALSE)</f>
        <v>32</v>
      </c>
      <c r="D177" t="s">
        <v>574</v>
      </c>
      <c r="E177">
        <v>3.956</v>
      </c>
      <c r="F177">
        <v>3.956</v>
      </c>
      <c r="G177" t="e">
        <v>#N/A</v>
      </c>
      <c r="H177" t="e">
        <v>#N/A</v>
      </c>
      <c r="I177">
        <v>3.9729999999999999</v>
      </c>
      <c r="K177" t="s">
        <v>755</v>
      </c>
      <c r="L177" s="4">
        <f>AVERAGE(E177:F177,I177)</f>
        <v>3.9616666666666664</v>
      </c>
      <c r="M177" t="s">
        <v>766</v>
      </c>
      <c r="N177" t="s">
        <v>606</v>
      </c>
      <c r="O177" s="23" t="str">
        <f>IF(L177&gt;$J$223,$K$223,IF(L177&gt;$J$222,$K$222,IF(L177&lt;$N$223,$L$223,IF(L177&lt;$N$222,$L$222,$K$225))))</f>
        <v>#f02e18</v>
      </c>
      <c r="P177" s="24" t="str">
        <f>IF(L177&gt;$J$222,$K$224,IF(L177&lt;$N$222,$L$224,$L$225))</f>
        <v>#cf0000</v>
      </c>
      <c r="Q177" s="25" t="str">
        <f t="shared" si="4"/>
        <v>continents3.php?id_pays=32&amp;annee=2019</v>
      </c>
      <c r="R177" s="24">
        <f>VLOOKUP(C177,[1]Avoir!$H$783:$I$940,2,FALSE)</f>
        <v>3.956</v>
      </c>
      <c r="S177" s="24">
        <f>VLOOKUP(C177,[1]Avoir!$H$941:$I$1097,2,FALSE)</f>
        <v>3.956</v>
      </c>
      <c r="T177" s="24" t="e">
        <f>ROUND(VLOOKUP(C177,[1]Avoir!$H$1098:$I$1251,2,FALSE),3)</f>
        <v>#N/A</v>
      </c>
      <c r="U177" s="24" t="e">
        <f>VLOOKUP(C177,[1]Avoir!$H$1252:$I$1407,2,FALSE)</f>
        <v>#N/A</v>
      </c>
      <c r="V177" s="24">
        <f>VLOOKUP(C177,[1]Avoir!$H$1408:$I$1563,2,FALSE)</f>
        <v>3.9729999999999999</v>
      </c>
      <c r="W177" t="str">
        <f>_xlfn.CONCAT("2015 : ",E177," &lt;br /&gt; ","2016 : ",F177," &lt;br /&gt; ","2019 : ",I177)</f>
        <v>2015 : 3,956 &lt;br /&gt; 2016 : 3,956 &lt;br /&gt; 2019 : 3,973</v>
      </c>
    </row>
    <row r="178" spans="1:23" x14ac:dyDescent="0.35">
      <c r="A178" t="s">
        <v>175</v>
      </c>
      <c r="B178" t="s">
        <v>389</v>
      </c>
      <c r="C178" t="e">
        <f>VLOOKUP(A178,[1]Pays!$G$2:$H$170,2,FALSE)</f>
        <v>#N/A</v>
      </c>
      <c r="D178" t="e">
        <v>#N/A</v>
      </c>
      <c r="E178" t="e">
        <v>#N/A</v>
      </c>
      <c r="F178" t="e">
        <v>#N/A</v>
      </c>
      <c r="G178" t="e">
        <v>#N/A</v>
      </c>
      <c r="H178" t="e">
        <v>#N/A</v>
      </c>
      <c r="I178" t="e">
        <v>#N/A</v>
      </c>
      <c r="K178" t="s">
        <v>764</v>
      </c>
      <c r="L178" s="4" t="e">
        <f t="shared" si="5"/>
        <v>#N/A</v>
      </c>
      <c r="M178" t="s">
        <v>603</v>
      </c>
      <c r="N178" t="s">
        <v>604</v>
      </c>
      <c r="O178" s="23" t="e">
        <f>IF(L178&gt;$J$223,$K$223,IF(L178&gt;$J$222,$K$222,IF(L178&lt;$N$223,$L$223,IF(L178&lt;$N$222,$L$222,$K$225))))</f>
        <v>#N/A</v>
      </c>
      <c r="P178" s="24" t="e">
        <f>IF(L178&gt;$J$222,$K$224,IF(L178&lt;$N$222,$L$224,$L$225))</f>
        <v>#N/A</v>
      </c>
      <c r="Q178" s="25" t="e">
        <f t="shared" si="4"/>
        <v>#N/A</v>
      </c>
      <c r="R178" s="24" t="e">
        <f>VLOOKUP(C178,[1]Avoir!$H$783:$I$940,2,FALSE)</f>
        <v>#N/A</v>
      </c>
      <c r="S178" s="24" t="e">
        <f>VLOOKUP(C178,[1]Avoir!$H$941:$I$1097,2,FALSE)</f>
        <v>#N/A</v>
      </c>
      <c r="T178" s="24" t="e">
        <f>ROUND(VLOOKUP(C178,[1]Avoir!$H$1098:$I$1251,2,FALSE),3)</f>
        <v>#N/A</v>
      </c>
      <c r="U178" s="24" t="e">
        <f>VLOOKUP(C178,[1]Avoir!$H$1252:$I$1407,2,FALSE)</f>
        <v>#N/A</v>
      </c>
      <c r="V178" s="24" t="e">
        <f>VLOOKUP(C178,[1]Avoir!$H$1408:$I$1563,2,FALSE)</f>
        <v>#N/A</v>
      </c>
      <c r="W178" t="e">
        <f>_xlfn.CONCAT("2015 : ",E178," &lt;br /&gt; ","2016 : ",F178," &lt;br /&gt; ","2017 : ",G178," &lt;br /&gt; ","2018 : ",H178," &lt;br /&gt; ","2019 : ",I178)</f>
        <v>#N/A</v>
      </c>
    </row>
    <row r="179" spans="1:23" x14ac:dyDescent="0.35">
      <c r="A179" t="s">
        <v>176</v>
      </c>
      <c r="B179" t="s">
        <v>390</v>
      </c>
      <c r="C179" t="e">
        <f>VLOOKUP(A179,[1]Pays!$G$2:$H$170,2,FALSE)</f>
        <v>#N/A</v>
      </c>
      <c r="D179" t="e">
        <v>#N/A</v>
      </c>
      <c r="E179" t="e">
        <v>#N/A</v>
      </c>
      <c r="F179" t="e">
        <v>#N/A</v>
      </c>
      <c r="G179" t="e">
        <v>#N/A</v>
      </c>
      <c r="H179" t="e">
        <v>#N/A</v>
      </c>
      <c r="I179" t="e">
        <v>#N/A</v>
      </c>
      <c r="K179" t="s">
        <v>764</v>
      </c>
      <c r="L179" s="4" t="e">
        <f t="shared" si="5"/>
        <v>#N/A</v>
      </c>
      <c r="M179" t="s">
        <v>603</v>
      </c>
      <c r="N179" t="s">
        <v>604</v>
      </c>
      <c r="O179" s="23" t="e">
        <f>IF(L179&gt;$J$223,$K$223,IF(L179&gt;$J$222,$K$222,IF(L179&lt;$N$223,$L$223,IF(L179&lt;$N$222,$L$222,$K$225))))</f>
        <v>#N/A</v>
      </c>
      <c r="P179" s="24" t="e">
        <f>IF(L179&gt;$J$222,$K$224,IF(L179&lt;$N$222,$L$224,$L$225))</f>
        <v>#N/A</v>
      </c>
      <c r="Q179" s="25" t="e">
        <f t="shared" si="4"/>
        <v>#N/A</v>
      </c>
      <c r="R179" s="24" t="e">
        <f>VLOOKUP(C179,[1]Avoir!$H$783:$I$940,2,FALSE)</f>
        <v>#N/A</v>
      </c>
      <c r="S179" s="24" t="e">
        <f>VLOOKUP(C179,[1]Avoir!$H$941:$I$1097,2,FALSE)</f>
        <v>#N/A</v>
      </c>
      <c r="T179" s="24" t="e">
        <f>ROUND(VLOOKUP(C179,[1]Avoir!$H$1098:$I$1251,2,FALSE),3)</f>
        <v>#N/A</v>
      </c>
      <c r="U179" s="24" t="e">
        <f>VLOOKUP(C179,[1]Avoir!$H$1252:$I$1407,2,FALSE)</f>
        <v>#N/A</v>
      </c>
      <c r="V179" s="24" t="e">
        <f>VLOOKUP(C179,[1]Avoir!$H$1408:$I$1563,2,FALSE)</f>
        <v>#N/A</v>
      </c>
      <c r="W179" t="e">
        <f>_xlfn.CONCAT("2015 : ",E179," &lt;br /&gt; ","2016 : ",F179," &lt;br /&gt; ","2017 : ",G179," &lt;br /&gt; ","2018 : ",H179," &lt;br /&gt; ","2019 : ",I179)</f>
        <v>#N/A</v>
      </c>
    </row>
    <row r="180" spans="1:23" x14ac:dyDescent="0.35">
      <c r="A180" t="s">
        <v>177</v>
      </c>
      <c r="B180" t="s">
        <v>391</v>
      </c>
      <c r="C180" t="e">
        <f>VLOOKUP(A180,[1]Pays!$G$2:$H$170,2,FALSE)</f>
        <v>#N/A</v>
      </c>
      <c r="D180" t="e">
        <v>#N/A</v>
      </c>
      <c r="E180" t="e">
        <v>#N/A</v>
      </c>
      <c r="F180" t="e">
        <v>#N/A</v>
      </c>
      <c r="G180" t="e">
        <v>#N/A</v>
      </c>
      <c r="H180" t="e">
        <v>#N/A</v>
      </c>
      <c r="I180" t="e">
        <v>#N/A</v>
      </c>
      <c r="K180" t="s">
        <v>764</v>
      </c>
      <c r="L180" s="4" t="e">
        <f t="shared" si="5"/>
        <v>#N/A</v>
      </c>
      <c r="M180" t="s">
        <v>603</v>
      </c>
      <c r="N180" t="s">
        <v>604</v>
      </c>
      <c r="O180" s="23" t="e">
        <f>IF(L180&gt;$J$223,$K$223,IF(L180&gt;$J$222,$K$222,IF(L180&lt;$N$223,$L$223,IF(L180&lt;$N$222,$L$222,$K$225))))</f>
        <v>#N/A</v>
      </c>
      <c r="P180" s="24" t="e">
        <f>IF(L180&gt;$J$222,$K$224,IF(L180&lt;$N$222,$L$224,$L$225))</f>
        <v>#N/A</v>
      </c>
      <c r="Q180" s="25" t="e">
        <f t="shared" si="4"/>
        <v>#N/A</v>
      </c>
      <c r="R180" s="24" t="e">
        <f>VLOOKUP(C180,[1]Avoir!$H$783:$I$940,2,FALSE)</f>
        <v>#N/A</v>
      </c>
      <c r="S180" s="24" t="e">
        <f>VLOOKUP(C180,[1]Avoir!$H$941:$I$1097,2,FALSE)</f>
        <v>#N/A</v>
      </c>
      <c r="T180" s="24" t="e">
        <f>ROUND(VLOOKUP(C180,[1]Avoir!$H$1098:$I$1251,2,FALSE),3)</f>
        <v>#N/A</v>
      </c>
      <c r="U180" s="24" t="e">
        <f>VLOOKUP(C180,[1]Avoir!$H$1252:$I$1407,2,FALSE)</f>
        <v>#N/A</v>
      </c>
      <c r="V180" s="24" t="e">
        <f>VLOOKUP(C180,[1]Avoir!$H$1408:$I$1563,2,FALSE)</f>
        <v>#N/A</v>
      </c>
      <c r="W180" t="e">
        <f>_xlfn.CONCAT("2015 : ",E180," &lt;br /&gt; ","2016 : ",F180," &lt;br /&gt; ","2017 : ",G180," &lt;br /&gt; ","2018 : ",H180," &lt;br /&gt; ","2019 : ",I180)</f>
        <v>#N/A</v>
      </c>
    </row>
    <row r="181" spans="1:23" x14ac:dyDescent="0.35">
      <c r="A181" t="s">
        <v>178</v>
      </c>
      <c r="B181" t="s">
        <v>392</v>
      </c>
      <c r="C181" t="e">
        <f>VLOOKUP(A181,[1]Pays!$G$2:$H$170,2,FALSE)</f>
        <v>#N/A</v>
      </c>
      <c r="D181" t="e">
        <v>#N/A</v>
      </c>
      <c r="E181" t="e">
        <v>#N/A</v>
      </c>
      <c r="F181" t="e">
        <v>#N/A</v>
      </c>
      <c r="G181" t="e">
        <v>#N/A</v>
      </c>
      <c r="H181" t="e">
        <v>#N/A</v>
      </c>
      <c r="I181" t="e">
        <v>#N/A</v>
      </c>
      <c r="K181" t="s">
        <v>764</v>
      </c>
      <c r="L181" s="4" t="e">
        <f t="shared" si="5"/>
        <v>#N/A</v>
      </c>
      <c r="M181" t="s">
        <v>603</v>
      </c>
      <c r="N181" t="s">
        <v>604</v>
      </c>
      <c r="O181" s="23" t="e">
        <f>IF(L181&gt;$J$223,$K$223,IF(L181&gt;$J$222,$K$222,IF(L181&lt;$N$223,$L$223,IF(L181&lt;$N$222,$L$222,$K$225))))</f>
        <v>#N/A</v>
      </c>
      <c r="P181" s="24" t="e">
        <f>IF(L181&gt;$J$222,$K$224,IF(L181&lt;$N$222,$L$224,$L$225))</f>
        <v>#N/A</v>
      </c>
      <c r="Q181" s="25" t="e">
        <f t="shared" si="4"/>
        <v>#N/A</v>
      </c>
      <c r="R181" s="24" t="e">
        <f>VLOOKUP(C181,[1]Avoir!$H$783:$I$940,2,FALSE)</f>
        <v>#N/A</v>
      </c>
      <c r="S181" s="24" t="e">
        <f>VLOOKUP(C181,[1]Avoir!$H$941:$I$1097,2,FALSE)</f>
        <v>#N/A</v>
      </c>
      <c r="T181" s="24" t="e">
        <f>ROUND(VLOOKUP(C181,[1]Avoir!$H$1098:$I$1251,2,FALSE),3)</f>
        <v>#N/A</v>
      </c>
      <c r="U181" s="24" t="e">
        <f>VLOOKUP(C181,[1]Avoir!$H$1252:$I$1407,2,FALSE)</f>
        <v>#N/A</v>
      </c>
      <c r="V181" s="24" t="e">
        <f>VLOOKUP(C181,[1]Avoir!$H$1408:$I$1563,2,FALSE)</f>
        <v>#N/A</v>
      </c>
      <c r="W181" t="e">
        <f>_xlfn.CONCAT("2015 : ",E181," &lt;br /&gt; ","2016 : ",F181," &lt;br /&gt; ","2017 : ",G181," &lt;br /&gt; ","2018 : ",H181," &lt;br /&gt; ","2019 : ",I181)</f>
        <v>#N/A</v>
      </c>
    </row>
    <row r="182" spans="1:23" x14ac:dyDescent="0.35">
      <c r="A182" t="s">
        <v>179</v>
      </c>
      <c r="B182" t="s">
        <v>393</v>
      </c>
      <c r="C182" t="e">
        <f>VLOOKUP(A182,[1]Pays!$G$2:$H$170,2,FALSE)</f>
        <v>#N/A</v>
      </c>
      <c r="D182" t="e">
        <v>#N/A</v>
      </c>
      <c r="E182" t="e">
        <v>#N/A</v>
      </c>
      <c r="F182" t="e">
        <v>#N/A</v>
      </c>
      <c r="G182" t="e">
        <v>#N/A</v>
      </c>
      <c r="H182" t="e">
        <v>#N/A</v>
      </c>
      <c r="I182" t="e">
        <v>#N/A</v>
      </c>
      <c r="K182" t="s">
        <v>764</v>
      </c>
      <c r="L182" s="4" t="e">
        <f t="shared" si="5"/>
        <v>#N/A</v>
      </c>
      <c r="M182" t="s">
        <v>603</v>
      </c>
      <c r="N182" t="s">
        <v>604</v>
      </c>
      <c r="O182" s="23" t="e">
        <f>IF(L182&gt;$J$223,$K$223,IF(L182&gt;$J$222,$K$222,IF(L182&lt;$N$223,$L$223,IF(L182&lt;$N$222,$L$222,$K$225))))</f>
        <v>#N/A</v>
      </c>
      <c r="P182" s="24" t="e">
        <f>IF(L182&gt;$J$222,$K$224,IF(L182&lt;$N$222,$L$224,$L$225))</f>
        <v>#N/A</v>
      </c>
      <c r="Q182" s="25" t="e">
        <f t="shared" si="4"/>
        <v>#N/A</v>
      </c>
      <c r="R182" s="24" t="e">
        <f>VLOOKUP(C182,[1]Avoir!$H$783:$I$940,2,FALSE)</f>
        <v>#N/A</v>
      </c>
      <c r="S182" s="24" t="e">
        <f>VLOOKUP(C182,[1]Avoir!$H$941:$I$1097,2,FALSE)</f>
        <v>#N/A</v>
      </c>
      <c r="T182" s="24" t="e">
        <f>ROUND(VLOOKUP(C182,[1]Avoir!$H$1098:$I$1251,2,FALSE),3)</f>
        <v>#N/A</v>
      </c>
      <c r="U182" s="24" t="e">
        <f>VLOOKUP(C182,[1]Avoir!$H$1252:$I$1407,2,FALSE)</f>
        <v>#N/A</v>
      </c>
      <c r="V182" s="24" t="e">
        <f>VLOOKUP(C182,[1]Avoir!$H$1408:$I$1563,2,FALSE)</f>
        <v>#N/A</v>
      </c>
      <c r="W182" t="e">
        <f>_xlfn.CONCAT("2015 : ",E182," &lt;br /&gt; ","2016 : ",F182," &lt;br /&gt; ","2017 : ",G182," &lt;br /&gt; ","2018 : ",H182," &lt;br /&gt; ","2019 : ",I182)</f>
        <v>#N/A</v>
      </c>
    </row>
    <row r="183" spans="1:23" x14ac:dyDescent="0.35">
      <c r="A183" t="s">
        <v>180</v>
      </c>
      <c r="B183" t="s">
        <v>394</v>
      </c>
      <c r="C183" t="e">
        <f>VLOOKUP(A183,[1]Pays!$G$2:$H$170,2,FALSE)</f>
        <v>#N/A</v>
      </c>
      <c r="D183" t="e">
        <v>#N/A</v>
      </c>
      <c r="E183" t="e">
        <v>#N/A</v>
      </c>
      <c r="F183" t="e">
        <v>#N/A</v>
      </c>
      <c r="G183" t="e">
        <v>#N/A</v>
      </c>
      <c r="H183" t="e">
        <v>#N/A</v>
      </c>
      <c r="I183" t="e">
        <v>#N/A</v>
      </c>
      <c r="K183" t="s">
        <v>764</v>
      </c>
      <c r="L183" s="4" t="e">
        <f t="shared" si="5"/>
        <v>#N/A</v>
      </c>
      <c r="M183" t="s">
        <v>603</v>
      </c>
      <c r="N183" t="s">
        <v>604</v>
      </c>
      <c r="O183" s="23" t="e">
        <f>IF(L183&gt;$J$223,$K$223,IF(L183&gt;$J$222,$K$222,IF(L183&lt;$N$223,$L$223,IF(L183&lt;$N$222,$L$222,$K$225))))</f>
        <v>#N/A</v>
      </c>
      <c r="P183" s="24" t="e">
        <f>IF(L183&gt;$J$222,$K$224,IF(L183&lt;$N$222,$L$224,$L$225))</f>
        <v>#N/A</v>
      </c>
      <c r="Q183" s="25" t="e">
        <f t="shared" si="4"/>
        <v>#N/A</v>
      </c>
      <c r="R183" s="24" t="e">
        <f>VLOOKUP(C183,[1]Avoir!$H$783:$I$940,2,FALSE)</f>
        <v>#N/A</v>
      </c>
      <c r="S183" s="24" t="e">
        <f>VLOOKUP(C183,[1]Avoir!$H$941:$I$1097,2,FALSE)</f>
        <v>#N/A</v>
      </c>
      <c r="T183" s="24" t="e">
        <f>ROUND(VLOOKUP(C183,[1]Avoir!$H$1098:$I$1251,2,FALSE),3)</f>
        <v>#N/A</v>
      </c>
      <c r="U183" s="24" t="e">
        <f>VLOOKUP(C183,[1]Avoir!$H$1252:$I$1407,2,FALSE)</f>
        <v>#N/A</v>
      </c>
      <c r="V183" s="24" t="e">
        <f>VLOOKUP(C183,[1]Avoir!$H$1408:$I$1563,2,FALSE)</f>
        <v>#N/A</v>
      </c>
      <c r="W183" t="e">
        <f>_xlfn.CONCAT("2015 : ",E183," &lt;br /&gt; ","2016 : ",F183," &lt;br /&gt; ","2017 : ",G183," &lt;br /&gt; ","2018 : ",H183," &lt;br /&gt; ","2019 : ",I183)</f>
        <v>#N/A</v>
      </c>
    </row>
    <row r="184" spans="1:23" x14ac:dyDescent="0.35">
      <c r="A184" t="s">
        <v>181</v>
      </c>
      <c r="B184" t="s">
        <v>395</v>
      </c>
      <c r="C184">
        <f>VLOOKUP(A184,[1]Pays!$G$2:$H$170,2,FALSE)</f>
        <v>59</v>
      </c>
      <c r="D184" t="s">
        <v>575</v>
      </c>
      <c r="E184">
        <v>5.4740000000000002</v>
      </c>
      <c r="F184">
        <v>5.4580000000000002</v>
      </c>
      <c r="G184" t="e">
        <v>#N/A</v>
      </c>
      <c r="H184">
        <v>5.43</v>
      </c>
      <c r="I184">
        <v>5.43</v>
      </c>
      <c r="K184" t="s">
        <v>756</v>
      </c>
      <c r="L184" s="4">
        <f>AVERAGE(E184:F184,H184:I184)</f>
        <v>5.4480000000000004</v>
      </c>
      <c r="M184" t="s">
        <v>603</v>
      </c>
      <c r="N184" t="s">
        <v>604</v>
      </c>
      <c r="O184" s="23" t="str">
        <f>IF(L184&gt;$J$223,$K$223,IF(L184&gt;$J$222,$K$222,IF(L184&lt;$N$223,$L$223,IF(L184&lt;$N$222,$L$222,$K$225))))</f>
        <v>#88A4BC</v>
      </c>
      <c r="P184" s="24" t="str">
        <f>IF(L184&gt;$J$222,$K$224,IF(L184&lt;$N$222,$L$224,$L$225))</f>
        <v>#3B729F</v>
      </c>
      <c r="Q184" s="25" t="str">
        <f t="shared" si="4"/>
        <v>continents3.php?id_pays=59&amp;annee=2019</v>
      </c>
      <c r="R184" s="24">
        <f>VLOOKUP(C184,[1]Avoir!$H$783:$I$940,2,FALSE)</f>
        <v>5.4740000000000002</v>
      </c>
      <c r="S184" s="24">
        <f>VLOOKUP(C184,[1]Avoir!$H$941:$I$1097,2,FALSE)</f>
        <v>5.4580000000000002</v>
      </c>
      <c r="T184" s="24" t="e">
        <f>ROUND(VLOOKUP(C184,[1]Avoir!$H$1098:$I$1251,2,FALSE),3)</f>
        <v>#N/A</v>
      </c>
      <c r="U184" s="24">
        <f>VLOOKUP(C184,[1]Avoir!$H$1252:$I$1407,2,FALSE)</f>
        <v>5.43</v>
      </c>
      <c r="V184" s="24">
        <f>VLOOKUP(C184,[1]Avoir!$H$1408:$I$1563,2,FALSE)</f>
        <v>5.43</v>
      </c>
      <c r="W184" t="str">
        <f>_xlfn.CONCAT("2015 : ",E184," &lt;br /&gt; ","2016 : ",F184," &lt;br /&gt; ","2018 : ",H184," &lt;br /&gt; ","2019 : ",I184)</f>
        <v>2015 : 5,474 &lt;br /&gt; 2016 : 5,458 &lt;br /&gt; 2018 : 5,43 &lt;br /&gt; 2019 : 5,43</v>
      </c>
    </row>
    <row r="185" spans="1:23" x14ac:dyDescent="0.35">
      <c r="A185" t="s">
        <v>182</v>
      </c>
      <c r="B185" t="s">
        <v>396</v>
      </c>
      <c r="C185" t="e">
        <f>VLOOKUP(A185,[1]Pays!$G$2:$H$170,2,FALSE)</f>
        <v>#N/A</v>
      </c>
      <c r="D185" t="e">
        <v>#N/A</v>
      </c>
      <c r="E185" t="e">
        <v>#N/A</v>
      </c>
      <c r="F185" t="e">
        <v>#N/A</v>
      </c>
      <c r="G185" t="e">
        <v>#N/A</v>
      </c>
      <c r="H185" t="e">
        <v>#N/A</v>
      </c>
      <c r="I185" t="e">
        <v>#N/A</v>
      </c>
      <c r="K185" t="s">
        <v>764</v>
      </c>
      <c r="L185" s="4" t="e">
        <f t="shared" si="5"/>
        <v>#N/A</v>
      </c>
      <c r="M185" t="s">
        <v>603</v>
      </c>
      <c r="N185" t="s">
        <v>604</v>
      </c>
      <c r="O185" s="23" t="e">
        <f>IF(L185&gt;$J$223,$K$223,IF(L185&gt;$J$222,$K$222,IF(L185&lt;$N$223,$L$223,IF(L185&lt;$N$222,$L$222,$K$225))))</f>
        <v>#N/A</v>
      </c>
      <c r="P185" s="24" t="e">
        <f>IF(L185&gt;$J$222,$K$224,IF(L185&lt;$N$222,$L$224,$L$225))</f>
        <v>#N/A</v>
      </c>
      <c r="Q185" s="25" t="e">
        <f t="shared" si="4"/>
        <v>#N/A</v>
      </c>
      <c r="R185" s="24" t="e">
        <f>VLOOKUP(C185,[1]Avoir!$H$783:$I$940,2,FALSE)</f>
        <v>#N/A</v>
      </c>
      <c r="S185" s="24" t="e">
        <f>VLOOKUP(C185,[1]Avoir!$H$941:$I$1097,2,FALSE)</f>
        <v>#N/A</v>
      </c>
      <c r="T185" s="24" t="e">
        <f>ROUND(VLOOKUP(C185,[1]Avoir!$H$1098:$I$1251,2,FALSE),3)</f>
        <v>#N/A</v>
      </c>
      <c r="U185" s="24" t="e">
        <f>VLOOKUP(C185,[1]Avoir!$H$1252:$I$1407,2,FALSE)</f>
        <v>#N/A</v>
      </c>
      <c r="V185" s="24" t="e">
        <f>VLOOKUP(C185,[1]Avoir!$H$1408:$I$1563,2,FALSE)</f>
        <v>#N/A</v>
      </c>
      <c r="W185" t="e">
        <f>_xlfn.CONCAT("2015 : ",E185," &lt;br /&gt; ","2016 : ",F185," &lt;br /&gt; ","2017 : ",G185," &lt;br /&gt; ","2018 : ",H185," &lt;br /&gt; ","2019 : ",I185)</f>
        <v>#N/A</v>
      </c>
    </row>
    <row r="186" spans="1:23" x14ac:dyDescent="0.35">
      <c r="A186" t="s">
        <v>183</v>
      </c>
      <c r="B186" t="s">
        <v>397</v>
      </c>
      <c r="C186" t="e">
        <f>VLOOKUP(A186,[1]Pays!$G$2:$H$170,2,FALSE)</f>
        <v>#N/A</v>
      </c>
      <c r="D186" t="e">
        <v>#N/A</v>
      </c>
      <c r="E186" t="e">
        <v>#N/A</v>
      </c>
      <c r="F186" t="e">
        <v>#N/A</v>
      </c>
      <c r="G186" t="e">
        <v>#N/A</v>
      </c>
      <c r="H186" t="e">
        <v>#N/A</v>
      </c>
      <c r="I186" t="e">
        <v>#N/A</v>
      </c>
      <c r="K186" t="s">
        <v>764</v>
      </c>
      <c r="L186" s="4" t="e">
        <f t="shared" si="5"/>
        <v>#N/A</v>
      </c>
      <c r="M186" t="s">
        <v>603</v>
      </c>
      <c r="N186" t="s">
        <v>604</v>
      </c>
      <c r="O186" s="23" t="e">
        <f>IF(L186&gt;$J$223,$K$223,IF(L186&gt;$J$222,$K$222,IF(L186&lt;$N$223,$L$223,IF(L186&lt;$N$222,$L$222,$K$225))))</f>
        <v>#N/A</v>
      </c>
      <c r="P186" s="24" t="e">
        <f>IF(L186&gt;$J$222,$K$224,IF(L186&lt;$N$222,$L$224,$L$225))</f>
        <v>#N/A</v>
      </c>
      <c r="Q186" s="25" t="e">
        <f t="shared" si="4"/>
        <v>#N/A</v>
      </c>
      <c r="R186" s="24" t="e">
        <f>VLOOKUP(C186,[1]Avoir!$H$783:$I$940,2,FALSE)</f>
        <v>#N/A</v>
      </c>
      <c r="S186" s="24" t="e">
        <f>VLOOKUP(C186,[1]Avoir!$H$941:$I$1097,2,FALSE)</f>
        <v>#N/A</v>
      </c>
      <c r="T186" s="24" t="e">
        <f>ROUND(VLOOKUP(C186,[1]Avoir!$H$1098:$I$1251,2,FALSE),3)</f>
        <v>#N/A</v>
      </c>
      <c r="U186" s="24" t="e">
        <f>VLOOKUP(C186,[1]Avoir!$H$1252:$I$1407,2,FALSE)</f>
        <v>#N/A</v>
      </c>
      <c r="V186" s="24" t="e">
        <f>VLOOKUP(C186,[1]Avoir!$H$1408:$I$1563,2,FALSE)</f>
        <v>#N/A</v>
      </c>
      <c r="W186" t="e">
        <f>_xlfn.CONCAT("2015 : ",E186," &lt;br /&gt; ","2016 : ",F186," &lt;br /&gt; ","2017 : ",G186," &lt;br /&gt; ","2018 : ",H186," &lt;br /&gt; ","2019 : ",I186)</f>
        <v>#N/A</v>
      </c>
    </row>
    <row r="187" spans="1:23" x14ac:dyDescent="0.35">
      <c r="A187" t="s">
        <v>184</v>
      </c>
      <c r="B187" t="s">
        <v>398</v>
      </c>
      <c r="C187" t="e">
        <f>VLOOKUP(A187,[1]Pays!$G$2:$H$170,2,FALSE)</f>
        <v>#N/A</v>
      </c>
      <c r="D187" t="e">
        <v>#N/A</v>
      </c>
      <c r="E187" t="e">
        <v>#N/A</v>
      </c>
      <c r="F187" t="e">
        <v>#N/A</v>
      </c>
      <c r="G187" t="e">
        <v>#N/A</v>
      </c>
      <c r="H187" t="e">
        <v>#N/A</v>
      </c>
      <c r="I187" t="e">
        <v>#N/A</v>
      </c>
      <c r="K187" t="s">
        <v>764</v>
      </c>
      <c r="L187" s="4" t="e">
        <f t="shared" si="5"/>
        <v>#N/A</v>
      </c>
      <c r="M187" t="s">
        <v>603</v>
      </c>
      <c r="N187" t="s">
        <v>604</v>
      </c>
      <c r="O187" s="23" t="e">
        <f>IF(L187&gt;$J$223,$K$223,IF(L187&gt;$J$222,$K$222,IF(L187&lt;$N$223,$L$223,IF(L187&lt;$N$222,$L$222,$K$225))))</f>
        <v>#N/A</v>
      </c>
      <c r="P187" s="24" t="e">
        <f>IF(L187&gt;$J$222,$K$224,IF(L187&lt;$N$222,$L$224,$L$225))</f>
        <v>#N/A</v>
      </c>
      <c r="Q187" s="25" t="e">
        <f t="shared" si="4"/>
        <v>#N/A</v>
      </c>
      <c r="R187" s="24" t="e">
        <f>VLOOKUP(C187,[1]Avoir!$H$783:$I$940,2,FALSE)</f>
        <v>#N/A</v>
      </c>
      <c r="S187" s="24" t="e">
        <f>VLOOKUP(C187,[1]Avoir!$H$941:$I$1097,2,FALSE)</f>
        <v>#N/A</v>
      </c>
      <c r="T187" s="24" t="e">
        <f>ROUND(VLOOKUP(C187,[1]Avoir!$H$1098:$I$1251,2,FALSE),3)</f>
        <v>#N/A</v>
      </c>
      <c r="U187" s="24" t="e">
        <f>VLOOKUP(C187,[1]Avoir!$H$1252:$I$1407,2,FALSE)</f>
        <v>#N/A</v>
      </c>
      <c r="V187" s="24" t="e">
        <f>VLOOKUP(C187,[1]Avoir!$H$1408:$I$1563,2,FALSE)</f>
        <v>#N/A</v>
      </c>
      <c r="W187" t="e">
        <f>_xlfn.CONCAT("2015 : ",E187," &lt;br /&gt; ","2016 : ",F187," &lt;br /&gt; ","2017 : ",G187," &lt;br /&gt; ","2018 : ",H187," &lt;br /&gt; ","2019 : ",I187)</f>
        <v>#N/A</v>
      </c>
    </row>
    <row r="188" spans="1:23" x14ac:dyDescent="0.35">
      <c r="A188" t="s">
        <v>185</v>
      </c>
      <c r="B188" t="s">
        <v>399</v>
      </c>
      <c r="C188" t="e">
        <f>VLOOKUP(A188,[1]Pays!$G$2:$H$170,2,FALSE)</f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 t="e">
        <v>#N/A</v>
      </c>
      <c r="K188" t="s">
        <v>764</v>
      </c>
      <c r="L188" s="4" t="e">
        <f t="shared" si="5"/>
        <v>#N/A</v>
      </c>
      <c r="M188" t="s">
        <v>603</v>
      </c>
      <c r="N188" t="s">
        <v>604</v>
      </c>
      <c r="O188" s="23" t="e">
        <f>IF(L188&gt;$J$223,$K$223,IF(L188&gt;$J$222,$K$222,IF(L188&lt;$N$223,$L$223,IF(L188&lt;$N$222,$L$222,$K$225))))</f>
        <v>#N/A</v>
      </c>
      <c r="P188" s="24" t="e">
        <f>IF(L188&gt;$J$222,$K$224,IF(L188&lt;$N$222,$L$224,$L$225))</f>
        <v>#N/A</v>
      </c>
      <c r="Q188" s="25" t="e">
        <f t="shared" si="4"/>
        <v>#N/A</v>
      </c>
      <c r="R188" s="24" t="e">
        <f>VLOOKUP(C188,[1]Avoir!$H$783:$I$940,2,FALSE)</f>
        <v>#N/A</v>
      </c>
      <c r="S188" s="24" t="e">
        <f>VLOOKUP(C188,[1]Avoir!$H$941:$I$1097,2,FALSE)</f>
        <v>#N/A</v>
      </c>
      <c r="T188" s="24" t="e">
        <f>ROUND(VLOOKUP(C188,[1]Avoir!$H$1098:$I$1251,2,FALSE),3)</f>
        <v>#N/A</v>
      </c>
      <c r="U188" s="24" t="e">
        <f>VLOOKUP(C188,[1]Avoir!$H$1252:$I$1407,2,FALSE)</f>
        <v>#N/A</v>
      </c>
      <c r="V188" s="24" t="e">
        <f>VLOOKUP(C188,[1]Avoir!$H$1408:$I$1563,2,FALSE)</f>
        <v>#N/A</v>
      </c>
      <c r="W188" t="e">
        <f>_xlfn.CONCAT("2015 : ",E188," &lt;br /&gt; ","2016 : ",F188," &lt;br /&gt; ","2017 : ",G188," &lt;br /&gt; ","2018 : ",H188," &lt;br /&gt; ","2019 : ",I188)</f>
        <v>#N/A</v>
      </c>
    </row>
    <row r="189" spans="1:23" x14ac:dyDescent="0.35">
      <c r="A189" t="s">
        <v>186</v>
      </c>
      <c r="B189" t="s">
        <v>400</v>
      </c>
      <c r="C189" t="e">
        <f>VLOOKUP(A189,[1]Pays!$G$2:$H$170,2,FALSE)</f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 t="e">
        <v>#N/A</v>
      </c>
      <c r="K189" t="s">
        <v>764</v>
      </c>
      <c r="L189" s="4" t="e">
        <f t="shared" si="5"/>
        <v>#N/A</v>
      </c>
      <c r="M189" t="s">
        <v>603</v>
      </c>
      <c r="N189" t="s">
        <v>604</v>
      </c>
      <c r="O189" s="23" t="e">
        <f>IF(L189&gt;$J$223,$K$223,IF(L189&gt;$J$222,$K$222,IF(L189&lt;$N$223,$L$223,IF(L189&lt;$N$222,$L$222,$K$225))))</f>
        <v>#N/A</v>
      </c>
      <c r="P189" s="24" t="e">
        <f>IF(L189&gt;$J$222,$K$224,IF(L189&lt;$N$222,$L$224,$L$225))</f>
        <v>#N/A</v>
      </c>
      <c r="Q189" s="25" t="e">
        <f t="shared" si="4"/>
        <v>#N/A</v>
      </c>
      <c r="R189" s="24" t="e">
        <f>VLOOKUP(C189,[1]Avoir!$H$783:$I$940,2,FALSE)</f>
        <v>#N/A</v>
      </c>
      <c r="S189" s="24" t="e">
        <f>VLOOKUP(C189,[1]Avoir!$H$941:$I$1097,2,FALSE)</f>
        <v>#N/A</v>
      </c>
      <c r="T189" s="24" t="e">
        <f>ROUND(VLOOKUP(C189,[1]Avoir!$H$1098:$I$1251,2,FALSE),3)</f>
        <v>#N/A</v>
      </c>
      <c r="U189" s="24" t="e">
        <f>VLOOKUP(C189,[1]Avoir!$H$1252:$I$1407,2,FALSE)</f>
        <v>#N/A</v>
      </c>
      <c r="V189" s="24" t="e">
        <f>VLOOKUP(C189,[1]Avoir!$H$1408:$I$1563,2,FALSE)</f>
        <v>#N/A</v>
      </c>
      <c r="W189" t="e">
        <f>_xlfn.CONCAT("2015 : ",E189," &lt;br /&gt; ","2016 : ",F189," &lt;br /&gt; ","2017 : ",G189," &lt;br /&gt; ","2018 : ",H189," &lt;br /&gt; ","2019 : ",I189)</f>
        <v>#N/A</v>
      </c>
    </row>
    <row r="190" spans="1:23" x14ac:dyDescent="0.35">
      <c r="A190" t="s">
        <v>187</v>
      </c>
      <c r="B190" t="s">
        <v>401</v>
      </c>
      <c r="C190">
        <f>VLOOKUP(A190,[1]Pays!$G$2:$H$170,2,FALSE)</f>
        <v>91</v>
      </c>
      <c r="D190" t="s">
        <v>576</v>
      </c>
      <c r="E190">
        <v>6.3019999999999996</v>
      </c>
      <c r="F190">
        <v>6.4880000000000004</v>
      </c>
      <c r="G190">
        <v>6.5270000000000001</v>
      </c>
      <c r="H190">
        <v>6.6269999999999998</v>
      </c>
      <c r="I190">
        <v>6.726</v>
      </c>
      <c r="K190" t="s">
        <v>757</v>
      </c>
      <c r="L190" s="4">
        <f t="shared" si="5"/>
        <v>6.5340000000000007</v>
      </c>
      <c r="M190" t="s">
        <v>605</v>
      </c>
      <c r="N190" t="s">
        <v>765</v>
      </c>
      <c r="O190" s="23" t="str">
        <f>IF(L190&gt;$J$223,$K$223,IF(L190&gt;$J$222,$K$222,IF(L190&lt;$N$223,$L$223,IF(L190&lt;$N$222,$L$222,$K$225))))</f>
        <v>#b1f754</v>
      </c>
      <c r="P190" s="24" t="str">
        <f>IF(L190&gt;$J$222,$K$224,IF(L190&lt;$N$222,$L$224,$L$225))</f>
        <v>#008A17</v>
      </c>
      <c r="Q190" s="25" t="str">
        <f t="shared" si="4"/>
        <v>continents3.php?id_pays=91&amp;annee=2019</v>
      </c>
      <c r="R190" s="24">
        <f>VLOOKUP(C190,[1]Avoir!$H$783:$I$940,2,FALSE)</f>
        <v>6.3019999999999996</v>
      </c>
      <c r="S190" s="24">
        <f>VLOOKUP(C190,[1]Avoir!$H$941:$I$1097,2,FALSE)</f>
        <v>6.4880000000000004</v>
      </c>
      <c r="T190" s="24">
        <f>ROUND(VLOOKUP(C190,[1]Avoir!$H$1098:$I$1251,2,FALSE),3)</f>
        <v>6.5270000000000001</v>
      </c>
      <c r="U190" s="24">
        <f>VLOOKUP(C190,[1]Avoir!$H$1252:$I$1407,2,FALSE)</f>
        <v>6.6269999999999998</v>
      </c>
      <c r="V190" s="24">
        <f>VLOOKUP(C190,[1]Avoir!$H$1408:$I$1563,2,FALSE)</f>
        <v>6.726</v>
      </c>
      <c r="W190" t="str">
        <f>_xlfn.CONCAT("2015 : ",E190," &lt;br /&gt; ","2016 : ",F190," &lt;br /&gt; ","2017 : ",G190," &lt;br /&gt; ","2018 : ",H190," &lt;br /&gt; ","2019 : ",I190)</f>
        <v>2015 : 6,302 &lt;br /&gt; 2016 : 6,488 &lt;br /&gt; 2017 : 6,527 &lt;br /&gt; 2018 : 6,627 &lt;br /&gt; 2019 : 6,726</v>
      </c>
    </row>
    <row r="191" spans="1:23" x14ac:dyDescent="0.35">
      <c r="A191" t="s">
        <v>188</v>
      </c>
      <c r="B191" t="s">
        <v>402</v>
      </c>
      <c r="C191" t="e">
        <f>VLOOKUP(A191,[1]Pays!$G$2:$H$170,2,FALSE)</f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 t="e">
        <v>#N/A</v>
      </c>
      <c r="K191" t="s">
        <v>764</v>
      </c>
      <c r="L191" s="4" t="e">
        <f t="shared" si="5"/>
        <v>#N/A</v>
      </c>
      <c r="M191" t="s">
        <v>603</v>
      </c>
      <c r="N191" t="s">
        <v>604</v>
      </c>
      <c r="O191" s="23" t="e">
        <f>IF(L191&gt;$J$223,$K$223,IF(L191&gt;$J$222,$K$222,IF(L191&lt;$N$223,$L$223,IF(L191&lt;$N$222,$L$222,$K$225))))</f>
        <v>#N/A</v>
      </c>
      <c r="P191" s="24" t="e">
        <f>IF(L191&gt;$J$222,$K$224,IF(L191&lt;$N$222,$L$224,$L$225))</f>
        <v>#N/A</v>
      </c>
      <c r="Q191" s="25" t="e">
        <f t="shared" si="4"/>
        <v>#N/A</v>
      </c>
      <c r="R191" s="24" t="e">
        <f>VLOOKUP(C191,[1]Avoir!$H$783:$I$940,2,FALSE)</f>
        <v>#N/A</v>
      </c>
      <c r="S191" s="24" t="e">
        <f>VLOOKUP(C191,[1]Avoir!$H$941:$I$1097,2,FALSE)</f>
        <v>#N/A</v>
      </c>
      <c r="T191" s="24" t="e">
        <f>ROUND(VLOOKUP(C191,[1]Avoir!$H$1098:$I$1251,2,FALSE),3)</f>
        <v>#N/A</v>
      </c>
      <c r="U191" s="24" t="e">
        <f>VLOOKUP(C191,[1]Avoir!$H$1252:$I$1407,2,FALSE)</f>
        <v>#N/A</v>
      </c>
      <c r="V191" s="24" t="e">
        <f>VLOOKUP(C191,[1]Avoir!$H$1408:$I$1563,2,FALSE)</f>
        <v>#N/A</v>
      </c>
      <c r="W191" t="e">
        <f>_xlfn.CONCAT("2015 : ",E191," &lt;br /&gt; ","2016 : ",F191," &lt;br /&gt; ","2017 : ",G191," &lt;br /&gt; ","2018 : ",H191," &lt;br /&gt; ","2019 : ",I191)</f>
        <v>#N/A</v>
      </c>
    </row>
    <row r="192" spans="1:23" x14ac:dyDescent="0.35">
      <c r="A192" t="s">
        <v>189</v>
      </c>
      <c r="B192" t="s">
        <v>403</v>
      </c>
      <c r="C192">
        <f>VLOOKUP(A192,[1]Pays!$G$2:$H$170,2,FALSE)</f>
        <v>93</v>
      </c>
      <c r="D192" t="s">
        <v>577</v>
      </c>
      <c r="E192">
        <v>5.4770000000000003</v>
      </c>
      <c r="F192">
        <v>5.6479999999999997</v>
      </c>
      <c r="G192">
        <v>5.6289999999999996</v>
      </c>
      <c r="H192">
        <v>5.891</v>
      </c>
      <c r="I192">
        <v>5.8879999999999999</v>
      </c>
      <c r="K192" t="s">
        <v>758</v>
      </c>
      <c r="L192" s="4">
        <f t="shared" si="5"/>
        <v>5.706599999999999</v>
      </c>
      <c r="M192" t="s">
        <v>603</v>
      </c>
      <c r="N192" t="s">
        <v>604</v>
      </c>
      <c r="O192" s="23" t="str">
        <f>IF(L192&gt;$J$223,$K$223,IF(L192&gt;$J$222,$K$222,IF(L192&lt;$N$223,$L$223,IF(L192&lt;$N$222,$L$222,$K$225))))</f>
        <v>#88A4BC</v>
      </c>
      <c r="P192" s="24" t="str">
        <f>IF(L192&gt;$J$222,$K$224,IF(L192&lt;$N$222,$L$224,$L$225))</f>
        <v>#3B729F</v>
      </c>
      <c r="Q192" s="25" t="str">
        <f t="shared" si="4"/>
        <v>continents3.php?id_pays=93&amp;annee=2019</v>
      </c>
      <c r="R192" s="24">
        <f>VLOOKUP(C192,[1]Avoir!$H$783:$I$940,2,FALSE)</f>
        <v>5.4770000000000003</v>
      </c>
      <c r="S192" s="24">
        <f>VLOOKUP(C192,[1]Avoir!$H$941:$I$1097,2,FALSE)</f>
        <v>5.6479999999999997</v>
      </c>
      <c r="T192" s="24">
        <f>ROUND(VLOOKUP(C192,[1]Avoir!$H$1098:$I$1251,2,FALSE),3)</f>
        <v>5.6289999999999996</v>
      </c>
      <c r="U192" s="24">
        <f>VLOOKUP(C192,[1]Avoir!$H$1252:$I$1407,2,FALSE)</f>
        <v>5.891</v>
      </c>
      <c r="V192" s="24">
        <f>VLOOKUP(C192,[1]Avoir!$H$1408:$I$1563,2,FALSE)</f>
        <v>5.8879999999999999</v>
      </c>
      <c r="W192" t="str">
        <f>_xlfn.CONCAT("2015 : ",E192," &lt;br /&gt; ","2016 : ",F192," &lt;br /&gt; ","2017 : ",G192," &lt;br /&gt; ","2018 : ",H192," &lt;br /&gt; ","2019 : ",I192)</f>
        <v>2015 : 5,477 &lt;br /&gt; 2016 : 5,648 &lt;br /&gt; 2017 : 5,629 &lt;br /&gt; 2018 : 5,891 &lt;br /&gt; 2019 : 5,888</v>
      </c>
    </row>
    <row r="193" spans="1:23" x14ac:dyDescent="0.35">
      <c r="A193" t="s">
        <v>190</v>
      </c>
      <c r="B193" t="s">
        <v>404</v>
      </c>
      <c r="C193" t="e">
        <f>VLOOKUP(A193,[1]Pays!$G$2:$H$170,2,FALSE)</f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 t="e">
        <v>#N/A</v>
      </c>
      <c r="K193" t="s">
        <v>764</v>
      </c>
      <c r="L193" s="4" t="e">
        <f t="shared" si="5"/>
        <v>#N/A</v>
      </c>
      <c r="M193" t="s">
        <v>603</v>
      </c>
      <c r="N193" t="s">
        <v>604</v>
      </c>
      <c r="O193" s="23" t="e">
        <f>IF(L193&gt;$J$223,$K$223,IF(L193&gt;$J$222,$K$222,IF(L193&lt;$N$223,$L$223,IF(L193&lt;$N$222,$L$222,$K$225))))</f>
        <v>#N/A</v>
      </c>
      <c r="P193" s="24" t="e">
        <f>IF(L193&gt;$J$222,$K$224,IF(L193&lt;$N$222,$L$224,$L$225))</f>
        <v>#N/A</v>
      </c>
      <c r="Q193" s="25" t="e">
        <f t="shared" si="4"/>
        <v>#N/A</v>
      </c>
      <c r="R193" s="24" t="e">
        <f>VLOOKUP(C193,[1]Avoir!$H$783:$I$940,2,FALSE)</f>
        <v>#N/A</v>
      </c>
      <c r="S193" s="24" t="e">
        <f>VLOOKUP(C193,[1]Avoir!$H$941:$I$1097,2,FALSE)</f>
        <v>#N/A</v>
      </c>
      <c r="T193" s="24" t="e">
        <f>ROUND(VLOOKUP(C193,[1]Avoir!$H$1098:$I$1251,2,FALSE),3)</f>
        <v>#N/A</v>
      </c>
      <c r="U193" s="24" t="e">
        <f>VLOOKUP(C193,[1]Avoir!$H$1252:$I$1407,2,FALSE)</f>
        <v>#N/A</v>
      </c>
      <c r="V193" s="24" t="e">
        <f>VLOOKUP(C193,[1]Avoir!$H$1408:$I$1563,2,FALSE)</f>
        <v>#N/A</v>
      </c>
      <c r="W193" t="e">
        <f>_xlfn.CONCAT("2015 : ",E193," &lt;br /&gt; ","2016 : ",F193," &lt;br /&gt; ","2017 : ",G193," &lt;br /&gt; ","2018 : ",H193," &lt;br /&gt; ","2019 : ",I193)</f>
        <v>#N/A</v>
      </c>
    </row>
    <row r="194" spans="1:23" x14ac:dyDescent="0.35">
      <c r="A194" t="s">
        <v>191</v>
      </c>
      <c r="B194" t="s">
        <v>405</v>
      </c>
      <c r="C194" t="e">
        <f>VLOOKUP(A194,[1]Pays!$G$2:$H$170,2,FALSE)</f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 t="e">
        <v>#N/A</v>
      </c>
      <c r="K194" t="s">
        <v>764</v>
      </c>
      <c r="L194" s="4" t="e">
        <f t="shared" si="5"/>
        <v>#N/A</v>
      </c>
      <c r="M194" t="s">
        <v>603</v>
      </c>
      <c r="N194" t="s">
        <v>604</v>
      </c>
      <c r="O194" s="23" t="e">
        <f>IF(L194&gt;$J$223,$K$223,IF(L194&gt;$J$222,$K$222,IF(L194&lt;$N$223,$L$223,IF(L194&lt;$N$222,$L$222,$K$225))))</f>
        <v>#N/A</v>
      </c>
      <c r="P194" s="24" t="e">
        <f>IF(L194&gt;$J$222,$K$224,IF(L194&lt;$N$222,$L$224,$L$225))</f>
        <v>#N/A</v>
      </c>
      <c r="Q194" s="25" t="e">
        <f t="shared" ref="Q194:Q215" si="6">_xlfn.CONCAT("continents3.php?id_pays=",C194,"&amp;annee=",2019)</f>
        <v>#N/A</v>
      </c>
      <c r="R194" s="24" t="e">
        <f>VLOOKUP(C194,[1]Avoir!$H$783:$I$940,2,FALSE)</f>
        <v>#N/A</v>
      </c>
      <c r="S194" s="24" t="e">
        <f>VLOOKUP(C194,[1]Avoir!$H$941:$I$1097,2,FALSE)</f>
        <v>#N/A</v>
      </c>
      <c r="T194" s="24" t="e">
        <f>ROUND(VLOOKUP(C194,[1]Avoir!$H$1098:$I$1251,2,FALSE),3)</f>
        <v>#N/A</v>
      </c>
      <c r="U194" s="24" t="e">
        <f>VLOOKUP(C194,[1]Avoir!$H$1252:$I$1407,2,FALSE)</f>
        <v>#N/A</v>
      </c>
      <c r="V194" s="24" t="e">
        <f>VLOOKUP(C194,[1]Avoir!$H$1408:$I$1563,2,FALSE)</f>
        <v>#N/A</v>
      </c>
      <c r="W194" t="e">
        <f>_xlfn.CONCAT("2015 : ",E194," &lt;br /&gt; ","2016 : ",F194," &lt;br /&gt; ","2017 : ",G194," &lt;br /&gt; ","2018 : ",H194," &lt;br /&gt; ","2019 : ",I194)</f>
        <v>#N/A</v>
      </c>
    </row>
    <row r="195" spans="1:23" x14ac:dyDescent="0.35">
      <c r="A195" t="s">
        <v>192</v>
      </c>
      <c r="B195" t="s">
        <v>406</v>
      </c>
      <c r="C195" t="e">
        <f>VLOOKUP(A195,[1]Pays!$G$2:$H$170,2,FALSE)</f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 t="e">
        <v>#N/A</v>
      </c>
      <c r="K195" t="s">
        <v>764</v>
      </c>
      <c r="L195" s="4" t="e">
        <f t="shared" ref="L195:L214" si="7">AVERAGE(E195:I195)</f>
        <v>#N/A</v>
      </c>
      <c r="M195" t="s">
        <v>603</v>
      </c>
      <c r="N195" t="s">
        <v>604</v>
      </c>
      <c r="O195" s="23" t="e">
        <f>IF(L195&gt;$J$223,$K$223,IF(L195&gt;$J$222,$K$222,IF(L195&lt;$N$223,$L$223,IF(L195&lt;$N$222,$L$222,$K$225))))</f>
        <v>#N/A</v>
      </c>
      <c r="P195" s="24" t="e">
        <f>IF(L195&gt;$J$222,$K$224,IF(L195&lt;$N$222,$L$224,$L$225))</f>
        <v>#N/A</v>
      </c>
      <c r="Q195" s="25" t="e">
        <f t="shared" si="6"/>
        <v>#N/A</v>
      </c>
      <c r="R195" s="24" t="e">
        <f>VLOOKUP(C195,[1]Avoir!$H$783:$I$940,2,FALSE)</f>
        <v>#N/A</v>
      </c>
      <c r="S195" s="24" t="e">
        <f>VLOOKUP(C195,[1]Avoir!$H$941:$I$1097,2,FALSE)</f>
        <v>#N/A</v>
      </c>
      <c r="T195" s="24" t="e">
        <f>ROUND(VLOOKUP(C195,[1]Avoir!$H$1098:$I$1251,2,FALSE),3)</f>
        <v>#N/A</v>
      </c>
      <c r="U195" s="24" t="e">
        <f>VLOOKUP(C195,[1]Avoir!$H$1252:$I$1407,2,FALSE)</f>
        <v>#N/A</v>
      </c>
      <c r="V195" s="24" t="e">
        <f>VLOOKUP(C195,[1]Avoir!$H$1408:$I$1563,2,FALSE)</f>
        <v>#N/A</v>
      </c>
      <c r="W195" t="e">
        <f>_xlfn.CONCAT("2015 : ",E195," &lt;br /&gt; ","2016 : ",F195," &lt;br /&gt; ","2017 : ",G195," &lt;br /&gt; ","2018 : ",H195," &lt;br /&gt; ","2019 : ",I195)</f>
        <v>#N/A</v>
      </c>
    </row>
    <row r="196" spans="1:23" x14ac:dyDescent="0.35">
      <c r="A196" t="s">
        <v>193</v>
      </c>
      <c r="B196" t="s">
        <v>407</v>
      </c>
      <c r="C196">
        <f>VLOOKUP(A196,[1]Pays!$G$2:$H$170,2,FALSE)</f>
        <v>121</v>
      </c>
      <c r="D196" t="s">
        <v>578</v>
      </c>
      <c r="E196" t="e">
        <v>#N/A</v>
      </c>
      <c r="F196">
        <v>7.0389999999999997</v>
      </c>
      <c r="G196" t="e">
        <v>#N/A</v>
      </c>
      <c r="H196" t="e">
        <v>#N/A</v>
      </c>
      <c r="I196" t="e">
        <v>#N/A</v>
      </c>
      <c r="K196" t="s">
        <v>759</v>
      </c>
      <c r="L196" s="4">
        <f>F196</f>
        <v>7.0389999999999997</v>
      </c>
      <c r="M196" t="s">
        <v>601</v>
      </c>
      <c r="N196" t="s">
        <v>765</v>
      </c>
      <c r="O196" s="23" t="str">
        <f>IF(L196&gt;$J$223,$K$223,IF(L196&gt;$J$222,$K$222,IF(L196&lt;$N$223,$L$223,IF(L196&lt;$N$222,$L$222,$K$225))))</f>
        <v>#25e645</v>
      </c>
      <c r="P196" s="24" t="str">
        <f>IF(L196&gt;$J$222,$K$224,IF(L196&lt;$N$222,$L$224,$L$225))</f>
        <v>#008A17</v>
      </c>
      <c r="Q196" s="25" t="str">
        <f t="shared" si="6"/>
        <v>continents3.php?id_pays=121&amp;annee=2019</v>
      </c>
      <c r="R196" s="24" t="e">
        <f>VLOOKUP(C196,[1]Avoir!$H$783:$I$940,2,FALSE)</f>
        <v>#N/A</v>
      </c>
      <c r="S196" s="24">
        <f>VLOOKUP(C196,[1]Avoir!$H$941:$I$1097,2,FALSE)</f>
        <v>7.0389999999999997</v>
      </c>
      <c r="T196" s="24" t="e">
        <f>ROUND(VLOOKUP(C196,[1]Avoir!$H$1098:$I$1251,2,FALSE),3)</f>
        <v>#N/A</v>
      </c>
      <c r="U196" s="24" t="e">
        <f>VLOOKUP(C196,[1]Avoir!$H$1252:$I$1407,2,FALSE)</f>
        <v>#N/A</v>
      </c>
      <c r="V196" s="24" t="e">
        <f>VLOOKUP(C196,[1]Avoir!$H$1408:$I$1563,2,FALSE)</f>
        <v>#N/A</v>
      </c>
      <c r="W196" t="str">
        <f>_xlfn.CONCAT("2016 : ",F196)</f>
        <v>2016 : 7,039</v>
      </c>
    </row>
    <row r="197" spans="1:23" x14ac:dyDescent="0.35">
      <c r="A197" t="s">
        <v>194</v>
      </c>
      <c r="B197" t="s">
        <v>408</v>
      </c>
      <c r="C197" t="e">
        <f>VLOOKUP(A197,[1]Pays!$G$2:$H$170,2,FALSE)</f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 t="e">
        <v>#N/A</v>
      </c>
      <c r="K197" t="s">
        <v>764</v>
      </c>
      <c r="L197" s="4" t="e">
        <f t="shared" si="7"/>
        <v>#N/A</v>
      </c>
      <c r="M197" t="s">
        <v>603</v>
      </c>
      <c r="N197" t="s">
        <v>604</v>
      </c>
      <c r="O197" s="23" t="e">
        <f>IF(L197&gt;$J$223,$K$223,IF(L197&gt;$J$222,$K$222,IF(L197&lt;$N$223,$L$223,IF(L197&lt;$N$222,$L$222,$K$225))))</f>
        <v>#N/A</v>
      </c>
      <c r="P197" s="24" t="e">
        <f>IF(L197&gt;$J$222,$K$224,IF(L197&lt;$N$222,$L$224,$L$225))</f>
        <v>#N/A</v>
      </c>
      <c r="Q197" s="25" t="e">
        <f t="shared" si="6"/>
        <v>#N/A</v>
      </c>
      <c r="R197" s="24" t="e">
        <f>VLOOKUP(C197,[1]Avoir!$H$783:$I$940,2,FALSE)</f>
        <v>#N/A</v>
      </c>
      <c r="S197" s="24" t="e">
        <f>VLOOKUP(C197,[1]Avoir!$H$941:$I$1097,2,FALSE)</f>
        <v>#N/A</v>
      </c>
      <c r="T197" s="24" t="e">
        <f>ROUND(VLOOKUP(C197,[1]Avoir!$H$1098:$I$1251,2,FALSE),3)</f>
        <v>#N/A</v>
      </c>
      <c r="U197" s="24" t="e">
        <f>VLOOKUP(C197,[1]Avoir!$H$1252:$I$1407,2,FALSE)</f>
        <v>#N/A</v>
      </c>
      <c r="V197" s="24" t="e">
        <f>VLOOKUP(C197,[1]Avoir!$H$1408:$I$1563,2,FALSE)</f>
        <v>#N/A</v>
      </c>
      <c r="W197" t="e">
        <f>_xlfn.CONCAT("2015 : ",E197," &lt;br /&gt; ","2016 : ",F197," &lt;br /&gt; ","2017 : ",G197," &lt;br /&gt; ","2018 : ",H197," &lt;br /&gt; ","2019 : ",I197)</f>
        <v>#N/A</v>
      </c>
    </row>
    <row r="198" spans="1:23" x14ac:dyDescent="0.35">
      <c r="A198" t="s">
        <v>195</v>
      </c>
      <c r="B198" t="s">
        <v>409</v>
      </c>
      <c r="C198">
        <f>VLOOKUP(A198,[1]Pays!$G$2:$H$170,2,FALSE)</f>
        <v>130</v>
      </c>
      <c r="D198" t="s">
        <v>579</v>
      </c>
      <c r="E198">
        <v>6.798</v>
      </c>
      <c r="F198">
        <v>6.7389999999999999</v>
      </c>
      <c r="G198">
        <v>6.5720000000000001</v>
      </c>
      <c r="H198">
        <v>6.343</v>
      </c>
      <c r="I198">
        <v>6.2619999999999996</v>
      </c>
      <c r="K198" t="s">
        <v>760</v>
      </c>
      <c r="L198" s="4">
        <f t="shared" si="7"/>
        <v>6.5427999999999997</v>
      </c>
      <c r="M198" t="s">
        <v>601</v>
      </c>
      <c r="N198" t="s">
        <v>765</v>
      </c>
      <c r="O198" s="23" t="str">
        <f>IF(L198&gt;$J$223,$K$223,IF(L198&gt;$J$222,$K$222,IF(L198&lt;$N$223,$L$223,IF(L198&lt;$N$222,$L$222,$K$225))))</f>
        <v>#25e645</v>
      </c>
      <c r="P198" s="24" t="str">
        <f>IF(L198&gt;$J$222,$K$224,IF(L198&lt;$N$222,$L$224,$L$225))</f>
        <v>#008A17</v>
      </c>
      <c r="Q198" s="25" t="str">
        <f t="shared" si="6"/>
        <v>continents3.php?id_pays=130&amp;annee=2019</v>
      </c>
      <c r="R198" s="24">
        <f>VLOOKUP(C198,[1]Avoir!$H$783:$I$940,2,FALSE)</f>
        <v>6.798</v>
      </c>
      <c r="S198" s="24">
        <f>VLOOKUP(C198,[1]Avoir!$H$941:$I$1097,2,FALSE)</f>
        <v>6.7389999999999999</v>
      </c>
      <c r="T198" s="24">
        <f>ROUND(VLOOKUP(C198,[1]Avoir!$H$1098:$I$1251,2,FALSE),3)</f>
        <v>6.5720000000000001</v>
      </c>
      <c r="U198" s="24">
        <f>VLOOKUP(C198,[1]Avoir!$H$1252:$I$1407,2,FALSE)</f>
        <v>6.343</v>
      </c>
      <c r="V198" s="24">
        <f>VLOOKUP(C198,[1]Avoir!$H$1408:$I$1563,2,FALSE)</f>
        <v>6.2619999999999996</v>
      </c>
      <c r="W198" t="str">
        <f>_xlfn.CONCAT("2015 : ",E198," &lt;br /&gt; ","2016 : ",F198," &lt;br /&gt; ","2017 : ",G198," &lt;br /&gt; ","2018 : ",H198," &lt;br /&gt; ","2019 : ",I198)</f>
        <v>2015 : 6,798 &lt;br /&gt; 2016 : 6,739 &lt;br /&gt; 2017 : 6,572 &lt;br /&gt; 2018 : 6,343 &lt;br /&gt; 2019 : 6,262</v>
      </c>
    </row>
    <row r="199" spans="1:23" x14ac:dyDescent="0.35">
      <c r="A199" t="s">
        <v>196</v>
      </c>
      <c r="B199" t="s">
        <v>410</v>
      </c>
      <c r="C199" t="e">
        <f>VLOOKUP(A199,[1]Pays!$G$2:$H$170,2,FALSE)</f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K199" t="s">
        <v>764</v>
      </c>
      <c r="L199" s="4" t="e">
        <f t="shared" si="7"/>
        <v>#N/A</v>
      </c>
      <c r="M199" t="s">
        <v>603</v>
      </c>
      <c r="N199" t="s">
        <v>604</v>
      </c>
      <c r="O199" s="23" t="e">
        <f>IF(L199&gt;$J$223,$K$223,IF(L199&gt;$J$222,$K$222,IF(L199&lt;$N$223,$L$223,IF(L199&lt;$N$222,$L$222,$K$225))))</f>
        <v>#N/A</v>
      </c>
      <c r="P199" s="24" t="e">
        <f>IF(L199&gt;$J$222,$K$224,IF(L199&lt;$N$222,$L$224,$L$225))</f>
        <v>#N/A</v>
      </c>
      <c r="Q199" s="25" t="e">
        <f t="shared" si="6"/>
        <v>#N/A</v>
      </c>
      <c r="R199" s="24" t="e">
        <f>VLOOKUP(C199,[1]Avoir!$H$783:$I$940,2,FALSE)</f>
        <v>#N/A</v>
      </c>
      <c r="S199" s="24" t="e">
        <f>VLOOKUP(C199,[1]Avoir!$H$941:$I$1097,2,FALSE)</f>
        <v>#N/A</v>
      </c>
      <c r="T199" s="24" t="e">
        <f>ROUND(VLOOKUP(C199,[1]Avoir!$H$1098:$I$1251,2,FALSE),3)</f>
        <v>#N/A</v>
      </c>
      <c r="U199" s="24" t="e">
        <f>VLOOKUP(C199,[1]Avoir!$H$1252:$I$1407,2,FALSE)</f>
        <v>#N/A</v>
      </c>
      <c r="V199" s="24" t="e">
        <f>VLOOKUP(C199,[1]Avoir!$H$1408:$I$1563,2,FALSE)</f>
        <v>#N/A</v>
      </c>
      <c r="W199" t="e">
        <f>_xlfn.CONCAT("2015 : ",E199," &lt;br /&gt; ","2016 : ",F199," &lt;br /&gt; ","2017 : ",G199," &lt;br /&gt; ","2018 : ",H199," &lt;br /&gt; ","2019 : ",I199)</f>
        <v>#N/A</v>
      </c>
    </row>
    <row r="200" spans="1:23" x14ac:dyDescent="0.35">
      <c r="A200" t="s">
        <v>197</v>
      </c>
      <c r="B200" t="s">
        <v>411</v>
      </c>
      <c r="C200" t="e">
        <f>VLOOKUP(A200,[1]Pays!$G$2:$H$170,2,FALSE)</f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 t="e">
        <v>#N/A</v>
      </c>
      <c r="K200" t="s">
        <v>764</v>
      </c>
      <c r="L200" s="4" t="e">
        <f t="shared" si="7"/>
        <v>#N/A</v>
      </c>
      <c r="M200" t="s">
        <v>603</v>
      </c>
      <c r="N200" t="s">
        <v>604</v>
      </c>
      <c r="O200" s="23" t="e">
        <f>IF(L200&gt;$J$223,$K$223,IF(L200&gt;$J$222,$K$222,IF(L200&lt;$N$223,$L$223,IF(L200&lt;$N$222,$L$222,$K$225))))</f>
        <v>#N/A</v>
      </c>
      <c r="P200" s="24" t="e">
        <f>IF(L200&gt;$J$222,$K$224,IF(L200&lt;$N$222,$L$224,$L$225))</f>
        <v>#N/A</v>
      </c>
      <c r="Q200" s="25" t="e">
        <f t="shared" si="6"/>
        <v>#N/A</v>
      </c>
      <c r="R200" s="24" t="e">
        <f>VLOOKUP(C200,[1]Avoir!$H$783:$I$940,2,FALSE)</f>
        <v>#N/A</v>
      </c>
      <c r="S200" s="24" t="e">
        <f>VLOOKUP(C200,[1]Avoir!$H$941:$I$1097,2,FALSE)</f>
        <v>#N/A</v>
      </c>
      <c r="T200" s="24" t="e">
        <f>ROUND(VLOOKUP(C200,[1]Avoir!$H$1098:$I$1251,2,FALSE),3)</f>
        <v>#N/A</v>
      </c>
      <c r="U200" s="24" t="e">
        <f>VLOOKUP(C200,[1]Avoir!$H$1252:$I$1407,2,FALSE)</f>
        <v>#N/A</v>
      </c>
      <c r="V200" s="24" t="e">
        <f>VLOOKUP(C200,[1]Avoir!$H$1408:$I$1563,2,FALSE)</f>
        <v>#N/A</v>
      </c>
      <c r="W200" t="e">
        <f>_xlfn.CONCAT("2015 : ",E200," &lt;br /&gt; ","2016 : ",F200," &lt;br /&gt; ","2017 : ",G200," &lt;br /&gt; ","2018 : ",H200," &lt;br /&gt; ","2019 : ",I200)</f>
        <v>#N/A</v>
      </c>
    </row>
    <row r="201" spans="1:23" x14ac:dyDescent="0.35">
      <c r="A201" t="s">
        <v>198</v>
      </c>
      <c r="B201" t="s">
        <v>412</v>
      </c>
      <c r="C201" t="e">
        <f>VLOOKUP(A201,[1]Pays!$G$2:$H$170,2,FALSE)</f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 t="e">
        <v>#N/A</v>
      </c>
      <c r="K201" t="s">
        <v>764</v>
      </c>
      <c r="L201" s="4" t="e">
        <f t="shared" si="7"/>
        <v>#N/A</v>
      </c>
      <c r="M201" t="s">
        <v>603</v>
      </c>
      <c r="N201" t="s">
        <v>604</v>
      </c>
      <c r="O201" s="23" t="e">
        <f>IF(L201&gt;$J$223,$K$223,IF(L201&gt;$J$222,$K$222,IF(L201&lt;$N$223,$L$223,IF(L201&lt;$N$222,$L$222,$K$225))))</f>
        <v>#N/A</v>
      </c>
      <c r="P201" s="24" t="e">
        <f>IF(L201&gt;$J$222,$K$224,IF(L201&lt;$N$222,$L$224,$L$225))</f>
        <v>#N/A</v>
      </c>
      <c r="Q201" s="25" t="e">
        <f t="shared" si="6"/>
        <v>#N/A</v>
      </c>
      <c r="R201" s="24" t="e">
        <f>VLOOKUP(C201,[1]Avoir!$H$783:$I$940,2,FALSE)</f>
        <v>#N/A</v>
      </c>
      <c r="S201" s="24" t="e">
        <f>VLOOKUP(C201,[1]Avoir!$H$941:$I$1097,2,FALSE)</f>
        <v>#N/A</v>
      </c>
      <c r="T201" s="24" t="e">
        <f>ROUND(VLOOKUP(C201,[1]Avoir!$H$1098:$I$1251,2,FALSE),3)</f>
        <v>#N/A</v>
      </c>
      <c r="U201" s="24" t="e">
        <f>VLOOKUP(C201,[1]Avoir!$H$1252:$I$1407,2,FALSE)</f>
        <v>#N/A</v>
      </c>
      <c r="V201" s="24" t="e">
        <f>VLOOKUP(C201,[1]Avoir!$H$1408:$I$1563,2,FALSE)</f>
        <v>#N/A</v>
      </c>
      <c r="W201" t="e">
        <f>_xlfn.CONCAT("2015 : ",E201," &lt;br /&gt; ","2016 : ",F201," &lt;br /&gt; ","2017 : ",G201," &lt;br /&gt; ","2018 : ",H201," &lt;br /&gt; ","2019 : ",I201)</f>
        <v>#N/A</v>
      </c>
    </row>
    <row r="202" spans="1:23" x14ac:dyDescent="0.35">
      <c r="A202" t="s">
        <v>199</v>
      </c>
      <c r="B202" t="s">
        <v>413</v>
      </c>
      <c r="C202" t="e">
        <f>VLOOKUP(A202,[1]Pays!$G$2:$H$170,2,FALSE)</f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K202" t="s">
        <v>764</v>
      </c>
      <c r="L202" s="4" t="e">
        <f t="shared" si="7"/>
        <v>#N/A</v>
      </c>
      <c r="M202" t="s">
        <v>603</v>
      </c>
      <c r="N202" t="s">
        <v>604</v>
      </c>
      <c r="O202" s="23" t="e">
        <f>IF(L202&gt;$J$223,$K$223,IF(L202&gt;$J$222,$K$222,IF(L202&lt;$N$223,$L$223,IF(L202&lt;$N$222,$L$222,$K$225))))</f>
        <v>#N/A</v>
      </c>
      <c r="P202" s="24" t="e">
        <f>IF(L202&gt;$J$222,$K$224,IF(L202&lt;$N$222,$L$224,$L$225))</f>
        <v>#N/A</v>
      </c>
      <c r="Q202" s="25" t="e">
        <f t="shared" si="6"/>
        <v>#N/A</v>
      </c>
      <c r="R202" s="24" t="e">
        <f>VLOOKUP(C202,[1]Avoir!$H$783:$I$940,2,FALSE)</f>
        <v>#N/A</v>
      </c>
      <c r="S202" s="24" t="e">
        <f>VLOOKUP(C202,[1]Avoir!$H$941:$I$1097,2,FALSE)</f>
        <v>#N/A</v>
      </c>
      <c r="T202" s="24" t="e">
        <f>ROUND(VLOOKUP(C202,[1]Avoir!$H$1098:$I$1251,2,FALSE),3)</f>
        <v>#N/A</v>
      </c>
      <c r="U202" s="24" t="e">
        <f>VLOOKUP(C202,[1]Avoir!$H$1252:$I$1407,2,FALSE)</f>
        <v>#N/A</v>
      </c>
      <c r="V202" s="24" t="e">
        <f>VLOOKUP(C202,[1]Avoir!$H$1408:$I$1563,2,FALSE)</f>
        <v>#N/A</v>
      </c>
      <c r="W202" t="e">
        <f>_xlfn.CONCAT("2015 : ",E202," &lt;br /&gt; ","2016 : ",F202," &lt;br /&gt; ","2017 : ",G202," &lt;br /&gt; ","2018 : ",H202," &lt;br /&gt; ","2019 : ",I202)</f>
        <v>#N/A</v>
      </c>
    </row>
    <row r="203" spans="1:23" x14ac:dyDescent="0.35">
      <c r="A203" t="s">
        <v>200</v>
      </c>
      <c r="B203" t="s">
        <v>414</v>
      </c>
      <c r="C203" t="e">
        <f>VLOOKUP(A203,[1]Pays!$G$2:$H$170,2,FALSE)</f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 t="e">
        <v>#N/A</v>
      </c>
      <c r="K203" t="s">
        <v>764</v>
      </c>
      <c r="L203" s="4" t="e">
        <f t="shared" si="7"/>
        <v>#N/A</v>
      </c>
      <c r="M203" t="s">
        <v>603</v>
      </c>
      <c r="N203" t="s">
        <v>604</v>
      </c>
      <c r="O203" s="23" t="e">
        <f>IF(L203&gt;$J$223,$K$223,IF(L203&gt;$J$222,$K$222,IF(L203&lt;$N$223,$L$223,IF(L203&lt;$N$222,$L$222,$K$225))))</f>
        <v>#N/A</v>
      </c>
      <c r="P203" s="24" t="e">
        <f>IF(L203&gt;$J$222,$K$224,IF(L203&lt;$N$222,$L$224,$L$225))</f>
        <v>#N/A</v>
      </c>
      <c r="Q203" s="25" t="e">
        <f t="shared" si="6"/>
        <v>#N/A</v>
      </c>
      <c r="R203" s="24" t="e">
        <f>VLOOKUP(C203,[1]Avoir!$H$783:$I$940,2,FALSE)</f>
        <v>#N/A</v>
      </c>
      <c r="S203" s="24" t="e">
        <f>VLOOKUP(C203,[1]Avoir!$H$941:$I$1097,2,FALSE)</f>
        <v>#N/A</v>
      </c>
      <c r="T203" s="24" t="e">
        <f>ROUND(VLOOKUP(C203,[1]Avoir!$H$1098:$I$1251,2,FALSE),3)</f>
        <v>#N/A</v>
      </c>
      <c r="U203" s="24" t="e">
        <f>VLOOKUP(C203,[1]Avoir!$H$1252:$I$1407,2,FALSE)</f>
        <v>#N/A</v>
      </c>
      <c r="V203" s="24" t="e">
        <f>VLOOKUP(C203,[1]Avoir!$H$1408:$I$1563,2,FALSE)</f>
        <v>#N/A</v>
      </c>
      <c r="W203" t="e">
        <f>_xlfn.CONCAT("2015 : ",E203," &lt;br /&gt; ","2016 : ",F203," &lt;br /&gt; ","2017 : ",G203," &lt;br /&gt; ","2018 : ",H203," &lt;br /&gt; ","2019 : ",I203)</f>
        <v>#N/A</v>
      </c>
    </row>
    <row r="204" spans="1:23" x14ac:dyDescent="0.35">
      <c r="A204" t="s">
        <v>201</v>
      </c>
      <c r="B204" t="s">
        <v>415</v>
      </c>
      <c r="C204" t="e">
        <f>VLOOKUP(A204,[1]Pays!$G$2:$H$170,2,FALSE)</f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 t="e">
        <v>#N/A</v>
      </c>
      <c r="K204" t="s">
        <v>764</v>
      </c>
      <c r="L204" s="4" t="e">
        <f t="shared" si="7"/>
        <v>#N/A</v>
      </c>
      <c r="M204" t="s">
        <v>603</v>
      </c>
      <c r="N204" t="s">
        <v>604</v>
      </c>
      <c r="O204" s="23" t="e">
        <f>IF(L204&gt;$J$223,$K$223,IF(L204&gt;$J$222,$K$222,IF(L204&lt;$N$223,$L$223,IF(L204&lt;$N$222,$L$222,$K$225))))</f>
        <v>#N/A</v>
      </c>
      <c r="P204" s="24" t="e">
        <f>IF(L204&gt;$J$222,$K$224,IF(L204&lt;$N$222,$L$224,$L$225))</f>
        <v>#N/A</v>
      </c>
      <c r="Q204" s="25" t="e">
        <f t="shared" si="6"/>
        <v>#N/A</v>
      </c>
      <c r="R204" s="24" t="e">
        <f>VLOOKUP(C204,[1]Avoir!$H$783:$I$940,2,FALSE)</f>
        <v>#N/A</v>
      </c>
      <c r="S204" s="24" t="e">
        <f>VLOOKUP(C204,[1]Avoir!$H$941:$I$1097,2,FALSE)</f>
        <v>#N/A</v>
      </c>
      <c r="T204" s="24" t="e">
        <f>ROUND(VLOOKUP(C204,[1]Avoir!$H$1098:$I$1251,2,FALSE),3)</f>
        <v>#N/A</v>
      </c>
      <c r="U204" s="24" t="e">
        <f>VLOOKUP(C204,[1]Avoir!$H$1252:$I$1407,2,FALSE)</f>
        <v>#N/A</v>
      </c>
      <c r="V204" s="24" t="e">
        <f>VLOOKUP(C204,[1]Avoir!$H$1408:$I$1563,2,FALSE)</f>
        <v>#N/A</v>
      </c>
      <c r="W204" t="e">
        <f>_xlfn.CONCAT("2015 : ",E204," &lt;br /&gt; ","2016 : ",F204," &lt;br /&gt; ","2017 : ",G204," &lt;br /&gt; ","2018 : ",H204," &lt;br /&gt; ","2019 : ",I204)</f>
        <v>#N/A</v>
      </c>
    </row>
    <row r="205" spans="1:23" x14ac:dyDescent="0.35">
      <c r="A205" t="s">
        <v>202</v>
      </c>
      <c r="B205" t="s">
        <v>416</v>
      </c>
      <c r="C205">
        <f>VLOOKUP(A205,[1]Pays!$G$2:$H$170,2,FALSE)</f>
        <v>153</v>
      </c>
      <c r="D205" t="s">
        <v>580</v>
      </c>
      <c r="E205">
        <v>6.1680000000000001</v>
      </c>
      <c r="F205">
        <v>6.1680000000000001</v>
      </c>
      <c r="G205">
        <v>6.1680000000000001</v>
      </c>
      <c r="H205" t="e">
        <v>#N/A</v>
      </c>
      <c r="I205" t="e">
        <v>#N/A</v>
      </c>
      <c r="K205" t="s">
        <v>761</v>
      </c>
      <c r="L205" s="4">
        <f>AVERAGE(E205:G205)</f>
        <v>6.1680000000000001</v>
      </c>
      <c r="M205" t="s">
        <v>605</v>
      </c>
      <c r="N205" t="s">
        <v>765</v>
      </c>
      <c r="O205" s="23" t="str">
        <f>IF(L205&gt;$J$223,$K$223,IF(L205&gt;$J$222,$K$222,IF(L205&lt;$N$223,$L$223,IF(L205&lt;$N$222,$L$222,$K$225))))</f>
        <v>#b1f754</v>
      </c>
      <c r="P205" s="24" t="str">
        <f>IF(L205&gt;$J$222,$K$224,IF(L205&lt;$N$222,$L$224,$L$225))</f>
        <v>#008A17</v>
      </c>
      <c r="Q205" s="25" t="str">
        <f t="shared" si="6"/>
        <v>continents3.php?id_pays=153&amp;annee=2019</v>
      </c>
      <c r="R205" s="24">
        <f>VLOOKUP(C205,[1]Avoir!$H$783:$I$940,2,FALSE)</f>
        <v>6.1680000000000001</v>
      </c>
      <c r="S205" s="24">
        <f>VLOOKUP(C205,[1]Avoir!$H$941:$I$1097,2,FALSE)</f>
        <v>6.1680000000000001</v>
      </c>
      <c r="T205" s="24">
        <f>ROUND(VLOOKUP(C205,[1]Avoir!$H$1098:$I$1251,2,FALSE),3)</f>
        <v>6.1680000000000001</v>
      </c>
      <c r="U205" s="24" t="e">
        <f>VLOOKUP(C205,[1]Avoir!$H$1252:$I$1407,2,FALSE)</f>
        <v>#N/A</v>
      </c>
      <c r="V205" s="24" t="e">
        <f>VLOOKUP(C205,[1]Avoir!$H$1408:$I$1563,2,FALSE)</f>
        <v>#N/A</v>
      </c>
      <c r="W205" t="str">
        <f>_xlfn.CONCAT("2015 : ",E205," &lt;br /&gt; ","2016 : ",F205," &lt;br /&gt; ","2017 : ",G205," &lt;br /&gt; ")</f>
        <v xml:space="preserve">2015 : 6,168 &lt;br /&gt; 2016 : 6,168 &lt;br /&gt; 2017 : 6,168 &lt;br /&gt; </v>
      </c>
    </row>
    <row r="206" spans="1:23" x14ac:dyDescent="0.35">
      <c r="A206" t="s">
        <v>203</v>
      </c>
      <c r="B206" t="s">
        <v>417</v>
      </c>
      <c r="C206" t="e">
        <f>VLOOKUP(A206,[1]Pays!$G$2:$H$170,2,FALSE)</f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 t="e">
        <v>#N/A</v>
      </c>
      <c r="K206" t="s">
        <v>764</v>
      </c>
      <c r="L206" s="4" t="e">
        <f t="shared" si="7"/>
        <v>#N/A</v>
      </c>
      <c r="M206" t="s">
        <v>603</v>
      </c>
      <c r="N206" t="s">
        <v>604</v>
      </c>
      <c r="O206" s="23" t="e">
        <f>IF(L206&gt;$J$223,$K$223,IF(L206&gt;$J$222,$K$222,IF(L206&lt;$N$223,$L$223,IF(L206&lt;$N$222,$L$222,$K$225))))</f>
        <v>#N/A</v>
      </c>
      <c r="P206" s="24" t="e">
        <f>IF(L206&gt;$J$222,$K$224,IF(L206&lt;$N$222,$L$224,$L$225))</f>
        <v>#N/A</v>
      </c>
      <c r="Q206" s="25" t="e">
        <f t="shared" si="6"/>
        <v>#N/A</v>
      </c>
      <c r="R206" s="24" t="e">
        <f>VLOOKUP(C206,[1]Avoir!$H$783:$I$940,2,FALSE)</f>
        <v>#N/A</v>
      </c>
      <c r="S206" s="24" t="e">
        <f>VLOOKUP(C206,[1]Avoir!$H$941:$I$1097,2,FALSE)</f>
        <v>#N/A</v>
      </c>
      <c r="T206" s="24" t="e">
        <f>ROUND(VLOOKUP(C206,[1]Avoir!$H$1098:$I$1251,2,FALSE),3)</f>
        <v>#N/A</v>
      </c>
      <c r="U206" s="24" t="e">
        <f>VLOOKUP(C206,[1]Avoir!$H$1252:$I$1407,2,FALSE)</f>
        <v>#N/A</v>
      </c>
      <c r="V206" s="24" t="e">
        <f>VLOOKUP(C206,[1]Avoir!$H$1408:$I$1563,2,FALSE)</f>
        <v>#N/A</v>
      </c>
      <c r="W206" t="e">
        <f>_xlfn.CONCAT("2015 : ",E206," &lt;br /&gt; ","2016 : ",F206," &lt;br /&gt; ","2017 : ",G206," &lt;br /&gt; ","2018 : ",H206," &lt;br /&gt; ","2019 : ",I206)</f>
        <v>#N/A</v>
      </c>
    </row>
    <row r="207" spans="1:23" x14ac:dyDescent="0.35">
      <c r="A207" t="s">
        <v>204</v>
      </c>
      <c r="B207" t="s">
        <v>418</v>
      </c>
      <c r="C207" t="e">
        <f>VLOOKUP(A207,[1]Pays!$G$2:$H$170,2,FALSE)</f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 t="e">
        <v>#N/A</v>
      </c>
      <c r="K207" t="s">
        <v>764</v>
      </c>
      <c r="L207" s="4" t="e">
        <f t="shared" si="7"/>
        <v>#N/A</v>
      </c>
      <c r="M207" t="s">
        <v>603</v>
      </c>
      <c r="N207" t="s">
        <v>604</v>
      </c>
      <c r="O207" s="23" t="e">
        <f>IF(L207&gt;$J$223,$K$223,IF(L207&gt;$J$222,$K$222,IF(L207&lt;$N$223,$L$223,IF(L207&lt;$N$222,$L$222,$K$225))))</f>
        <v>#N/A</v>
      </c>
      <c r="P207" s="24" t="e">
        <f>IF(L207&gt;$J$222,$K$224,IF(L207&lt;$N$222,$L$224,$L$225))</f>
        <v>#N/A</v>
      </c>
      <c r="Q207" s="25" t="e">
        <f t="shared" si="6"/>
        <v>#N/A</v>
      </c>
      <c r="R207" s="24" t="e">
        <f>VLOOKUP(C207,[1]Avoir!$H$783:$I$940,2,FALSE)</f>
        <v>#N/A</v>
      </c>
      <c r="S207" s="24" t="e">
        <f>VLOOKUP(C207,[1]Avoir!$H$941:$I$1097,2,FALSE)</f>
        <v>#N/A</v>
      </c>
      <c r="T207" s="24" t="e">
        <f>ROUND(VLOOKUP(C207,[1]Avoir!$H$1098:$I$1251,2,FALSE),3)</f>
        <v>#N/A</v>
      </c>
      <c r="U207" s="24" t="e">
        <f>VLOOKUP(C207,[1]Avoir!$H$1252:$I$1407,2,FALSE)</f>
        <v>#N/A</v>
      </c>
      <c r="V207" s="24" t="e">
        <f>VLOOKUP(C207,[1]Avoir!$H$1408:$I$1563,2,FALSE)</f>
        <v>#N/A</v>
      </c>
      <c r="W207" t="e">
        <f>_xlfn.CONCAT("2015 : ",E207," &lt;br /&gt; ","2016 : ",F207," &lt;br /&gt; ","2017 : ",G207," &lt;br /&gt; ","2018 : ",H207," &lt;br /&gt; ","2019 : ",I207)</f>
        <v>#N/A</v>
      </c>
    </row>
    <row r="208" spans="1:23" x14ac:dyDescent="0.35">
      <c r="A208" t="s">
        <v>205</v>
      </c>
      <c r="B208" t="s">
        <v>419</v>
      </c>
      <c r="C208" t="e">
        <f>VLOOKUP(A208,[1]Pays!$G$2:$H$170,2,FALSE)</f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 t="e">
        <v>#N/A</v>
      </c>
      <c r="K208" t="s">
        <v>764</v>
      </c>
      <c r="L208" s="4" t="e">
        <f t="shared" si="7"/>
        <v>#N/A</v>
      </c>
      <c r="M208" t="s">
        <v>603</v>
      </c>
      <c r="N208" t="s">
        <v>604</v>
      </c>
      <c r="O208" s="23" t="e">
        <f>IF(L208&gt;$J$223,$K$223,IF(L208&gt;$J$222,$K$222,IF(L208&lt;$N$223,$L$223,IF(L208&lt;$N$222,$L$222,$K$225))))</f>
        <v>#N/A</v>
      </c>
      <c r="P208" s="24" t="e">
        <f>IF(L208&gt;$J$222,$K$224,IF(L208&lt;$N$222,$L$224,$L$225))</f>
        <v>#N/A</v>
      </c>
      <c r="Q208" s="25" t="e">
        <f t="shared" si="6"/>
        <v>#N/A</v>
      </c>
      <c r="R208" s="24" t="e">
        <f>VLOOKUP(C208,[1]Avoir!$H$783:$I$940,2,FALSE)</f>
        <v>#N/A</v>
      </c>
      <c r="S208" s="24" t="e">
        <f>VLOOKUP(C208,[1]Avoir!$H$941:$I$1097,2,FALSE)</f>
        <v>#N/A</v>
      </c>
      <c r="T208" s="24" t="e">
        <f>ROUND(VLOOKUP(C208,[1]Avoir!$H$1098:$I$1251,2,FALSE),3)</f>
        <v>#N/A</v>
      </c>
      <c r="U208" s="24" t="e">
        <f>VLOOKUP(C208,[1]Avoir!$H$1252:$I$1407,2,FALSE)</f>
        <v>#N/A</v>
      </c>
      <c r="V208" s="24" t="e">
        <f>VLOOKUP(C208,[1]Avoir!$H$1408:$I$1563,2,FALSE)</f>
        <v>#N/A</v>
      </c>
      <c r="W208" t="e">
        <f>_xlfn.CONCAT("2015 : ",E208," &lt;br /&gt; ","2016 : ",F208," &lt;br /&gt; ","2017 : ",G208," &lt;br /&gt; ","2018 : ",H208," &lt;br /&gt; ","2019 : ",I208)</f>
        <v>#N/A</v>
      </c>
    </row>
    <row r="209" spans="1:23" x14ac:dyDescent="0.35">
      <c r="A209" t="s">
        <v>206</v>
      </c>
      <c r="B209" t="s">
        <v>420</v>
      </c>
      <c r="C209">
        <f>VLOOKUP(A209,[1]Pays!$G$2:$H$170,2,FALSE)</f>
        <v>37</v>
      </c>
      <c r="D209" t="s">
        <v>581</v>
      </c>
      <c r="E209">
        <v>5.6890000000000001</v>
      </c>
      <c r="F209">
        <v>5.5460000000000003</v>
      </c>
      <c r="G209">
        <v>5.6210000000000004</v>
      </c>
      <c r="H209">
        <v>5.7619999999999996</v>
      </c>
      <c r="I209">
        <v>6.0460000000000003</v>
      </c>
      <c r="K209" t="s">
        <v>762</v>
      </c>
      <c r="L209" s="4">
        <f t="shared" si="7"/>
        <v>5.7328000000000001</v>
      </c>
      <c r="M209" t="s">
        <v>603</v>
      </c>
      <c r="N209" t="s">
        <v>604</v>
      </c>
      <c r="O209" s="23" t="str">
        <f>IF(L209&gt;$J$223,$K$223,IF(L209&gt;$J$222,$K$222,IF(L209&lt;$N$223,$L$223,IF(L209&lt;$N$222,$L$222,$K$225))))</f>
        <v>#88A4BC</v>
      </c>
      <c r="P209" s="24" t="str">
        <f>IF(L209&gt;$J$222,$K$224,IF(L209&lt;$N$222,$L$224,$L$225))</f>
        <v>#3B729F</v>
      </c>
      <c r="Q209" s="25" t="str">
        <f t="shared" si="6"/>
        <v>continents3.php?id_pays=37&amp;annee=2019</v>
      </c>
      <c r="R209" s="24">
        <f>VLOOKUP(C209,[1]Avoir!$H$783:$I$940,2,FALSE)</f>
        <v>5.6890000000000001</v>
      </c>
      <c r="S209" s="24">
        <f>VLOOKUP(C209,[1]Avoir!$H$941:$I$1097,2,FALSE)</f>
        <v>5.5460000000000003</v>
      </c>
      <c r="T209" s="24">
        <f>ROUND(VLOOKUP(C209,[1]Avoir!$H$1098:$I$1251,2,FALSE),3)</f>
        <v>5.6210000000000004</v>
      </c>
      <c r="U209" s="24">
        <f>VLOOKUP(C209,[1]Avoir!$H$1252:$I$1407,2,FALSE)</f>
        <v>5.7619999999999996</v>
      </c>
      <c r="V209" s="24">
        <f>VLOOKUP(C209,[1]Avoir!$H$1408:$I$1563,2,FALSE)</f>
        <v>6.0460000000000003</v>
      </c>
      <c r="W209" t="str">
        <f>_xlfn.CONCAT("2015 : ",E209," &lt;br /&gt; ","2016 : ",F209," &lt;br /&gt; ","2017 : ",G209," &lt;br /&gt; ","2018 : ",H209," &lt;br /&gt; ","2019 : ",I209)</f>
        <v>2015 : 5,689 &lt;br /&gt; 2016 : 5,546 &lt;br /&gt; 2017 : 5,621 &lt;br /&gt; 2018 : 5,762 &lt;br /&gt; 2019 : 6,046</v>
      </c>
    </row>
    <row r="210" spans="1:23" x14ac:dyDescent="0.35">
      <c r="A210" t="s">
        <v>207</v>
      </c>
      <c r="B210" t="s">
        <v>421</v>
      </c>
      <c r="C210" t="e">
        <f>VLOOKUP(A210,[1]Pays!$G$2:$H$170,2,FALSE)</f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K210" t="s">
        <v>764</v>
      </c>
      <c r="L210" s="4" t="e">
        <f t="shared" si="7"/>
        <v>#N/A</v>
      </c>
      <c r="M210" t="s">
        <v>603</v>
      </c>
      <c r="N210" t="s">
        <v>604</v>
      </c>
      <c r="O210" s="23" t="e">
        <f>IF(L210&gt;$J$223,$K$223,IF(L210&gt;$J$222,$K$222,IF(L210&lt;$N$223,$L$223,IF(L210&lt;$N$222,$L$222,$K$225))))</f>
        <v>#N/A</v>
      </c>
      <c r="P210" s="24" t="e">
        <f>IF(L210&gt;$J$222,$K$224,IF(L210&lt;$N$222,$L$224,$L$225))</f>
        <v>#N/A</v>
      </c>
      <c r="Q210" s="25" t="e">
        <f t="shared" si="6"/>
        <v>#N/A</v>
      </c>
      <c r="R210" s="24" t="e">
        <f>VLOOKUP(C210,[1]Avoir!$H$783:$I$940,2,FALSE)</f>
        <v>#N/A</v>
      </c>
      <c r="S210" s="24" t="e">
        <f>VLOOKUP(C210,[1]Avoir!$H$941:$I$1097,2,FALSE)</f>
        <v>#N/A</v>
      </c>
      <c r="T210" s="24" t="e">
        <f>ROUND(VLOOKUP(C210,[1]Avoir!$H$1098:$I$1251,2,FALSE),3)</f>
        <v>#N/A</v>
      </c>
      <c r="U210" s="24" t="e">
        <f>VLOOKUP(C210,[1]Avoir!$H$1252:$I$1407,2,FALSE)</f>
        <v>#N/A</v>
      </c>
      <c r="V210" s="24" t="e">
        <f>VLOOKUP(C210,[1]Avoir!$H$1408:$I$1563,2,FALSE)</f>
        <v>#N/A</v>
      </c>
      <c r="W210" t="e">
        <f>_xlfn.CONCAT("2015 : ",E210," &lt;br /&gt; ","2016 : ",F210," &lt;br /&gt; ","2017 : ",G210," &lt;br /&gt; ","2018 : ",H210," &lt;br /&gt; ","2019 : ",I210)</f>
        <v>#N/A</v>
      </c>
    </row>
    <row r="211" spans="1:23" x14ac:dyDescent="0.35">
      <c r="A211" t="s">
        <v>208</v>
      </c>
      <c r="B211" t="s">
        <v>422</v>
      </c>
      <c r="C211" t="e">
        <f>VLOOKUP(A211,[1]Pays!$G$2:$H$170,2,FALSE)</f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K211" t="s">
        <v>764</v>
      </c>
      <c r="L211" s="4" t="e">
        <f t="shared" si="7"/>
        <v>#N/A</v>
      </c>
      <c r="M211" t="s">
        <v>603</v>
      </c>
      <c r="N211" t="s">
        <v>604</v>
      </c>
      <c r="O211" s="23" t="e">
        <f>IF(L211&gt;$J$223,$K$223,IF(L211&gt;$J$222,$K$222,IF(L211&lt;$N$223,$L$223,IF(L211&lt;$N$222,$L$222,$K$225))))</f>
        <v>#N/A</v>
      </c>
      <c r="P211" s="24" t="e">
        <f>IF(L211&gt;$J$222,$K$224,IF(L211&lt;$N$222,$L$224,$L$225))</f>
        <v>#N/A</v>
      </c>
      <c r="Q211" s="25" t="e">
        <f t="shared" si="6"/>
        <v>#N/A</v>
      </c>
      <c r="R211" s="24" t="e">
        <f>VLOOKUP(C211,[1]Avoir!$H$783:$I$940,2,FALSE)</f>
        <v>#N/A</v>
      </c>
      <c r="S211" s="24" t="e">
        <f>VLOOKUP(C211,[1]Avoir!$H$941:$I$1097,2,FALSE)</f>
        <v>#N/A</v>
      </c>
      <c r="T211" s="24" t="e">
        <f>ROUND(VLOOKUP(C211,[1]Avoir!$H$1098:$I$1251,2,FALSE),3)</f>
        <v>#N/A</v>
      </c>
      <c r="U211" s="24" t="e">
        <f>VLOOKUP(C211,[1]Avoir!$H$1252:$I$1407,2,FALSE)</f>
        <v>#N/A</v>
      </c>
      <c r="V211" s="24" t="e">
        <f>VLOOKUP(C211,[1]Avoir!$H$1408:$I$1563,2,FALSE)</f>
        <v>#N/A</v>
      </c>
      <c r="W211" t="e">
        <f>_xlfn.CONCAT("2015 : ",E211," &lt;br /&gt; ","2016 : ",F211," &lt;br /&gt; ","2017 : ",G211," &lt;br /&gt; ","2018 : ",H211," &lt;br /&gt; ","2019 : ",I211)</f>
        <v>#N/A</v>
      </c>
    </row>
    <row r="212" spans="1:23" x14ac:dyDescent="0.35">
      <c r="A212" t="s">
        <v>209</v>
      </c>
      <c r="B212" t="s">
        <v>423</v>
      </c>
      <c r="C212" t="e">
        <f>VLOOKUP(A212,[1]Pays!$G$2:$H$170,2,FALSE)</f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K212" t="s">
        <v>764</v>
      </c>
      <c r="L212" s="4" t="e">
        <f t="shared" si="7"/>
        <v>#N/A</v>
      </c>
      <c r="M212" t="s">
        <v>603</v>
      </c>
      <c r="N212" t="s">
        <v>604</v>
      </c>
      <c r="O212" s="23" t="e">
        <f>IF(L212&gt;$J$223,$K$223,IF(L212&gt;$J$222,$K$222,IF(L212&lt;$N$223,$L$223,IF(L212&lt;$N$222,$L$222,$K$225))))</f>
        <v>#N/A</v>
      </c>
      <c r="P212" s="24" t="e">
        <f>IF(L212&gt;$J$222,$K$224,IF(L212&lt;$N$222,$L$224,$L$225))</f>
        <v>#N/A</v>
      </c>
      <c r="Q212" s="25" t="e">
        <f t="shared" si="6"/>
        <v>#N/A</v>
      </c>
      <c r="R212" s="24" t="e">
        <f>VLOOKUP(C212,[1]Avoir!$H$783:$I$940,2,FALSE)</f>
        <v>#N/A</v>
      </c>
      <c r="S212" s="24" t="e">
        <f>VLOOKUP(C212,[1]Avoir!$H$941:$I$1097,2,FALSE)</f>
        <v>#N/A</v>
      </c>
      <c r="T212" s="24" t="e">
        <f>ROUND(VLOOKUP(C212,[1]Avoir!$H$1098:$I$1251,2,FALSE),3)</f>
        <v>#N/A</v>
      </c>
      <c r="U212" s="24" t="e">
        <f>VLOOKUP(C212,[1]Avoir!$H$1252:$I$1407,2,FALSE)</f>
        <v>#N/A</v>
      </c>
      <c r="V212" s="24" t="e">
        <f>VLOOKUP(C212,[1]Avoir!$H$1408:$I$1563,2,FALSE)</f>
        <v>#N/A</v>
      </c>
      <c r="W212" t="e">
        <f>_xlfn.CONCAT("2015 : ",E212," &lt;br /&gt; ","2016 : ",F212," &lt;br /&gt; ","2017 : ",G212," &lt;br /&gt; ","2018 : ",H212," &lt;br /&gt; ","2019 : ",I212)</f>
        <v>#N/A</v>
      </c>
    </row>
    <row r="213" spans="1:23" x14ac:dyDescent="0.35">
      <c r="A213" t="s">
        <v>210</v>
      </c>
      <c r="B213" t="s">
        <v>424</v>
      </c>
      <c r="C213" t="e">
        <f>VLOOKUP(A213,[1]Pays!$G$2:$H$170,2,FALSE)</f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K213" t="s">
        <v>764</v>
      </c>
      <c r="L213" s="4" t="e">
        <f t="shared" si="7"/>
        <v>#N/A</v>
      </c>
      <c r="M213" t="s">
        <v>603</v>
      </c>
      <c r="N213" t="s">
        <v>604</v>
      </c>
      <c r="O213" s="23" t="e">
        <f>IF(L213&gt;$J$223,$K$223,IF(L213&gt;$J$222,$K$222,IF(L213&lt;$N$223,$L$223,IF(L213&lt;$N$222,$L$222,$K$225))))</f>
        <v>#N/A</v>
      </c>
      <c r="P213" s="24" t="e">
        <f>IF(L213&gt;$J$222,$K$224,IF(L213&lt;$N$222,$L$224,$L$225))</f>
        <v>#N/A</v>
      </c>
      <c r="Q213" s="25" t="e">
        <f t="shared" si="6"/>
        <v>#N/A</v>
      </c>
      <c r="R213" s="24" t="e">
        <f>VLOOKUP(C213,[1]Avoir!$H$783:$I$940,2,FALSE)</f>
        <v>#N/A</v>
      </c>
      <c r="S213" s="24" t="e">
        <f>VLOOKUP(C213,[1]Avoir!$H$941:$I$1097,2,FALSE)</f>
        <v>#N/A</v>
      </c>
      <c r="T213" s="24" t="e">
        <f>ROUND(VLOOKUP(C213,[1]Avoir!$H$1098:$I$1251,2,FALSE),3)</f>
        <v>#N/A</v>
      </c>
      <c r="U213" s="24" t="e">
        <f>VLOOKUP(C213,[1]Avoir!$H$1252:$I$1407,2,FALSE)</f>
        <v>#N/A</v>
      </c>
      <c r="V213" s="24" t="e">
        <f>VLOOKUP(C213,[1]Avoir!$H$1408:$I$1563,2,FALSE)</f>
        <v>#N/A</v>
      </c>
      <c r="W213" t="e">
        <f>_xlfn.CONCAT("2015 : ",E213," &lt;br /&gt; ","2016 : ",F213," &lt;br /&gt; ","2017 : ",G213," &lt;br /&gt; ","2018 : ",H213," &lt;br /&gt; ","2019 : ",I213)</f>
        <v>#N/A</v>
      </c>
    </row>
    <row r="214" spans="1:23" x14ac:dyDescent="0.35">
      <c r="A214" t="s">
        <v>211</v>
      </c>
      <c r="B214" t="s">
        <v>425</v>
      </c>
      <c r="C214" t="e">
        <f>VLOOKUP(A214,[1]Pays!$G$2:$H$170,2,FALSE)</f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K214" t="s">
        <v>764</v>
      </c>
      <c r="L214" s="4" t="e">
        <f t="shared" si="7"/>
        <v>#N/A</v>
      </c>
      <c r="M214" t="s">
        <v>603</v>
      </c>
      <c r="N214" t="s">
        <v>604</v>
      </c>
      <c r="O214" s="23" t="e">
        <f>IF(L214&gt;$J$223,$K$223,IF(L214&gt;$J$222,$K$222,IF(L214&lt;$N$223,$L$223,IF(L214&lt;$N$222,$L$222,$K$225))))</f>
        <v>#N/A</v>
      </c>
      <c r="P214" s="24" t="e">
        <f>IF(L214&gt;$J$222,$K$224,IF(L214&lt;$N$222,$L$224,$L$225))</f>
        <v>#N/A</v>
      </c>
      <c r="Q214" s="25" t="e">
        <f t="shared" si="6"/>
        <v>#N/A</v>
      </c>
      <c r="R214" s="24" t="e">
        <f>VLOOKUP(C214,[1]Avoir!$H$783:$I$940,2,FALSE)</f>
        <v>#N/A</v>
      </c>
      <c r="S214" s="24" t="e">
        <f>VLOOKUP(C214,[1]Avoir!$H$941:$I$1097,2,FALSE)</f>
        <v>#N/A</v>
      </c>
      <c r="T214" s="24" t="e">
        <f>ROUND(VLOOKUP(C214,[1]Avoir!$H$1098:$I$1251,2,FALSE),3)</f>
        <v>#N/A</v>
      </c>
      <c r="U214" s="24" t="e">
        <f>VLOOKUP(C214,[1]Avoir!$H$1252:$I$1407,2,FALSE)</f>
        <v>#N/A</v>
      </c>
      <c r="V214" s="24" t="e">
        <f>VLOOKUP(C214,[1]Avoir!$H$1408:$I$1563,2,FALSE)</f>
        <v>#N/A</v>
      </c>
      <c r="W214" t="e">
        <f>_xlfn.CONCAT("2015 : ",E214," &lt;br /&gt; ","2016 : ",F214," &lt;br /&gt; ","2017 : ",G214," &lt;br /&gt; ","2018 : ",H214," &lt;br /&gt; ","2019 : ",I214)</f>
        <v>#N/A</v>
      </c>
    </row>
    <row r="215" spans="1:23" x14ac:dyDescent="0.35">
      <c r="A215" t="s">
        <v>212</v>
      </c>
      <c r="B215" t="s">
        <v>426</v>
      </c>
      <c r="C215" t="e">
        <f>VLOOKUP(A215,[1]Pays!$G$2:$H$170,2,FALSE)</f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K215" t="s">
        <v>764</v>
      </c>
      <c r="L215" s="4" t="e">
        <f>AVERAGE(E215:I215)</f>
        <v>#N/A</v>
      </c>
      <c r="M215" t="s">
        <v>603</v>
      </c>
      <c r="N215" t="s">
        <v>604</v>
      </c>
      <c r="O215" s="23" t="e">
        <f>IF(L215&gt;$J$223,$K$223,IF(L215&gt;$J$222,$K$222,IF(L215&lt;$N$223,$L$223,IF(L215&lt;$N$222,$L$222,$K$225))))</f>
        <v>#N/A</v>
      </c>
      <c r="P215" s="24" t="e">
        <f>IF(L215&gt;$J$222,$K$224,IF(L215&lt;$N$222,$L$224,$L$225))</f>
        <v>#N/A</v>
      </c>
      <c r="Q215" s="25" t="e">
        <f t="shared" si="6"/>
        <v>#N/A</v>
      </c>
      <c r="R215" s="24" t="e">
        <f>VLOOKUP(C215,[1]Avoir!$H$783:$I$940,2,FALSE)</f>
        <v>#N/A</v>
      </c>
      <c r="S215" s="24" t="e">
        <f>VLOOKUP(C215,[1]Avoir!$H$941:$I$1097,2,FALSE)</f>
        <v>#N/A</v>
      </c>
      <c r="T215" s="24" t="e">
        <f>ROUND(VLOOKUP(C215,[1]Avoir!$H$1098:$I$1251,2,FALSE),3)</f>
        <v>#N/A</v>
      </c>
      <c r="U215" s="24" t="e">
        <f>VLOOKUP(C215,[1]Avoir!$H$1252:$I$1407,2,FALSE)</f>
        <v>#N/A</v>
      </c>
      <c r="V215" s="24" t="e">
        <f>VLOOKUP(C215,[1]Avoir!$H$1408:$I$1563,2,FALSE)</f>
        <v>#N/A</v>
      </c>
      <c r="W215" t="e">
        <f>_xlfn.CONCAT("2015 : ",E215," &lt;br /&gt; ","2016 : ",F215," &lt;br /&gt; ","2017 : ",G215," &lt;br /&gt; ","2018 : ",H215," &lt;br /&gt; ","2019 : ",I215)</f>
        <v>#N/A</v>
      </c>
    </row>
    <row r="217" spans="1:23" x14ac:dyDescent="0.35">
      <c r="K217" s="5" t="s">
        <v>592</v>
      </c>
      <c r="L217" s="6">
        <f>AVERAGE(L209,L205,L198,L196,L192,L190,L184,L177,L162:L169,L150:L160,L131:L148,L126:L129,L123:L124,L121,L86:L119,L83:L84,L63:L81,L61,L59,L51:L55,L47:L49,L38:L45,L35:L36,L32,L24:L30,L2:L22)</f>
        <v>5.4054113247863205</v>
      </c>
    </row>
    <row r="218" spans="1:23" x14ac:dyDescent="0.35">
      <c r="K218" s="9" t="s">
        <v>343</v>
      </c>
      <c r="L218" s="10">
        <f>STDEV(L209,L205,L198,L196,L192,L190,L184,L177,L162:L169,L150:L160,L131:L148,L126:L129,L123:L124,L121,L86:L119,L83:L84,L63:L81,L61,L59,L51:L55,L47:L49,L38:L45,L35:L36,L32,L24:L30,L2:L22)</f>
        <v>1.1302174530929892</v>
      </c>
    </row>
    <row r="219" spans="1:23" x14ac:dyDescent="0.35">
      <c r="K219" s="7" t="s">
        <v>594</v>
      </c>
      <c r="L219" s="8">
        <f>L217+1*L218</f>
        <v>6.5356287778793094</v>
      </c>
      <c r="M219" s="11" t="s">
        <v>596</v>
      </c>
      <c r="N219" s="18">
        <f>J222</f>
        <v>5.9705200513328149</v>
      </c>
    </row>
    <row r="220" spans="1:23" x14ac:dyDescent="0.35">
      <c r="K220" s="7" t="s">
        <v>595</v>
      </c>
      <c r="L220" s="8">
        <f>L217-1*L218</f>
        <v>4.2751938716933315</v>
      </c>
      <c r="M220" s="11" t="s">
        <v>597</v>
      </c>
      <c r="N220" s="18">
        <f>L217-0.5*L218</f>
        <v>4.840302598239826</v>
      </c>
    </row>
    <row r="222" spans="1:23" x14ac:dyDescent="0.35">
      <c r="I222" s="7" t="s">
        <v>596</v>
      </c>
      <c r="J222" s="7">
        <f>L217+0.5*L218</f>
        <v>5.9705200513328149</v>
      </c>
      <c r="K222" s="15" t="s">
        <v>605</v>
      </c>
      <c r="L222" s="27" t="s">
        <v>767</v>
      </c>
      <c r="M222" s="7" t="s">
        <v>597</v>
      </c>
      <c r="N222" s="19">
        <f>L217-0.5*L218</f>
        <v>4.840302598239826</v>
      </c>
    </row>
    <row r="223" spans="1:23" x14ac:dyDescent="0.35">
      <c r="I223" s="7" t="s">
        <v>594</v>
      </c>
      <c r="J223" s="7">
        <f>L217+1*L218</f>
        <v>6.5356287778793094</v>
      </c>
      <c r="K223" s="12" t="s">
        <v>601</v>
      </c>
      <c r="L223" s="26" t="s">
        <v>766</v>
      </c>
      <c r="M223" s="7" t="s">
        <v>595</v>
      </c>
      <c r="N223" s="20">
        <f>L217-1*L218</f>
        <v>4.2751938716933315</v>
      </c>
    </row>
    <row r="224" spans="1:23" x14ac:dyDescent="0.35">
      <c r="K224" s="16" t="s">
        <v>765</v>
      </c>
      <c r="L224" s="17" t="s">
        <v>606</v>
      </c>
    </row>
    <row r="225" spans="10:12" x14ac:dyDescent="0.35">
      <c r="J225" t="s">
        <v>602</v>
      </c>
      <c r="K225" s="13" t="s">
        <v>603</v>
      </c>
      <c r="L225" s="14" t="s">
        <v>604</v>
      </c>
    </row>
    <row r="226" spans="10:12" x14ac:dyDescent="0.35">
      <c r="J226" t="e">
        <v>#N/A</v>
      </c>
    </row>
  </sheetData>
  <autoFilter ref="A1:V226" xr:uid="{AEE495F7-133E-4CC2-8450-C17294D0CC59}"/>
  <phoneticPr fontId="3" type="noConversion"/>
  <hyperlinks>
    <hyperlink ref="Q2" r:id="rId1" display="http://localhost/HapMap/continents3.php?id_pays=&amp;annee=2019" xr:uid="{2B9960FB-ABAC-4623-BA87-0FF6FEE76C13}"/>
    <hyperlink ref="Q3:Q215" r:id="rId2" display="http://localhost/HapMap/continents3.php?id_pays=&amp;annee=2019" xr:uid="{DFC6C4E1-F387-491D-8C3D-331D0ADB14EB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Modofication en ligne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Denonfoux</dc:creator>
  <cp:lastModifiedBy>Mattis Denonfoux</cp:lastModifiedBy>
  <dcterms:created xsi:type="dcterms:W3CDTF">2022-03-24T14:28:48Z</dcterms:created>
  <dcterms:modified xsi:type="dcterms:W3CDTF">2022-03-30T13:54:52Z</dcterms:modified>
</cp:coreProperties>
</file>