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10285_ed_ac_uk/Documents/Semester 2/Dissertation/Writing documents/Simulation/"/>
    </mc:Choice>
  </mc:AlternateContent>
  <xr:revisionPtr revIDLastSave="1883" documentId="8_{96210EFE-17DE-5743-8871-1891AE2BC932}" xr6:coauthVersionLast="47" xr6:coauthVersionMax="47" xr10:uidLastSave="{2507DC6E-072E-2647-80BB-137B4DFE2279}"/>
  <bookViews>
    <workbookView xWindow="0" yWindow="460" windowWidth="28800" windowHeight="16820" activeTab="4" xr2:uid="{AB06F5A2-8DD7-BB4C-B399-AD543A1D2AA2}"/>
  </bookViews>
  <sheets>
    <sheet name="gen " sheetId="10" r:id="rId1"/>
    <sheet name="mv_line" sheetId="1" r:id="rId2"/>
    <sheet name="hv_line" sheetId="11" r:id="rId3"/>
    <sheet name="gen2" sheetId="9" r:id="rId4"/>
    <sheet name="mv_load" sheetId="5" r:id="rId5"/>
    <sheet name="Elec_Gam" sheetId="15" r:id="rId6"/>
    <sheet name="lv_lines" sheetId="7" state="hidden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" i="5"/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" i="5"/>
  <c r="F45" i="15" l="1"/>
  <c r="F46" i="15"/>
  <c r="F47" i="15"/>
  <c r="F48" i="15"/>
  <c r="F49" i="15"/>
  <c r="F50" i="15"/>
  <c r="F51" i="15"/>
  <c r="E51" i="15"/>
  <c r="E45" i="15"/>
  <c r="E46" i="15"/>
  <c r="E47" i="15"/>
  <c r="E48" i="15"/>
  <c r="E49" i="15"/>
  <c r="E50" i="15"/>
  <c r="E44" i="15"/>
  <c r="D50" i="15"/>
  <c r="D51" i="15"/>
  <c r="D49" i="15"/>
  <c r="D48" i="15"/>
  <c r="D47" i="15"/>
  <c r="D46" i="15"/>
  <c r="D45" i="15"/>
  <c r="D44" i="15"/>
  <c r="F44" i="15" l="1"/>
  <c r="BR11" i="15" l="1"/>
  <c r="BR10" i="15"/>
  <c r="BF11" i="15"/>
  <c r="BF10" i="15"/>
  <c r="BS11" i="15" l="1"/>
  <c r="BS10" i="15"/>
  <c r="AW21" i="15" l="1"/>
  <c r="AX21" i="15"/>
  <c r="AY21" i="15"/>
  <c r="AZ21" i="15"/>
  <c r="BA21" i="15"/>
  <c r="AV21" i="15"/>
  <c r="AQ4" i="15"/>
  <c r="AR4" i="15" s="1"/>
  <c r="AQ5" i="15"/>
  <c r="AR5" i="15" s="1"/>
  <c r="AQ6" i="15"/>
  <c r="AR6" i="15" s="1"/>
  <c r="AQ7" i="15"/>
  <c r="AR7" i="15" s="1"/>
  <c r="AQ8" i="15"/>
  <c r="AR8" i="15" s="1"/>
  <c r="AQ9" i="15"/>
  <c r="AR9" i="15" s="1"/>
  <c r="AQ10" i="15"/>
  <c r="AR10" i="15" s="1"/>
  <c r="AQ11" i="15"/>
  <c r="AR11" i="15" s="1"/>
  <c r="AQ12" i="15"/>
  <c r="AR12" i="15" s="1"/>
  <c r="AQ13" i="15"/>
  <c r="AR13" i="15" s="1"/>
  <c r="AQ14" i="15"/>
  <c r="AR14" i="15" s="1"/>
  <c r="AQ15" i="15"/>
  <c r="AR15" i="15" s="1"/>
  <c r="AQ3" i="15"/>
  <c r="AR3" i="15" s="1"/>
  <c r="T3" i="15"/>
  <c r="T4" i="15"/>
  <c r="T5" i="15"/>
  <c r="T6" i="15"/>
  <c r="T7" i="15"/>
  <c r="T8" i="15"/>
  <c r="T9" i="15"/>
  <c r="T10" i="15"/>
  <c r="T11" i="15"/>
  <c r="T12" i="15"/>
  <c r="T13" i="15"/>
  <c r="T14" i="15"/>
</calcChain>
</file>

<file path=xl/sharedStrings.xml><?xml version="1.0" encoding="utf-8"?>
<sst xmlns="http://schemas.openxmlformats.org/spreadsheetml/2006/main" count="635" uniqueCount="237">
  <si>
    <t>line_name</t>
  </si>
  <si>
    <t>from_bus</t>
  </si>
  <si>
    <t>to_bus</t>
  </si>
  <si>
    <t>length</t>
  </si>
  <si>
    <t>std_type</t>
  </si>
  <si>
    <t>parallel</t>
  </si>
  <si>
    <t>HV Line 1</t>
  </si>
  <si>
    <t>HV Line 2</t>
  </si>
  <si>
    <t>HV Line 3</t>
  </si>
  <si>
    <t>HV Line 4</t>
  </si>
  <si>
    <t>HV Line 5</t>
  </si>
  <si>
    <t>HV Line 6</t>
  </si>
  <si>
    <t>type</t>
  </si>
  <si>
    <t>Double Busbar 2</t>
  </si>
  <si>
    <t>load_name</t>
  </si>
  <si>
    <t>bus</t>
  </si>
  <si>
    <t>p</t>
  </si>
  <si>
    <t>q</t>
  </si>
  <si>
    <t>MV Line 1</t>
  </si>
  <si>
    <t>Bus MV0</t>
  </si>
  <si>
    <t>Bus MV1</t>
  </si>
  <si>
    <t>MV Line 2</t>
  </si>
  <si>
    <t>Bus MV2</t>
  </si>
  <si>
    <t>MV Line 3</t>
  </si>
  <si>
    <t>Bus MV3</t>
  </si>
  <si>
    <t>MV Line 4</t>
  </si>
  <si>
    <t>Bus MV4</t>
  </si>
  <si>
    <t>MV Line 5</t>
  </si>
  <si>
    <t>Bus MV5</t>
  </si>
  <si>
    <t>MV Line 6</t>
  </si>
  <si>
    <t>Bus MV6</t>
  </si>
  <si>
    <t>MV Line 7</t>
  </si>
  <si>
    <t>Bus MV7</t>
  </si>
  <si>
    <t>name</t>
  </si>
  <si>
    <t>scaling</t>
  </si>
  <si>
    <t>in_service</t>
  </si>
  <si>
    <t>current_source</t>
  </si>
  <si>
    <t>LV Line1.1</t>
  </si>
  <si>
    <t>Bus LV0</t>
  </si>
  <si>
    <t>Bus LV1.1</t>
  </si>
  <si>
    <t>NAYY 4x120 SE</t>
  </si>
  <si>
    <t>LV Line1.2</t>
  </si>
  <si>
    <t>Bus LV1.2</t>
  </si>
  <si>
    <t>LV Line1.3</t>
  </si>
  <si>
    <t>Bus LV1.3</t>
  </si>
  <si>
    <t>LV Line1.4</t>
  </si>
  <si>
    <t>Bus LV1.4</t>
  </si>
  <si>
    <t>LV Line1.5</t>
  </si>
  <si>
    <t>Bus LV1.5</t>
  </si>
  <si>
    <t>LV Line2.1</t>
  </si>
  <si>
    <t>Bus LV2.1</t>
  </si>
  <si>
    <t>LV Line2.2</t>
  </si>
  <si>
    <t>Bus LV2.2</t>
  </si>
  <si>
    <t>LV Line2.3</t>
  </si>
  <si>
    <t>Bus LV2.3</t>
  </si>
  <si>
    <t>LV Line2.4</t>
  </si>
  <si>
    <t>Bus LV2.4</t>
  </si>
  <si>
    <t>LV Line2.2.1</t>
  </si>
  <si>
    <t>Bus LV2.2.1</t>
  </si>
  <si>
    <t>LV Line2.2.2</t>
  </si>
  <si>
    <t>Bus LV2.2.2</t>
  </si>
  <si>
    <t>Kotu 4</t>
  </si>
  <si>
    <t>Kotu 5</t>
  </si>
  <si>
    <t>Kotu 6</t>
  </si>
  <si>
    <t>Kotu 7</t>
  </si>
  <si>
    <t>Kotu 8</t>
  </si>
  <si>
    <t>HFO</t>
  </si>
  <si>
    <t>Bus SB1</t>
  </si>
  <si>
    <t>HV Line 7</t>
  </si>
  <si>
    <t>Brikama I 1</t>
  </si>
  <si>
    <t>Brikama I 3</t>
  </si>
  <si>
    <t>Brikama I 4</t>
  </si>
  <si>
    <t>Brikama I 5</t>
  </si>
  <si>
    <t>Brikama I 7</t>
  </si>
  <si>
    <t>Brikama II 1</t>
  </si>
  <si>
    <t>Brikama III</t>
  </si>
  <si>
    <t>Bus SB2</t>
  </si>
  <si>
    <t>Buffer zone FJKNDA</t>
  </si>
  <si>
    <t>Buffer zone Tallinding</t>
  </si>
  <si>
    <t>Wellingara Airport</t>
  </si>
  <si>
    <t>BIJ Brusubi</t>
  </si>
  <si>
    <t>BIJ Borehole</t>
  </si>
  <si>
    <t>BIJ Bijilo</t>
  </si>
  <si>
    <t>BIJ Tranquil</t>
  </si>
  <si>
    <t>MD Airport</t>
  </si>
  <si>
    <t>MD Brikama</t>
  </si>
  <si>
    <t>M2 GHS</t>
  </si>
  <si>
    <t>M2 Marina</t>
  </si>
  <si>
    <t>M5 Banjul</t>
  </si>
  <si>
    <t>M5 Kanifing</t>
  </si>
  <si>
    <t>M5 Bakau</t>
  </si>
  <si>
    <t>M2 A Circuit</t>
  </si>
  <si>
    <t>Wellingara Jola Kunda</t>
  </si>
  <si>
    <t>Feeder 1</t>
  </si>
  <si>
    <t>Feeder 2</t>
  </si>
  <si>
    <t>Feeder 3</t>
  </si>
  <si>
    <t>Feeder 4</t>
  </si>
  <si>
    <t>Feeder 5</t>
  </si>
  <si>
    <t>Western Region</t>
  </si>
  <si>
    <t>Gungur</t>
  </si>
  <si>
    <t>Bus HV 0</t>
  </si>
  <si>
    <t>Bus HV 1</t>
  </si>
  <si>
    <t>Bus HV 2</t>
  </si>
  <si>
    <t>Bus HV 4</t>
  </si>
  <si>
    <t>HV Line 8</t>
  </si>
  <si>
    <t>Bus HV 3</t>
  </si>
  <si>
    <t>HV Line 9</t>
  </si>
  <si>
    <t>Bus HV 5</t>
  </si>
  <si>
    <t>HV Line 10</t>
  </si>
  <si>
    <t>HV Line 11</t>
  </si>
  <si>
    <t>HV Line 12</t>
  </si>
  <si>
    <t>Bus HV 6</t>
  </si>
  <si>
    <t>Bus HV 7</t>
  </si>
  <si>
    <t>Bus MV8</t>
  </si>
  <si>
    <t>max_p</t>
  </si>
  <si>
    <t>min_p</t>
  </si>
  <si>
    <t>vm</t>
  </si>
  <si>
    <t>149-AL1/24-ST1A 20.0</t>
  </si>
  <si>
    <t>Power plant</t>
  </si>
  <si>
    <t>Unit</t>
  </si>
  <si>
    <t>MW</t>
  </si>
  <si>
    <t xml:space="preserve">Electricity demand forecast </t>
  </si>
  <si>
    <t>unit</t>
  </si>
  <si>
    <t>Total</t>
  </si>
  <si>
    <t>US$/MWh</t>
  </si>
  <si>
    <t>mUS$</t>
  </si>
  <si>
    <t>Status</t>
  </si>
  <si>
    <t>Existing NAWEC Thermal - GBA</t>
  </si>
  <si>
    <t>Karpower</t>
  </si>
  <si>
    <t>Existing rented - GBA</t>
  </si>
  <si>
    <t>Committed</t>
  </si>
  <si>
    <t xml:space="preserve">Capital expenditure for each plant </t>
  </si>
  <si>
    <t>Amount</t>
  </si>
  <si>
    <t>Emission Quantity</t>
  </si>
  <si>
    <t>System</t>
  </si>
  <si>
    <t>Emission</t>
  </si>
  <si>
    <t>tonne</t>
  </si>
  <si>
    <t>Fixed operation and maintenance cost</t>
  </si>
  <si>
    <t>LFO</t>
  </si>
  <si>
    <t>Fuel Name</t>
  </si>
  <si>
    <t xml:space="preserve">Unit </t>
  </si>
  <si>
    <t>Total Fuel cost</t>
  </si>
  <si>
    <t xml:space="preserve">Short run Marginal cost </t>
  </si>
  <si>
    <t>US$</t>
  </si>
  <si>
    <t>Peak GBA</t>
  </si>
  <si>
    <t>Bus MV9</t>
  </si>
  <si>
    <t>HV Line 13</t>
  </si>
  <si>
    <t>Bus HV 8</t>
  </si>
  <si>
    <t>Run time(h)</t>
  </si>
  <si>
    <t>Power(MW)</t>
  </si>
  <si>
    <t>Energy(MWh)</t>
  </si>
  <si>
    <t>Generator run-time (2021)</t>
  </si>
  <si>
    <t>Marginal cost(US$/MW)</t>
  </si>
  <si>
    <t>Double Busbar 3</t>
  </si>
  <si>
    <t>ICE 30 MW (HFO)</t>
  </si>
  <si>
    <t>Imports PPA (Guinea Hydro)</t>
  </si>
  <si>
    <t>World Bank - Jambur Solar PV</t>
  </si>
  <si>
    <t>World Bank Jambur Battery</t>
  </si>
  <si>
    <t xml:space="preserve">                             Installed generator capacities</t>
  </si>
  <si>
    <t>BRIKAMA 2</t>
  </si>
  <si>
    <t>OVERALL</t>
  </si>
  <si>
    <t xml:space="preserve">         KARPOWER</t>
  </si>
  <si>
    <t>TOTAL</t>
  </si>
  <si>
    <t xml:space="preserve">                          KOTU</t>
  </si>
  <si>
    <t xml:space="preserve">                             BRIKAMA 1</t>
  </si>
  <si>
    <t>G1</t>
  </si>
  <si>
    <t>G2</t>
  </si>
  <si>
    <t>G4</t>
  </si>
  <si>
    <t>G5</t>
  </si>
  <si>
    <t>G7</t>
  </si>
  <si>
    <t>Installed Capacity</t>
  </si>
  <si>
    <t>G6</t>
  </si>
  <si>
    <t>G8</t>
  </si>
  <si>
    <t>G3</t>
  </si>
  <si>
    <t>peak generation level       ( 9/12/2020)</t>
  </si>
  <si>
    <t>94-AL1/15-ST1A 20.0</t>
  </si>
  <si>
    <t>Sub-station</t>
  </si>
  <si>
    <t>Mile 2</t>
  </si>
  <si>
    <t>Mile 5</t>
  </si>
  <si>
    <t xml:space="preserve">Wellingara </t>
  </si>
  <si>
    <t>Medina</t>
  </si>
  <si>
    <t>Bijilo</t>
  </si>
  <si>
    <t xml:space="preserve">Sub-sation Name </t>
  </si>
  <si>
    <t>Transformer size (kV)</t>
  </si>
  <si>
    <t>Kotu dispatch</t>
  </si>
  <si>
    <t xml:space="preserve">Bufferzone </t>
  </si>
  <si>
    <t>Feeder</t>
  </si>
  <si>
    <t>Brikama</t>
  </si>
  <si>
    <t>Buffer zone Ahmadiyya</t>
  </si>
  <si>
    <t xml:space="preserve">New projects </t>
  </si>
  <si>
    <t>ICE</t>
  </si>
  <si>
    <t>Imports PPA</t>
  </si>
  <si>
    <t xml:space="preserve">World Bank Jambur Solar </t>
  </si>
  <si>
    <t>Commission year</t>
  </si>
  <si>
    <t>Capacity</t>
  </si>
  <si>
    <t xml:space="preserve">HFO Thermal Plant </t>
  </si>
  <si>
    <t>Plant type</t>
  </si>
  <si>
    <t>Hydro power</t>
  </si>
  <si>
    <t>Solar plant</t>
  </si>
  <si>
    <t xml:space="preserve">Battery storage </t>
  </si>
  <si>
    <t>MWh</t>
  </si>
  <si>
    <t>Lithium batteries</t>
  </si>
  <si>
    <t>CCGT Cote d'Ivoire</t>
  </si>
  <si>
    <t>CCGT</t>
  </si>
  <si>
    <t>CCGT Senegal</t>
  </si>
  <si>
    <t>transmission line expansion</t>
  </si>
  <si>
    <t>Comission year</t>
  </si>
  <si>
    <t>Location</t>
  </si>
  <si>
    <t xml:space="preserve">Brikama Power Station </t>
  </si>
  <si>
    <t>Kotu Power station</t>
  </si>
  <si>
    <t>Guinea</t>
  </si>
  <si>
    <t>Jambur</t>
  </si>
  <si>
    <t>Cote d'Ivoire</t>
  </si>
  <si>
    <t>Senegal</t>
  </si>
  <si>
    <t>kV</t>
  </si>
  <si>
    <t>Jabang - Brikama</t>
  </si>
  <si>
    <t xml:space="preserve">Transmission expansion projects </t>
  </si>
  <si>
    <t>Brikama - Kaolack</t>
  </si>
  <si>
    <t>New jabang sub-station</t>
  </si>
  <si>
    <t>Jabang</t>
  </si>
  <si>
    <t>New brimaka sub-station</t>
  </si>
  <si>
    <t>New kotu sub-station</t>
  </si>
  <si>
    <t>Kotu</t>
  </si>
  <si>
    <t>p_old</t>
  </si>
  <si>
    <t>Capacity (MW)</t>
  </si>
  <si>
    <t>Marginal cost (€/MW)</t>
  </si>
  <si>
    <t xml:space="preserve">ICE </t>
  </si>
  <si>
    <t>Comitted</t>
  </si>
  <si>
    <t>Jambur Solar</t>
  </si>
  <si>
    <t>Hydro-Imports</t>
  </si>
  <si>
    <t>€/MW</t>
  </si>
  <si>
    <t>243-AL1/39-ST1A 20.0</t>
  </si>
  <si>
    <t>Electricity base demand</t>
  </si>
  <si>
    <t>Base GBA</t>
  </si>
  <si>
    <t>Electricity low demand</t>
  </si>
  <si>
    <t>p3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</si>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</sst>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4"/>
      <color rgb="FF000000"/>
      <name val="Helvetica Neue"/>
      <family val="2"/>
    </font>
    <font>
      <b/>
      <sz val="14"/>
      <color rgb="FF000000"/>
      <name val="Helvetica Neue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404040"/>
      <name val="Helvetica Neue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rgb="FF0070C0"/>
      <name val="Arial"/>
      <family val="2"/>
    </font>
    <font>
      <sz val="9"/>
      <name val="Arial"/>
      <family val="2"/>
    </font>
    <font>
      <sz val="12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9" fontId="8" fillId="0" borderId="0" applyFont="0" applyFill="0" applyBorder="0" applyAlignment="0" applyProtection="0"/>
    <xf numFmtId="0" fontId="16" fillId="6" borderId="4" applyNumberFormat="0" applyAlignment="0" applyProtection="0"/>
    <xf numFmtId="0" fontId="18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10" fillId="0" borderId="1" xfId="0" applyFont="1" applyBorder="1"/>
    <xf numFmtId="0" fontId="0" fillId="0" borderId="2" xfId="0" applyBorder="1"/>
    <xf numFmtId="3" fontId="12" fillId="0" borderId="2" xfId="0" applyNumberFormat="1" applyFont="1" applyBorder="1"/>
    <xf numFmtId="2" fontId="0" fillId="0" borderId="0" xfId="0" applyNumberFormat="1" applyAlignment="1">
      <alignment horizontal="left" indent="1"/>
    </xf>
    <xf numFmtId="0" fontId="11" fillId="0" borderId="0" xfId="0" applyFont="1"/>
    <xf numFmtId="3" fontId="12" fillId="0" borderId="0" xfId="0" applyNumberFormat="1" applyFont="1"/>
    <xf numFmtId="3" fontId="0" fillId="0" borderId="0" xfId="0" applyNumberFormat="1"/>
    <xf numFmtId="0" fontId="0" fillId="0" borderId="0" xfId="0" applyFont="1"/>
    <xf numFmtId="0" fontId="0" fillId="0" borderId="2" xfId="0" applyFont="1" applyBorder="1"/>
    <xf numFmtId="0" fontId="9" fillId="0" borderId="1" xfId="0" applyFont="1" applyBorder="1"/>
    <xf numFmtId="0" fontId="0" fillId="0" borderId="0" xfId="0" applyFont="1" applyAlignment="1">
      <alignment vertical="center"/>
    </xf>
    <xf numFmtId="164" fontId="13" fillId="0" borderId="0" xfId="1" applyNumberFormat="1" applyFont="1"/>
    <xf numFmtId="164" fontId="13" fillId="0" borderId="0" xfId="1" applyNumberFormat="1" applyFont="1" applyBorder="1"/>
    <xf numFmtId="0" fontId="9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3" xfId="0" applyBorder="1"/>
    <xf numFmtId="0" fontId="0" fillId="0" borderId="0" xfId="0" applyNumberFormat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right" vertical="center"/>
    </xf>
    <xf numFmtId="4" fontId="14" fillId="0" borderId="0" xfId="0" applyNumberFormat="1" applyFont="1" applyAlignment="1">
      <alignment horizontal="right" vertical="center"/>
    </xf>
    <xf numFmtId="0" fontId="0" fillId="0" borderId="0" xfId="0" applyFill="1"/>
    <xf numFmtId="0" fontId="15" fillId="0" borderId="0" xfId="0" applyFont="1" applyAlignment="1">
      <alignment vertical="center"/>
    </xf>
    <xf numFmtId="4" fontId="15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0" fillId="4" borderId="0" xfId="0" applyFill="1" applyBorder="1" applyAlignment="1">
      <alignment horizontal="center"/>
    </xf>
    <xf numFmtId="0" fontId="10" fillId="0" borderId="0" xfId="0" applyFont="1" applyBorder="1"/>
    <xf numFmtId="0" fontId="9" fillId="0" borderId="0" xfId="0" applyFont="1"/>
    <xf numFmtId="0" fontId="0" fillId="0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wrapText="1"/>
    </xf>
    <xf numFmtId="0" fontId="0" fillId="0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0" fillId="0" borderId="0" xfId="0" applyFont="1" applyFill="1" applyAlignment="1">
      <alignment vertical="center" wrapText="1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17" fillId="0" borderId="19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7" fillId="0" borderId="0" xfId="0" applyFont="1" applyBorder="1" applyAlignment="1">
      <alignment horizontal="center" wrapText="1"/>
    </xf>
    <xf numFmtId="0" fontId="17" fillId="0" borderId="14" xfId="0" applyFont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18" fillId="0" borderId="0" xfId="3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9" fillId="0" borderId="5" xfId="3" applyFont="1" applyBorder="1" applyAlignment="1">
      <alignment horizontal="center" vertical="center" wrapText="1"/>
    </xf>
    <xf numFmtId="0" fontId="18" fillId="0" borderId="5" xfId="3" applyFont="1" applyBorder="1" applyAlignment="1">
      <alignment horizontal="center" vertical="center"/>
    </xf>
    <xf numFmtId="17" fontId="0" fillId="0" borderId="5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18" fillId="0" borderId="5" xfId="3" applyFont="1" applyFill="1" applyBorder="1" applyAlignment="1">
      <alignment horizontal="center" vertical="center"/>
    </xf>
    <xf numFmtId="0" fontId="9" fillId="0" borderId="0" xfId="0" applyFont="1" applyFill="1" applyBorder="1"/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wrapText="1"/>
    </xf>
    <xf numFmtId="0" fontId="0" fillId="5" borderId="0" xfId="0" applyFill="1" applyAlignment="1">
      <alignment horizontal="center"/>
    </xf>
    <xf numFmtId="2" fontId="3" fillId="0" borderId="0" xfId="0" applyNumberFormat="1" applyFont="1"/>
    <xf numFmtId="2" fontId="0" fillId="0" borderId="0" xfId="0" applyNumberFormat="1"/>
    <xf numFmtId="3" fontId="12" fillId="0" borderId="0" xfId="1" applyNumberFormat="1" applyFont="1"/>
    <xf numFmtId="0" fontId="0" fillId="0" borderId="0" xfId="0" applyFont="1" applyAlignment="1">
      <alignment horizontal="center"/>
    </xf>
    <xf numFmtId="0" fontId="20" fillId="0" borderId="0" xfId="1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0" fillId="7" borderId="0" xfId="0" applyNumberFormat="1" applyFill="1" applyAlignment="1">
      <alignment horizontal="left" indent="1"/>
    </xf>
    <xf numFmtId="0" fontId="0" fillId="7" borderId="0" xfId="0" applyFill="1"/>
    <xf numFmtId="0" fontId="11" fillId="7" borderId="0" xfId="0" applyFont="1" applyFill="1"/>
    <xf numFmtId="1" fontId="11" fillId="0" borderId="0" xfId="0" applyNumberFormat="1" applyFont="1"/>
    <xf numFmtId="0" fontId="0" fillId="0" borderId="0" xfId="0" applyFill="1" applyBorder="1"/>
    <xf numFmtId="0" fontId="16" fillId="0" borderId="0" xfId="2" applyFill="1" applyBorder="1" applyAlignment="1">
      <alignment horizontal="center" vertical="center" wrapText="1"/>
    </xf>
    <xf numFmtId="0" fontId="16" fillId="0" borderId="0" xfId="2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64" fontId="12" fillId="0" borderId="0" xfId="1" applyNumberFormat="1" applyFont="1" applyFill="1" applyBorder="1"/>
    <xf numFmtId="0" fontId="0" fillId="0" borderId="0" xfId="0" applyFont="1" applyFill="1" applyBorder="1" applyAlignment="1">
      <alignment vertical="center"/>
    </xf>
    <xf numFmtId="0" fontId="10" fillId="0" borderId="0" xfId="0" applyFont="1" applyFill="1" applyBorder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wrapText="1"/>
    </xf>
    <xf numFmtId="0" fontId="17" fillId="0" borderId="10" xfId="0" applyFont="1" applyBorder="1" applyAlignment="1">
      <alignment horizontal="center" wrapText="1"/>
    </xf>
    <xf numFmtId="0" fontId="17" fillId="0" borderId="19" xfId="0" applyFont="1" applyBorder="1" applyAlignment="1">
      <alignment horizontal="center" wrapText="1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3" fontId="13" fillId="5" borderId="0" xfId="0" applyNumberFormat="1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4">
    <cellStyle name="Normal" xfId="0" builtinId="0"/>
    <cellStyle name="Normal 2" xfId="3" xr:uid="{87AE67FB-0293-7A46-BC53-4D42A58AF0F1}"/>
    <cellStyle name="Output" xfId="2" builtinId="21"/>
    <cellStyle name="Per cent" xfId="1" builtinId="5"/>
  </cellStyles>
  <dxfs count="10"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DEEC7B-B884-414B-B7D2-A59716DAFD14}" name="Table1" displayName="Table1" ref="AT2:BA21" headerRowCount="0" totalsRowShown="0" headerRowDxfId="9">
  <tableColumns count="8">
    <tableColumn id="1" xr3:uid="{D948E0F3-E33E-C741-84C4-777BDA2DCD63}" name="Column1" headerRowDxfId="8"/>
    <tableColumn id="3" xr3:uid="{BD143509-1B66-7347-830A-89F8CD358A32}" name="Column3" headerRowDxfId="7" dataDxfId="6"/>
    <tableColumn id="4" xr3:uid="{4061770F-FE40-0846-ADF3-5F95E7AA236F}" name="Column4" headerRowDxfId="5"/>
    <tableColumn id="5" xr3:uid="{1FF8A85E-8F51-0746-9300-14EFD48E892B}" name="Column5" headerRowDxfId="4"/>
    <tableColumn id="6" xr3:uid="{6C775961-F748-E048-BEC3-F399FB81BCD6}" name="Column6" headerRowDxfId="3"/>
    <tableColumn id="7" xr3:uid="{2F6B6144-8BCE-7A4E-8884-434946FAC205}" name="Column7" headerRowDxfId="2"/>
    <tableColumn id="8" xr3:uid="{EEE8DF85-9C60-C74F-8CF4-0E8810184B82}" name="Column8" headerRowDxfId="1"/>
    <tableColumn id="9" xr3:uid="{55176B7F-7FAD-DD4D-B44E-8C3D5C95C4CE}" name="Column9" headerRow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2EC5F-4987-6648-81FD-610C382EEBD9}">
  <dimension ref="A1:L11"/>
  <sheetViews>
    <sheetView workbookViewId="0">
      <selection activeCell="C29" sqref="C29"/>
    </sheetView>
  </sheetViews>
  <sheetFormatPr baseColWidth="10" defaultRowHeight="16" x14ac:dyDescent="0.2"/>
  <cols>
    <col min="2" max="2" width="22.33203125" customWidth="1"/>
    <col min="3" max="3" width="25.1640625" customWidth="1"/>
    <col min="8" max="8" width="15.33203125" customWidth="1"/>
    <col min="9" max="9" width="18.33203125" customWidth="1"/>
    <col min="10" max="10" width="19" customWidth="1"/>
  </cols>
  <sheetData>
    <row r="1" spans="1:12" ht="19" x14ac:dyDescent="0.25">
      <c r="A1" s="4"/>
      <c r="B1" s="3" t="s">
        <v>33</v>
      </c>
      <c r="C1" s="3" t="s">
        <v>15</v>
      </c>
      <c r="D1" s="3" t="s">
        <v>16</v>
      </c>
      <c r="E1" s="3" t="s">
        <v>114</v>
      </c>
      <c r="F1" s="3" t="s">
        <v>115</v>
      </c>
      <c r="G1" s="3" t="s">
        <v>116</v>
      </c>
      <c r="H1" s="3" t="s">
        <v>34</v>
      </c>
      <c r="I1" s="3" t="s">
        <v>35</v>
      </c>
      <c r="J1" s="3" t="s">
        <v>12</v>
      </c>
      <c r="K1" s="3" t="s">
        <v>36</v>
      </c>
      <c r="L1" s="4"/>
    </row>
    <row r="2" spans="1:12" ht="19" x14ac:dyDescent="0.25">
      <c r="A2" s="3">
        <v>0</v>
      </c>
      <c r="B2" s="4" t="s">
        <v>61</v>
      </c>
      <c r="C2" s="2" t="s">
        <v>13</v>
      </c>
      <c r="D2" s="2">
        <v>5</v>
      </c>
      <c r="E2" s="2">
        <v>5</v>
      </c>
      <c r="F2" s="2">
        <v>0</v>
      </c>
      <c r="G2" s="2">
        <v>1.03</v>
      </c>
      <c r="H2" s="2">
        <v>1</v>
      </c>
      <c r="I2" s="2" t="b">
        <v>1</v>
      </c>
      <c r="J2" s="2" t="s">
        <v>66</v>
      </c>
      <c r="K2" s="2" t="b">
        <v>1</v>
      </c>
      <c r="L2" s="4"/>
    </row>
    <row r="3" spans="1:12" ht="19" x14ac:dyDescent="0.25">
      <c r="A3" s="3">
        <v>3</v>
      </c>
      <c r="B3" s="4" t="s">
        <v>64</v>
      </c>
      <c r="C3" s="2" t="s">
        <v>13</v>
      </c>
      <c r="D3" s="2">
        <v>4.8</v>
      </c>
      <c r="E3" s="2">
        <v>4.8</v>
      </c>
      <c r="F3" s="2">
        <v>0</v>
      </c>
      <c r="G3" s="2">
        <v>1.03</v>
      </c>
      <c r="H3" s="2">
        <v>1</v>
      </c>
      <c r="I3" s="2" t="b">
        <v>1</v>
      </c>
      <c r="J3" s="2" t="s">
        <v>66</v>
      </c>
      <c r="K3" s="2" t="b">
        <v>1</v>
      </c>
      <c r="L3" s="4"/>
    </row>
    <row r="4" spans="1:12" ht="19" x14ac:dyDescent="0.25">
      <c r="K4" s="4"/>
    </row>
    <row r="11" spans="1:12" ht="19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C7B5C-CA9A-9E4A-B140-96286309D611}">
  <dimension ref="A1:G9"/>
  <sheetViews>
    <sheetView workbookViewId="0">
      <selection activeCell="F26" sqref="F26"/>
    </sheetView>
  </sheetViews>
  <sheetFormatPr baseColWidth="10" defaultRowHeight="16" x14ac:dyDescent="0.2"/>
  <cols>
    <col min="2" max="2" width="13.83203125" customWidth="1"/>
    <col min="6" max="6" width="33.5" customWidth="1"/>
  </cols>
  <sheetData>
    <row r="1" spans="1:7" ht="19" x14ac:dyDescent="0.2">
      <c r="A1" s="67"/>
      <c r="B1" s="67" t="s">
        <v>0</v>
      </c>
      <c r="C1" s="67" t="s">
        <v>1</v>
      </c>
      <c r="D1" s="67" t="s">
        <v>2</v>
      </c>
      <c r="E1" s="67" t="s">
        <v>3</v>
      </c>
      <c r="F1" s="67" t="s">
        <v>4</v>
      </c>
      <c r="G1" s="67" t="s">
        <v>5</v>
      </c>
    </row>
    <row r="2" spans="1:7" ht="19" x14ac:dyDescent="0.2">
      <c r="A2" s="67">
        <v>0</v>
      </c>
      <c r="B2" s="68" t="s">
        <v>18</v>
      </c>
      <c r="C2" s="68" t="s">
        <v>67</v>
      </c>
      <c r="D2" s="68" t="s">
        <v>19</v>
      </c>
      <c r="E2" s="67">
        <v>0.22</v>
      </c>
      <c r="F2" s="91" t="s">
        <v>231</v>
      </c>
      <c r="G2" s="67">
        <v>1</v>
      </c>
    </row>
    <row r="3" spans="1:7" ht="19" x14ac:dyDescent="0.2">
      <c r="A3" s="67">
        <v>1</v>
      </c>
      <c r="B3" s="67" t="s">
        <v>21</v>
      </c>
      <c r="C3" s="68" t="s">
        <v>67</v>
      </c>
      <c r="D3" s="68" t="s">
        <v>20</v>
      </c>
      <c r="E3" s="67">
        <v>20.93</v>
      </c>
      <c r="F3" s="69" t="s">
        <v>175</v>
      </c>
      <c r="G3" s="67">
        <v>2</v>
      </c>
    </row>
    <row r="4" spans="1:7" ht="19" x14ac:dyDescent="0.2">
      <c r="A4" s="67">
        <v>2</v>
      </c>
      <c r="B4" s="67" t="s">
        <v>23</v>
      </c>
      <c r="C4" s="68" t="s">
        <v>20</v>
      </c>
      <c r="D4" s="67" t="s">
        <v>22</v>
      </c>
      <c r="E4" s="67">
        <v>17.05</v>
      </c>
      <c r="F4" s="69" t="s">
        <v>175</v>
      </c>
      <c r="G4" s="67">
        <v>1</v>
      </c>
    </row>
    <row r="5" spans="1:7" ht="19" x14ac:dyDescent="0.2">
      <c r="A5" s="67">
        <v>3</v>
      </c>
      <c r="B5" s="67" t="s">
        <v>25</v>
      </c>
      <c r="C5" s="68" t="s">
        <v>67</v>
      </c>
      <c r="D5" s="67" t="s">
        <v>24</v>
      </c>
      <c r="E5" s="67">
        <v>7.43</v>
      </c>
      <c r="F5" s="69" t="s">
        <v>175</v>
      </c>
      <c r="G5" s="67">
        <v>2</v>
      </c>
    </row>
    <row r="6" spans="1:7" ht="19" x14ac:dyDescent="0.2">
      <c r="A6" s="67">
        <v>4</v>
      </c>
      <c r="B6" s="67" t="s">
        <v>27</v>
      </c>
      <c r="C6" s="68" t="s">
        <v>67</v>
      </c>
      <c r="D6" s="67" t="s">
        <v>26</v>
      </c>
      <c r="E6" s="67">
        <v>0.36</v>
      </c>
      <c r="F6" s="91" t="s">
        <v>231</v>
      </c>
      <c r="G6" s="67">
        <v>2</v>
      </c>
    </row>
    <row r="7" spans="1:7" ht="19" x14ac:dyDescent="0.2">
      <c r="A7" s="67">
        <v>5</v>
      </c>
      <c r="B7" s="67" t="s">
        <v>29</v>
      </c>
      <c r="C7" s="67" t="s">
        <v>24</v>
      </c>
      <c r="D7" s="67" t="s">
        <v>28</v>
      </c>
      <c r="E7" s="67">
        <v>7.6</v>
      </c>
      <c r="F7" s="69" t="s">
        <v>175</v>
      </c>
      <c r="G7" s="67">
        <v>1</v>
      </c>
    </row>
    <row r="8" spans="1:7" ht="19" x14ac:dyDescent="0.2">
      <c r="A8" s="67">
        <v>6</v>
      </c>
      <c r="B8" s="67" t="s">
        <v>31</v>
      </c>
      <c r="C8" s="67" t="s">
        <v>28</v>
      </c>
      <c r="D8" s="67" t="s">
        <v>30</v>
      </c>
      <c r="E8" s="67">
        <v>3.3</v>
      </c>
      <c r="F8" s="69" t="s">
        <v>175</v>
      </c>
      <c r="G8" s="67">
        <v>1</v>
      </c>
    </row>
    <row r="9" spans="1:7" ht="19" x14ac:dyDescent="0.25">
      <c r="A9" s="4"/>
      <c r="B9" s="4"/>
      <c r="C9" s="4"/>
      <c r="D9" s="4"/>
      <c r="E9" s="4"/>
      <c r="F9" s="4"/>
      <c r="G9" s="4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FE674-1FBA-B147-A552-9E6F2CD28DBB}">
  <dimension ref="A1:H14"/>
  <sheetViews>
    <sheetView workbookViewId="0">
      <selection activeCell="L24" sqref="L24"/>
    </sheetView>
  </sheetViews>
  <sheetFormatPr baseColWidth="10" defaultRowHeight="16" x14ac:dyDescent="0.2"/>
  <cols>
    <col min="2" max="2" width="20.33203125" customWidth="1"/>
    <col min="3" max="3" width="17" customWidth="1"/>
    <col min="4" max="4" width="15.1640625" customWidth="1"/>
    <col min="6" max="6" width="29.83203125" customWidth="1"/>
  </cols>
  <sheetData>
    <row r="1" spans="1:8" ht="19" x14ac:dyDescent="0.25">
      <c r="A1" s="64"/>
      <c r="B1" s="64" t="s">
        <v>0</v>
      </c>
      <c r="C1" s="64" t="s">
        <v>1</v>
      </c>
      <c r="D1" s="64" t="s">
        <v>2</v>
      </c>
      <c r="E1" s="64" t="s">
        <v>3</v>
      </c>
      <c r="F1" s="64" t="s">
        <v>4</v>
      </c>
      <c r="G1" s="64" t="s">
        <v>5</v>
      </c>
      <c r="H1" s="4"/>
    </row>
    <row r="2" spans="1:8" ht="19" x14ac:dyDescent="0.25">
      <c r="A2" s="64">
        <v>0</v>
      </c>
      <c r="B2" s="65" t="s">
        <v>6</v>
      </c>
      <c r="C2" s="65" t="s">
        <v>100</v>
      </c>
      <c r="D2" s="65" t="s">
        <v>101</v>
      </c>
      <c r="E2" s="64">
        <v>10</v>
      </c>
      <c r="F2" s="66" t="s">
        <v>117</v>
      </c>
      <c r="G2" s="64">
        <v>1</v>
      </c>
      <c r="H2" s="4"/>
    </row>
    <row r="3" spans="1:8" ht="19" x14ac:dyDescent="0.25">
      <c r="A3" s="64">
        <v>1</v>
      </c>
      <c r="B3" s="64" t="s">
        <v>7</v>
      </c>
      <c r="C3" s="65" t="s">
        <v>101</v>
      </c>
      <c r="D3" s="65" t="s">
        <v>102</v>
      </c>
      <c r="E3" s="64">
        <v>15</v>
      </c>
      <c r="F3" s="66" t="s">
        <v>117</v>
      </c>
      <c r="G3" s="64">
        <v>1</v>
      </c>
      <c r="H3" s="4"/>
    </row>
    <row r="4" spans="1:8" ht="19" x14ac:dyDescent="0.25">
      <c r="A4" s="64">
        <v>2</v>
      </c>
      <c r="B4" s="64" t="s">
        <v>8</v>
      </c>
      <c r="C4" s="65" t="s">
        <v>101</v>
      </c>
      <c r="D4" s="64" t="s">
        <v>105</v>
      </c>
      <c r="E4" s="64">
        <v>61</v>
      </c>
      <c r="F4" s="66" t="s">
        <v>117</v>
      </c>
      <c r="G4" s="64">
        <v>1</v>
      </c>
      <c r="H4" s="4"/>
    </row>
    <row r="5" spans="1:8" ht="19" x14ac:dyDescent="0.25">
      <c r="A5" s="64">
        <v>3</v>
      </c>
      <c r="B5" s="64" t="s">
        <v>9</v>
      </c>
      <c r="C5" s="65" t="s">
        <v>76</v>
      </c>
      <c r="D5" s="65" t="s">
        <v>102</v>
      </c>
      <c r="E5" s="64">
        <v>4</v>
      </c>
      <c r="F5" s="66" t="s">
        <v>117</v>
      </c>
      <c r="G5" s="64">
        <v>2</v>
      </c>
      <c r="H5" s="4"/>
    </row>
    <row r="6" spans="1:8" ht="19" x14ac:dyDescent="0.25">
      <c r="A6" s="64">
        <v>4</v>
      </c>
      <c r="B6" s="64" t="s">
        <v>10</v>
      </c>
      <c r="C6" s="65" t="s">
        <v>102</v>
      </c>
      <c r="D6" s="65" t="s">
        <v>103</v>
      </c>
      <c r="E6" s="64">
        <v>36</v>
      </c>
      <c r="F6" s="66" t="s">
        <v>117</v>
      </c>
      <c r="G6" s="64">
        <v>1</v>
      </c>
      <c r="H6" s="4"/>
    </row>
    <row r="7" spans="1:8" ht="19" x14ac:dyDescent="0.25">
      <c r="A7" s="64">
        <v>5</v>
      </c>
      <c r="B7" s="64" t="s">
        <v>11</v>
      </c>
      <c r="C7" s="65" t="s">
        <v>102</v>
      </c>
      <c r="D7" s="65" t="s">
        <v>76</v>
      </c>
      <c r="E7" s="64">
        <v>0.5</v>
      </c>
      <c r="F7" s="66" t="s">
        <v>117</v>
      </c>
      <c r="G7" s="64">
        <v>2</v>
      </c>
      <c r="H7" s="4"/>
    </row>
    <row r="8" spans="1:8" ht="19" x14ac:dyDescent="0.25">
      <c r="A8" s="64">
        <v>6</v>
      </c>
      <c r="B8" s="64" t="s">
        <v>68</v>
      </c>
      <c r="C8" s="65" t="s">
        <v>103</v>
      </c>
      <c r="D8" s="65" t="s">
        <v>107</v>
      </c>
      <c r="E8" s="64">
        <v>9</v>
      </c>
      <c r="F8" s="66" t="s">
        <v>117</v>
      </c>
      <c r="G8" s="64">
        <v>1</v>
      </c>
      <c r="H8" s="4"/>
    </row>
    <row r="9" spans="1:8" ht="19" x14ac:dyDescent="0.25">
      <c r="A9" s="64">
        <v>7</v>
      </c>
      <c r="B9" s="64" t="s">
        <v>104</v>
      </c>
      <c r="C9" s="64" t="s">
        <v>105</v>
      </c>
      <c r="D9" s="65" t="s">
        <v>111</v>
      </c>
      <c r="E9" s="64">
        <v>5</v>
      </c>
      <c r="F9" s="66" t="s">
        <v>117</v>
      </c>
      <c r="G9" s="64">
        <v>1</v>
      </c>
      <c r="H9" s="4"/>
    </row>
    <row r="10" spans="1:8" ht="19" x14ac:dyDescent="0.25">
      <c r="A10" s="64">
        <v>8</v>
      </c>
      <c r="B10" s="70" t="s">
        <v>106</v>
      </c>
      <c r="C10" s="65" t="s">
        <v>107</v>
      </c>
      <c r="D10" s="65" t="s">
        <v>111</v>
      </c>
      <c r="E10" s="64">
        <v>10</v>
      </c>
      <c r="F10" s="66" t="s">
        <v>117</v>
      </c>
      <c r="G10" s="64">
        <v>1</v>
      </c>
      <c r="H10" s="4"/>
    </row>
    <row r="11" spans="1:8" ht="19" x14ac:dyDescent="0.25">
      <c r="A11" s="64">
        <v>9</v>
      </c>
      <c r="B11" s="70" t="s">
        <v>108</v>
      </c>
      <c r="C11" s="65" t="s">
        <v>105</v>
      </c>
      <c r="D11" s="65" t="s">
        <v>112</v>
      </c>
      <c r="E11" s="64">
        <v>13</v>
      </c>
      <c r="F11" s="66" t="s">
        <v>117</v>
      </c>
      <c r="G11" s="64">
        <v>1</v>
      </c>
      <c r="H11" s="4"/>
    </row>
    <row r="12" spans="1:8" ht="19" x14ac:dyDescent="0.2">
      <c r="A12" s="64">
        <v>10</v>
      </c>
      <c r="B12" s="70" t="s">
        <v>109</v>
      </c>
      <c r="C12" s="65" t="s">
        <v>101</v>
      </c>
      <c r="D12" s="65" t="s">
        <v>112</v>
      </c>
      <c r="E12" s="64">
        <v>4</v>
      </c>
      <c r="F12" s="66" t="s">
        <v>117</v>
      </c>
      <c r="G12" s="64">
        <v>1</v>
      </c>
    </row>
    <row r="13" spans="1:8" ht="19" x14ac:dyDescent="0.2">
      <c r="A13" s="64">
        <v>11</v>
      </c>
      <c r="B13" s="70" t="s">
        <v>110</v>
      </c>
      <c r="C13" s="65" t="s">
        <v>76</v>
      </c>
      <c r="D13" s="65" t="s">
        <v>112</v>
      </c>
      <c r="E13" s="64">
        <v>22</v>
      </c>
      <c r="F13" s="66" t="s">
        <v>117</v>
      </c>
      <c r="G13" s="64">
        <v>1</v>
      </c>
    </row>
    <row r="14" spans="1:8" ht="19" x14ac:dyDescent="0.2">
      <c r="A14" s="64">
        <v>12</v>
      </c>
      <c r="B14" s="70" t="s">
        <v>146</v>
      </c>
      <c r="C14" s="65" t="s">
        <v>76</v>
      </c>
      <c r="D14" s="65" t="s">
        <v>147</v>
      </c>
      <c r="E14" s="64">
        <v>30</v>
      </c>
      <c r="F14" s="66" t="s">
        <v>117</v>
      </c>
      <c r="G14" s="6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95EB-98A4-BF40-8AB1-C98346845157}">
  <dimension ref="A1:K6"/>
  <sheetViews>
    <sheetView workbookViewId="0">
      <selection activeCell="E26" sqref="E26"/>
    </sheetView>
  </sheetViews>
  <sheetFormatPr baseColWidth="10" defaultRowHeight="16" x14ac:dyDescent="0.2"/>
  <cols>
    <col min="2" max="2" width="24.5" customWidth="1"/>
    <col min="3" max="3" width="26" customWidth="1"/>
    <col min="5" max="6" width="15.1640625" customWidth="1"/>
  </cols>
  <sheetData>
    <row r="1" spans="1:11" ht="18" x14ac:dyDescent="0.2">
      <c r="B1" s="3" t="s">
        <v>33</v>
      </c>
      <c r="C1" s="3" t="s">
        <v>15</v>
      </c>
      <c r="D1" s="3" t="s">
        <v>16</v>
      </c>
      <c r="E1" s="3" t="s">
        <v>114</v>
      </c>
      <c r="F1" s="3" t="s">
        <v>115</v>
      </c>
      <c r="G1" s="3" t="s">
        <v>116</v>
      </c>
      <c r="H1" s="3" t="s">
        <v>34</v>
      </c>
      <c r="I1" s="3" t="s">
        <v>35</v>
      </c>
      <c r="J1" s="3" t="s">
        <v>12</v>
      </c>
      <c r="K1" s="3" t="s">
        <v>36</v>
      </c>
    </row>
    <row r="2" spans="1:11" ht="19" x14ac:dyDescent="0.25">
      <c r="A2" s="4">
        <v>1</v>
      </c>
      <c r="B2" s="4" t="s">
        <v>69</v>
      </c>
      <c r="C2" s="2" t="s">
        <v>153</v>
      </c>
      <c r="D2" s="2">
        <v>4.8899999999999997</v>
      </c>
      <c r="E2" s="2">
        <v>4.8899999999999997</v>
      </c>
      <c r="F2" s="2">
        <v>0</v>
      </c>
      <c r="G2" s="2">
        <v>1.03</v>
      </c>
      <c r="H2" s="2">
        <v>1</v>
      </c>
      <c r="I2" s="2" t="b">
        <v>1</v>
      </c>
      <c r="J2" s="2" t="s">
        <v>66</v>
      </c>
      <c r="K2" s="2" t="b">
        <v>1</v>
      </c>
    </row>
    <row r="3" spans="1:11" ht="19" x14ac:dyDescent="0.25">
      <c r="A3" s="3">
        <v>2</v>
      </c>
      <c r="B3" s="4" t="s">
        <v>71</v>
      </c>
      <c r="C3" s="2" t="s">
        <v>153</v>
      </c>
      <c r="D3" s="2">
        <v>5</v>
      </c>
      <c r="E3" s="2">
        <v>5</v>
      </c>
      <c r="F3" s="2">
        <v>0</v>
      </c>
      <c r="G3" s="2">
        <v>1.03</v>
      </c>
      <c r="H3" s="2">
        <v>1</v>
      </c>
      <c r="I3" s="2" t="b">
        <v>1</v>
      </c>
      <c r="J3" s="2" t="s">
        <v>66</v>
      </c>
      <c r="K3" s="2" t="b">
        <v>1</v>
      </c>
    </row>
    <row r="4" spans="1:11" ht="19" x14ac:dyDescent="0.25">
      <c r="A4" s="3">
        <v>3</v>
      </c>
      <c r="B4" s="4" t="s">
        <v>73</v>
      </c>
      <c r="C4" s="2" t="s">
        <v>153</v>
      </c>
      <c r="D4" s="4">
        <v>4.8899999999999997</v>
      </c>
      <c r="E4" s="4">
        <v>4.8899999999999997</v>
      </c>
      <c r="F4" s="4">
        <v>0</v>
      </c>
      <c r="G4" s="2">
        <v>1.03</v>
      </c>
      <c r="H4" s="4">
        <v>1</v>
      </c>
      <c r="I4" s="2" t="b">
        <v>1</v>
      </c>
      <c r="J4" s="2" t="s">
        <v>66</v>
      </c>
      <c r="K4" s="2" t="b">
        <v>1</v>
      </c>
    </row>
    <row r="5" spans="1:11" ht="19" x14ac:dyDescent="0.25">
      <c r="A5" s="3">
        <v>4</v>
      </c>
      <c r="B5" s="4" t="s">
        <v>74</v>
      </c>
      <c r="C5" s="2" t="s">
        <v>153</v>
      </c>
      <c r="D5" s="4">
        <v>8</v>
      </c>
      <c r="E5" s="4">
        <v>8</v>
      </c>
      <c r="F5" s="4">
        <v>0</v>
      </c>
      <c r="G5" s="2">
        <v>1.03</v>
      </c>
      <c r="H5" s="4">
        <v>1</v>
      </c>
      <c r="I5" s="2" t="b">
        <v>1</v>
      </c>
      <c r="J5" s="2" t="s">
        <v>66</v>
      </c>
      <c r="K5" s="2" t="b">
        <v>1</v>
      </c>
    </row>
    <row r="6" spans="1:11" ht="19" x14ac:dyDescent="0.25">
      <c r="A6" s="3">
        <v>5</v>
      </c>
      <c r="B6" s="4" t="s">
        <v>75</v>
      </c>
      <c r="C6" s="2" t="s">
        <v>153</v>
      </c>
      <c r="D6">
        <v>18.399999999999999</v>
      </c>
      <c r="E6">
        <v>18.399999999999999</v>
      </c>
      <c r="F6">
        <v>0</v>
      </c>
      <c r="G6" s="2">
        <v>1.03</v>
      </c>
      <c r="H6">
        <v>1</v>
      </c>
      <c r="I6" s="2" t="b">
        <v>1</v>
      </c>
      <c r="J6" s="2" t="s">
        <v>66</v>
      </c>
      <c r="K6" s="2" t="b">
        <v>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8874C-4F82-0C45-B992-33D864F203B4}">
  <dimension ref="A1:H28"/>
  <sheetViews>
    <sheetView tabSelected="1" workbookViewId="0">
      <selection activeCell="M16" sqref="M16"/>
    </sheetView>
  </sheetViews>
  <sheetFormatPr baseColWidth="10" defaultRowHeight="16" x14ac:dyDescent="0.2"/>
  <cols>
    <col min="2" max="2" width="28.5" customWidth="1"/>
  </cols>
  <sheetData>
    <row r="1" spans="1:8" ht="18" x14ac:dyDescent="0.2">
      <c r="B1" s="3" t="s">
        <v>14</v>
      </c>
      <c r="C1" s="3" t="s">
        <v>15</v>
      </c>
      <c r="D1" s="3" t="s">
        <v>223</v>
      </c>
      <c r="E1" s="3" t="s">
        <v>17</v>
      </c>
      <c r="F1" s="85" t="s">
        <v>16</v>
      </c>
      <c r="G1" s="3" t="s">
        <v>236</v>
      </c>
      <c r="H1" s="3" t="s">
        <v>235</v>
      </c>
    </row>
    <row r="2" spans="1:8" ht="18" x14ac:dyDescent="0.2">
      <c r="A2" s="3">
        <v>0</v>
      </c>
      <c r="B2" s="2" t="s">
        <v>77</v>
      </c>
      <c r="C2" s="2" t="s">
        <v>113</v>
      </c>
      <c r="D2" s="2">
        <v>0.1</v>
      </c>
      <c r="E2" s="2">
        <v>0.47</v>
      </c>
      <c r="F2" s="86">
        <f>(D2*108)/49.603</f>
        <v>0.21772876640525776</v>
      </c>
      <c r="G2" s="86">
        <f>(D2*92)/49.603</f>
        <v>0.1854726528637381</v>
      </c>
      <c r="H2" s="86">
        <f>(D2*85)/49.603</f>
        <v>0.17136060318932322</v>
      </c>
    </row>
    <row r="3" spans="1:8" ht="18" x14ac:dyDescent="0.2">
      <c r="A3" s="3">
        <v>1</v>
      </c>
      <c r="B3" s="2" t="s">
        <v>188</v>
      </c>
      <c r="C3" s="2" t="s">
        <v>113</v>
      </c>
      <c r="D3" s="2">
        <v>1.4</v>
      </c>
      <c r="E3" s="2">
        <v>0.27</v>
      </c>
      <c r="F3" s="86">
        <f t="shared" ref="F3:F25" si="0">(D3*108)/49.603</f>
        <v>3.0482027296736081</v>
      </c>
      <c r="G3" s="86">
        <f t="shared" ref="G3:G25" si="1">(D3*92)/49.603</f>
        <v>2.5966171400923326</v>
      </c>
      <c r="H3" s="86">
        <f t="shared" ref="H3:H25" si="2">(D3*85)/49.603</f>
        <v>2.3990484446505249</v>
      </c>
    </row>
    <row r="4" spans="1:8" ht="18" x14ac:dyDescent="0.2">
      <c r="A4" s="3">
        <v>2</v>
      </c>
      <c r="B4" s="2" t="s">
        <v>78</v>
      </c>
      <c r="C4" s="2" t="s">
        <v>113</v>
      </c>
      <c r="D4" s="2">
        <v>3.31</v>
      </c>
      <c r="E4" s="2">
        <v>0.67</v>
      </c>
      <c r="F4" s="86">
        <f t="shared" si="0"/>
        <v>7.2068221680140319</v>
      </c>
      <c r="G4" s="86">
        <f t="shared" si="1"/>
        <v>6.1391448097897303</v>
      </c>
      <c r="H4" s="86">
        <f t="shared" si="2"/>
        <v>5.6720359655665993</v>
      </c>
    </row>
    <row r="5" spans="1:8" ht="18" x14ac:dyDescent="0.2">
      <c r="A5" s="3">
        <v>3</v>
      </c>
      <c r="B5" s="2" t="s">
        <v>79</v>
      </c>
      <c r="C5" s="2" t="s">
        <v>20</v>
      </c>
      <c r="D5" s="2">
        <v>5.7</v>
      </c>
      <c r="E5" s="2">
        <v>0.92</v>
      </c>
      <c r="F5" s="86">
        <f t="shared" si="0"/>
        <v>12.410539685099691</v>
      </c>
      <c r="G5" s="86">
        <f t="shared" si="1"/>
        <v>10.571941213233069</v>
      </c>
      <c r="H5" s="86">
        <f t="shared" si="2"/>
        <v>9.7675543817914239</v>
      </c>
    </row>
    <row r="6" spans="1:8" ht="18" x14ac:dyDescent="0.2">
      <c r="A6" s="3">
        <v>4</v>
      </c>
      <c r="B6" s="2" t="s">
        <v>92</v>
      </c>
      <c r="C6" s="2" t="s">
        <v>20</v>
      </c>
      <c r="D6" s="2">
        <v>2.7</v>
      </c>
      <c r="E6" s="2">
        <v>0.28999999999999998</v>
      </c>
      <c r="F6" s="86">
        <f t="shared" si="0"/>
        <v>5.8786766929419594</v>
      </c>
      <c r="G6" s="86">
        <f t="shared" si="1"/>
        <v>5.007761627320928</v>
      </c>
      <c r="H6" s="86">
        <f t="shared" si="2"/>
        <v>4.6267362861117274</v>
      </c>
    </row>
    <row r="7" spans="1:8" ht="18" x14ac:dyDescent="0.2">
      <c r="A7" s="3">
        <v>5</v>
      </c>
      <c r="B7" s="2" t="s">
        <v>80</v>
      </c>
      <c r="C7" s="2" t="s">
        <v>32</v>
      </c>
      <c r="D7" s="2">
        <v>1.089</v>
      </c>
      <c r="E7" s="2">
        <v>0.55800000000000005</v>
      </c>
      <c r="F7" s="86">
        <f t="shared" si="0"/>
        <v>2.3710662661532567</v>
      </c>
      <c r="G7" s="86">
        <f t="shared" si="1"/>
        <v>2.0197971896861078</v>
      </c>
      <c r="H7" s="86">
        <f t="shared" si="2"/>
        <v>1.8661169687317298</v>
      </c>
    </row>
    <row r="8" spans="1:8" ht="18" x14ac:dyDescent="0.2">
      <c r="A8" s="3">
        <v>6</v>
      </c>
      <c r="B8" s="2" t="s">
        <v>81</v>
      </c>
      <c r="C8" s="2" t="s">
        <v>32</v>
      </c>
      <c r="D8" s="2">
        <v>2.738</v>
      </c>
      <c r="E8" s="2">
        <v>0.55700000000000005</v>
      </c>
      <c r="F8" s="86">
        <f t="shared" si="0"/>
        <v>5.9614136241759574</v>
      </c>
      <c r="G8" s="86">
        <f t="shared" si="1"/>
        <v>5.0782412354091484</v>
      </c>
      <c r="H8" s="86">
        <f t="shared" si="2"/>
        <v>4.6918533153236694</v>
      </c>
    </row>
    <row r="9" spans="1:8" ht="18" x14ac:dyDescent="0.2">
      <c r="A9" s="3">
        <v>7</v>
      </c>
      <c r="B9" s="2" t="s">
        <v>82</v>
      </c>
      <c r="C9" s="2" t="s">
        <v>32</v>
      </c>
      <c r="D9" s="2">
        <v>0.61</v>
      </c>
      <c r="E9" s="2">
        <v>0.123</v>
      </c>
      <c r="F9" s="86">
        <f t="shared" si="0"/>
        <v>1.328145475072072</v>
      </c>
      <c r="G9" s="86">
        <f t="shared" si="1"/>
        <v>1.1313831824688021</v>
      </c>
      <c r="H9" s="86">
        <f t="shared" si="2"/>
        <v>1.0452996794548717</v>
      </c>
    </row>
    <row r="10" spans="1:8" ht="18" x14ac:dyDescent="0.2">
      <c r="A10" s="3">
        <v>8</v>
      </c>
      <c r="B10" s="2" t="s">
        <v>83</v>
      </c>
      <c r="C10" s="2" t="s">
        <v>32</v>
      </c>
      <c r="D10" s="2">
        <v>2.1560000000000001</v>
      </c>
      <c r="E10" s="2">
        <v>0.438</v>
      </c>
      <c r="F10" s="86">
        <f t="shared" si="0"/>
        <v>4.6942322036973572</v>
      </c>
      <c r="G10" s="86">
        <f t="shared" si="1"/>
        <v>3.9987903957421929</v>
      </c>
      <c r="H10" s="86">
        <f t="shared" si="2"/>
        <v>3.6945346047618091</v>
      </c>
    </row>
    <row r="11" spans="1:8" ht="18" x14ac:dyDescent="0.2">
      <c r="A11" s="3">
        <v>9</v>
      </c>
      <c r="B11" s="2" t="s">
        <v>84</v>
      </c>
      <c r="C11" s="2" t="s">
        <v>22</v>
      </c>
      <c r="D11" s="2">
        <v>1.71</v>
      </c>
      <c r="E11" s="2">
        <v>1.7</v>
      </c>
      <c r="F11" s="86">
        <f t="shared" si="0"/>
        <v>3.7231619055299077</v>
      </c>
      <c r="G11" s="86">
        <f t="shared" si="1"/>
        <v>3.1715823639699208</v>
      </c>
      <c r="H11" s="86">
        <f t="shared" si="2"/>
        <v>2.9302663145374268</v>
      </c>
    </row>
    <row r="12" spans="1:8" ht="18" x14ac:dyDescent="0.2">
      <c r="A12" s="3">
        <v>10</v>
      </c>
      <c r="B12" s="2" t="s">
        <v>85</v>
      </c>
      <c r="C12" s="2" t="s">
        <v>22</v>
      </c>
      <c r="D12" s="2">
        <v>2.38</v>
      </c>
      <c r="E12" s="2">
        <v>0.64</v>
      </c>
      <c r="F12" s="86">
        <f t="shared" si="0"/>
        <v>5.181944640445133</v>
      </c>
      <c r="G12" s="86">
        <f t="shared" si="1"/>
        <v>4.4142491381569657</v>
      </c>
      <c r="H12" s="86">
        <f t="shared" si="2"/>
        <v>4.0783823559058927</v>
      </c>
    </row>
    <row r="13" spans="1:8" ht="18" x14ac:dyDescent="0.2">
      <c r="A13" s="3">
        <v>11</v>
      </c>
      <c r="B13" s="2" t="s">
        <v>91</v>
      </c>
      <c r="C13" s="2" t="s">
        <v>28</v>
      </c>
      <c r="D13" s="2">
        <v>1.83</v>
      </c>
      <c r="E13" s="2">
        <v>1.1399999999999999</v>
      </c>
      <c r="F13" s="86">
        <f t="shared" si="0"/>
        <v>3.984436425216217</v>
      </c>
      <c r="G13" s="86">
        <f t="shared" si="1"/>
        <v>3.394149547406407</v>
      </c>
      <c r="H13" s="86">
        <f t="shared" si="2"/>
        <v>3.1358990383646153</v>
      </c>
    </row>
    <row r="14" spans="1:8" ht="18" x14ac:dyDescent="0.2">
      <c r="A14" s="3">
        <v>12</v>
      </c>
      <c r="B14" s="2" t="s">
        <v>86</v>
      </c>
      <c r="C14" s="2" t="s">
        <v>28</v>
      </c>
      <c r="D14" s="2">
        <v>0.83</v>
      </c>
      <c r="E14" s="2">
        <v>-1.53</v>
      </c>
      <c r="F14" s="86">
        <f t="shared" si="0"/>
        <v>1.8071487611636392</v>
      </c>
      <c r="G14" s="86">
        <f t="shared" si="1"/>
        <v>1.5394230187690261</v>
      </c>
      <c r="H14" s="86">
        <f t="shared" si="2"/>
        <v>1.4222930064713826</v>
      </c>
    </row>
    <row r="15" spans="1:8" ht="18" x14ac:dyDescent="0.2">
      <c r="A15" s="3">
        <v>13</v>
      </c>
      <c r="B15" s="2" t="s">
        <v>87</v>
      </c>
      <c r="C15" s="2" t="s">
        <v>28</v>
      </c>
      <c r="D15" s="2">
        <v>3.45</v>
      </c>
      <c r="E15" s="2">
        <v>-2.3199999999999998</v>
      </c>
      <c r="F15" s="86">
        <f t="shared" si="0"/>
        <v>7.5116424409813929</v>
      </c>
      <c r="G15" s="86">
        <f t="shared" si="1"/>
        <v>6.3988065237989646</v>
      </c>
      <c r="H15" s="86">
        <f t="shared" si="2"/>
        <v>5.9119408100316511</v>
      </c>
    </row>
    <row r="16" spans="1:8" ht="18" x14ac:dyDescent="0.2">
      <c r="A16" s="3">
        <v>14</v>
      </c>
      <c r="B16" s="2" t="s">
        <v>88</v>
      </c>
      <c r="C16" s="2" t="s">
        <v>24</v>
      </c>
      <c r="D16" s="2">
        <v>0.17</v>
      </c>
      <c r="E16" s="2">
        <v>0.22</v>
      </c>
      <c r="F16" s="86">
        <f t="shared" si="0"/>
        <v>0.37013890288893819</v>
      </c>
      <c r="G16" s="86">
        <f t="shared" si="1"/>
        <v>0.31530350986835476</v>
      </c>
      <c r="H16" s="86">
        <f t="shared" si="2"/>
        <v>0.2913130254218495</v>
      </c>
    </row>
    <row r="17" spans="1:8" ht="18" x14ac:dyDescent="0.2">
      <c r="A17" s="3">
        <v>15</v>
      </c>
      <c r="B17" s="2" t="s">
        <v>89</v>
      </c>
      <c r="C17" s="2" t="s">
        <v>24</v>
      </c>
      <c r="D17" s="2">
        <v>1.29</v>
      </c>
      <c r="E17" s="2">
        <v>0.74</v>
      </c>
      <c r="F17" s="86">
        <f t="shared" si="0"/>
        <v>2.8087010866278246</v>
      </c>
      <c r="G17" s="86">
        <f t="shared" si="1"/>
        <v>2.3925972219422214</v>
      </c>
      <c r="H17" s="86">
        <f t="shared" si="2"/>
        <v>2.2105517811422697</v>
      </c>
    </row>
    <row r="18" spans="1:8" ht="18" x14ac:dyDescent="0.2">
      <c r="A18" s="3">
        <v>16</v>
      </c>
      <c r="B18" s="2" t="s">
        <v>90</v>
      </c>
      <c r="C18" s="2" t="s">
        <v>24</v>
      </c>
      <c r="D18" s="2">
        <v>0.64</v>
      </c>
      <c r="E18" s="2">
        <v>0.15</v>
      </c>
      <c r="F18" s="86">
        <f t="shared" si="0"/>
        <v>1.3934641049936496</v>
      </c>
      <c r="G18" s="86">
        <f t="shared" si="1"/>
        <v>1.1870249783279236</v>
      </c>
      <c r="H18" s="86">
        <f t="shared" si="2"/>
        <v>1.0967078604116687</v>
      </c>
    </row>
    <row r="19" spans="1:8" ht="18" x14ac:dyDescent="0.2">
      <c r="A19" s="3">
        <v>17</v>
      </c>
      <c r="B19" s="2" t="s">
        <v>93</v>
      </c>
      <c r="C19" s="2" t="s">
        <v>67</v>
      </c>
      <c r="D19" s="2">
        <v>3.4</v>
      </c>
      <c r="E19" s="2">
        <v>1.04</v>
      </c>
      <c r="F19" s="86">
        <f t="shared" si="0"/>
        <v>7.4027780577787627</v>
      </c>
      <c r="G19" s="86">
        <f t="shared" si="1"/>
        <v>6.3060701973670952</v>
      </c>
      <c r="H19" s="86">
        <f t="shared" si="2"/>
        <v>5.8262605084369898</v>
      </c>
    </row>
    <row r="20" spans="1:8" ht="18" x14ac:dyDescent="0.2">
      <c r="A20" s="3">
        <v>18</v>
      </c>
      <c r="B20" s="2" t="s">
        <v>94</v>
      </c>
      <c r="C20" s="2" t="s">
        <v>67</v>
      </c>
      <c r="D20" s="2">
        <v>2.8</v>
      </c>
      <c r="E20" s="2">
        <v>1.1000000000000001</v>
      </c>
      <c r="F20" s="86">
        <f t="shared" si="0"/>
        <v>6.0964054593472161</v>
      </c>
      <c r="G20" s="86">
        <f t="shared" si="1"/>
        <v>5.1932342801846652</v>
      </c>
      <c r="H20" s="86">
        <f t="shared" si="2"/>
        <v>4.7980968893010498</v>
      </c>
    </row>
    <row r="21" spans="1:8" ht="18" x14ac:dyDescent="0.2">
      <c r="A21" s="3">
        <v>19</v>
      </c>
      <c r="B21" s="2" t="s">
        <v>95</v>
      </c>
      <c r="C21" s="2" t="s">
        <v>67</v>
      </c>
      <c r="D21" s="2">
        <v>2.4900000000000002</v>
      </c>
      <c r="E21" s="2">
        <v>0.74</v>
      </c>
      <c r="F21" s="86">
        <f t="shared" si="0"/>
        <v>5.4214462834909183</v>
      </c>
      <c r="G21" s="86">
        <f t="shared" si="1"/>
        <v>4.6182690563070787</v>
      </c>
      <c r="H21" s="86">
        <f t="shared" si="2"/>
        <v>4.2668790194141479</v>
      </c>
    </row>
    <row r="22" spans="1:8" ht="18" x14ac:dyDescent="0.2">
      <c r="A22" s="3">
        <v>20</v>
      </c>
      <c r="B22" s="2" t="s">
        <v>96</v>
      </c>
      <c r="C22" s="2" t="s">
        <v>67</v>
      </c>
      <c r="D22" s="2">
        <v>3.96</v>
      </c>
      <c r="E22" s="2">
        <v>0.91</v>
      </c>
      <c r="F22" s="86">
        <f t="shared" si="0"/>
        <v>8.6220591496482069</v>
      </c>
      <c r="G22" s="86">
        <f t="shared" si="1"/>
        <v>7.344717053404028</v>
      </c>
      <c r="H22" s="86">
        <f t="shared" si="2"/>
        <v>6.7858798862971996</v>
      </c>
    </row>
    <row r="23" spans="1:8" ht="18" x14ac:dyDescent="0.2">
      <c r="A23" s="3">
        <v>21</v>
      </c>
      <c r="B23" s="2" t="s">
        <v>97</v>
      </c>
      <c r="C23" s="2" t="s">
        <v>67</v>
      </c>
      <c r="D23" s="2">
        <v>2</v>
      </c>
      <c r="E23" s="2">
        <v>0.71</v>
      </c>
      <c r="F23" s="86">
        <f t="shared" si="0"/>
        <v>4.3545753281051551</v>
      </c>
      <c r="G23" s="86">
        <f t="shared" si="1"/>
        <v>3.7094530572747617</v>
      </c>
      <c r="H23" s="86">
        <f t="shared" si="2"/>
        <v>3.4272120637864645</v>
      </c>
    </row>
    <row r="24" spans="1:8" ht="18" x14ac:dyDescent="0.2">
      <c r="A24" s="3">
        <v>22</v>
      </c>
      <c r="B24" s="2" t="s">
        <v>99</v>
      </c>
      <c r="C24" s="2" t="s">
        <v>145</v>
      </c>
      <c r="D24" s="2">
        <v>1.1000000000000001</v>
      </c>
      <c r="E24" s="2">
        <v>0.21</v>
      </c>
      <c r="F24" s="86">
        <f t="shared" si="0"/>
        <v>2.3950164304578352</v>
      </c>
      <c r="G24" s="86">
        <f t="shared" si="1"/>
        <v>2.0401991815011189</v>
      </c>
      <c r="H24" s="86">
        <f t="shared" si="2"/>
        <v>1.8849666350825558</v>
      </c>
    </row>
    <row r="25" spans="1:8" ht="18" x14ac:dyDescent="0.2">
      <c r="A25" s="3">
        <v>23</v>
      </c>
      <c r="B25" s="2" t="s">
        <v>98</v>
      </c>
      <c r="C25" s="2" t="s">
        <v>145</v>
      </c>
      <c r="D25" s="2">
        <v>1.75</v>
      </c>
      <c r="E25" s="2">
        <v>1.61</v>
      </c>
      <c r="F25" s="86">
        <f t="shared" si="0"/>
        <v>3.8102534120920106</v>
      </c>
      <c r="G25" s="86">
        <f t="shared" si="1"/>
        <v>3.2457714251154162</v>
      </c>
      <c r="H25" s="86">
        <f t="shared" si="2"/>
        <v>2.9988105558131566</v>
      </c>
    </row>
    <row r="26" spans="1:8" ht="18" x14ac:dyDescent="0.2">
      <c r="A26" s="3"/>
      <c r="B26" s="2"/>
      <c r="C26" s="2"/>
      <c r="D26" s="2"/>
      <c r="E26" s="2"/>
      <c r="F26" s="86"/>
      <c r="G26" s="86"/>
      <c r="H26" s="86"/>
    </row>
    <row r="27" spans="1:8" ht="18" x14ac:dyDescent="0.2">
      <c r="A27" s="3"/>
      <c r="B27" s="2"/>
      <c r="C27" s="2"/>
      <c r="D27" s="2"/>
      <c r="E27" s="2"/>
      <c r="F27" s="86"/>
    </row>
    <row r="28" spans="1:8" x14ac:dyDescent="0.2">
      <c r="F28" s="86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25DC3-2776-0346-8917-A2C29B59C552}">
  <dimension ref="A1:CL73"/>
  <sheetViews>
    <sheetView workbookViewId="0">
      <selection activeCell="E18" sqref="E18"/>
    </sheetView>
  </sheetViews>
  <sheetFormatPr baseColWidth="10" defaultRowHeight="16" x14ac:dyDescent="0.2"/>
  <cols>
    <col min="1" max="1" width="14.33203125" customWidth="1"/>
    <col min="2" max="2" width="10.83203125" customWidth="1"/>
    <col min="3" max="3" width="16" customWidth="1"/>
    <col min="9" max="9" width="15.6640625" customWidth="1"/>
    <col min="17" max="17" width="17" customWidth="1"/>
    <col min="18" max="18" width="15.5" customWidth="1"/>
    <col min="22" max="22" width="13.33203125" customWidth="1"/>
    <col min="23" max="23" width="14.1640625" customWidth="1"/>
    <col min="32" max="32" width="13.6640625" customWidth="1"/>
    <col min="36" max="36" width="14" customWidth="1"/>
    <col min="38" max="38" width="22.83203125" customWidth="1"/>
    <col min="42" max="42" width="16.1640625" customWidth="1"/>
    <col min="44" max="44" width="24.33203125" customWidth="1"/>
    <col min="54" max="54" width="10.83203125" customWidth="1"/>
    <col min="55" max="55" width="29.33203125" customWidth="1"/>
    <col min="56" max="56" width="13.6640625" customWidth="1"/>
    <col min="57" max="57" width="14.33203125" customWidth="1"/>
    <col min="71" max="72" width="14.5" customWidth="1"/>
    <col min="74" max="74" width="16.6640625" style="73" customWidth="1"/>
    <col min="75" max="75" width="15" customWidth="1"/>
    <col min="76" max="77" width="16.33203125" customWidth="1"/>
    <col min="79" max="79" width="20.5" customWidth="1"/>
    <col min="80" max="80" width="15.33203125" customWidth="1"/>
    <col min="83" max="83" width="20" customWidth="1"/>
    <col min="84" max="84" width="17.6640625" customWidth="1"/>
    <col min="86" max="86" width="21.6640625" customWidth="1"/>
    <col min="87" max="87" width="15.83203125" customWidth="1"/>
    <col min="90" max="90" width="16.33203125" customWidth="1"/>
  </cols>
  <sheetData>
    <row r="1" spans="1:90" x14ac:dyDescent="0.2">
      <c r="A1" s="136" t="s">
        <v>121</v>
      </c>
      <c r="B1" s="136"/>
      <c r="C1" s="136"/>
      <c r="D1" s="136"/>
      <c r="E1" s="136"/>
      <c r="F1" s="136"/>
      <c r="G1" s="136"/>
      <c r="H1" s="32"/>
      <c r="I1" s="99"/>
      <c r="J1" s="99"/>
      <c r="K1" s="99"/>
      <c r="L1" s="99"/>
      <c r="M1" s="99"/>
      <c r="N1" s="99"/>
      <c r="O1" s="8"/>
      <c r="P1" s="9"/>
      <c r="Q1" s="135" t="s">
        <v>131</v>
      </c>
      <c r="R1" s="135"/>
      <c r="S1" s="135"/>
      <c r="T1" s="135"/>
      <c r="V1" s="134" t="s">
        <v>137</v>
      </c>
      <c r="W1" s="134"/>
      <c r="X1" s="134"/>
      <c r="Y1" s="134"/>
      <c r="Z1" s="134"/>
      <c r="AA1" s="134"/>
      <c r="AB1" s="134"/>
      <c r="AC1" s="134"/>
      <c r="AE1" s="103" t="s">
        <v>142</v>
      </c>
      <c r="AF1" s="103"/>
      <c r="AG1" s="103"/>
      <c r="AH1" s="103"/>
      <c r="AI1" s="103"/>
      <c r="AJ1" s="103"/>
      <c r="AK1" s="103"/>
      <c r="AL1" s="103"/>
      <c r="AN1" s="123" t="s">
        <v>151</v>
      </c>
      <c r="AO1" s="123"/>
      <c r="AP1" s="123"/>
      <c r="AQ1" s="123"/>
      <c r="AR1" s="123"/>
    </row>
    <row r="2" spans="1:90" x14ac:dyDescent="0.2">
      <c r="A2" s="7" t="s">
        <v>118</v>
      </c>
      <c r="B2" s="7" t="s">
        <v>122</v>
      </c>
      <c r="C2" s="7">
        <v>2021</v>
      </c>
      <c r="D2" s="7">
        <v>2022</v>
      </c>
      <c r="E2" s="7">
        <v>2023</v>
      </c>
      <c r="F2" s="7">
        <v>2024</v>
      </c>
      <c r="G2" s="7">
        <v>2025</v>
      </c>
      <c r="H2" s="33"/>
      <c r="P2" s="12"/>
      <c r="Q2" s="16" t="s">
        <v>118</v>
      </c>
      <c r="R2" s="16" t="s">
        <v>126</v>
      </c>
      <c r="S2" s="16" t="s">
        <v>119</v>
      </c>
      <c r="T2" s="16" t="s">
        <v>132</v>
      </c>
      <c r="U2" s="20"/>
      <c r="V2" s="16" t="s">
        <v>118</v>
      </c>
      <c r="W2" s="16" t="s">
        <v>126</v>
      </c>
      <c r="X2" s="16" t="s">
        <v>119</v>
      </c>
      <c r="Y2" s="24">
        <v>2021</v>
      </c>
      <c r="Z2">
        <v>2022</v>
      </c>
      <c r="AA2">
        <v>2023</v>
      </c>
      <c r="AB2">
        <v>2024</v>
      </c>
      <c r="AC2">
        <v>2025</v>
      </c>
      <c r="AE2" t="s">
        <v>118</v>
      </c>
      <c r="AF2" t="s">
        <v>126</v>
      </c>
      <c r="AG2" t="s">
        <v>140</v>
      </c>
      <c r="AH2">
        <v>2021</v>
      </c>
      <c r="AI2">
        <v>2022</v>
      </c>
      <c r="AJ2">
        <v>2023</v>
      </c>
      <c r="AK2">
        <v>2024</v>
      </c>
      <c r="AL2">
        <v>2025</v>
      </c>
      <c r="AN2" s="14" t="s">
        <v>118</v>
      </c>
      <c r="AO2" s="29" t="s">
        <v>149</v>
      </c>
      <c r="AP2" s="29" t="s">
        <v>150</v>
      </c>
      <c r="AQ2" s="29" t="s">
        <v>148</v>
      </c>
      <c r="AR2" s="29" t="s">
        <v>152</v>
      </c>
      <c r="AT2" s="41" t="s">
        <v>158</v>
      </c>
      <c r="AU2" s="41"/>
      <c r="AV2" s="42"/>
      <c r="AW2" s="42"/>
      <c r="AX2" s="42"/>
      <c r="AY2" s="42"/>
      <c r="AZ2" s="42"/>
      <c r="BA2" s="42"/>
      <c r="BV2" s="74"/>
    </row>
    <row r="3" spans="1:90" x14ac:dyDescent="0.2">
      <c r="A3" s="8" t="s">
        <v>144</v>
      </c>
      <c r="B3" t="s">
        <v>120</v>
      </c>
      <c r="C3" s="12">
        <v>107.76</v>
      </c>
      <c r="D3" s="12">
        <v>126.99</v>
      </c>
      <c r="E3" s="12">
        <v>136.25</v>
      </c>
      <c r="F3" s="12">
        <v>146</v>
      </c>
      <c r="G3" s="12">
        <v>157.44999999999999</v>
      </c>
      <c r="H3" s="11"/>
      <c r="P3" s="12"/>
      <c r="Q3" s="14" t="s">
        <v>69</v>
      </c>
      <c r="R3" s="14" t="s">
        <v>127</v>
      </c>
      <c r="S3" s="14" t="s">
        <v>125</v>
      </c>
      <c r="T3" s="18">
        <f t="shared" ref="T3:T13" si="0">T559/1000</f>
        <v>0</v>
      </c>
      <c r="U3" s="18"/>
      <c r="V3" s="14" t="s">
        <v>69</v>
      </c>
      <c r="W3" s="14" t="s">
        <v>127</v>
      </c>
      <c r="X3" s="14" t="s">
        <v>125</v>
      </c>
      <c r="Y3" s="13">
        <v>5.0000000000000002E-5</v>
      </c>
      <c r="Z3">
        <v>5.0000000000000002E-5</v>
      </c>
      <c r="AA3">
        <v>5.0000000000000002E-5</v>
      </c>
      <c r="AB3">
        <v>0</v>
      </c>
      <c r="AC3">
        <v>0</v>
      </c>
      <c r="AE3" t="s">
        <v>69</v>
      </c>
      <c r="AF3" t="s">
        <v>127</v>
      </c>
      <c r="AG3" t="s">
        <v>124</v>
      </c>
      <c r="AH3">
        <v>133.06</v>
      </c>
      <c r="AI3">
        <v>135.34</v>
      </c>
      <c r="AJ3">
        <v>137.71</v>
      </c>
      <c r="AK3">
        <v>140.07</v>
      </c>
      <c r="AL3">
        <v>142.52000000000001</v>
      </c>
      <c r="AN3" s="14" t="s">
        <v>69</v>
      </c>
      <c r="AO3" s="30">
        <v>5.5</v>
      </c>
      <c r="AP3" s="30">
        <v>5730</v>
      </c>
      <c r="AQ3" s="14">
        <f>AP3/AO3</f>
        <v>1041.8181818181818</v>
      </c>
      <c r="AR3">
        <f t="shared" ref="AR3:AR15" si="1">AH3/AQ3</f>
        <v>0.1277190226876091</v>
      </c>
      <c r="AT3" s="34" t="s">
        <v>118</v>
      </c>
      <c r="AU3" s="34" t="s">
        <v>119</v>
      </c>
      <c r="AV3" s="34">
        <v>2020</v>
      </c>
      <c r="AW3" s="34">
        <v>2021</v>
      </c>
      <c r="AX3" s="34">
        <v>2022</v>
      </c>
      <c r="AY3" s="34">
        <v>2023</v>
      </c>
      <c r="AZ3" s="34">
        <v>2024</v>
      </c>
      <c r="BA3" s="34">
        <v>2025</v>
      </c>
      <c r="BV3" s="74"/>
      <c r="CI3" t="s">
        <v>205</v>
      </c>
    </row>
    <row r="4" spans="1:90" ht="34" customHeight="1" x14ac:dyDescent="0.2">
      <c r="A4" s="10"/>
      <c r="C4" s="11"/>
      <c r="D4" s="11"/>
      <c r="E4" s="11"/>
      <c r="F4" s="11"/>
      <c r="G4" s="11"/>
      <c r="H4" s="11"/>
      <c r="P4" s="12"/>
      <c r="Q4" s="14" t="s">
        <v>70</v>
      </c>
      <c r="R4" s="14" t="s">
        <v>127</v>
      </c>
      <c r="S4" s="14" t="s">
        <v>125</v>
      </c>
      <c r="T4" s="18">
        <f t="shared" si="0"/>
        <v>0</v>
      </c>
      <c r="U4" s="18"/>
      <c r="V4" s="14" t="s">
        <v>70</v>
      </c>
      <c r="W4" s="14" t="s">
        <v>127</v>
      </c>
      <c r="X4" s="14" t="s">
        <v>125</v>
      </c>
      <c r="Y4">
        <v>5.0000000000000002E-5</v>
      </c>
      <c r="Z4">
        <v>5.0000000000000002E-5</v>
      </c>
      <c r="AA4">
        <v>5.0000000000000002E-5</v>
      </c>
      <c r="AB4">
        <v>0</v>
      </c>
      <c r="AC4">
        <v>0</v>
      </c>
      <c r="AE4" t="s">
        <v>70</v>
      </c>
      <c r="AF4" t="s">
        <v>127</v>
      </c>
      <c r="AG4" t="s">
        <v>124</v>
      </c>
      <c r="AH4">
        <v>133.06</v>
      </c>
      <c r="AI4">
        <v>135.34</v>
      </c>
      <c r="AJ4">
        <v>137.71</v>
      </c>
      <c r="AK4">
        <v>140.07</v>
      </c>
      <c r="AL4">
        <v>142.52000000000001</v>
      </c>
      <c r="AN4" s="14" t="s">
        <v>70</v>
      </c>
      <c r="AO4" s="31">
        <v>5.5</v>
      </c>
      <c r="AP4" s="31">
        <v>5370</v>
      </c>
      <c r="AQ4" s="14">
        <f t="shared" ref="AQ4:AQ15" si="2">AP4/AO4</f>
        <v>976.36363636363637</v>
      </c>
      <c r="AR4">
        <f t="shared" si="1"/>
        <v>0.13628119180633147</v>
      </c>
      <c r="AT4" s="14" t="s">
        <v>69</v>
      </c>
      <c r="AU4" s="14" t="s">
        <v>120</v>
      </c>
      <c r="AV4" s="14">
        <v>5.5</v>
      </c>
      <c r="AW4" s="14">
        <v>5.5</v>
      </c>
      <c r="AX4" s="14">
        <v>5.5</v>
      </c>
      <c r="AY4" s="14">
        <v>5.5</v>
      </c>
      <c r="AZ4" s="14">
        <v>0</v>
      </c>
      <c r="BA4" s="14">
        <v>0</v>
      </c>
      <c r="BU4" s="45"/>
      <c r="BV4" s="76" t="s">
        <v>182</v>
      </c>
      <c r="BW4" s="106" t="s">
        <v>183</v>
      </c>
      <c r="BX4" s="106"/>
      <c r="BY4" s="82"/>
      <c r="CA4" s="34" t="s">
        <v>189</v>
      </c>
      <c r="CB4" s="34" t="s">
        <v>193</v>
      </c>
      <c r="CC4" s="34" t="s">
        <v>119</v>
      </c>
      <c r="CD4" s="34" t="s">
        <v>194</v>
      </c>
      <c r="CE4" s="34" t="s">
        <v>207</v>
      </c>
      <c r="CF4" s="81" t="s">
        <v>196</v>
      </c>
      <c r="CH4" s="83" t="s">
        <v>216</v>
      </c>
      <c r="CI4" s="81" t="s">
        <v>206</v>
      </c>
      <c r="CJ4" s="81" t="s">
        <v>119</v>
      </c>
      <c r="CK4" s="81" t="s">
        <v>194</v>
      </c>
      <c r="CL4" s="81" t="s">
        <v>207</v>
      </c>
    </row>
    <row r="5" spans="1:90" x14ac:dyDescent="0.2">
      <c r="A5" s="92"/>
      <c r="B5" s="93" t="s">
        <v>232</v>
      </c>
      <c r="C5" s="94"/>
      <c r="D5" s="94"/>
      <c r="E5" s="94"/>
      <c r="F5" s="94"/>
      <c r="G5" s="94"/>
      <c r="H5" s="11"/>
      <c r="I5" s="11"/>
      <c r="J5" s="11"/>
      <c r="K5" s="11"/>
      <c r="L5" s="11"/>
      <c r="M5" s="11"/>
      <c r="N5" s="11"/>
      <c r="Q5" s="14" t="s">
        <v>71</v>
      </c>
      <c r="R5" s="14" t="s">
        <v>127</v>
      </c>
      <c r="S5" s="14" t="s">
        <v>125</v>
      </c>
      <c r="T5" s="18">
        <f t="shared" si="0"/>
        <v>0</v>
      </c>
      <c r="U5" s="18"/>
      <c r="V5" s="14" t="s">
        <v>71</v>
      </c>
      <c r="W5" s="14" t="s">
        <v>127</v>
      </c>
      <c r="X5" s="14" t="s">
        <v>125</v>
      </c>
      <c r="Y5">
        <v>5.0000000000000002E-5</v>
      </c>
      <c r="Z5">
        <v>5.0000000000000002E-5</v>
      </c>
      <c r="AA5">
        <v>5.0000000000000002E-5</v>
      </c>
      <c r="AB5">
        <v>0</v>
      </c>
      <c r="AC5">
        <v>0</v>
      </c>
      <c r="AE5" t="s">
        <v>71</v>
      </c>
      <c r="AF5" t="s">
        <v>127</v>
      </c>
      <c r="AG5" t="s">
        <v>124</v>
      </c>
      <c r="AH5">
        <v>138.49</v>
      </c>
      <c r="AI5">
        <v>140.85</v>
      </c>
      <c r="AJ5">
        <v>143.30000000000001</v>
      </c>
      <c r="AK5">
        <v>145.75</v>
      </c>
      <c r="AL5">
        <v>148.29</v>
      </c>
      <c r="AN5" s="14" t="s">
        <v>71</v>
      </c>
      <c r="AO5" s="14">
        <v>5.5</v>
      </c>
      <c r="AP5" s="14">
        <v>40</v>
      </c>
      <c r="AQ5" s="14">
        <f t="shared" si="2"/>
        <v>7.2727272727272725</v>
      </c>
      <c r="AR5">
        <f t="shared" si="1"/>
        <v>19.042375000000003</v>
      </c>
      <c r="AT5" s="14" t="s">
        <v>70</v>
      </c>
      <c r="AU5" s="14" t="s">
        <v>120</v>
      </c>
      <c r="AV5" s="14">
        <v>5.5</v>
      </c>
      <c r="AW5" s="14">
        <v>5.5</v>
      </c>
      <c r="AX5" s="14">
        <v>5.5</v>
      </c>
      <c r="AY5" s="14">
        <v>5.5</v>
      </c>
      <c r="AZ5" s="14">
        <v>0</v>
      </c>
      <c r="BA5" s="14">
        <v>0</v>
      </c>
      <c r="BU5" s="43"/>
      <c r="BV5" s="77"/>
      <c r="BW5" s="78" t="s">
        <v>176</v>
      </c>
      <c r="BX5" s="44" t="s">
        <v>186</v>
      </c>
      <c r="BY5" s="59"/>
      <c r="BZ5" s="6">
        <v>1</v>
      </c>
      <c r="CA5" t="s">
        <v>75</v>
      </c>
      <c r="CB5">
        <v>2021</v>
      </c>
      <c r="CC5" t="s">
        <v>120</v>
      </c>
      <c r="CD5">
        <v>18.399999999999999</v>
      </c>
      <c r="CE5" t="s">
        <v>208</v>
      </c>
      <c r="CF5" t="s">
        <v>195</v>
      </c>
      <c r="CH5" t="s">
        <v>215</v>
      </c>
      <c r="CI5">
        <v>2025</v>
      </c>
      <c r="CJ5" t="s">
        <v>214</v>
      </c>
      <c r="CK5">
        <v>225</v>
      </c>
      <c r="CL5" t="s">
        <v>215</v>
      </c>
    </row>
    <row r="6" spans="1:90" ht="17" thickBot="1" x14ac:dyDescent="0.25">
      <c r="A6" s="7" t="s">
        <v>118</v>
      </c>
      <c r="B6" s="7" t="s">
        <v>122</v>
      </c>
      <c r="C6" s="7">
        <v>2021</v>
      </c>
      <c r="D6" s="7">
        <v>2022</v>
      </c>
      <c r="E6" s="7">
        <v>2023</v>
      </c>
      <c r="F6" s="7">
        <v>2024</v>
      </c>
      <c r="G6" s="7">
        <v>2025</v>
      </c>
      <c r="H6" s="11"/>
      <c r="I6" s="11"/>
      <c r="J6" s="11"/>
      <c r="K6" s="11"/>
      <c r="L6" s="11"/>
      <c r="M6" s="11"/>
      <c r="N6" s="11"/>
      <c r="Q6" s="14" t="s">
        <v>72</v>
      </c>
      <c r="R6" s="14" t="s">
        <v>127</v>
      </c>
      <c r="S6" s="14" t="s">
        <v>125</v>
      </c>
      <c r="T6" s="18">
        <f t="shared" si="0"/>
        <v>0</v>
      </c>
      <c r="U6" s="18"/>
      <c r="V6" s="14" t="s">
        <v>72</v>
      </c>
      <c r="W6" s="14" t="s">
        <v>127</v>
      </c>
      <c r="X6" s="14" t="s">
        <v>125</v>
      </c>
      <c r="Y6">
        <v>5.0000000000000002E-5</v>
      </c>
      <c r="Z6">
        <v>5.0000000000000002E-5</v>
      </c>
      <c r="AA6">
        <v>5.0000000000000002E-5</v>
      </c>
      <c r="AB6">
        <v>0</v>
      </c>
      <c r="AC6">
        <v>0</v>
      </c>
      <c r="AE6" t="s">
        <v>72</v>
      </c>
      <c r="AF6" t="s">
        <v>127</v>
      </c>
      <c r="AG6" t="s">
        <v>124</v>
      </c>
      <c r="AH6">
        <v>127.49</v>
      </c>
      <c r="AI6">
        <v>129.62</v>
      </c>
      <c r="AJ6">
        <v>131.84</v>
      </c>
      <c r="AK6">
        <v>134.06</v>
      </c>
      <c r="AL6">
        <v>136.36000000000001</v>
      </c>
      <c r="AN6" s="14" t="s">
        <v>72</v>
      </c>
      <c r="AO6" s="14">
        <v>5.5</v>
      </c>
      <c r="AP6" s="14">
        <v>13340</v>
      </c>
      <c r="AQ6" s="14">
        <f t="shared" si="2"/>
        <v>2425.4545454545455</v>
      </c>
      <c r="AR6">
        <f t="shared" si="1"/>
        <v>5.2563343328335829E-2</v>
      </c>
      <c r="AT6" s="14" t="s">
        <v>71</v>
      </c>
      <c r="AU6" s="14" t="s">
        <v>120</v>
      </c>
      <c r="AV6" s="14">
        <v>5.5</v>
      </c>
      <c r="AW6" s="14">
        <v>5.5</v>
      </c>
      <c r="AX6" s="14">
        <v>5.5</v>
      </c>
      <c r="AY6" s="14">
        <v>5.5</v>
      </c>
      <c r="AZ6" s="14">
        <v>0</v>
      </c>
      <c r="BA6" s="14">
        <v>0</v>
      </c>
      <c r="BU6" s="43">
        <v>1</v>
      </c>
      <c r="BV6" s="79" t="s">
        <v>184</v>
      </c>
      <c r="BW6" s="44">
        <v>33</v>
      </c>
      <c r="BX6" s="44">
        <v>11</v>
      </c>
      <c r="BY6" s="59"/>
      <c r="BZ6" s="6">
        <v>2</v>
      </c>
      <c r="CA6" t="s">
        <v>190</v>
      </c>
      <c r="CB6">
        <v>2022</v>
      </c>
      <c r="CC6" t="s">
        <v>120</v>
      </c>
      <c r="CD6">
        <v>30</v>
      </c>
      <c r="CE6" t="s">
        <v>209</v>
      </c>
      <c r="CF6" t="s">
        <v>195</v>
      </c>
      <c r="CH6" t="s">
        <v>217</v>
      </c>
      <c r="CI6">
        <v>2025</v>
      </c>
      <c r="CJ6" t="s">
        <v>214</v>
      </c>
      <c r="CK6">
        <v>225</v>
      </c>
    </row>
    <row r="7" spans="1:90" ht="22" customHeight="1" x14ac:dyDescent="0.25">
      <c r="A7" s="8" t="s">
        <v>233</v>
      </c>
      <c r="B7" t="s">
        <v>120</v>
      </c>
      <c r="C7" s="95">
        <v>92.36</v>
      </c>
      <c r="D7" s="95">
        <v>108.29</v>
      </c>
      <c r="E7" s="95">
        <v>120.71</v>
      </c>
      <c r="F7" s="11">
        <v>131.76</v>
      </c>
      <c r="G7" s="11">
        <v>137.94999999999999</v>
      </c>
      <c r="H7" s="11"/>
      <c r="I7" s="11"/>
      <c r="J7" s="11"/>
      <c r="K7" s="11"/>
      <c r="L7" s="11"/>
      <c r="M7" s="11"/>
      <c r="N7" s="11"/>
      <c r="Q7" s="14" t="s">
        <v>73</v>
      </c>
      <c r="R7" s="14" t="s">
        <v>127</v>
      </c>
      <c r="S7" s="14" t="s">
        <v>125</v>
      </c>
      <c r="T7" s="18">
        <f t="shared" si="0"/>
        <v>0</v>
      </c>
      <c r="U7" s="18"/>
      <c r="V7" s="14" t="s">
        <v>73</v>
      </c>
      <c r="W7" s="14" t="s">
        <v>127</v>
      </c>
      <c r="X7" s="14" t="s">
        <v>125</v>
      </c>
      <c r="Y7">
        <v>1.0000000000000001E-5</v>
      </c>
      <c r="Z7">
        <v>1.0000000000000001E-5</v>
      </c>
      <c r="AA7">
        <v>1.0000000000000001E-5</v>
      </c>
      <c r="AB7">
        <v>1.0000000000000001E-5</v>
      </c>
      <c r="AC7">
        <v>1.0000000000000001E-5</v>
      </c>
      <c r="AE7" t="s">
        <v>73</v>
      </c>
      <c r="AF7" t="s">
        <v>127</v>
      </c>
      <c r="AG7" t="s">
        <v>124</v>
      </c>
      <c r="AH7">
        <v>134.06</v>
      </c>
      <c r="AI7">
        <v>136.34</v>
      </c>
      <c r="AJ7">
        <v>138.71</v>
      </c>
      <c r="AK7">
        <v>141.07</v>
      </c>
      <c r="AL7">
        <v>143.52000000000001</v>
      </c>
      <c r="AN7" s="14" t="s">
        <v>73</v>
      </c>
      <c r="AO7" s="14">
        <v>5.5</v>
      </c>
      <c r="AP7" s="14">
        <v>3250</v>
      </c>
      <c r="AQ7" s="14">
        <f t="shared" si="2"/>
        <v>590.90909090909088</v>
      </c>
      <c r="AR7">
        <f t="shared" si="1"/>
        <v>0.22687076923076924</v>
      </c>
      <c r="AT7" s="14" t="s">
        <v>72</v>
      </c>
      <c r="AU7" s="14" t="s">
        <v>120</v>
      </c>
      <c r="AV7" s="14">
        <v>5.5</v>
      </c>
      <c r="AW7" s="14">
        <v>5.5</v>
      </c>
      <c r="AX7" s="14">
        <v>5.5</v>
      </c>
      <c r="AY7" s="14">
        <v>5.5</v>
      </c>
      <c r="AZ7" s="14">
        <v>0</v>
      </c>
      <c r="BA7" s="14">
        <v>0</v>
      </c>
      <c r="BC7" s="124" t="s">
        <v>120</v>
      </c>
      <c r="BD7" s="116" t="s">
        <v>161</v>
      </c>
      <c r="BE7" s="117"/>
      <c r="BF7" s="120" t="s">
        <v>162</v>
      </c>
      <c r="BG7" s="127" t="s">
        <v>163</v>
      </c>
      <c r="BH7" s="128"/>
      <c r="BI7" s="128"/>
      <c r="BJ7" s="128"/>
      <c r="BK7" s="129"/>
      <c r="BL7" s="110" t="s">
        <v>164</v>
      </c>
      <c r="BM7" s="111"/>
      <c r="BN7" s="111"/>
      <c r="BO7" s="111"/>
      <c r="BP7" s="112"/>
      <c r="BQ7" s="120" t="s">
        <v>159</v>
      </c>
      <c r="BR7" s="120" t="s">
        <v>162</v>
      </c>
      <c r="BS7" s="107" t="s">
        <v>160</v>
      </c>
      <c r="BT7" s="71"/>
      <c r="BU7" s="43">
        <v>2</v>
      </c>
      <c r="BV7" s="77" t="s">
        <v>179</v>
      </c>
      <c r="BW7" s="44">
        <v>33</v>
      </c>
      <c r="BX7" s="44">
        <v>11</v>
      </c>
      <c r="BY7" s="59"/>
      <c r="BZ7" s="6">
        <v>3</v>
      </c>
      <c r="CA7" t="s">
        <v>191</v>
      </c>
      <c r="CB7">
        <v>2022</v>
      </c>
      <c r="CC7" t="s">
        <v>120</v>
      </c>
      <c r="CD7">
        <v>40</v>
      </c>
      <c r="CE7" t="s">
        <v>210</v>
      </c>
      <c r="CF7" t="s">
        <v>197</v>
      </c>
      <c r="CH7" t="s">
        <v>218</v>
      </c>
      <c r="CI7">
        <v>2025</v>
      </c>
      <c r="CJ7" t="s">
        <v>214</v>
      </c>
      <c r="CK7">
        <v>225</v>
      </c>
      <c r="CL7" t="s">
        <v>219</v>
      </c>
    </row>
    <row r="8" spans="1:90" ht="23" customHeight="1" thickBot="1" x14ac:dyDescent="0.3">
      <c r="Q8" s="14" t="s">
        <v>74</v>
      </c>
      <c r="R8" s="14" t="s">
        <v>127</v>
      </c>
      <c r="S8" s="14" t="s">
        <v>125</v>
      </c>
      <c r="T8" s="18">
        <f t="shared" si="0"/>
        <v>0</v>
      </c>
      <c r="U8" s="18"/>
      <c r="V8" s="14" t="s">
        <v>74</v>
      </c>
      <c r="W8" s="14" t="s">
        <v>127</v>
      </c>
      <c r="X8" s="14" t="s">
        <v>125</v>
      </c>
      <c r="Y8">
        <v>5.9999999999999995E-5</v>
      </c>
      <c r="Z8">
        <v>5.9999999999999995E-5</v>
      </c>
      <c r="AA8">
        <v>5.9999999999999995E-5</v>
      </c>
      <c r="AB8">
        <v>5.9999999999999995E-5</v>
      </c>
      <c r="AC8">
        <v>5.9999999999999995E-5</v>
      </c>
      <c r="AE8" t="s">
        <v>74</v>
      </c>
      <c r="AF8" t="s">
        <v>127</v>
      </c>
      <c r="AG8" t="s">
        <v>124</v>
      </c>
      <c r="AH8">
        <v>111.72</v>
      </c>
      <c r="AI8">
        <v>113.63</v>
      </c>
      <c r="AJ8">
        <v>115.62</v>
      </c>
      <c r="AK8">
        <v>117.6</v>
      </c>
      <c r="AL8">
        <v>119.66</v>
      </c>
      <c r="AN8" s="14" t="s">
        <v>74</v>
      </c>
      <c r="AO8" s="14">
        <v>8.5</v>
      </c>
      <c r="AP8" s="14">
        <v>53610</v>
      </c>
      <c r="AQ8" s="14">
        <f t="shared" si="2"/>
        <v>6307.0588235294117</v>
      </c>
      <c r="AR8">
        <f t="shared" si="1"/>
        <v>1.7713486289871294E-2</v>
      </c>
      <c r="AT8" s="14" t="s">
        <v>73</v>
      </c>
      <c r="AU8" s="14" t="s">
        <v>120</v>
      </c>
      <c r="AV8" s="14">
        <v>5.5</v>
      </c>
      <c r="AW8" s="14">
        <v>5.5</v>
      </c>
      <c r="AX8" s="14">
        <v>5.5</v>
      </c>
      <c r="AY8" s="14">
        <v>5.5</v>
      </c>
      <c r="AZ8" s="14">
        <v>5.5</v>
      </c>
      <c r="BA8" s="14">
        <v>5.5</v>
      </c>
      <c r="BC8" s="125"/>
      <c r="BD8" s="118"/>
      <c r="BE8" s="119"/>
      <c r="BF8" s="121"/>
      <c r="BG8" s="130"/>
      <c r="BH8" s="131"/>
      <c r="BI8" s="131"/>
      <c r="BJ8" s="131"/>
      <c r="BK8" s="132"/>
      <c r="BL8" s="113"/>
      <c r="BM8" s="114"/>
      <c r="BN8" s="114"/>
      <c r="BO8" s="114"/>
      <c r="BP8" s="115"/>
      <c r="BQ8" s="121"/>
      <c r="BR8" s="122"/>
      <c r="BS8" s="108"/>
      <c r="BT8" s="71"/>
      <c r="BU8" s="43">
        <v>3</v>
      </c>
      <c r="BV8" s="77" t="s">
        <v>180</v>
      </c>
      <c r="BW8" s="44">
        <v>33</v>
      </c>
      <c r="BX8" s="44">
        <v>11</v>
      </c>
      <c r="BY8" s="59"/>
      <c r="BZ8" s="6">
        <v>4</v>
      </c>
      <c r="CA8" s="6" t="s">
        <v>192</v>
      </c>
      <c r="CB8">
        <v>2022</v>
      </c>
      <c r="CC8" t="s">
        <v>120</v>
      </c>
      <c r="CD8">
        <v>20</v>
      </c>
      <c r="CE8" t="s">
        <v>211</v>
      </c>
      <c r="CF8" t="s">
        <v>198</v>
      </c>
      <c r="CH8" t="s">
        <v>220</v>
      </c>
      <c r="CI8">
        <v>2025</v>
      </c>
      <c r="CJ8" t="s">
        <v>214</v>
      </c>
      <c r="CK8">
        <v>225</v>
      </c>
      <c r="CL8" t="s">
        <v>187</v>
      </c>
    </row>
    <row r="9" spans="1:90" ht="22" customHeight="1" thickBot="1" x14ac:dyDescent="0.3">
      <c r="C9" s="28"/>
      <c r="D9" s="28"/>
      <c r="E9" s="28"/>
      <c r="Q9" s="14" t="s">
        <v>61</v>
      </c>
      <c r="R9" s="14" t="s">
        <v>127</v>
      </c>
      <c r="S9" s="14" t="s">
        <v>125</v>
      </c>
      <c r="T9" s="18">
        <f t="shared" si="0"/>
        <v>0</v>
      </c>
      <c r="U9" s="18"/>
      <c r="V9" s="14" t="s">
        <v>61</v>
      </c>
      <c r="W9" s="14" t="s">
        <v>127</v>
      </c>
      <c r="X9" s="14" t="s">
        <v>125</v>
      </c>
      <c r="Y9">
        <v>1.0000000000000001E-5</v>
      </c>
      <c r="Z9">
        <v>1.0000000000000001E-5</v>
      </c>
      <c r="AA9">
        <v>0</v>
      </c>
      <c r="AB9">
        <v>0</v>
      </c>
      <c r="AC9">
        <v>0</v>
      </c>
      <c r="AE9" t="s">
        <v>61</v>
      </c>
      <c r="AF9" t="s">
        <v>127</v>
      </c>
      <c r="AG9" t="s">
        <v>124</v>
      </c>
      <c r="AH9">
        <v>127.19</v>
      </c>
      <c r="AI9">
        <v>129.4</v>
      </c>
      <c r="AJ9">
        <v>131.69</v>
      </c>
      <c r="AK9">
        <v>133.97999999999999</v>
      </c>
      <c r="AL9">
        <v>136.35</v>
      </c>
      <c r="AN9" s="14" t="s">
        <v>61</v>
      </c>
      <c r="AO9" s="14">
        <v>5.5</v>
      </c>
      <c r="AP9" s="14">
        <v>20230</v>
      </c>
      <c r="AQ9" s="14">
        <f t="shared" si="2"/>
        <v>3678.181818181818</v>
      </c>
      <c r="AR9">
        <f t="shared" si="1"/>
        <v>3.4579584775086505E-2</v>
      </c>
      <c r="AT9" s="14" t="s">
        <v>74</v>
      </c>
      <c r="AU9" s="14" t="s">
        <v>120</v>
      </c>
      <c r="AV9" s="14">
        <v>8.5</v>
      </c>
      <c r="AW9" s="14">
        <v>8.5</v>
      </c>
      <c r="AX9" s="14">
        <v>8.5</v>
      </c>
      <c r="AY9" s="14">
        <v>8.5</v>
      </c>
      <c r="AZ9" s="14">
        <v>8.5</v>
      </c>
      <c r="BA9" s="14">
        <v>8.5</v>
      </c>
      <c r="BC9" s="126"/>
      <c r="BD9" s="50" t="s">
        <v>165</v>
      </c>
      <c r="BE9" s="51" t="s">
        <v>166</v>
      </c>
      <c r="BF9" s="50"/>
      <c r="BG9" s="52" t="s">
        <v>167</v>
      </c>
      <c r="BH9" s="52" t="s">
        <v>168</v>
      </c>
      <c r="BI9" s="52" t="s">
        <v>171</v>
      </c>
      <c r="BJ9" s="52" t="s">
        <v>169</v>
      </c>
      <c r="BK9" s="53" t="s">
        <v>172</v>
      </c>
      <c r="BL9" s="50" t="s">
        <v>165</v>
      </c>
      <c r="BM9" s="54" t="s">
        <v>173</v>
      </c>
      <c r="BN9" s="50" t="s">
        <v>167</v>
      </c>
      <c r="BO9" s="50" t="s">
        <v>168</v>
      </c>
      <c r="BP9" s="50" t="s">
        <v>169</v>
      </c>
      <c r="BQ9" s="54" t="s">
        <v>165</v>
      </c>
      <c r="BR9" s="121"/>
      <c r="BS9" s="109"/>
      <c r="BT9" s="71"/>
      <c r="BU9" s="43">
        <v>4</v>
      </c>
      <c r="BV9" s="77" t="s">
        <v>185</v>
      </c>
      <c r="BW9" s="44">
        <v>33</v>
      </c>
      <c r="BX9" s="44">
        <v>11</v>
      </c>
      <c r="BY9" s="59"/>
      <c r="BZ9" s="6">
        <v>5</v>
      </c>
      <c r="CA9" t="s">
        <v>199</v>
      </c>
      <c r="CB9">
        <v>2022</v>
      </c>
      <c r="CC9" t="s">
        <v>200</v>
      </c>
      <c r="CD9">
        <v>6</v>
      </c>
      <c r="CE9" t="s">
        <v>211</v>
      </c>
      <c r="CF9" t="s">
        <v>201</v>
      </c>
      <c r="CH9" t="s">
        <v>221</v>
      </c>
      <c r="CI9">
        <v>2025</v>
      </c>
      <c r="CJ9" t="s">
        <v>214</v>
      </c>
      <c r="CK9">
        <v>225</v>
      </c>
      <c r="CL9" t="s">
        <v>222</v>
      </c>
    </row>
    <row r="10" spans="1:90" ht="40" customHeight="1" thickBot="1" x14ac:dyDescent="0.3">
      <c r="A10" s="92"/>
      <c r="B10" s="93" t="s">
        <v>234</v>
      </c>
      <c r="C10" s="94"/>
      <c r="D10" s="94"/>
      <c r="E10" s="94"/>
      <c r="F10" s="94"/>
      <c r="G10" s="94"/>
      <c r="H10" s="96"/>
      <c r="Q10" s="14" t="s">
        <v>62</v>
      </c>
      <c r="R10" s="14" t="s">
        <v>127</v>
      </c>
      <c r="S10" s="14" t="s">
        <v>125</v>
      </c>
      <c r="T10" s="18">
        <f t="shared" si="0"/>
        <v>0</v>
      </c>
      <c r="U10" s="18"/>
      <c r="V10" s="14" t="s">
        <v>62</v>
      </c>
      <c r="W10" s="14" t="s">
        <v>127</v>
      </c>
      <c r="X10" s="14" t="s">
        <v>125</v>
      </c>
      <c r="Y10">
        <v>2.0000000000000002E-5</v>
      </c>
      <c r="Z10">
        <v>2.0000000000000002E-5</v>
      </c>
      <c r="AA10">
        <v>2.0000000000000002E-5</v>
      </c>
      <c r="AB10">
        <v>2.0000000000000002E-5</v>
      </c>
      <c r="AC10">
        <v>2.0000000000000002E-5</v>
      </c>
      <c r="AE10" t="s">
        <v>62</v>
      </c>
      <c r="AF10" t="s">
        <v>127</v>
      </c>
      <c r="AG10" t="s">
        <v>124</v>
      </c>
      <c r="AH10">
        <v>124.32</v>
      </c>
      <c r="AI10">
        <v>126.46</v>
      </c>
      <c r="AJ10">
        <v>128.66999999999999</v>
      </c>
      <c r="AK10">
        <v>130.88</v>
      </c>
      <c r="AL10">
        <v>133.18</v>
      </c>
      <c r="AN10" s="14" t="s">
        <v>62</v>
      </c>
      <c r="AO10" s="14">
        <v>11</v>
      </c>
      <c r="AP10" s="14">
        <v>55920</v>
      </c>
      <c r="AQ10" s="14">
        <f t="shared" si="2"/>
        <v>5083.636363636364</v>
      </c>
      <c r="AR10">
        <f t="shared" si="1"/>
        <v>2.4454935622317594E-2</v>
      </c>
      <c r="AT10" s="14" t="s">
        <v>61</v>
      </c>
      <c r="AU10" s="14" t="s">
        <v>120</v>
      </c>
      <c r="AV10" s="14">
        <v>5.5</v>
      </c>
      <c r="AW10" s="14">
        <v>5.5</v>
      </c>
      <c r="AX10" s="14">
        <v>5.5</v>
      </c>
      <c r="AY10" s="14">
        <v>0</v>
      </c>
      <c r="AZ10" s="14">
        <v>0</v>
      </c>
      <c r="BA10" s="14">
        <v>0</v>
      </c>
      <c r="BC10" s="60" t="s">
        <v>170</v>
      </c>
      <c r="BD10" s="49">
        <v>15</v>
      </c>
      <c r="BE10" s="59">
        <v>15</v>
      </c>
      <c r="BF10" s="50">
        <f>BD10+BE10</f>
        <v>30</v>
      </c>
      <c r="BG10" s="59">
        <v>5.5</v>
      </c>
      <c r="BH10" s="47">
        <v>11</v>
      </c>
      <c r="BI10" s="47">
        <v>5</v>
      </c>
      <c r="BJ10" s="47">
        <v>5</v>
      </c>
      <c r="BK10" s="49">
        <v>5.5</v>
      </c>
      <c r="BL10" s="55">
        <v>5.5</v>
      </c>
      <c r="BM10" s="48">
        <v>5.5</v>
      </c>
      <c r="BN10" s="55">
        <v>5.5</v>
      </c>
      <c r="BO10" s="55">
        <v>5.5</v>
      </c>
      <c r="BP10" s="56">
        <v>5.5</v>
      </c>
      <c r="BQ10" s="57">
        <v>8.5</v>
      </c>
      <c r="BR10" s="50">
        <f>BG10+BH10+BI10+BJ10+BK10+BL10+BM10+BN10+BP10+BQ10+BO10</f>
        <v>68</v>
      </c>
      <c r="BS10" s="63">
        <f>BF10+BR10</f>
        <v>98</v>
      </c>
      <c r="BT10" s="72"/>
      <c r="BU10" s="46">
        <v>5</v>
      </c>
      <c r="BV10" s="80" t="s">
        <v>177</v>
      </c>
      <c r="BW10" s="44">
        <v>33</v>
      </c>
      <c r="BX10" s="44">
        <v>11</v>
      </c>
      <c r="BY10" s="59"/>
      <c r="BZ10" s="6">
        <v>6</v>
      </c>
      <c r="CA10" t="s">
        <v>202</v>
      </c>
      <c r="CB10">
        <v>2023</v>
      </c>
      <c r="CC10" t="s">
        <v>120</v>
      </c>
      <c r="CD10">
        <v>40</v>
      </c>
      <c r="CE10" t="s">
        <v>212</v>
      </c>
      <c r="CF10" t="s">
        <v>203</v>
      </c>
    </row>
    <row r="11" spans="1:90" ht="40" customHeight="1" thickBot="1" x14ac:dyDescent="0.3">
      <c r="A11" s="7" t="s">
        <v>118</v>
      </c>
      <c r="B11" s="7" t="s">
        <v>122</v>
      </c>
      <c r="C11" s="7">
        <v>2021</v>
      </c>
      <c r="D11" s="7">
        <v>2022</v>
      </c>
      <c r="E11" s="7">
        <v>2023</v>
      </c>
      <c r="F11" s="7">
        <v>2024</v>
      </c>
      <c r="G11" s="7">
        <v>2025</v>
      </c>
      <c r="H11" s="98"/>
      <c r="Q11" s="14" t="s">
        <v>63</v>
      </c>
      <c r="R11" s="14" t="s">
        <v>127</v>
      </c>
      <c r="S11" s="14" t="s">
        <v>125</v>
      </c>
      <c r="T11" s="18">
        <f t="shared" si="0"/>
        <v>0</v>
      </c>
      <c r="U11" s="18"/>
      <c r="V11" s="14" t="s">
        <v>63</v>
      </c>
      <c r="W11" s="14" t="s">
        <v>127</v>
      </c>
      <c r="X11" s="14" t="s">
        <v>125</v>
      </c>
      <c r="Y11">
        <v>1.0000000000000001E-5</v>
      </c>
      <c r="Z11">
        <v>1.0000000000000001E-5</v>
      </c>
      <c r="AA11">
        <v>0</v>
      </c>
      <c r="AB11">
        <v>0</v>
      </c>
      <c r="AC11">
        <v>0</v>
      </c>
      <c r="AE11" t="s">
        <v>63</v>
      </c>
      <c r="AF11" t="s">
        <v>127</v>
      </c>
      <c r="AG11" t="s">
        <v>124</v>
      </c>
      <c r="AH11">
        <v>128.54</v>
      </c>
      <c r="AI11">
        <v>130.75</v>
      </c>
      <c r="AJ11">
        <v>133.05000000000001</v>
      </c>
      <c r="AK11">
        <v>135.34</v>
      </c>
      <c r="AL11">
        <v>137.72</v>
      </c>
      <c r="AN11" s="14" t="s">
        <v>63</v>
      </c>
      <c r="AO11" s="14">
        <v>5</v>
      </c>
      <c r="AP11" s="14">
        <v>7310</v>
      </c>
      <c r="AQ11" s="14">
        <f t="shared" si="2"/>
        <v>1462</v>
      </c>
      <c r="AR11">
        <f t="shared" si="1"/>
        <v>8.7920656634746921E-2</v>
      </c>
      <c r="AT11" s="14" t="s">
        <v>62</v>
      </c>
      <c r="AU11" s="14" t="s">
        <v>120</v>
      </c>
      <c r="AV11" s="14">
        <v>11</v>
      </c>
      <c r="AW11" s="14">
        <v>11</v>
      </c>
      <c r="AX11" s="14">
        <v>11</v>
      </c>
      <c r="AY11" s="14">
        <v>11</v>
      </c>
      <c r="AZ11" s="14">
        <v>11</v>
      </c>
      <c r="BA11" s="14">
        <v>11</v>
      </c>
      <c r="BC11" s="61" t="s">
        <v>174</v>
      </c>
      <c r="BD11" s="58">
        <v>15</v>
      </c>
      <c r="BE11" s="58">
        <v>15</v>
      </c>
      <c r="BF11" s="58">
        <f>BD11+BE11</f>
        <v>30</v>
      </c>
      <c r="BG11" s="58">
        <v>5</v>
      </c>
      <c r="BH11" s="58">
        <v>0</v>
      </c>
      <c r="BI11" s="58">
        <v>0</v>
      </c>
      <c r="BJ11" s="58">
        <v>4.8</v>
      </c>
      <c r="BK11" s="58">
        <v>0</v>
      </c>
      <c r="BL11" s="58">
        <v>4.8899999999999997</v>
      </c>
      <c r="BM11" s="58">
        <v>0</v>
      </c>
      <c r="BN11" s="58">
        <v>5</v>
      </c>
      <c r="BO11" s="58">
        <v>0</v>
      </c>
      <c r="BP11" s="58">
        <v>4.8899999999999997</v>
      </c>
      <c r="BQ11" s="58">
        <v>8</v>
      </c>
      <c r="BR11" s="58">
        <f>SUM(BG11:BQ11)</f>
        <v>32.58</v>
      </c>
      <c r="BS11" s="62">
        <f>BF11+BR11</f>
        <v>62.58</v>
      </c>
      <c r="BT11" s="72"/>
      <c r="BU11" s="46">
        <v>6</v>
      </c>
      <c r="BV11" s="80" t="s">
        <v>178</v>
      </c>
      <c r="BW11" s="44">
        <v>33</v>
      </c>
      <c r="BX11" s="44">
        <v>11</v>
      </c>
      <c r="BY11" s="59"/>
      <c r="BZ11" s="6">
        <v>7</v>
      </c>
      <c r="CA11" t="s">
        <v>204</v>
      </c>
      <c r="CB11">
        <v>2024</v>
      </c>
      <c r="CC11" t="s">
        <v>120</v>
      </c>
      <c r="CD11">
        <v>60</v>
      </c>
      <c r="CE11" t="s">
        <v>213</v>
      </c>
      <c r="CF11" t="s">
        <v>203</v>
      </c>
    </row>
    <row r="12" spans="1:90" ht="40" customHeight="1" x14ac:dyDescent="0.2">
      <c r="A12" s="8" t="s">
        <v>233</v>
      </c>
      <c r="B12" t="s">
        <v>120</v>
      </c>
      <c r="C12" s="12">
        <v>84.71</v>
      </c>
      <c r="D12" s="12">
        <v>95.63</v>
      </c>
      <c r="E12" s="12">
        <v>97.11</v>
      </c>
      <c r="F12" s="12">
        <v>102.77</v>
      </c>
      <c r="G12" s="12">
        <v>105.42</v>
      </c>
      <c r="H12" s="98"/>
      <c r="Q12" s="14" t="s">
        <v>64</v>
      </c>
      <c r="R12" s="14" t="s">
        <v>127</v>
      </c>
      <c r="S12" s="14" t="s">
        <v>125</v>
      </c>
      <c r="T12" s="18">
        <f t="shared" si="0"/>
        <v>0</v>
      </c>
      <c r="U12" s="18"/>
      <c r="V12" s="14" t="s">
        <v>64</v>
      </c>
      <c r="W12" s="14" t="s">
        <v>127</v>
      </c>
      <c r="X12" s="14" t="s">
        <v>125</v>
      </c>
      <c r="Y12">
        <v>5.0000000000000002E-5</v>
      </c>
      <c r="Z12">
        <v>5.0000000000000002E-5</v>
      </c>
      <c r="AA12">
        <v>5.0000000000000002E-5</v>
      </c>
      <c r="AB12">
        <v>0</v>
      </c>
      <c r="AC12">
        <v>0</v>
      </c>
      <c r="AE12" t="s">
        <v>64</v>
      </c>
      <c r="AF12" t="s">
        <v>127</v>
      </c>
      <c r="AG12" t="s">
        <v>124</v>
      </c>
      <c r="AH12">
        <v>136.63999999999999</v>
      </c>
      <c r="AI12">
        <v>138.84</v>
      </c>
      <c r="AJ12">
        <v>141.11000000000001</v>
      </c>
      <c r="AK12">
        <v>143.38999999999999</v>
      </c>
      <c r="AL12">
        <v>145.76</v>
      </c>
      <c r="AN12" s="14" t="s">
        <v>64</v>
      </c>
      <c r="AO12" s="14">
        <v>5</v>
      </c>
      <c r="AP12" s="14">
        <v>330</v>
      </c>
      <c r="AQ12" s="14">
        <f t="shared" si="2"/>
        <v>66</v>
      </c>
      <c r="AR12">
        <f t="shared" si="1"/>
        <v>2.0703030303030303</v>
      </c>
      <c r="AT12" s="14" t="s">
        <v>63</v>
      </c>
      <c r="AU12" s="14" t="s">
        <v>120</v>
      </c>
      <c r="AV12" s="14">
        <v>5</v>
      </c>
      <c r="AW12" s="14">
        <v>5</v>
      </c>
      <c r="AX12" s="14">
        <v>5</v>
      </c>
      <c r="AY12" s="14">
        <v>0</v>
      </c>
      <c r="AZ12" s="14">
        <v>0</v>
      </c>
      <c r="BA12" s="14">
        <v>0</v>
      </c>
      <c r="BU12" s="46">
        <v>7</v>
      </c>
      <c r="BV12" s="79" t="s">
        <v>181</v>
      </c>
      <c r="BW12" s="44">
        <v>33</v>
      </c>
      <c r="BX12" s="44">
        <v>11</v>
      </c>
      <c r="BY12" s="59"/>
      <c r="BZ12" s="6"/>
    </row>
    <row r="13" spans="1:90" ht="40" customHeight="1" x14ac:dyDescent="0.2">
      <c r="A13" s="97"/>
      <c r="B13" s="98"/>
      <c r="C13" s="98"/>
      <c r="D13" s="98"/>
      <c r="E13" s="98"/>
      <c r="F13" s="98"/>
      <c r="G13" s="98"/>
      <c r="H13" s="98"/>
      <c r="Q13" s="14" t="s">
        <v>65</v>
      </c>
      <c r="R13" s="14" t="s">
        <v>127</v>
      </c>
      <c r="S13" s="14" t="s">
        <v>125</v>
      </c>
      <c r="T13" s="18">
        <f t="shared" si="0"/>
        <v>0</v>
      </c>
      <c r="U13" s="18"/>
      <c r="V13" s="14" t="s">
        <v>65</v>
      </c>
      <c r="W13" s="14" t="s">
        <v>127</v>
      </c>
      <c r="X13" s="14" t="s">
        <v>125</v>
      </c>
      <c r="Y13">
        <v>5.0000000000000002E-5</v>
      </c>
      <c r="Z13">
        <v>5.0000000000000002E-5</v>
      </c>
      <c r="AA13">
        <v>5.0000000000000002E-5</v>
      </c>
      <c r="AB13">
        <v>5.9999999999999995E-5</v>
      </c>
      <c r="AC13">
        <v>5.0000000000000002E-5</v>
      </c>
      <c r="AE13" t="s">
        <v>65</v>
      </c>
      <c r="AF13" t="s">
        <v>127</v>
      </c>
      <c r="AG13" t="s">
        <v>124</v>
      </c>
      <c r="AH13">
        <v>143.13999999999999</v>
      </c>
      <c r="AI13">
        <v>145.54</v>
      </c>
      <c r="AJ13">
        <v>148.02000000000001</v>
      </c>
      <c r="AK13">
        <v>150.5</v>
      </c>
      <c r="AL13">
        <v>153.08000000000001</v>
      </c>
      <c r="AN13" s="14" t="s">
        <v>65</v>
      </c>
      <c r="AO13" s="14">
        <v>5.5</v>
      </c>
      <c r="AP13" s="14">
        <v>20</v>
      </c>
      <c r="AQ13" s="14">
        <f t="shared" si="2"/>
        <v>3.6363636363636362</v>
      </c>
      <c r="AR13">
        <f t="shared" si="1"/>
        <v>39.363499999999995</v>
      </c>
      <c r="AT13" s="14" t="s">
        <v>64</v>
      </c>
      <c r="AU13" s="14" t="s">
        <v>120</v>
      </c>
      <c r="AV13" s="14">
        <v>5</v>
      </c>
      <c r="AW13" s="14">
        <v>5</v>
      </c>
      <c r="AX13" s="14">
        <v>5</v>
      </c>
      <c r="AY13" s="14">
        <v>5</v>
      </c>
      <c r="AZ13" s="14">
        <v>0</v>
      </c>
      <c r="BA13" s="14">
        <v>0</v>
      </c>
      <c r="BU13" s="46">
        <v>8</v>
      </c>
      <c r="BV13" s="79" t="s">
        <v>187</v>
      </c>
      <c r="BW13" s="44">
        <v>33</v>
      </c>
      <c r="BX13" s="44">
        <v>11</v>
      </c>
      <c r="BY13" s="59"/>
      <c r="BZ13" s="6"/>
    </row>
    <row r="14" spans="1:90" ht="40" customHeight="1" x14ac:dyDescent="0.2">
      <c r="A14" s="97"/>
      <c r="B14" s="98"/>
      <c r="C14" s="98"/>
      <c r="D14" s="98"/>
      <c r="E14" s="98"/>
      <c r="F14" s="98"/>
      <c r="G14" s="98"/>
      <c r="H14" s="98"/>
      <c r="Q14" s="17" t="s">
        <v>128</v>
      </c>
      <c r="R14" s="14" t="s">
        <v>129</v>
      </c>
      <c r="S14" s="14" t="s">
        <v>125</v>
      </c>
      <c r="T14" s="18">
        <f>T573/1000</f>
        <v>0</v>
      </c>
      <c r="U14" s="18"/>
      <c r="V14" s="17" t="s">
        <v>128</v>
      </c>
      <c r="W14" s="14" t="s">
        <v>129</v>
      </c>
      <c r="X14" s="14" t="s">
        <v>125</v>
      </c>
      <c r="Y14">
        <v>0</v>
      </c>
      <c r="Z14">
        <v>0</v>
      </c>
      <c r="AA14">
        <v>0</v>
      </c>
      <c r="AB14">
        <v>0</v>
      </c>
      <c r="AC14">
        <v>0</v>
      </c>
      <c r="AE14" t="s">
        <v>128</v>
      </c>
      <c r="AF14" t="s">
        <v>129</v>
      </c>
      <c r="AG14" t="s">
        <v>124</v>
      </c>
      <c r="AH14">
        <v>121.62</v>
      </c>
      <c r="AI14">
        <v>123.9</v>
      </c>
      <c r="AJ14">
        <v>126.28</v>
      </c>
      <c r="AK14">
        <v>128.66</v>
      </c>
      <c r="AL14">
        <v>131.12</v>
      </c>
      <c r="AN14" s="14" t="s">
        <v>128</v>
      </c>
      <c r="AO14" s="14">
        <v>30</v>
      </c>
      <c r="AP14" s="14">
        <v>249160</v>
      </c>
      <c r="AQ14" s="14">
        <f t="shared" si="2"/>
        <v>8305.3333333333339</v>
      </c>
      <c r="AR14">
        <f t="shared" si="1"/>
        <v>1.4643602504414833E-2</v>
      </c>
      <c r="AT14" s="14" t="s">
        <v>65</v>
      </c>
      <c r="AU14" s="14" t="s">
        <v>120</v>
      </c>
      <c r="AV14" s="14">
        <v>5.5</v>
      </c>
      <c r="AW14" s="14">
        <v>5.5</v>
      </c>
      <c r="AX14" s="14">
        <v>5.5</v>
      </c>
      <c r="AY14" s="14">
        <v>5.5</v>
      </c>
      <c r="AZ14" s="14">
        <v>5.5</v>
      </c>
      <c r="BA14" s="14">
        <v>5.5</v>
      </c>
      <c r="BC14" s="6"/>
      <c r="BD14" s="6"/>
      <c r="BE14" s="6"/>
      <c r="BV14" s="75"/>
    </row>
    <row r="15" spans="1:90" ht="40" customHeight="1" x14ac:dyDescent="0.2">
      <c r="A15" s="97"/>
      <c r="B15" s="98"/>
      <c r="C15" s="98"/>
      <c r="D15" s="98"/>
      <c r="E15" s="98"/>
      <c r="F15" s="98"/>
      <c r="G15" s="98"/>
      <c r="H15" s="98"/>
      <c r="Q15" s="21" t="s">
        <v>75</v>
      </c>
      <c r="R15" s="22" t="s">
        <v>130</v>
      </c>
      <c r="S15" s="22" t="s">
        <v>125</v>
      </c>
      <c r="T15" s="19">
        <v>18.7</v>
      </c>
      <c r="U15" s="18"/>
      <c r="V15" s="21" t="s">
        <v>75</v>
      </c>
      <c r="W15" s="22" t="s">
        <v>130</v>
      </c>
      <c r="X15" s="22" t="s">
        <v>125</v>
      </c>
      <c r="Y15">
        <v>1.3000000000000002E-4</v>
      </c>
      <c r="Z15">
        <v>1.3000000000000002E-4</v>
      </c>
      <c r="AA15">
        <v>1.3000000000000002E-4</v>
      </c>
      <c r="AB15">
        <v>1.3000000000000002E-4</v>
      </c>
      <c r="AC15">
        <v>1.3000000000000002E-4</v>
      </c>
      <c r="AE15" t="s">
        <v>75</v>
      </c>
      <c r="AF15" t="s">
        <v>130</v>
      </c>
      <c r="AG15" t="s">
        <v>124</v>
      </c>
      <c r="AH15">
        <v>111.72</v>
      </c>
      <c r="AI15">
        <v>113.63</v>
      </c>
      <c r="AJ15">
        <v>115.62</v>
      </c>
      <c r="AK15">
        <v>117.6</v>
      </c>
      <c r="AL15">
        <v>119.66</v>
      </c>
      <c r="AN15" s="14" t="s">
        <v>75</v>
      </c>
      <c r="AO15" s="14">
        <v>18.399999999999999</v>
      </c>
      <c r="AP15" s="14">
        <v>116050</v>
      </c>
      <c r="AQ15" s="14">
        <f t="shared" si="2"/>
        <v>6307.0652173913049</v>
      </c>
      <c r="AR15">
        <f t="shared" si="1"/>
        <v>1.7713468332615251E-2</v>
      </c>
      <c r="AT15" s="17" t="s">
        <v>128</v>
      </c>
      <c r="AU15" s="14" t="s">
        <v>120</v>
      </c>
      <c r="AV15" s="14">
        <v>30</v>
      </c>
      <c r="AW15" s="14">
        <v>30</v>
      </c>
      <c r="AX15" s="14">
        <v>0</v>
      </c>
      <c r="AY15" s="14">
        <v>0</v>
      </c>
      <c r="AZ15" s="14">
        <v>0</v>
      </c>
      <c r="BA15" s="14">
        <v>0</v>
      </c>
      <c r="BC15" s="5"/>
      <c r="BD15" s="5"/>
      <c r="BV15" s="75"/>
    </row>
    <row r="16" spans="1:90" ht="40" customHeight="1" x14ac:dyDescent="0.2">
      <c r="A16" s="98"/>
      <c r="B16" s="98"/>
      <c r="C16" s="98"/>
      <c r="D16" s="98"/>
      <c r="E16" s="98"/>
      <c r="F16" s="98"/>
      <c r="G16" s="98"/>
      <c r="H16" s="98"/>
      <c r="U16" s="18"/>
      <c r="AT16" s="15" t="s">
        <v>75</v>
      </c>
      <c r="AU16" s="14" t="s">
        <v>120</v>
      </c>
      <c r="AV16" s="14">
        <v>0</v>
      </c>
      <c r="AW16" s="14">
        <v>18.399999999999999</v>
      </c>
      <c r="AX16" s="14">
        <v>18.399999999999999</v>
      </c>
      <c r="AY16" s="14">
        <v>18.399999999999999</v>
      </c>
      <c r="AZ16" s="14">
        <v>18.399999999999999</v>
      </c>
      <c r="BA16" s="14">
        <v>18.399999999999999</v>
      </c>
      <c r="BC16" s="5"/>
      <c r="BD16" s="5"/>
      <c r="BV16" s="75"/>
    </row>
    <row r="17" spans="1:74" ht="40" customHeight="1" x14ac:dyDescent="0.2">
      <c r="A17" s="97"/>
      <c r="B17" s="98"/>
      <c r="C17" s="98"/>
      <c r="D17" s="98"/>
      <c r="E17" s="98"/>
      <c r="F17" s="98"/>
      <c r="G17" s="98"/>
      <c r="H17" s="98"/>
      <c r="U17" s="18"/>
      <c r="AT17" s="40" t="s">
        <v>154</v>
      </c>
      <c r="AU17" s="14" t="s">
        <v>120</v>
      </c>
      <c r="AV17">
        <v>0</v>
      </c>
      <c r="AW17">
        <v>0</v>
      </c>
      <c r="AX17">
        <v>30</v>
      </c>
      <c r="AY17">
        <v>30</v>
      </c>
      <c r="AZ17">
        <v>30</v>
      </c>
      <c r="BA17">
        <v>30</v>
      </c>
      <c r="BC17" s="5"/>
      <c r="BV17" s="75"/>
    </row>
    <row r="18" spans="1:74" x14ac:dyDescent="0.2">
      <c r="U18" s="19"/>
      <c r="AT18" s="36" t="s">
        <v>155</v>
      </c>
      <c r="AU18" s="14" t="s">
        <v>120</v>
      </c>
      <c r="AV18">
        <v>0</v>
      </c>
      <c r="AW18">
        <v>0</v>
      </c>
      <c r="AX18">
        <v>40</v>
      </c>
      <c r="AY18">
        <v>40</v>
      </c>
      <c r="AZ18">
        <v>40</v>
      </c>
      <c r="BA18">
        <v>40</v>
      </c>
      <c r="BV18" s="75"/>
    </row>
    <row r="19" spans="1:74" ht="51" x14ac:dyDescent="0.2">
      <c r="U19" s="19"/>
      <c r="AT19" s="37" t="s">
        <v>156</v>
      </c>
      <c r="AU19" s="14" t="s">
        <v>120</v>
      </c>
      <c r="AV19">
        <v>0</v>
      </c>
      <c r="AW19">
        <v>0</v>
      </c>
      <c r="AX19">
        <v>20</v>
      </c>
      <c r="AY19">
        <v>20</v>
      </c>
      <c r="AZ19">
        <v>20</v>
      </c>
      <c r="BA19">
        <v>20</v>
      </c>
      <c r="BV19" s="74"/>
    </row>
    <row r="20" spans="1:74" ht="51" x14ac:dyDescent="0.2">
      <c r="U20" s="19"/>
      <c r="AT20" s="38" t="s">
        <v>157</v>
      </c>
      <c r="AU20" s="14" t="s">
        <v>120</v>
      </c>
      <c r="AV20">
        <v>0</v>
      </c>
      <c r="AW20">
        <v>0</v>
      </c>
      <c r="AX20">
        <v>6</v>
      </c>
      <c r="AY20">
        <v>6</v>
      </c>
      <c r="AZ20">
        <v>6</v>
      </c>
      <c r="BA20">
        <v>6</v>
      </c>
      <c r="BV20" s="74"/>
    </row>
    <row r="21" spans="1:74" x14ac:dyDescent="0.2">
      <c r="AT21" s="39" t="s">
        <v>123</v>
      </c>
      <c r="AU21" s="34" t="s">
        <v>120</v>
      </c>
      <c r="AV21" s="34">
        <f>SUM(AV4:AV20)</f>
        <v>98</v>
      </c>
      <c r="AW21" s="34">
        <f t="shared" ref="AW21:BA21" si="3">SUM(AW4:AW20)</f>
        <v>116.4</v>
      </c>
      <c r="AX21" s="34">
        <f t="shared" si="3"/>
        <v>182.4</v>
      </c>
      <c r="AY21" s="34">
        <f t="shared" si="3"/>
        <v>171.9</v>
      </c>
      <c r="AZ21" s="34">
        <f t="shared" si="3"/>
        <v>144.9</v>
      </c>
      <c r="BA21" s="34">
        <f t="shared" si="3"/>
        <v>144.9</v>
      </c>
      <c r="BV21" s="74"/>
    </row>
    <row r="22" spans="1:74" x14ac:dyDescent="0.2">
      <c r="BV22" s="75"/>
    </row>
    <row r="23" spans="1:74" x14ac:dyDescent="0.2">
      <c r="A23" s="133"/>
      <c r="B23" s="133"/>
      <c r="C23" s="133"/>
      <c r="D23" s="133"/>
      <c r="E23" s="133"/>
      <c r="F23" s="133"/>
      <c r="G23" s="133"/>
      <c r="H23" s="133"/>
      <c r="I23" s="133"/>
      <c r="J23" s="133"/>
      <c r="K23" s="133"/>
      <c r="L23" s="133"/>
      <c r="M23" s="133"/>
      <c r="N23" s="133"/>
      <c r="O23" s="133"/>
      <c r="Q23" s="105" t="s">
        <v>133</v>
      </c>
      <c r="R23" s="105"/>
      <c r="S23" s="105"/>
      <c r="T23" s="105"/>
      <c r="U23" s="105"/>
      <c r="V23" s="105"/>
      <c r="W23" s="105"/>
      <c r="X23" s="105"/>
      <c r="Z23" s="103" t="s">
        <v>141</v>
      </c>
      <c r="AA23" s="103"/>
      <c r="AB23" s="103"/>
      <c r="AC23" s="103"/>
      <c r="AD23" s="103"/>
      <c r="AE23" s="103"/>
      <c r="AF23" s="103"/>
      <c r="BV23" s="75"/>
    </row>
    <row r="24" spans="1:74" x14ac:dyDescent="0.2">
      <c r="A24" s="81"/>
      <c r="B24" s="81"/>
      <c r="C24" s="102"/>
      <c r="D24" s="102"/>
      <c r="E24" s="102"/>
      <c r="F24" s="102"/>
      <c r="G24" s="102"/>
      <c r="H24" s="102"/>
      <c r="I24" s="102"/>
      <c r="J24" s="102"/>
      <c r="K24" s="102"/>
      <c r="L24" s="102"/>
      <c r="M24" s="102"/>
      <c r="N24" s="102"/>
      <c r="O24" s="102"/>
      <c r="Q24" s="7" t="s">
        <v>118</v>
      </c>
      <c r="R24" s="7" t="s">
        <v>126</v>
      </c>
      <c r="S24" s="23" t="s">
        <v>119</v>
      </c>
      <c r="T24" s="23">
        <v>2020</v>
      </c>
      <c r="U24" s="23">
        <v>2022</v>
      </c>
      <c r="V24" s="23">
        <v>2023</v>
      </c>
      <c r="W24" s="23">
        <v>2024</v>
      </c>
      <c r="X24" s="23">
        <v>2025</v>
      </c>
      <c r="Z24" s="25" t="s">
        <v>139</v>
      </c>
      <c r="AA24" s="25" t="s">
        <v>140</v>
      </c>
      <c r="AB24" s="25">
        <v>2021</v>
      </c>
      <c r="AC24" s="25">
        <v>2022</v>
      </c>
      <c r="AD24" s="25">
        <v>2023</v>
      </c>
      <c r="AE24" s="25">
        <v>2024</v>
      </c>
      <c r="AF24" s="25">
        <v>2025</v>
      </c>
      <c r="AG24" s="25"/>
      <c r="BV24" s="75"/>
    </row>
    <row r="25" spans="1:74" x14ac:dyDescent="0.2">
      <c r="A25" s="35"/>
      <c r="B25" s="35"/>
      <c r="C25" s="96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Q25" s="23" t="s">
        <v>134</v>
      </c>
      <c r="R25" s="23" t="s">
        <v>135</v>
      </c>
      <c r="S25" t="s">
        <v>136</v>
      </c>
      <c r="T25">
        <v>424131.54</v>
      </c>
      <c r="U25">
        <v>362952.27</v>
      </c>
      <c r="V25">
        <v>322066.74</v>
      </c>
      <c r="W25">
        <v>331311.5</v>
      </c>
      <c r="X25">
        <v>340563.19</v>
      </c>
      <c r="Z25" s="25" t="s">
        <v>66</v>
      </c>
      <c r="AA25" s="25" t="s">
        <v>143</v>
      </c>
      <c r="AB25" s="25">
        <v>68579.02</v>
      </c>
      <c r="AC25" s="26">
        <v>58168.18</v>
      </c>
      <c r="AD25" s="25">
        <v>4820.63</v>
      </c>
      <c r="AE25" s="27">
        <v>7141.18</v>
      </c>
      <c r="AF25" s="27">
        <v>7141.18</v>
      </c>
      <c r="AG25" s="27"/>
      <c r="BV25" s="75"/>
    </row>
    <row r="26" spans="1:74" x14ac:dyDescent="0.2">
      <c r="A26" s="35"/>
      <c r="B26" s="35"/>
      <c r="C26" s="96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Z26" s="25" t="s">
        <v>138</v>
      </c>
      <c r="AA26" s="25" t="s">
        <v>143</v>
      </c>
      <c r="AB26" s="25">
        <v>48.55</v>
      </c>
      <c r="AC26" s="26">
        <v>69.64</v>
      </c>
      <c r="AD26" s="25">
        <v>0</v>
      </c>
      <c r="AE26" s="26">
        <v>0</v>
      </c>
      <c r="AF26" s="26">
        <v>0</v>
      </c>
      <c r="AG26" s="26"/>
      <c r="BV26" s="75"/>
    </row>
    <row r="27" spans="1:74" x14ac:dyDescent="0.2">
      <c r="A27" s="35"/>
      <c r="B27" s="35"/>
      <c r="C27" s="96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BV27" s="75"/>
    </row>
    <row r="28" spans="1:74" x14ac:dyDescent="0.2">
      <c r="A28" s="35"/>
      <c r="B28" s="35"/>
      <c r="C28" s="96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AT28" s="35"/>
      <c r="AV28" s="34"/>
      <c r="AW28" s="34"/>
      <c r="AX28" s="34"/>
      <c r="AY28" s="34"/>
      <c r="AZ28" s="34"/>
      <c r="BA28" s="34"/>
      <c r="BV28" s="75"/>
    </row>
    <row r="29" spans="1:74" x14ac:dyDescent="0.2">
      <c r="A29" s="35"/>
      <c r="B29" s="35"/>
      <c r="C29" s="96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BV29" s="75"/>
    </row>
    <row r="30" spans="1:74" x14ac:dyDescent="0.2">
      <c r="A30" s="35"/>
      <c r="B30" s="35"/>
      <c r="C30" s="96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BV30" s="75"/>
    </row>
    <row r="31" spans="1:74" x14ac:dyDescent="0.2">
      <c r="A31" s="35"/>
      <c r="B31" s="35"/>
      <c r="C31" s="96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BV31" s="75"/>
    </row>
    <row r="32" spans="1:74" x14ac:dyDescent="0.2">
      <c r="A32" s="35"/>
      <c r="B32" s="35"/>
      <c r="C32" s="96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</row>
    <row r="33" spans="1:17" x14ac:dyDescent="0.2">
      <c r="A33" s="35"/>
      <c r="B33" s="35"/>
      <c r="C33" s="96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</row>
    <row r="34" spans="1:17" x14ac:dyDescent="0.2">
      <c r="A34" s="35"/>
      <c r="B34" s="35"/>
      <c r="C34" s="96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</row>
    <row r="35" spans="1:17" x14ac:dyDescent="0.2">
      <c r="A35" s="35"/>
      <c r="B35" s="35"/>
      <c r="C35" s="96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</row>
    <row r="36" spans="1:17" x14ac:dyDescent="0.2">
      <c r="A36" s="101"/>
      <c r="B36" s="35"/>
      <c r="C36" s="96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</row>
    <row r="37" spans="1:17" x14ac:dyDescent="0.2">
      <c r="A37" s="101"/>
      <c r="B37" s="35"/>
      <c r="C37" s="96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</row>
    <row r="42" spans="1:17" x14ac:dyDescent="0.2">
      <c r="A42" s="105" t="s">
        <v>151</v>
      </c>
      <c r="B42" s="105"/>
      <c r="C42" s="105"/>
      <c r="D42" s="105"/>
      <c r="E42" s="105"/>
      <c r="F42" s="84"/>
      <c r="G42" s="84"/>
      <c r="J42" s="103" t="s">
        <v>142</v>
      </c>
      <c r="K42" s="103"/>
      <c r="L42" s="103"/>
      <c r="M42" s="103"/>
      <c r="N42" s="103"/>
      <c r="O42" s="103"/>
      <c r="P42" s="103"/>
      <c r="Q42" s="103"/>
    </row>
    <row r="43" spans="1:17" x14ac:dyDescent="0.2">
      <c r="A43" t="s">
        <v>118</v>
      </c>
      <c r="B43" s="29" t="s">
        <v>224</v>
      </c>
      <c r="C43" s="29" t="s">
        <v>150</v>
      </c>
      <c r="D43" s="29" t="s">
        <v>148</v>
      </c>
      <c r="E43" s="29" t="s">
        <v>152</v>
      </c>
      <c r="F43" s="29" t="s">
        <v>225</v>
      </c>
      <c r="G43" s="29"/>
      <c r="J43" t="s">
        <v>118</v>
      </c>
      <c r="K43" t="s">
        <v>126</v>
      </c>
      <c r="L43" t="s">
        <v>140</v>
      </c>
      <c r="M43">
        <v>2021</v>
      </c>
      <c r="N43">
        <v>2022</v>
      </c>
      <c r="O43">
        <v>2023</v>
      </c>
      <c r="P43">
        <v>2024</v>
      </c>
      <c r="Q43">
        <v>2025</v>
      </c>
    </row>
    <row r="44" spans="1:17" x14ac:dyDescent="0.2">
      <c r="A44" t="s">
        <v>69</v>
      </c>
      <c r="B44" s="30">
        <v>5.5</v>
      </c>
      <c r="C44" s="30">
        <v>5730</v>
      </c>
      <c r="D44">
        <f>C44/B44</f>
        <v>1041.8181818181818</v>
      </c>
      <c r="E44">
        <f>M44/D44</f>
        <v>0.1277190226876091</v>
      </c>
      <c r="F44" s="104">
        <f>E44*0.85</f>
        <v>0.10856116928446773</v>
      </c>
      <c r="G44" s="104"/>
      <c r="J44" t="s">
        <v>69</v>
      </c>
      <c r="K44" t="s">
        <v>127</v>
      </c>
      <c r="L44" t="s">
        <v>124</v>
      </c>
      <c r="M44" s="87">
        <v>133.06</v>
      </c>
      <c r="N44">
        <v>135.34</v>
      </c>
      <c r="O44">
        <v>137.71</v>
      </c>
      <c r="P44">
        <v>140.07</v>
      </c>
      <c r="Q44">
        <v>142.52000000000001</v>
      </c>
    </row>
    <row r="45" spans="1:17" x14ac:dyDescent="0.2">
      <c r="A45" t="s">
        <v>71</v>
      </c>
      <c r="B45">
        <v>5.5</v>
      </c>
      <c r="C45" s="14">
        <v>40</v>
      </c>
      <c r="D45">
        <f t="shared" ref="D45:D51" si="4">C45/B45</f>
        <v>7.2727272727272725</v>
      </c>
      <c r="E45">
        <f t="shared" ref="E45:E50" si="5">M45/D45</f>
        <v>18.975000000000001</v>
      </c>
      <c r="F45" s="104">
        <f t="shared" ref="F45:F51" si="6">E45*0.85</f>
        <v>16.12875</v>
      </c>
      <c r="G45" s="104"/>
      <c r="J45" t="s">
        <v>71</v>
      </c>
      <c r="K45" t="s">
        <v>127</v>
      </c>
      <c r="L45" t="s">
        <v>124</v>
      </c>
      <c r="M45">
        <v>138</v>
      </c>
      <c r="N45">
        <v>140.85</v>
      </c>
      <c r="O45">
        <v>143.30000000000001</v>
      </c>
      <c r="P45">
        <v>145.75</v>
      </c>
      <c r="Q45">
        <v>148.29</v>
      </c>
    </row>
    <row r="46" spans="1:17" x14ac:dyDescent="0.2">
      <c r="A46" t="s">
        <v>73</v>
      </c>
      <c r="B46">
        <v>5.5</v>
      </c>
      <c r="C46" s="14">
        <v>3250</v>
      </c>
      <c r="D46">
        <f t="shared" si="4"/>
        <v>590.90909090909088</v>
      </c>
      <c r="E46">
        <f t="shared" si="5"/>
        <v>0.22676923076923078</v>
      </c>
      <c r="F46" s="104">
        <f t="shared" si="6"/>
        <v>0.19275384615384616</v>
      </c>
      <c r="G46" s="104"/>
      <c r="J46" t="s">
        <v>73</v>
      </c>
      <c r="K46" t="s">
        <v>127</v>
      </c>
      <c r="L46" t="s">
        <v>124</v>
      </c>
      <c r="M46">
        <v>134</v>
      </c>
      <c r="N46">
        <v>136.34</v>
      </c>
      <c r="O46">
        <v>138.71</v>
      </c>
      <c r="P46">
        <v>141.07</v>
      </c>
      <c r="Q46">
        <v>143.52000000000001</v>
      </c>
    </row>
    <row r="47" spans="1:17" x14ac:dyDescent="0.2">
      <c r="A47" t="s">
        <v>74</v>
      </c>
      <c r="B47">
        <v>8.5</v>
      </c>
      <c r="C47">
        <v>53610</v>
      </c>
      <c r="D47">
        <f t="shared" si="4"/>
        <v>6307.0588235294117</v>
      </c>
      <c r="E47">
        <f t="shared" si="5"/>
        <v>1.7757880992352173E-2</v>
      </c>
      <c r="F47" s="104">
        <f t="shared" si="6"/>
        <v>1.5094198843499346E-2</v>
      </c>
      <c r="G47" s="104"/>
      <c r="J47" t="s">
        <v>74</v>
      </c>
      <c r="K47" t="s">
        <v>127</v>
      </c>
      <c r="L47" t="s">
        <v>124</v>
      </c>
      <c r="M47">
        <v>112</v>
      </c>
      <c r="N47">
        <v>113.63</v>
      </c>
      <c r="O47">
        <v>115.62</v>
      </c>
      <c r="P47">
        <v>117.6</v>
      </c>
      <c r="Q47">
        <v>119.66</v>
      </c>
    </row>
    <row r="48" spans="1:17" x14ac:dyDescent="0.2">
      <c r="A48" t="s">
        <v>61</v>
      </c>
      <c r="B48">
        <v>5.5</v>
      </c>
      <c r="C48">
        <v>33910</v>
      </c>
      <c r="D48">
        <f t="shared" si="4"/>
        <v>6165.454545454545</v>
      </c>
      <c r="E48">
        <f t="shared" si="5"/>
        <v>2.0598643468003539E-2</v>
      </c>
      <c r="F48" s="104">
        <f t="shared" si="6"/>
        <v>1.7508846947803008E-2</v>
      </c>
      <c r="G48" s="104"/>
      <c r="J48" t="s">
        <v>61</v>
      </c>
      <c r="K48" t="s">
        <v>127</v>
      </c>
      <c r="L48" t="s">
        <v>124</v>
      </c>
      <c r="M48">
        <v>127</v>
      </c>
      <c r="N48">
        <v>129.4</v>
      </c>
      <c r="O48">
        <v>131.69</v>
      </c>
      <c r="P48">
        <v>133.97999999999999</v>
      </c>
      <c r="Q48">
        <v>136.35</v>
      </c>
    </row>
    <row r="49" spans="1:17" x14ac:dyDescent="0.2">
      <c r="A49" t="s">
        <v>64</v>
      </c>
      <c r="B49">
        <v>5</v>
      </c>
      <c r="C49">
        <v>330</v>
      </c>
      <c r="D49">
        <f t="shared" si="4"/>
        <v>66</v>
      </c>
      <c r="E49">
        <f t="shared" si="5"/>
        <v>2.0757575757575757</v>
      </c>
      <c r="F49" s="104">
        <f t="shared" si="6"/>
        <v>1.7643939393939392</v>
      </c>
      <c r="G49" s="104"/>
      <c r="J49" t="s">
        <v>64</v>
      </c>
      <c r="K49" t="s">
        <v>127</v>
      </c>
      <c r="L49" t="s">
        <v>124</v>
      </c>
      <c r="M49">
        <v>137</v>
      </c>
      <c r="N49">
        <v>138.84</v>
      </c>
      <c r="O49">
        <v>141.11000000000001</v>
      </c>
      <c r="P49">
        <v>143.38999999999999</v>
      </c>
      <c r="Q49">
        <v>145.76</v>
      </c>
    </row>
    <row r="50" spans="1:17" x14ac:dyDescent="0.2">
      <c r="A50" t="s">
        <v>128</v>
      </c>
      <c r="B50">
        <v>30</v>
      </c>
      <c r="C50">
        <v>249160</v>
      </c>
      <c r="D50">
        <f t="shared" si="4"/>
        <v>8305.3333333333339</v>
      </c>
      <c r="E50">
        <f t="shared" si="5"/>
        <v>1.4689356236956172E-2</v>
      </c>
      <c r="F50" s="104">
        <f t="shared" si="6"/>
        <v>1.2485952801412747E-2</v>
      </c>
      <c r="G50" s="104"/>
      <c r="J50" t="s">
        <v>128</v>
      </c>
      <c r="K50" t="s">
        <v>129</v>
      </c>
      <c r="L50" t="s">
        <v>124</v>
      </c>
      <c r="M50">
        <v>122</v>
      </c>
      <c r="N50">
        <v>123.9</v>
      </c>
      <c r="O50">
        <v>126.28</v>
      </c>
      <c r="P50">
        <v>128.66</v>
      </c>
      <c r="Q50">
        <v>131.12</v>
      </c>
    </row>
    <row r="51" spans="1:17" x14ac:dyDescent="0.2">
      <c r="A51" t="s">
        <v>75</v>
      </c>
      <c r="B51">
        <v>18.399999999999999</v>
      </c>
      <c r="C51">
        <v>116050</v>
      </c>
      <c r="D51">
        <f t="shared" si="4"/>
        <v>6307.0652173913049</v>
      </c>
      <c r="E51">
        <f>M51/D51</f>
        <v>1.7757862990090478E-2</v>
      </c>
      <c r="F51" s="104">
        <f t="shared" si="6"/>
        <v>1.5094183541576905E-2</v>
      </c>
      <c r="G51" s="104"/>
      <c r="J51" t="s">
        <v>75</v>
      </c>
      <c r="K51" t="s">
        <v>130</v>
      </c>
      <c r="L51" t="s">
        <v>124</v>
      </c>
      <c r="M51">
        <v>112</v>
      </c>
      <c r="N51">
        <v>113.63</v>
      </c>
      <c r="O51">
        <v>115.62</v>
      </c>
      <c r="P51">
        <v>117.6</v>
      </c>
      <c r="Q51">
        <v>119.66</v>
      </c>
    </row>
    <row r="52" spans="1:17" x14ac:dyDescent="0.2">
      <c r="A52" t="s">
        <v>226</v>
      </c>
      <c r="B52">
        <v>0</v>
      </c>
      <c r="C52">
        <v>0</v>
      </c>
      <c r="D52">
        <v>0</v>
      </c>
      <c r="E52">
        <v>0</v>
      </c>
      <c r="F52">
        <v>0</v>
      </c>
      <c r="J52" t="s">
        <v>190</v>
      </c>
      <c r="K52" t="s">
        <v>227</v>
      </c>
      <c r="L52" t="s">
        <v>124</v>
      </c>
      <c r="M52">
        <v>0</v>
      </c>
      <c r="N52">
        <v>134.56</v>
      </c>
      <c r="O52">
        <v>137.01</v>
      </c>
      <c r="P52">
        <v>139.47</v>
      </c>
      <c r="Q52">
        <v>142.02000000000001</v>
      </c>
    </row>
    <row r="53" spans="1:17" x14ac:dyDescent="0.2">
      <c r="A53" t="s">
        <v>228</v>
      </c>
      <c r="B53">
        <v>0</v>
      </c>
      <c r="C53">
        <v>0</v>
      </c>
      <c r="D53">
        <v>0</v>
      </c>
      <c r="E53">
        <v>0</v>
      </c>
      <c r="F53">
        <v>0</v>
      </c>
      <c r="J53" t="s">
        <v>228</v>
      </c>
      <c r="K53" t="s">
        <v>227</v>
      </c>
      <c r="L53" t="s">
        <v>124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229</v>
      </c>
      <c r="B54">
        <v>0</v>
      </c>
      <c r="C54">
        <v>0</v>
      </c>
      <c r="D54">
        <v>0</v>
      </c>
      <c r="E54">
        <v>0</v>
      </c>
      <c r="F54">
        <v>0</v>
      </c>
      <c r="J54" t="s">
        <v>229</v>
      </c>
      <c r="K54" t="s">
        <v>227</v>
      </c>
      <c r="L54" t="s">
        <v>124</v>
      </c>
      <c r="M54">
        <v>0</v>
      </c>
      <c r="N54">
        <v>108.7</v>
      </c>
      <c r="O54">
        <v>110.4</v>
      </c>
      <c r="P54">
        <v>112.1</v>
      </c>
      <c r="Q54">
        <v>113.9</v>
      </c>
    </row>
    <row r="61" spans="1:17" x14ac:dyDescent="0.2">
      <c r="I61" s="103" t="s">
        <v>142</v>
      </c>
      <c r="J61" s="103"/>
      <c r="K61" s="103"/>
      <c r="L61" s="103"/>
      <c r="M61" s="103"/>
      <c r="N61" s="103"/>
      <c r="O61" s="103"/>
      <c r="P61" s="103"/>
    </row>
    <row r="62" spans="1:17" x14ac:dyDescent="0.2">
      <c r="I62" s="88" t="s">
        <v>118</v>
      </c>
      <c r="J62" s="88" t="s">
        <v>126</v>
      </c>
      <c r="K62" s="88" t="s">
        <v>140</v>
      </c>
      <c r="L62" s="88">
        <v>2021</v>
      </c>
      <c r="M62" s="88">
        <v>2022</v>
      </c>
      <c r="N62" s="88">
        <v>2023</v>
      </c>
      <c r="O62" s="88">
        <v>2024</v>
      </c>
      <c r="P62" s="88">
        <v>2025</v>
      </c>
    </row>
    <row r="63" spans="1:17" x14ac:dyDescent="0.2">
      <c r="I63" s="88" t="s">
        <v>69</v>
      </c>
      <c r="J63" s="88" t="s">
        <v>127</v>
      </c>
      <c r="K63" s="88" t="s">
        <v>230</v>
      </c>
      <c r="L63" s="89">
        <v>0.10856116928446773</v>
      </c>
      <c r="M63" s="88">
        <v>1.15039</v>
      </c>
      <c r="N63" s="88">
        <v>1.1705349999999999</v>
      </c>
      <c r="O63" s="88">
        <v>0</v>
      </c>
      <c r="P63" s="88">
        <v>0</v>
      </c>
    </row>
    <row r="64" spans="1:17" x14ac:dyDescent="0.2">
      <c r="I64" s="88" t="s">
        <v>71</v>
      </c>
      <c r="J64" s="88" t="s">
        <v>127</v>
      </c>
      <c r="K64" s="88" t="s">
        <v>230</v>
      </c>
      <c r="L64" s="90">
        <v>16.12875</v>
      </c>
      <c r="M64" s="88">
        <v>16.46184375</v>
      </c>
      <c r="N64" s="88">
        <v>16.748187500000004</v>
      </c>
      <c r="O64" s="88">
        <v>0</v>
      </c>
      <c r="P64" s="88">
        <v>0</v>
      </c>
    </row>
    <row r="65" spans="9:16" x14ac:dyDescent="0.2">
      <c r="I65" s="88" t="s">
        <v>73</v>
      </c>
      <c r="J65" s="88" t="s">
        <v>127</v>
      </c>
      <c r="K65" s="88" t="s">
        <v>230</v>
      </c>
      <c r="L65" s="90">
        <v>0.19275384615384616</v>
      </c>
      <c r="M65" s="88">
        <v>31.869475000000001</v>
      </c>
      <c r="N65" s="88">
        <v>32.423462499999999</v>
      </c>
      <c r="O65" s="88">
        <v>32.975112499999994</v>
      </c>
      <c r="P65" s="88">
        <v>33.547800000000002</v>
      </c>
    </row>
    <row r="66" spans="9:16" x14ac:dyDescent="0.2">
      <c r="I66" s="88" t="s">
        <v>74</v>
      </c>
      <c r="J66" s="88" t="s">
        <v>127</v>
      </c>
      <c r="K66" s="88" t="s">
        <v>230</v>
      </c>
      <c r="L66" s="90">
        <v>1.5094198843499346E-2</v>
      </c>
      <c r="M66" s="88">
        <v>1.5313873344525275E-2</v>
      </c>
      <c r="N66" s="88">
        <v>4.362164490861619E-2</v>
      </c>
      <c r="O66" s="88">
        <v>6.7476130856219715E-2</v>
      </c>
      <c r="P66" s="88">
        <v>8.3692497579864467E-2</v>
      </c>
    </row>
    <row r="67" spans="9:16" x14ac:dyDescent="0.2">
      <c r="I67" s="88" t="s">
        <v>61</v>
      </c>
      <c r="J67" s="88" t="s">
        <v>127</v>
      </c>
      <c r="K67" s="88" t="s">
        <v>230</v>
      </c>
      <c r="L67" s="90">
        <v>1.7508846947803008E-2</v>
      </c>
      <c r="M67" s="88">
        <v>1.7839722795635508E-2</v>
      </c>
      <c r="N67" s="88">
        <v>0</v>
      </c>
      <c r="O67" s="88">
        <v>0</v>
      </c>
      <c r="P67" s="88">
        <v>0</v>
      </c>
    </row>
    <row r="68" spans="9:16" x14ac:dyDescent="0.2">
      <c r="I68" s="88" t="s">
        <v>64</v>
      </c>
      <c r="J68" s="88" t="s">
        <v>127</v>
      </c>
      <c r="K68" s="88" t="s">
        <v>230</v>
      </c>
      <c r="L68" s="90">
        <v>1.7643939393939392</v>
      </c>
      <c r="M68" s="88">
        <v>59.006999999999998</v>
      </c>
      <c r="N68" s="88">
        <v>59.971750000000007</v>
      </c>
      <c r="O68" s="88">
        <v>0</v>
      </c>
      <c r="P68" s="88">
        <v>0</v>
      </c>
    </row>
    <row r="69" spans="9:16" x14ac:dyDescent="0.2">
      <c r="I69" s="88" t="s">
        <v>128</v>
      </c>
      <c r="J69" s="88" t="s">
        <v>129</v>
      </c>
      <c r="K69" s="88" t="s">
        <v>230</v>
      </c>
      <c r="L69" s="90">
        <v>1.2485952801412747E-2</v>
      </c>
      <c r="M69" s="88">
        <v>0</v>
      </c>
      <c r="N69" s="88">
        <v>0</v>
      </c>
      <c r="O69" s="88">
        <v>0</v>
      </c>
      <c r="P69" s="88">
        <v>0</v>
      </c>
    </row>
    <row r="70" spans="9:16" x14ac:dyDescent="0.2">
      <c r="I70" s="88" t="s">
        <v>75</v>
      </c>
      <c r="J70" s="88" t="s">
        <v>130</v>
      </c>
      <c r="K70" s="88" t="s">
        <v>230</v>
      </c>
      <c r="L70" s="90">
        <v>1.5094183541576905E-2</v>
      </c>
      <c r="M70" s="88">
        <v>1.5313857819905212E-2</v>
      </c>
      <c r="N70" s="88">
        <v>1.5582049116760015E-2</v>
      </c>
      <c r="O70" s="88">
        <v>6.680076837827853E-2</v>
      </c>
      <c r="P70" s="88">
        <v>8.317699555555555E-2</v>
      </c>
    </row>
    <row r="71" spans="9:16" x14ac:dyDescent="0.2">
      <c r="I71" s="88" t="s">
        <v>190</v>
      </c>
      <c r="J71" s="88" t="s">
        <v>227</v>
      </c>
      <c r="K71" s="88" t="s">
        <v>230</v>
      </c>
      <c r="L71" s="90">
        <v>0</v>
      </c>
      <c r="M71" s="88">
        <v>0.12338295577130529</v>
      </c>
      <c r="N71" s="88">
        <v>349.37549999999999</v>
      </c>
      <c r="O71" s="88">
        <v>349.37549999999999</v>
      </c>
      <c r="P71" s="88">
        <v>362.15100000000007</v>
      </c>
    </row>
    <row r="72" spans="9:16" x14ac:dyDescent="0.2">
      <c r="I72" s="88" t="s">
        <v>228</v>
      </c>
      <c r="J72" s="88" t="s">
        <v>227</v>
      </c>
      <c r="K72" s="88" t="s">
        <v>230</v>
      </c>
      <c r="L72" s="90">
        <v>0</v>
      </c>
      <c r="M72" s="88">
        <v>0</v>
      </c>
      <c r="N72" s="88">
        <v>0</v>
      </c>
      <c r="O72" s="88">
        <v>0</v>
      </c>
      <c r="P72" s="88">
        <v>0</v>
      </c>
    </row>
    <row r="73" spans="9:16" x14ac:dyDescent="0.2">
      <c r="I73" s="88" t="s">
        <v>229</v>
      </c>
      <c r="J73" s="88" t="s">
        <v>227</v>
      </c>
      <c r="K73" s="88" t="s">
        <v>230</v>
      </c>
      <c r="L73" s="90">
        <v>0</v>
      </c>
      <c r="M73" s="88">
        <v>2.7681821586398026E-2</v>
      </c>
      <c r="N73" s="88">
        <v>0.41476243093922655</v>
      </c>
      <c r="O73" s="88">
        <v>0.61736842105263157</v>
      </c>
      <c r="P73" s="88">
        <v>2.7081118881118882</v>
      </c>
    </row>
  </sheetData>
  <mergeCells count="28">
    <mergeCell ref="AN1:AR1"/>
    <mergeCell ref="BC7:BC9"/>
    <mergeCell ref="BG7:BK8"/>
    <mergeCell ref="A23:O23"/>
    <mergeCell ref="V1:AC1"/>
    <mergeCell ref="Q1:T1"/>
    <mergeCell ref="A1:G1"/>
    <mergeCell ref="Q23:X23"/>
    <mergeCell ref="Z23:AF23"/>
    <mergeCell ref="AE1:AL1"/>
    <mergeCell ref="BW4:BX4"/>
    <mergeCell ref="BS7:BS9"/>
    <mergeCell ref="BL7:BP8"/>
    <mergeCell ref="BD7:BE8"/>
    <mergeCell ref="BF7:BF8"/>
    <mergeCell ref="BR7:BR9"/>
    <mergeCell ref="BQ7:BQ8"/>
    <mergeCell ref="A42:E42"/>
    <mergeCell ref="J42:Q42"/>
    <mergeCell ref="F44:G44"/>
    <mergeCell ref="F45:G45"/>
    <mergeCell ref="F46:G46"/>
    <mergeCell ref="I61:P61"/>
    <mergeCell ref="F47:G47"/>
    <mergeCell ref="F48:G48"/>
    <mergeCell ref="F49:G49"/>
    <mergeCell ref="F50:G50"/>
    <mergeCell ref="F51:G51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2490-900F-F84E-BD89-5D83D827A35C}">
  <dimension ref="A1:F12"/>
  <sheetViews>
    <sheetView workbookViewId="0">
      <selection activeCell="K34" sqref="K34"/>
    </sheetView>
  </sheetViews>
  <sheetFormatPr baseColWidth="10" defaultRowHeight="16" x14ac:dyDescent="0.2"/>
  <cols>
    <col min="6" max="6" width="22.3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8" x14ac:dyDescent="0.2">
      <c r="A2">
        <v>0</v>
      </c>
      <c r="B2" s="1" t="s">
        <v>37</v>
      </c>
      <c r="C2" s="1" t="s">
        <v>38</v>
      </c>
      <c r="D2" s="1" t="s">
        <v>39</v>
      </c>
      <c r="E2">
        <v>0.08</v>
      </c>
      <c r="F2" s="2" t="s">
        <v>40</v>
      </c>
    </row>
    <row r="3" spans="1:6" ht="18" x14ac:dyDescent="0.2">
      <c r="A3">
        <v>1</v>
      </c>
      <c r="B3" t="s">
        <v>41</v>
      </c>
      <c r="C3" s="1" t="s">
        <v>39</v>
      </c>
      <c r="D3" s="1" t="s">
        <v>42</v>
      </c>
      <c r="E3">
        <v>0.08</v>
      </c>
      <c r="F3" s="2" t="s">
        <v>40</v>
      </c>
    </row>
    <row r="4" spans="1:6" ht="18" x14ac:dyDescent="0.2">
      <c r="A4">
        <v>2</v>
      </c>
      <c r="B4" t="s">
        <v>43</v>
      </c>
      <c r="C4" s="1" t="s">
        <v>42</v>
      </c>
      <c r="D4" t="s">
        <v>44</v>
      </c>
      <c r="E4">
        <v>0.08</v>
      </c>
      <c r="F4" s="2" t="s">
        <v>40</v>
      </c>
    </row>
    <row r="5" spans="1:6" ht="18" x14ac:dyDescent="0.2">
      <c r="A5">
        <v>3</v>
      </c>
      <c r="B5" t="s">
        <v>45</v>
      </c>
      <c r="C5" s="1" t="s">
        <v>44</v>
      </c>
      <c r="D5" t="s">
        <v>46</v>
      </c>
      <c r="E5">
        <v>0.08</v>
      </c>
      <c r="F5" s="2" t="s">
        <v>40</v>
      </c>
    </row>
    <row r="6" spans="1:6" ht="18" x14ac:dyDescent="0.2">
      <c r="A6">
        <v>4</v>
      </c>
      <c r="B6" t="s">
        <v>47</v>
      </c>
      <c r="C6" s="1" t="s">
        <v>46</v>
      </c>
      <c r="D6" t="s">
        <v>48</v>
      </c>
      <c r="E6">
        <v>0.08</v>
      </c>
      <c r="F6" s="2" t="s">
        <v>40</v>
      </c>
    </row>
    <row r="7" spans="1:6" ht="18" x14ac:dyDescent="0.2">
      <c r="A7">
        <v>5</v>
      </c>
      <c r="B7" t="s">
        <v>49</v>
      </c>
      <c r="C7" s="1" t="s">
        <v>38</v>
      </c>
      <c r="D7" s="1" t="s">
        <v>50</v>
      </c>
      <c r="E7">
        <v>0.12</v>
      </c>
      <c r="F7" s="2" t="s">
        <v>40</v>
      </c>
    </row>
    <row r="8" spans="1:6" ht="18" x14ac:dyDescent="0.2">
      <c r="A8">
        <v>6</v>
      </c>
      <c r="B8" t="s">
        <v>51</v>
      </c>
      <c r="C8" s="1" t="s">
        <v>50</v>
      </c>
      <c r="D8" s="1" t="s">
        <v>52</v>
      </c>
      <c r="E8">
        <v>0.12</v>
      </c>
      <c r="F8" s="2" t="s">
        <v>40</v>
      </c>
    </row>
    <row r="9" spans="1:6" ht="18" x14ac:dyDescent="0.2">
      <c r="A9">
        <v>7</v>
      </c>
      <c r="B9" t="s">
        <v>53</v>
      </c>
      <c r="C9" s="1" t="s">
        <v>52</v>
      </c>
      <c r="D9" s="1" t="s">
        <v>54</v>
      </c>
      <c r="E9">
        <v>0.12</v>
      </c>
      <c r="F9" s="2" t="s">
        <v>40</v>
      </c>
    </row>
    <row r="10" spans="1:6" ht="18" x14ac:dyDescent="0.2">
      <c r="A10">
        <v>8</v>
      </c>
      <c r="B10" t="s">
        <v>55</v>
      </c>
      <c r="C10" s="1" t="s">
        <v>54</v>
      </c>
      <c r="D10" s="1" t="s">
        <v>56</v>
      </c>
      <c r="E10">
        <v>0.12</v>
      </c>
      <c r="F10" s="2" t="s">
        <v>40</v>
      </c>
    </row>
    <row r="11" spans="1:6" ht="18" x14ac:dyDescent="0.2">
      <c r="A11">
        <v>9</v>
      </c>
      <c r="B11" t="s">
        <v>57</v>
      </c>
      <c r="C11" s="1" t="s">
        <v>52</v>
      </c>
      <c r="D11" s="1" t="s">
        <v>58</v>
      </c>
      <c r="E11">
        <v>0.12</v>
      </c>
      <c r="F11" s="2" t="s">
        <v>40</v>
      </c>
    </row>
    <row r="12" spans="1:6" ht="18" x14ac:dyDescent="0.2">
      <c r="A12">
        <v>10</v>
      </c>
      <c r="B12" t="s">
        <v>59</v>
      </c>
      <c r="C12" s="1" t="s">
        <v>58</v>
      </c>
      <c r="D12" s="1" t="s">
        <v>60</v>
      </c>
      <c r="E12">
        <v>0.12</v>
      </c>
      <c r="F1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 </vt:lpstr>
      <vt:lpstr>mv_line</vt:lpstr>
      <vt:lpstr>hv_line</vt:lpstr>
      <vt:lpstr>gen2</vt:lpstr>
      <vt:lpstr>mv_load</vt:lpstr>
      <vt:lpstr>Elec_Gam</vt:lpstr>
      <vt:lpstr>lv_lines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TOURAY Haddijatou</cp:lastModifiedBy>
  <dcterms:created xsi:type="dcterms:W3CDTF">2021-06-18T15:46:05Z</dcterms:created>
  <dcterms:modified xsi:type="dcterms:W3CDTF">2021-08-15T13:22:42Z</dcterms:modified>
</cp:coreProperties>
</file>