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010285_ed_ac_uk/Documents/Semester 2/Dissertation/Writing documents/Simulation/"/>
    </mc:Choice>
  </mc:AlternateContent>
  <xr:revisionPtr revIDLastSave="143" documentId="8_{8090A5C7-F01C-3A4C-A99A-89DBB84B5217}" xr6:coauthVersionLast="47" xr6:coauthVersionMax="47" xr10:uidLastSave="{AB18E012-AB1D-2045-AE41-507E982D5BEF}"/>
  <bookViews>
    <workbookView xWindow="0" yWindow="460" windowWidth="28800" windowHeight="16460" activeTab="5" xr2:uid="{AB06F5A2-8DD7-BB4C-B399-AD543A1D2AA2}"/>
  </bookViews>
  <sheets>
    <sheet name="gen " sheetId="10" r:id="rId1"/>
    <sheet name="mv_line" sheetId="1" r:id="rId2"/>
    <sheet name="hv_line" sheetId="11" r:id="rId3"/>
    <sheet name="gen2" sheetId="9" r:id="rId4"/>
    <sheet name="hv_load" sheetId="18" r:id="rId5"/>
    <sheet name="mv_load" sheetId="5" r:id="rId6"/>
    <sheet name="s_gens" sheetId="17" r:id="rId7"/>
    <sheet name="225_kV_line" sheetId="16" r:id="rId8"/>
    <sheet name="Elec_Gam" sheetId="15" r:id="rId9"/>
    <sheet name="PF_Result" sheetId="13" r:id="rId10"/>
    <sheet name="OPF_Result" sheetId="14" r:id="rId11"/>
    <sheet name="lv_lines" sheetId="7" state="hidden" r:id="rId1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3" l="1"/>
  <c r="D46" i="15" l="1"/>
  <c r="D48" i="15"/>
  <c r="E48" i="15" s="1"/>
  <c r="D49" i="15"/>
  <c r="F48" i="15"/>
  <c r="D51" i="15"/>
  <c r="E51" i="15" s="1"/>
  <c r="D50" i="15"/>
  <c r="E50" i="15" s="1"/>
  <c r="D47" i="15"/>
  <c r="E47" i="15" s="1"/>
  <c r="D45" i="15"/>
  <c r="D44" i="15"/>
  <c r="D43" i="15"/>
  <c r="E43" i="15" s="1"/>
  <c r="F49" i="15" l="1"/>
  <c r="E49" i="15"/>
  <c r="E44" i="15"/>
  <c r="F44" i="15" s="1"/>
  <c r="E45" i="15"/>
  <c r="F45" i="15" s="1"/>
  <c r="E46" i="15"/>
  <c r="F46" i="15" s="1"/>
  <c r="F50" i="15"/>
  <c r="F51" i="15"/>
  <c r="F47" i="15"/>
  <c r="F43" i="15"/>
  <c r="L11" i="13" l="1"/>
  <c r="AP16" i="15"/>
  <c r="AQ16" i="15" s="1"/>
  <c r="AR16" i="15" s="1"/>
  <c r="AP17" i="15"/>
  <c r="AQ17" i="15" s="1"/>
  <c r="AR17" i="15" s="1"/>
  <c r="AP18" i="15"/>
  <c r="AQ18" i="15" s="1"/>
  <c r="AR18" i="15" s="1"/>
  <c r="BS11" i="15" l="1"/>
  <c r="BS10" i="15"/>
  <c r="BG11" i="15"/>
  <c r="BG10" i="15"/>
  <c r="BT11" i="15" l="1"/>
  <c r="BT10" i="15"/>
  <c r="H15" i="15" l="1"/>
  <c r="G15" i="15"/>
  <c r="F15" i="15"/>
  <c r="E15" i="15"/>
  <c r="D15" i="15"/>
  <c r="C15" i="15"/>
  <c r="C17" i="15"/>
  <c r="C16" i="15"/>
  <c r="AX21" i="15"/>
  <c r="AY21" i="15"/>
  <c r="AZ21" i="15"/>
  <c r="BA21" i="15"/>
  <c r="BB21" i="15"/>
  <c r="AW21" i="15"/>
  <c r="AP4" i="15"/>
  <c r="AQ4" i="15" s="1"/>
  <c r="AR4" i="15" s="1"/>
  <c r="AP5" i="15"/>
  <c r="AQ5" i="15" s="1"/>
  <c r="AR5" i="15" s="1"/>
  <c r="AP6" i="15"/>
  <c r="AQ6" i="15" s="1"/>
  <c r="AR6" i="15" s="1"/>
  <c r="AP7" i="15"/>
  <c r="AQ7" i="15" s="1"/>
  <c r="AR7" i="15" s="1"/>
  <c r="AP8" i="15"/>
  <c r="AQ8" i="15" s="1"/>
  <c r="AR8" i="15" s="1"/>
  <c r="AP9" i="15"/>
  <c r="AQ9" i="15" s="1"/>
  <c r="AR9" i="15" s="1"/>
  <c r="AP10" i="15"/>
  <c r="AQ10" i="15" s="1"/>
  <c r="AR10" i="15" s="1"/>
  <c r="AP11" i="15"/>
  <c r="AQ11" i="15" s="1"/>
  <c r="AR11" i="15" s="1"/>
  <c r="AP12" i="15"/>
  <c r="AQ12" i="15" s="1"/>
  <c r="AR12" i="15" s="1"/>
  <c r="AP13" i="15"/>
  <c r="AQ13" i="15" s="1"/>
  <c r="AR13" i="15" s="1"/>
  <c r="AP15" i="15"/>
  <c r="AQ15" i="15" s="1"/>
  <c r="AR15" i="15" s="1"/>
  <c r="AP3" i="15"/>
  <c r="AQ3" i="15" s="1"/>
  <c r="AR3" i="15" s="1"/>
  <c r="T3" i="15"/>
  <c r="T4" i="15"/>
  <c r="T5" i="15"/>
  <c r="T6" i="15"/>
  <c r="T7" i="15"/>
  <c r="T8" i="15"/>
  <c r="T9" i="15"/>
  <c r="T10" i="15"/>
  <c r="T11" i="15"/>
  <c r="T12" i="15"/>
  <c r="T13" i="15"/>
  <c r="T14" i="15"/>
</calcChain>
</file>

<file path=xl/sharedStrings.xml><?xml version="1.0" encoding="utf-8"?>
<sst xmlns="http://schemas.openxmlformats.org/spreadsheetml/2006/main" count="844" uniqueCount="284">
  <si>
    <t>line_name</t>
  </si>
  <si>
    <t>from_bus</t>
  </si>
  <si>
    <t>to_bus</t>
  </si>
  <si>
    <t>length</t>
  </si>
  <si>
    <t>std_type</t>
  </si>
  <si>
    <t>parallel</t>
  </si>
  <si>
    <t>HV Line 1</t>
  </si>
  <si>
    <t>HV Line 2</t>
  </si>
  <si>
    <t>HV Line 3</t>
  </si>
  <si>
    <t>HV Line 4</t>
  </si>
  <si>
    <t>HV Line 5</t>
  </si>
  <si>
    <t>HV Line 6</t>
  </si>
  <si>
    <t>type</t>
  </si>
  <si>
    <t>Double Busbar 2</t>
  </si>
  <si>
    <t>load_name</t>
  </si>
  <si>
    <t>bus</t>
  </si>
  <si>
    <t>p</t>
  </si>
  <si>
    <t>q</t>
  </si>
  <si>
    <t>MV Line 1</t>
  </si>
  <si>
    <t>Bus MV0</t>
  </si>
  <si>
    <t>Bus MV1</t>
  </si>
  <si>
    <t>MV Line 2</t>
  </si>
  <si>
    <t>Bus MV2</t>
  </si>
  <si>
    <t>MV Line 3</t>
  </si>
  <si>
    <t>Bus MV3</t>
  </si>
  <si>
    <t>MV Line 4</t>
  </si>
  <si>
    <t>Bus MV4</t>
  </si>
  <si>
    <t>MV Line 5</t>
  </si>
  <si>
    <t>Bus MV5</t>
  </si>
  <si>
    <t>MV Line 6</t>
  </si>
  <si>
    <t>Bus MV6</t>
  </si>
  <si>
    <t>MV Line 7</t>
  </si>
  <si>
    <t>Bus MV7</t>
  </si>
  <si>
    <t>name</t>
  </si>
  <si>
    <t>scaling</t>
  </si>
  <si>
    <t>in_service</t>
  </si>
  <si>
    <t>current_source</t>
  </si>
  <si>
    <t>LV Line1.1</t>
  </si>
  <si>
    <t>Bus LV0</t>
  </si>
  <si>
    <t>Bus LV1.1</t>
  </si>
  <si>
    <t>NAYY 4x120 SE</t>
  </si>
  <si>
    <t>LV Line1.2</t>
  </si>
  <si>
    <t>Bus LV1.2</t>
  </si>
  <si>
    <t>LV Line1.3</t>
  </si>
  <si>
    <t>Bus LV1.3</t>
  </si>
  <si>
    <t>LV Line1.4</t>
  </si>
  <si>
    <t>Bus LV1.4</t>
  </si>
  <si>
    <t>LV Line1.5</t>
  </si>
  <si>
    <t>Bus LV1.5</t>
  </si>
  <si>
    <t>LV Line2.1</t>
  </si>
  <si>
    <t>Bus LV2.1</t>
  </si>
  <si>
    <t>LV Line2.2</t>
  </si>
  <si>
    <t>Bus LV2.2</t>
  </si>
  <si>
    <t>LV Line2.3</t>
  </si>
  <si>
    <t>Bus LV2.3</t>
  </si>
  <si>
    <t>LV Line2.4</t>
  </si>
  <si>
    <t>Bus LV2.4</t>
  </si>
  <si>
    <t>LV Line2.2.1</t>
  </si>
  <si>
    <t>Bus LV2.2.1</t>
  </si>
  <si>
    <t>LV Line2.2.2</t>
  </si>
  <si>
    <t>Bus LV2.2.2</t>
  </si>
  <si>
    <t>Kotu 4</t>
  </si>
  <si>
    <t>Kotu 5</t>
  </si>
  <si>
    <t>Kotu 6</t>
  </si>
  <si>
    <t>Kotu 7</t>
  </si>
  <si>
    <t>Kotu 8</t>
  </si>
  <si>
    <t>HFO</t>
  </si>
  <si>
    <t>Bus SB1</t>
  </si>
  <si>
    <t>HV Line 7</t>
  </si>
  <si>
    <t>Brikama I 1</t>
  </si>
  <si>
    <t>Brikama I 3</t>
  </si>
  <si>
    <t>Brikama I 4</t>
  </si>
  <si>
    <t>Brikama I 5</t>
  </si>
  <si>
    <t>Brikama I 7</t>
  </si>
  <si>
    <t>Brikama II 1</t>
  </si>
  <si>
    <t>Brikama III</t>
  </si>
  <si>
    <t>Bus SB2</t>
  </si>
  <si>
    <t>Buffer zone FJKNDA</t>
  </si>
  <si>
    <t>Buffer zone Tallinding</t>
  </si>
  <si>
    <t>Wellingara Airport</t>
  </si>
  <si>
    <t>BIJ Brusubi</t>
  </si>
  <si>
    <t>BIJ Borehole</t>
  </si>
  <si>
    <t>BIJ Bijilo</t>
  </si>
  <si>
    <t>BIJ Tranquil</t>
  </si>
  <si>
    <t>MD Airport</t>
  </si>
  <si>
    <t>MD Brikama</t>
  </si>
  <si>
    <t>M2 GHS</t>
  </si>
  <si>
    <t>M2 Marina</t>
  </si>
  <si>
    <t>M5 Banjul</t>
  </si>
  <si>
    <t>M5 Kanifing</t>
  </si>
  <si>
    <t>M5 Bakau</t>
  </si>
  <si>
    <t>M2 A Circuit</t>
  </si>
  <si>
    <t>Wellingara Jola Kunda</t>
  </si>
  <si>
    <t>Feeder 1</t>
  </si>
  <si>
    <t>Feeder 2</t>
  </si>
  <si>
    <t>Feeder 3</t>
  </si>
  <si>
    <t>Feeder 4</t>
  </si>
  <si>
    <t>Feeder 5</t>
  </si>
  <si>
    <t>Western Region</t>
  </si>
  <si>
    <t>Gungur</t>
  </si>
  <si>
    <t>Bus HV 0</t>
  </si>
  <si>
    <t>Bus HV 1</t>
  </si>
  <si>
    <t>Bus HV 2</t>
  </si>
  <si>
    <t>Bus HV 4</t>
  </si>
  <si>
    <t>HV Line 8</t>
  </si>
  <si>
    <t>Bus HV 3</t>
  </si>
  <si>
    <t>HV Line 9</t>
  </si>
  <si>
    <t>Bus HV 5</t>
  </si>
  <si>
    <t>HV Line 10</t>
  </si>
  <si>
    <t>HV Line 11</t>
  </si>
  <si>
    <t>HV Line 12</t>
  </si>
  <si>
    <t>Bus HV 6</t>
  </si>
  <si>
    <t>Bus HV 7</t>
  </si>
  <si>
    <t>Bus MV8</t>
  </si>
  <si>
    <t>max_p</t>
  </si>
  <si>
    <t>min_p</t>
  </si>
  <si>
    <t>vm</t>
  </si>
  <si>
    <t>149-AL1/24-ST1A 20.0</t>
  </si>
  <si>
    <t>va_degree</t>
  </si>
  <si>
    <t>vm_pu</t>
  </si>
  <si>
    <t>p_mw</t>
  </si>
  <si>
    <t>q_mvar</t>
  </si>
  <si>
    <t>loading_percent</t>
  </si>
  <si>
    <t>Loading percentage on the transformer</t>
  </si>
  <si>
    <t>Power plant</t>
  </si>
  <si>
    <t>Unit</t>
  </si>
  <si>
    <t>MW</t>
  </si>
  <si>
    <t xml:space="preserve">Electricity demand forecast </t>
  </si>
  <si>
    <t>unit</t>
  </si>
  <si>
    <t>Total</t>
  </si>
  <si>
    <t>US$/MWh</t>
  </si>
  <si>
    <t>mUS$</t>
  </si>
  <si>
    <t>Status</t>
  </si>
  <si>
    <t>Existing NAWEC Thermal - GBA</t>
  </si>
  <si>
    <t>Karpower</t>
  </si>
  <si>
    <t>Existing rented - GBA</t>
  </si>
  <si>
    <t>Committed</t>
  </si>
  <si>
    <t xml:space="preserve">Capital expenditure for each plant </t>
  </si>
  <si>
    <t>Amount</t>
  </si>
  <si>
    <t>Variable cost</t>
  </si>
  <si>
    <t>Emission Quantity</t>
  </si>
  <si>
    <t>System</t>
  </si>
  <si>
    <t>Emission</t>
  </si>
  <si>
    <t>tonne</t>
  </si>
  <si>
    <t>Fixed operation and maintenance cost</t>
  </si>
  <si>
    <t>LFO</t>
  </si>
  <si>
    <t>Fuel Name</t>
  </si>
  <si>
    <t xml:space="preserve">Unit </t>
  </si>
  <si>
    <t>Total Fuel cost</t>
  </si>
  <si>
    <t xml:space="preserve">Short run Marginal cost </t>
  </si>
  <si>
    <t>US$</t>
  </si>
  <si>
    <t>Peak GBA</t>
  </si>
  <si>
    <t>Bus MV9</t>
  </si>
  <si>
    <t>HV Line 13</t>
  </si>
  <si>
    <t>Bus HV 8</t>
  </si>
  <si>
    <t>Bus</t>
  </si>
  <si>
    <t>Readings</t>
  </si>
  <si>
    <t>Loading percentage of the lines</t>
  </si>
  <si>
    <t>Run time(h)</t>
  </si>
  <si>
    <t>Energy(MWh)</t>
  </si>
  <si>
    <t>Marginal cost(US$/MW)</t>
  </si>
  <si>
    <t>Double Busbar 3</t>
  </si>
  <si>
    <t>Peak load demand</t>
  </si>
  <si>
    <t>Peak generation level</t>
  </si>
  <si>
    <t>Supply-demand gap</t>
  </si>
  <si>
    <t>T&amp;D line losses</t>
  </si>
  <si>
    <t>Total installed capacity</t>
  </si>
  <si>
    <t>Peak supply to the load</t>
  </si>
  <si>
    <t>Generation losses</t>
  </si>
  <si>
    <t>ICE 30 MW (HFO)</t>
  </si>
  <si>
    <t>Imports PPA (Guinea Hydro)</t>
  </si>
  <si>
    <t>World Bank - Jambur Solar PV</t>
  </si>
  <si>
    <t>World Bank Jambur Battery</t>
  </si>
  <si>
    <t xml:space="preserve">                             Installed generator capacities</t>
  </si>
  <si>
    <t>%</t>
  </si>
  <si>
    <t>UNKNOWN</t>
  </si>
  <si>
    <t>Uniy</t>
  </si>
  <si>
    <t>BRIKAMA 2</t>
  </si>
  <si>
    <t>OVERALL</t>
  </si>
  <si>
    <t xml:space="preserve">         KARPOWER</t>
  </si>
  <si>
    <t>TOTAL</t>
  </si>
  <si>
    <t xml:space="preserve">                          KOTU</t>
  </si>
  <si>
    <t xml:space="preserve">                             BRIKAMA 1</t>
  </si>
  <si>
    <t>G1</t>
  </si>
  <si>
    <t>G2</t>
  </si>
  <si>
    <t>G4</t>
  </si>
  <si>
    <t>G5</t>
  </si>
  <si>
    <t>G7</t>
  </si>
  <si>
    <t>Installed Capacity</t>
  </si>
  <si>
    <t>G6</t>
  </si>
  <si>
    <t>G8</t>
  </si>
  <si>
    <t>G3</t>
  </si>
  <si>
    <t>peak generation level       ( 9/12/2020)</t>
  </si>
  <si>
    <t>94-AL1/15-ST1A 20.0</t>
  </si>
  <si>
    <t>Sub-station</t>
  </si>
  <si>
    <t>Mile 2</t>
  </si>
  <si>
    <t>Mile 5</t>
  </si>
  <si>
    <t xml:space="preserve">Wellingara </t>
  </si>
  <si>
    <t>Medina</t>
  </si>
  <si>
    <t>Bijilo</t>
  </si>
  <si>
    <t xml:space="preserve">Sub-sation Name </t>
  </si>
  <si>
    <t>Transformer size (kV)</t>
  </si>
  <si>
    <t>Kotu dispatch</t>
  </si>
  <si>
    <t xml:space="preserve">Bufferzone </t>
  </si>
  <si>
    <t>Feeder</t>
  </si>
  <si>
    <t>Brikama</t>
  </si>
  <si>
    <t>Buffer zone Ahmadiyya</t>
  </si>
  <si>
    <t xml:space="preserve">New projects </t>
  </si>
  <si>
    <t>ICE</t>
  </si>
  <si>
    <t>Imports PPA</t>
  </si>
  <si>
    <t xml:space="preserve">World Bank Jambur Solar </t>
  </si>
  <si>
    <t>Commission year</t>
  </si>
  <si>
    <t>Capacity</t>
  </si>
  <si>
    <t xml:space="preserve">HFO Thermal Plant </t>
  </si>
  <si>
    <t>Plant type</t>
  </si>
  <si>
    <t>Hydro power</t>
  </si>
  <si>
    <t>Solar plant</t>
  </si>
  <si>
    <t xml:space="preserve">Battery storage </t>
  </si>
  <si>
    <t>MWh</t>
  </si>
  <si>
    <t>Lithium batteries</t>
  </si>
  <si>
    <t>transmission line expansion</t>
  </si>
  <si>
    <t>Comission year</t>
  </si>
  <si>
    <t>Location</t>
  </si>
  <si>
    <t xml:space="preserve">Brikama Power Station </t>
  </si>
  <si>
    <t>Kotu Power station</t>
  </si>
  <si>
    <t>Guinea</t>
  </si>
  <si>
    <t>Jambur</t>
  </si>
  <si>
    <t>kV</t>
  </si>
  <si>
    <t>Wellingara-Jabang</t>
  </si>
  <si>
    <t>Wellingara-Jabang line</t>
  </si>
  <si>
    <t>Kotu-Kaolack line</t>
  </si>
  <si>
    <t xml:space="preserve">Transmission and sub-station expansion projects </t>
  </si>
  <si>
    <t>New Jabang sub-station</t>
  </si>
  <si>
    <t>New Brimaka sub-station</t>
  </si>
  <si>
    <t>New Kotu sub-station</t>
  </si>
  <si>
    <t>Jabang-Brikama line</t>
  </si>
  <si>
    <t>Jabang-Kotu line</t>
  </si>
  <si>
    <t>Jabang-OMVG line</t>
  </si>
  <si>
    <t>Medina-Jambur line</t>
  </si>
  <si>
    <t>Brikama-Kotu line</t>
  </si>
  <si>
    <t>Kotu-OMVG line</t>
  </si>
  <si>
    <t>New feeder</t>
  </si>
  <si>
    <t>F1</t>
  </si>
  <si>
    <t>F2</t>
  </si>
  <si>
    <t>F3</t>
  </si>
  <si>
    <t>Capacity (kV)</t>
  </si>
  <si>
    <t>Bus HV 9</t>
  </si>
  <si>
    <t>Bus HV 10</t>
  </si>
  <si>
    <t>Bus VH 3</t>
  </si>
  <si>
    <t>Bus VH 0</t>
  </si>
  <si>
    <t>Bus VH 2</t>
  </si>
  <si>
    <t>Bus VH 1</t>
  </si>
  <si>
    <t>Bus VH 4</t>
  </si>
  <si>
    <t>sn</t>
  </si>
  <si>
    <t>SGEN</t>
  </si>
  <si>
    <t>Solar Park</t>
  </si>
  <si>
    <t>Hydro-power (import)</t>
  </si>
  <si>
    <t>Jambur-Medina</t>
  </si>
  <si>
    <t>P</t>
  </si>
  <si>
    <t>243-AL1/39-ST1A 110.0</t>
  </si>
  <si>
    <t>Soma-Bijo</t>
  </si>
  <si>
    <t>Soma-Bufferzone</t>
  </si>
  <si>
    <t>Soma-Medina</t>
  </si>
  <si>
    <t>Bus HV 11</t>
  </si>
  <si>
    <t>Marginal cost (€/MW)</t>
  </si>
  <si>
    <t>Capacity (MW)</t>
  </si>
  <si>
    <t xml:space="preserve">ICE </t>
  </si>
  <si>
    <t>Jambur Solar</t>
  </si>
  <si>
    <t>Hydro-Imports</t>
  </si>
  <si>
    <t>Comitted</t>
  </si>
  <si>
    <t>Generator run-time (2022)</t>
  </si>
  <si>
    <t>Power supplied by the gen</t>
  </si>
  <si>
    <t>Generator run-time (2023)</t>
  </si>
  <si>
    <t>Power</t>
  </si>
  <si>
    <t>received</t>
  </si>
  <si>
    <t>by</t>
  </si>
  <si>
    <t>loads</t>
  </si>
  <si>
    <t>243-AL1/39-ST1A 20.0</t>
  </si>
  <si>
    <t>Electricity base demand</t>
  </si>
  <si>
    <t>Base GBA</t>
  </si>
  <si>
    <t>p1</t>
  </si>
  <si>
    <t>Electricity low demand</t>
  </si>
  <si>
    <t>p3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</si>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</sst>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3" x14ac:knownFonts="1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  <font>
      <sz val="14"/>
      <color rgb="FF000000"/>
      <name val="Helvetica Neue"/>
      <family val="2"/>
    </font>
    <font>
      <b/>
      <sz val="14"/>
      <color rgb="FF000000"/>
      <name val="Helvetica Neue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404040"/>
      <name val="Helvetica Neue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theme="1"/>
      <name val="Calibri Light"/>
      <family val="2"/>
      <scheme val="major"/>
    </font>
    <font>
      <b/>
      <sz val="9"/>
      <color theme="1"/>
      <name val="Arial"/>
      <family val="2"/>
    </font>
    <font>
      <sz val="9"/>
      <color rgb="FF0070C0"/>
      <name val="Arial"/>
      <family val="2"/>
    </font>
    <font>
      <sz val="9"/>
      <name val="Arial"/>
      <family val="2"/>
    </font>
    <font>
      <sz val="12"/>
      <name val="Calibri"/>
      <family val="2"/>
      <scheme val="minor"/>
    </font>
    <font>
      <sz val="9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4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0" fontId="18" fillId="9" borderId="4" applyNumberFormat="0" applyAlignment="0" applyProtection="0"/>
    <xf numFmtId="0" fontId="20" fillId="0" borderId="0"/>
  </cellStyleXfs>
  <cellXfs count="1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0" fillId="6" borderId="0" xfId="0" applyFill="1"/>
    <xf numFmtId="0" fontId="11" fillId="0" borderId="0" xfId="0" applyFont="1"/>
    <xf numFmtId="0" fontId="12" fillId="0" borderId="1" xfId="0" applyFont="1" applyBorder="1"/>
    <xf numFmtId="0" fontId="0" fillId="0" borderId="2" xfId="0" applyBorder="1"/>
    <xf numFmtId="3" fontId="14" fillId="0" borderId="2" xfId="0" applyNumberFormat="1" applyFont="1" applyBorder="1"/>
    <xf numFmtId="2" fontId="0" fillId="0" borderId="0" xfId="0" applyNumberFormat="1" applyAlignment="1">
      <alignment horizontal="left" indent="1"/>
    </xf>
    <xf numFmtId="0" fontId="13" fillId="0" borderId="0" xfId="0" applyFont="1"/>
    <xf numFmtId="3" fontId="14" fillId="0" borderId="0" xfId="0" applyNumberFormat="1" applyFont="1"/>
    <xf numFmtId="3" fontId="0" fillId="0" borderId="0" xfId="0" applyNumberFormat="1"/>
    <xf numFmtId="0" fontId="0" fillId="0" borderId="0" xfId="0" applyFont="1"/>
    <xf numFmtId="0" fontId="0" fillId="0" borderId="2" xfId="0" applyFont="1" applyBorder="1"/>
    <xf numFmtId="0" fontId="9" fillId="0" borderId="1" xfId="0" applyFont="1" applyBorder="1"/>
    <xf numFmtId="0" fontId="0" fillId="0" borderId="0" xfId="0" applyFont="1" applyAlignment="1">
      <alignment vertical="center"/>
    </xf>
    <xf numFmtId="164" fontId="14" fillId="0" borderId="0" xfId="1" applyNumberFormat="1" applyFont="1"/>
    <xf numFmtId="164" fontId="14" fillId="0" borderId="0" xfId="1" applyNumberFormat="1" applyFont="1" applyBorder="1"/>
    <xf numFmtId="164" fontId="15" fillId="0" borderId="0" xfId="1" applyNumberFormat="1" applyFont="1"/>
    <xf numFmtId="164" fontId="15" fillId="0" borderId="0" xfId="1" applyNumberFormat="1" applyFont="1" applyBorder="1"/>
    <xf numFmtId="0" fontId="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3" xfId="0" applyBorder="1"/>
    <xf numFmtId="0" fontId="0" fillId="0" borderId="0" xfId="0" applyNumberForma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4" fontId="16" fillId="0" borderId="0" xfId="0" applyNumberFormat="1" applyFont="1" applyAlignment="1">
      <alignment horizontal="right" vertical="center"/>
    </xf>
    <xf numFmtId="0" fontId="17" fillId="0" borderId="0" xfId="0" applyFont="1"/>
    <xf numFmtId="0" fontId="0" fillId="0" borderId="0" xfId="0" applyFill="1"/>
    <xf numFmtId="0" fontId="17" fillId="0" borderId="0" xfId="0" applyFont="1" applyAlignment="1">
      <alignment vertical="center"/>
    </xf>
    <xf numFmtId="4" fontId="17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0" fillId="8" borderId="0" xfId="0" applyFont="1" applyFill="1" applyAlignment="1">
      <alignment horizontal="center"/>
    </xf>
    <xf numFmtId="0" fontId="0" fillId="6" borderId="0" xfId="0" applyFill="1" applyBorder="1" applyAlignment="1">
      <alignment horizontal="center"/>
    </xf>
    <xf numFmtId="0" fontId="12" fillId="0" borderId="0" xfId="0" applyFont="1" applyBorder="1"/>
    <xf numFmtId="0" fontId="9" fillId="0" borderId="0" xfId="0" applyFont="1"/>
    <xf numFmtId="0" fontId="0" fillId="0" borderId="0" xfId="0" applyFont="1" applyFill="1" applyBorder="1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wrapText="1"/>
    </xf>
    <xf numFmtId="0" fontId="0" fillId="0" borderId="3" xfId="0" applyFont="1" applyFill="1" applyBorder="1" applyAlignment="1">
      <alignment horizontal="center" vertical="center" wrapText="1"/>
    </xf>
    <xf numFmtId="0" fontId="9" fillId="2" borderId="0" xfId="0" applyFont="1" applyFill="1"/>
    <xf numFmtId="0" fontId="0" fillId="0" borderId="0" xfId="0" applyFont="1" applyFill="1" applyAlignment="1">
      <alignment vertical="center" wrapText="1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5" xfId="0" applyFill="1" applyBorder="1" applyAlignment="1">
      <alignment horizontal="center" vertical="center"/>
    </xf>
    <xf numFmtId="0" fontId="0" fillId="0" borderId="5" xfId="0" applyFill="1" applyBorder="1"/>
    <xf numFmtId="0" fontId="18" fillId="0" borderId="5" xfId="2" applyFill="1" applyBorder="1" applyAlignment="1">
      <alignment horizontal="center" vertical="center" wrapText="1"/>
    </xf>
    <xf numFmtId="0" fontId="18" fillId="0" borderId="5" xfId="2" applyFill="1" applyBorder="1" applyAlignment="1">
      <alignment horizontal="center" vertical="center"/>
    </xf>
    <xf numFmtId="0" fontId="18" fillId="0" borderId="6" xfId="2" applyFill="1" applyBorder="1" applyAlignment="1">
      <alignment horizontal="center" vertical="center" wrapText="1"/>
    </xf>
    <xf numFmtId="0" fontId="18" fillId="0" borderId="6" xfId="2" applyFill="1" applyBorder="1" applyAlignment="1">
      <alignment horizontal="center" vertical="center"/>
    </xf>
    <xf numFmtId="0" fontId="18" fillId="0" borderId="4" xfId="2" applyFill="1" applyAlignment="1">
      <alignment horizontal="center" vertical="center" wrapText="1"/>
    </xf>
    <xf numFmtId="0" fontId="18" fillId="0" borderId="4" xfId="2" applyFill="1" applyAlignment="1">
      <alignment horizontal="center" vertical="center"/>
    </xf>
    <xf numFmtId="0" fontId="0" fillId="0" borderId="11" xfId="0" applyBorder="1"/>
    <xf numFmtId="0" fontId="0" fillId="0" borderId="14" xfId="0" applyBorder="1"/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19" fillId="0" borderId="20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wrapText="1"/>
    </xf>
    <xf numFmtId="0" fontId="19" fillId="0" borderId="15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20" fillId="0" borderId="0" xfId="3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" fontId="0" fillId="0" borderId="0" xfId="0" applyNumberFormat="1"/>
    <xf numFmtId="0" fontId="9" fillId="0" borderId="0" xfId="0" applyFont="1" applyAlignment="1">
      <alignment horizontal="center"/>
    </xf>
    <xf numFmtId="0" fontId="21" fillId="0" borderId="5" xfId="3" applyFont="1" applyBorder="1" applyAlignment="1">
      <alignment horizontal="center" vertical="center" wrapText="1"/>
    </xf>
    <xf numFmtId="0" fontId="20" fillId="0" borderId="5" xfId="3" applyFont="1" applyBorder="1" applyAlignment="1">
      <alignment horizontal="center" vertical="center"/>
    </xf>
    <xf numFmtId="17" fontId="0" fillId="0" borderId="5" xfId="0" applyNumberForma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20" fillId="0" borderId="5" xfId="3" applyFont="1" applyFill="1" applyBorder="1" applyAlignment="1">
      <alignment horizontal="center" vertical="center"/>
    </xf>
    <xf numFmtId="0" fontId="9" fillId="0" borderId="0" xfId="0" applyFont="1" applyFill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wrapText="1"/>
    </xf>
    <xf numFmtId="0" fontId="15" fillId="0" borderId="0" xfId="0" applyFont="1"/>
    <xf numFmtId="0" fontId="22" fillId="0" borderId="0" xfId="0" applyFont="1" applyBorder="1" applyAlignment="1">
      <alignment horizontal="center" vertical="center"/>
    </xf>
    <xf numFmtId="2" fontId="0" fillId="0" borderId="0" xfId="0" applyNumberFormat="1"/>
    <xf numFmtId="2" fontId="3" fillId="0" borderId="0" xfId="0" applyNumberFormat="1" applyFont="1"/>
    <xf numFmtId="0" fontId="3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3" fontId="14" fillId="0" borderId="0" xfId="1" applyNumberFormat="1" applyFont="1"/>
    <xf numFmtId="0" fontId="7" fillId="0" borderId="0" xfId="0" applyFont="1" applyAlignment="1">
      <alignment horizontal="center"/>
    </xf>
    <xf numFmtId="2" fontId="0" fillId="10" borderId="0" xfId="0" applyNumberFormat="1" applyFill="1" applyAlignment="1">
      <alignment horizontal="left" indent="1"/>
    </xf>
    <xf numFmtId="0" fontId="0" fillId="10" borderId="0" xfId="0" applyFill="1"/>
    <xf numFmtId="0" fontId="13" fillId="10" borderId="0" xfId="0" applyFont="1" applyFill="1"/>
    <xf numFmtId="1" fontId="13" fillId="0" borderId="0" xfId="0" applyNumberFormat="1" applyFont="1"/>
    <xf numFmtId="3" fontId="14" fillId="0" borderId="0" xfId="0" applyNumberFormat="1" applyFont="1" applyBorder="1"/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wrapText="1"/>
    </xf>
    <xf numFmtId="0" fontId="19" fillId="0" borderId="11" xfId="0" applyFont="1" applyBorder="1" applyAlignment="1">
      <alignment horizontal="center" wrapText="1"/>
    </xf>
    <xf numFmtId="0" fontId="19" fillId="0" borderId="20" xfId="0" applyFont="1" applyBorder="1" applyAlignment="1">
      <alignment horizontal="center" wrapText="1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0" xfId="0" applyFont="1" applyFill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7" borderId="3" xfId="0" applyFill="1" applyBorder="1" applyAlignment="1">
      <alignment horizontal="center"/>
    </xf>
    <xf numFmtId="3" fontId="15" fillId="8" borderId="0" xfId="0" applyNumberFormat="1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4">
    <cellStyle name="Normal" xfId="0" builtinId="0"/>
    <cellStyle name="Normal 2" xfId="3" xr:uid="{87AE67FB-0293-7A46-BC53-4D42A58AF0F1}"/>
    <cellStyle name="Output" xfId="2" builtinId="21"/>
    <cellStyle name="Per cent" xfId="1" builtinId="5"/>
  </cellStyles>
  <dxfs count="28"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numFmt numFmtId="1" formatCode="0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EEC7B-B884-414B-B7D2-A59716DAFD14}" name="Table1" displayName="Table1" ref="AU2:BB21" headerRowCount="0" totalsRowShown="0" headerRowDxfId="27">
  <tableColumns count="8">
    <tableColumn id="1" xr3:uid="{D948E0F3-E33E-C741-84C4-777BDA2DCD63}" name="Column1" headerRowDxfId="26"/>
    <tableColumn id="3" xr3:uid="{BD143509-1B66-7347-830A-89F8CD358A32}" name="Column3" headerRowDxfId="25" dataDxfId="24"/>
    <tableColumn id="4" xr3:uid="{4061770F-FE40-0846-ADF3-5F95E7AA236F}" name="Column4" headerRowDxfId="23"/>
    <tableColumn id="5" xr3:uid="{1FF8A85E-8F51-0746-9300-14EFD48E892B}" name="Column5" headerRowDxfId="22"/>
    <tableColumn id="6" xr3:uid="{6C775961-F748-E048-BEC3-F399FB81BCD6}" name="Column6" headerRowDxfId="21"/>
    <tableColumn id="7" xr3:uid="{2F6B6144-8BCE-7A4E-8884-434946FAC205}" name="Column7" headerRowDxfId="20"/>
    <tableColumn id="8" xr3:uid="{EEE8DF85-9C60-C74F-8CF4-0E8810184B82}" name="Column8" headerRowDxfId="19"/>
    <tableColumn id="9" xr3:uid="{55176B7F-7FAD-DD4D-B44E-8C3D5C95C4CE}" name="Column9" headerRowDxfId="18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AD0D87-C510-8440-B036-BC030A595101}" name="Table2" displayName="Table2" ref="A11:H17" headerRowCount="0" totalsRowShown="0" headerRowDxfId="17" dataDxfId="16" headerRowCellStyle="Output" dataCellStyle="Output">
  <tableColumns count="8">
    <tableColumn id="1" xr3:uid="{71F2F79F-33B1-F143-AA52-FEB91250F796}" name="Column1" headerRowDxfId="15" dataDxfId="14" dataCellStyle="Output"/>
    <tableColumn id="2" xr3:uid="{F6E36E75-A211-5C4C-8900-333F0CE47340}" name="Unit" headerRowDxfId="13" dataDxfId="12" dataCellStyle="Output"/>
    <tableColumn id="3" xr3:uid="{59D558F5-F2BA-1A4F-AFD3-FDD53295F9F6}" name="2020" headerRowDxfId="11" dataDxfId="10" dataCellStyle="Output"/>
    <tableColumn id="4" xr3:uid="{65F9D816-A61D-4B47-AE76-0FE22A4CD1AB}" name="2021" headerRowDxfId="9" dataDxfId="8" dataCellStyle="Output"/>
    <tableColumn id="5" xr3:uid="{898596EE-485E-B544-BF6B-4ECAAF82BB8C}" name="2022" headerRowDxfId="7" dataDxfId="6" dataCellStyle="Output"/>
    <tableColumn id="6" xr3:uid="{42BE22A0-3AEE-CA4C-B664-294CBE2B2367}" name="2023" headerRowDxfId="5" dataDxfId="4" dataCellStyle="Output"/>
    <tableColumn id="7" xr3:uid="{0045B7C4-C4A8-7F45-A710-C954CB4C28CA}" name="2024" headerRowDxfId="3" dataDxfId="2" dataCellStyle="Output"/>
    <tableColumn id="8" xr3:uid="{EE06892B-0A3D-954B-971D-FACCC4536D42}" name="2025" headerRowDxfId="1" dataDxfId="0" dataCellStyle="Output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2EC5F-4987-6648-81FD-610C382EEBD9}">
  <dimension ref="A1:L8"/>
  <sheetViews>
    <sheetView workbookViewId="0">
      <selection activeCell="C19" sqref="C19"/>
    </sheetView>
  </sheetViews>
  <sheetFormatPr baseColWidth="10" defaultRowHeight="16" x14ac:dyDescent="0.2"/>
  <cols>
    <col min="2" max="2" width="22.33203125" customWidth="1"/>
    <col min="3" max="3" width="25.1640625" customWidth="1"/>
    <col min="8" max="8" width="15.33203125" customWidth="1"/>
    <col min="9" max="9" width="18.33203125" customWidth="1"/>
    <col min="10" max="10" width="19" customWidth="1"/>
  </cols>
  <sheetData>
    <row r="1" spans="1:12" ht="19" x14ac:dyDescent="0.25">
      <c r="A1" s="4"/>
      <c r="B1" s="3" t="s">
        <v>33</v>
      </c>
      <c r="C1" s="3" t="s">
        <v>15</v>
      </c>
      <c r="D1" s="3" t="s">
        <v>16</v>
      </c>
      <c r="E1" s="3" t="s">
        <v>114</v>
      </c>
      <c r="F1" s="3" t="s">
        <v>115</v>
      </c>
      <c r="G1" s="3" t="s">
        <v>116</v>
      </c>
      <c r="H1" s="3" t="s">
        <v>34</v>
      </c>
      <c r="I1" s="3" t="s">
        <v>35</v>
      </c>
      <c r="J1" s="3" t="s">
        <v>12</v>
      </c>
      <c r="K1" s="3" t="s">
        <v>36</v>
      </c>
      <c r="L1" s="4"/>
    </row>
    <row r="2" spans="1:12" ht="19" x14ac:dyDescent="0.25">
      <c r="A2" s="3">
        <v>0</v>
      </c>
      <c r="B2" s="4" t="s">
        <v>64</v>
      </c>
      <c r="C2" s="2" t="s">
        <v>13</v>
      </c>
      <c r="D2" s="2">
        <v>4.8</v>
      </c>
      <c r="E2" s="2">
        <v>4.8</v>
      </c>
      <c r="F2" s="2">
        <v>0</v>
      </c>
      <c r="G2" s="2">
        <v>1.03</v>
      </c>
      <c r="H2" s="2">
        <v>1</v>
      </c>
      <c r="I2" s="2" t="b">
        <v>1</v>
      </c>
      <c r="J2" s="2" t="s">
        <v>66</v>
      </c>
      <c r="K2" s="2" t="b">
        <v>1</v>
      </c>
      <c r="L2" s="4"/>
    </row>
    <row r="8" spans="1:12" ht="19" x14ac:dyDescent="0.25">
      <c r="A8" s="4"/>
      <c r="B8" s="4"/>
      <c r="C8" s="4"/>
      <c r="D8" s="4"/>
      <c r="E8" s="4"/>
      <c r="F8" s="4"/>
      <c r="G8" s="4"/>
      <c r="H8" s="4"/>
      <c r="I8" s="4"/>
      <c r="J8" s="4"/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CF57-2899-7E49-B8CE-A41F91294476}">
  <sheetPr>
    <tabColor rgb="FFFFC000"/>
  </sheetPr>
  <dimension ref="A1:AG33"/>
  <sheetViews>
    <sheetView workbookViewId="0">
      <selection activeCell="M17" sqref="M17"/>
    </sheetView>
  </sheetViews>
  <sheetFormatPr baseColWidth="10" defaultRowHeight="16" x14ac:dyDescent="0.2"/>
  <cols>
    <col min="6" max="6" width="6.6640625" customWidth="1"/>
    <col min="10" max="10" width="6.1640625" customWidth="1"/>
    <col min="16" max="16" width="4.5" customWidth="1"/>
    <col min="18" max="19" width="16.83203125" customWidth="1"/>
    <col min="20" max="20" width="5.6640625" customWidth="1"/>
    <col min="21" max="21" width="10.83203125" customWidth="1"/>
  </cols>
  <sheetData>
    <row r="1" spans="1:33" ht="19" x14ac:dyDescent="0.25">
      <c r="A1" s="150" t="s">
        <v>155</v>
      </c>
      <c r="B1" s="150" t="s">
        <v>156</v>
      </c>
      <c r="C1" s="150"/>
      <c r="D1" s="150"/>
      <c r="E1" s="150"/>
      <c r="G1" s="151" t="s">
        <v>273</v>
      </c>
      <c r="H1" s="151" t="s">
        <v>274</v>
      </c>
      <c r="I1" s="151" t="s">
        <v>275</v>
      </c>
      <c r="J1" t="s">
        <v>276</v>
      </c>
      <c r="L1" s="117" t="s">
        <v>271</v>
      </c>
      <c r="M1" s="117"/>
      <c r="N1" s="117"/>
      <c r="O1" s="117"/>
      <c r="Q1" s="152" t="s">
        <v>157</v>
      </c>
      <c r="R1" s="152"/>
      <c r="S1" s="152"/>
      <c r="U1" s="8" t="s">
        <v>123</v>
      </c>
      <c r="V1" s="8"/>
      <c r="W1" s="8"/>
      <c r="Z1" s="6"/>
      <c r="AC1" s="6"/>
      <c r="AG1" s="6"/>
    </row>
    <row r="2" spans="1:33" ht="19" x14ac:dyDescent="0.25">
      <c r="B2" s="6" t="s">
        <v>119</v>
      </c>
      <c r="C2" t="s">
        <v>118</v>
      </c>
      <c r="D2" t="s">
        <v>120</v>
      </c>
      <c r="E2" t="s">
        <v>121</v>
      </c>
      <c r="H2" s="6" t="s">
        <v>120</v>
      </c>
      <c r="I2" s="6" t="s">
        <v>121</v>
      </c>
      <c r="L2" s="6" t="s">
        <v>120</v>
      </c>
      <c r="M2" s="6" t="s">
        <v>121</v>
      </c>
      <c r="N2" t="s">
        <v>118</v>
      </c>
      <c r="O2" t="s">
        <v>119</v>
      </c>
      <c r="V2" s="6" t="s">
        <v>122</v>
      </c>
      <c r="W2" s="9"/>
      <c r="Z2" s="6"/>
      <c r="AC2" s="6"/>
      <c r="AG2" s="6"/>
    </row>
    <row r="3" spans="1:33" ht="19" x14ac:dyDescent="0.25">
      <c r="A3" s="33">
        <v>0</v>
      </c>
      <c r="B3">
        <v>1.03</v>
      </c>
      <c r="C3">
        <v>0</v>
      </c>
      <c r="D3">
        <v>32.457794999999997</v>
      </c>
      <c r="E3">
        <v>0</v>
      </c>
      <c r="G3" s="6">
        <v>0</v>
      </c>
      <c r="H3">
        <v>9.3330000000000002</v>
      </c>
      <c r="I3">
        <v>1.1000000000000001</v>
      </c>
      <c r="K3" s="6">
        <v>0</v>
      </c>
      <c r="L3">
        <v>4.8</v>
      </c>
      <c r="M3">
        <v>-59.495975000000001</v>
      </c>
      <c r="N3">
        <v>0</v>
      </c>
      <c r="O3">
        <v>1.03</v>
      </c>
      <c r="Q3" s="6"/>
      <c r="R3" t="s">
        <v>122</v>
      </c>
      <c r="U3" s="6">
        <v>0</v>
      </c>
      <c r="V3">
        <v>24.427406999999999</v>
      </c>
      <c r="Z3" s="6"/>
      <c r="AC3" s="6"/>
      <c r="AG3" s="6"/>
    </row>
    <row r="4" spans="1:33" ht="19" x14ac:dyDescent="0.25">
      <c r="A4" s="33">
        <v>1</v>
      </c>
      <c r="B4">
        <v>1.03</v>
      </c>
      <c r="C4">
        <v>0</v>
      </c>
      <c r="D4">
        <v>-32</v>
      </c>
      <c r="E4">
        <v>-24.149481000000002</v>
      </c>
      <c r="G4" s="6">
        <v>1</v>
      </c>
      <c r="H4">
        <v>9.3330000000000002</v>
      </c>
      <c r="I4">
        <v>1.1000000000000001</v>
      </c>
      <c r="K4" s="6">
        <v>1</v>
      </c>
      <c r="L4">
        <v>4.8899999999999997</v>
      </c>
      <c r="M4">
        <v>-26.299201</v>
      </c>
      <c r="N4">
        <v>0.312691</v>
      </c>
      <c r="O4">
        <v>1.03</v>
      </c>
      <c r="Q4" s="6">
        <v>0</v>
      </c>
      <c r="R4">
        <v>127.97606500000001</v>
      </c>
      <c r="U4" s="6">
        <v>1</v>
      </c>
      <c r="V4">
        <v>24.427406999999999</v>
      </c>
      <c r="Z4" s="6"/>
      <c r="AC4" s="6"/>
      <c r="AG4" s="6"/>
    </row>
    <row r="5" spans="1:33" ht="19" x14ac:dyDescent="0.25">
      <c r="A5" s="33">
        <v>2</v>
      </c>
      <c r="B5">
        <v>1.01048</v>
      </c>
      <c r="C5">
        <v>5.1459999999999999E-2</v>
      </c>
      <c r="D5">
        <v>14.65</v>
      </c>
      <c r="E5">
        <v>4.5</v>
      </c>
      <c r="G5" s="6">
        <v>2</v>
      </c>
      <c r="H5">
        <v>9.3330000000000002</v>
      </c>
      <c r="I5">
        <v>1.1000000000000001</v>
      </c>
      <c r="K5" s="6">
        <v>2</v>
      </c>
      <c r="L5">
        <v>5</v>
      </c>
      <c r="M5">
        <v>-26.299201</v>
      </c>
      <c r="N5">
        <v>0.312691</v>
      </c>
      <c r="O5">
        <v>1.03</v>
      </c>
      <c r="Q5" s="6">
        <v>1</v>
      </c>
      <c r="R5">
        <v>8.8077670000000001</v>
      </c>
      <c r="U5" s="6">
        <v>2</v>
      </c>
      <c r="V5">
        <v>24.427406999999999</v>
      </c>
      <c r="Z5" s="6"/>
      <c r="AC5" s="6"/>
      <c r="AG5" s="6"/>
    </row>
    <row r="6" spans="1:33" ht="19" x14ac:dyDescent="0.25">
      <c r="A6" s="33">
        <v>3</v>
      </c>
      <c r="B6">
        <v>1.0106729999999999</v>
      </c>
      <c r="C6">
        <v>0.51068899999999995</v>
      </c>
      <c r="D6">
        <v>0</v>
      </c>
      <c r="E6">
        <v>0</v>
      </c>
      <c r="G6" s="6">
        <v>3</v>
      </c>
      <c r="H6">
        <v>0.21772900000000001</v>
      </c>
      <c r="I6">
        <v>0.47</v>
      </c>
      <c r="K6" s="6">
        <v>3</v>
      </c>
      <c r="L6">
        <v>4.8899999999999997</v>
      </c>
      <c r="M6">
        <v>-26.299201</v>
      </c>
      <c r="N6">
        <v>0.312691</v>
      </c>
      <c r="O6">
        <v>1.03</v>
      </c>
      <c r="Q6" s="6">
        <v>2</v>
      </c>
      <c r="R6">
        <v>23.515764999999998</v>
      </c>
      <c r="U6" s="6">
        <v>3</v>
      </c>
      <c r="V6">
        <v>24.427406999999999</v>
      </c>
      <c r="Z6" s="6"/>
      <c r="AC6" s="6"/>
      <c r="AG6" s="6"/>
    </row>
    <row r="7" spans="1:33" ht="19" x14ac:dyDescent="0.25">
      <c r="A7" s="33">
        <v>4</v>
      </c>
      <c r="B7">
        <v>0.98313300000000003</v>
      </c>
      <c r="C7">
        <v>2.64879</v>
      </c>
      <c r="D7">
        <v>8.4</v>
      </c>
      <c r="E7">
        <v>1.21</v>
      </c>
      <c r="G7" s="6">
        <v>4</v>
      </c>
      <c r="H7">
        <v>3.048203</v>
      </c>
      <c r="I7">
        <v>0.27</v>
      </c>
      <c r="K7" s="6">
        <v>4</v>
      </c>
      <c r="L7">
        <v>8</v>
      </c>
      <c r="M7">
        <v>-26.299201</v>
      </c>
      <c r="N7">
        <v>0.312691</v>
      </c>
      <c r="O7">
        <v>1.03</v>
      </c>
      <c r="Q7" s="6">
        <v>3</v>
      </c>
      <c r="R7">
        <v>12.152241</v>
      </c>
      <c r="U7" s="6">
        <v>4</v>
      </c>
      <c r="V7">
        <v>24.427406999999999</v>
      </c>
      <c r="Z7" s="6"/>
      <c r="AC7" s="6"/>
      <c r="AG7" s="6"/>
    </row>
    <row r="8" spans="1:33" ht="19" x14ac:dyDescent="0.25">
      <c r="A8" s="33">
        <v>5</v>
      </c>
      <c r="B8">
        <v>1.0125189999999999</v>
      </c>
      <c r="C8">
        <v>9.0572280000000003</v>
      </c>
      <c r="D8">
        <v>4.09</v>
      </c>
      <c r="E8">
        <v>2.34</v>
      </c>
      <c r="G8" s="6">
        <v>5</v>
      </c>
      <c r="H8">
        <v>7.2068219999999998</v>
      </c>
      <c r="I8">
        <v>0.67</v>
      </c>
      <c r="K8" s="6">
        <v>5</v>
      </c>
      <c r="L8">
        <v>18.399999999999999</v>
      </c>
      <c r="M8">
        <v>-26.299201</v>
      </c>
      <c r="N8">
        <v>0.312691</v>
      </c>
      <c r="O8">
        <v>1.03</v>
      </c>
      <c r="Q8" s="6">
        <v>4</v>
      </c>
      <c r="R8">
        <v>62.938479999999998</v>
      </c>
      <c r="U8" s="6">
        <v>5</v>
      </c>
      <c r="V8">
        <v>24.427406999999999</v>
      </c>
      <c r="Z8" s="6"/>
      <c r="AC8" s="6"/>
      <c r="AG8" s="6"/>
    </row>
    <row r="9" spans="1:33" ht="19" x14ac:dyDescent="0.25">
      <c r="A9" s="33">
        <v>6</v>
      </c>
      <c r="B9">
        <v>0.98474399999999995</v>
      </c>
      <c r="C9">
        <v>0.243086</v>
      </c>
      <c r="D9">
        <v>2.1</v>
      </c>
      <c r="E9">
        <v>1.1100000000000001</v>
      </c>
      <c r="G9" s="6">
        <v>6</v>
      </c>
      <c r="H9">
        <v>12.410539999999999</v>
      </c>
      <c r="I9">
        <v>0.92</v>
      </c>
      <c r="K9" s="6">
        <v>6</v>
      </c>
      <c r="L9">
        <v>40</v>
      </c>
      <c r="Q9" s="6">
        <v>5</v>
      </c>
      <c r="R9">
        <v>3.4513609999999999</v>
      </c>
      <c r="U9" s="6">
        <v>6</v>
      </c>
      <c r="V9">
        <v>47.166711999999997</v>
      </c>
      <c r="Z9" s="6"/>
      <c r="AC9" s="6"/>
      <c r="AG9" s="6"/>
    </row>
    <row r="10" spans="1:33" ht="19" x14ac:dyDescent="0.25">
      <c r="A10" s="33">
        <v>7</v>
      </c>
      <c r="B10">
        <v>1.006888</v>
      </c>
      <c r="C10">
        <v>0.36058800000000002</v>
      </c>
      <c r="D10">
        <v>0</v>
      </c>
      <c r="E10">
        <v>0</v>
      </c>
      <c r="G10" s="6">
        <v>7</v>
      </c>
      <c r="H10">
        <v>5.8786769999999997</v>
      </c>
      <c r="I10">
        <v>0.28999999999999998</v>
      </c>
      <c r="K10" s="6">
        <v>7</v>
      </c>
      <c r="L10">
        <v>20</v>
      </c>
      <c r="Q10" s="6">
        <v>6</v>
      </c>
      <c r="R10">
        <v>1.0153000000000001E-2</v>
      </c>
      <c r="U10" s="6">
        <v>7</v>
      </c>
      <c r="V10">
        <v>47.166711999999997</v>
      </c>
      <c r="Z10" s="6"/>
      <c r="AC10" s="6"/>
      <c r="AG10" s="6"/>
    </row>
    <row r="11" spans="1:33" ht="19" x14ac:dyDescent="0.25">
      <c r="A11" s="33">
        <v>8</v>
      </c>
      <c r="B11">
        <v>0.98892199999999997</v>
      </c>
      <c r="C11">
        <v>-0.119647</v>
      </c>
      <c r="D11">
        <v>6.11</v>
      </c>
      <c r="E11">
        <v>-2.71</v>
      </c>
      <c r="G11" s="6">
        <v>8</v>
      </c>
      <c r="H11">
        <v>2.3710659999999999</v>
      </c>
      <c r="I11">
        <v>0.55800000000000005</v>
      </c>
      <c r="K11" s="6" t="s">
        <v>129</v>
      </c>
      <c r="L11">
        <f>SUM(L3:L10)</f>
        <v>105.97999999999999</v>
      </c>
      <c r="Q11" s="6">
        <v>7</v>
      </c>
      <c r="R11">
        <v>42.712952000000001</v>
      </c>
      <c r="U11" s="6">
        <v>8</v>
      </c>
      <c r="V11">
        <v>47.166711999999997</v>
      </c>
      <c r="Z11" s="6"/>
      <c r="AC11" s="6"/>
      <c r="AG11" s="6"/>
    </row>
    <row r="12" spans="1:33" ht="19" x14ac:dyDescent="0.25">
      <c r="A12" s="33">
        <v>9</v>
      </c>
      <c r="B12">
        <v>0.98892500000000005</v>
      </c>
      <c r="C12">
        <v>-0.119324</v>
      </c>
      <c r="D12">
        <v>0</v>
      </c>
      <c r="E12">
        <v>0</v>
      </c>
      <c r="G12" s="6">
        <v>9</v>
      </c>
      <c r="H12">
        <v>5.9614140000000004</v>
      </c>
      <c r="I12">
        <v>0.55700000000000005</v>
      </c>
      <c r="K12" s="6"/>
      <c r="Q12" s="6">
        <v>8</v>
      </c>
      <c r="R12">
        <v>74.278859999999995</v>
      </c>
      <c r="U12" s="6">
        <v>9</v>
      </c>
      <c r="V12">
        <v>47.166711999999997</v>
      </c>
      <c r="Z12" s="6"/>
      <c r="AC12" s="6"/>
      <c r="AG12" s="6"/>
    </row>
    <row r="13" spans="1:33" ht="19" x14ac:dyDescent="0.25">
      <c r="A13" s="33">
        <v>10</v>
      </c>
      <c r="B13">
        <v>0.96573699999999996</v>
      </c>
      <c r="C13">
        <v>0.60718899999999998</v>
      </c>
      <c r="D13">
        <v>6.593</v>
      </c>
      <c r="E13">
        <v>1.6759999999999999</v>
      </c>
      <c r="G13" s="6">
        <v>10</v>
      </c>
      <c r="H13">
        <v>1.3281449999999999</v>
      </c>
      <c r="I13">
        <v>0.123</v>
      </c>
      <c r="K13" s="6"/>
      <c r="Q13" s="6">
        <v>9</v>
      </c>
      <c r="R13">
        <v>10.286132</v>
      </c>
      <c r="U13" s="6">
        <v>10</v>
      </c>
      <c r="V13">
        <v>47.166711999999997</v>
      </c>
      <c r="Z13" s="6"/>
      <c r="AC13" s="6"/>
      <c r="AG13" s="6"/>
    </row>
    <row r="14" spans="1:33" ht="19" x14ac:dyDescent="0.25">
      <c r="A14" s="33">
        <v>11</v>
      </c>
      <c r="B14">
        <v>0.95404299999999997</v>
      </c>
      <c r="C14">
        <v>-0.81521999999999994</v>
      </c>
      <c r="D14">
        <v>4.8099999999999996</v>
      </c>
      <c r="E14">
        <v>1.41</v>
      </c>
      <c r="G14" s="6">
        <v>11</v>
      </c>
      <c r="H14">
        <v>4.6942320000000004</v>
      </c>
      <c r="I14">
        <v>0.438</v>
      </c>
      <c r="K14" s="6"/>
      <c r="Q14" s="6">
        <v>10</v>
      </c>
      <c r="R14">
        <v>15.984546999999999</v>
      </c>
      <c r="U14" s="6">
        <v>11</v>
      </c>
      <c r="V14">
        <v>47.166711999999997</v>
      </c>
      <c r="Z14" s="6"/>
      <c r="AC14" s="6"/>
      <c r="AG14" s="6"/>
    </row>
    <row r="15" spans="1:33" ht="19" x14ac:dyDescent="0.25">
      <c r="A15" s="33">
        <v>12</v>
      </c>
      <c r="B15">
        <v>0.95160299999999998</v>
      </c>
      <c r="C15">
        <v>0.16487599999999999</v>
      </c>
      <c r="D15">
        <v>2.85</v>
      </c>
      <c r="E15">
        <v>1.82</v>
      </c>
      <c r="G15" s="6">
        <v>12</v>
      </c>
      <c r="H15">
        <v>3.7231619999999999</v>
      </c>
      <c r="I15">
        <v>1.7</v>
      </c>
      <c r="K15" s="6"/>
      <c r="L15" s="6"/>
      <c r="Q15" s="6">
        <v>11</v>
      </c>
      <c r="R15">
        <v>47.845830999999997</v>
      </c>
      <c r="U15" s="6">
        <v>12</v>
      </c>
      <c r="V15">
        <v>47.166711999999997</v>
      </c>
      <c r="Z15" s="6"/>
      <c r="AC15" s="6"/>
      <c r="AG15" s="6"/>
    </row>
    <row r="16" spans="1:33" ht="19" x14ac:dyDescent="0.25">
      <c r="A16" s="33">
        <v>13</v>
      </c>
      <c r="B16">
        <v>0.95160299999999998</v>
      </c>
      <c r="C16">
        <v>0.16487599999999999</v>
      </c>
      <c r="D16">
        <v>0</v>
      </c>
      <c r="E16">
        <v>0</v>
      </c>
      <c r="G16" s="6">
        <v>13</v>
      </c>
      <c r="H16">
        <v>5.1819449999999998</v>
      </c>
      <c r="I16">
        <v>0.64</v>
      </c>
      <c r="L16" s="6"/>
      <c r="Q16" s="6">
        <v>12</v>
      </c>
      <c r="R16">
        <v>127.867727</v>
      </c>
      <c r="U16" s="6">
        <v>13</v>
      </c>
      <c r="V16">
        <v>71.624224999999996</v>
      </c>
      <c r="Z16" s="6"/>
      <c r="AC16" s="6"/>
      <c r="AG16" s="6"/>
    </row>
    <row r="17" spans="1:33" ht="19" x14ac:dyDescent="0.25">
      <c r="A17" s="33">
        <v>14</v>
      </c>
      <c r="B17">
        <v>1.03</v>
      </c>
      <c r="C17">
        <v>13.917776</v>
      </c>
      <c r="D17">
        <v>-54.4</v>
      </c>
      <c r="E17">
        <v>1.1195679999999999</v>
      </c>
      <c r="G17" s="6">
        <v>14</v>
      </c>
      <c r="H17">
        <v>3.9844360000000001</v>
      </c>
      <c r="I17">
        <v>1.1399999999999999</v>
      </c>
      <c r="Q17" s="6">
        <v>13</v>
      </c>
      <c r="R17">
        <v>28.994257999999999</v>
      </c>
      <c r="U17" s="6">
        <v>14</v>
      </c>
      <c r="V17">
        <v>73.552240999999995</v>
      </c>
      <c r="Z17" s="6"/>
      <c r="AC17" s="6"/>
      <c r="AG17" s="6"/>
    </row>
    <row r="18" spans="1:33" ht="19" x14ac:dyDescent="0.25">
      <c r="A18" s="33">
        <v>15</v>
      </c>
      <c r="B18">
        <v>1.0311840000000001</v>
      </c>
      <c r="C18">
        <v>11.820904000000001</v>
      </c>
      <c r="D18">
        <v>0</v>
      </c>
      <c r="E18">
        <v>0</v>
      </c>
      <c r="G18" s="6">
        <v>15</v>
      </c>
      <c r="H18">
        <v>1.8071489999999999</v>
      </c>
      <c r="I18">
        <v>-1.53</v>
      </c>
      <c r="Q18" s="6">
        <v>14</v>
      </c>
      <c r="R18">
        <v>34.947158999999999</v>
      </c>
      <c r="U18" s="6">
        <v>15</v>
      </c>
      <c r="V18">
        <v>63.833736999999999</v>
      </c>
      <c r="Z18" s="6"/>
      <c r="AC18" s="6"/>
      <c r="AG18" s="6"/>
    </row>
    <row r="19" spans="1:33" ht="19" x14ac:dyDescent="0.25">
      <c r="A19" s="33">
        <v>16</v>
      </c>
      <c r="B19">
        <v>0.98621000000000003</v>
      </c>
      <c r="C19">
        <v>3.4846439999999999</v>
      </c>
      <c r="D19">
        <v>0</v>
      </c>
      <c r="E19">
        <v>0</v>
      </c>
      <c r="G19" s="6">
        <v>16</v>
      </c>
      <c r="H19">
        <v>7.5116420000000002</v>
      </c>
      <c r="I19">
        <v>-2.3199999999999998</v>
      </c>
      <c r="Q19" s="6">
        <v>15</v>
      </c>
      <c r="R19">
        <v>16.728370000000002</v>
      </c>
      <c r="U19" s="6">
        <v>16</v>
      </c>
      <c r="V19">
        <v>65.262835999999993</v>
      </c>
      <c r="Z19" s="6"/>
      <c r="AC19" s="6"/>
      <c r="AG19" s="6"/>
    </row>
    <row r="20" spans="1:33" ht="19" x14ac:dyDescent="0.25">
      <c r="A20" s="33">
        <v>17</v>
      </c>
      <c r="B20">
        <v>0.99026099999999995</v>
      </c>
      <c r="C20">
        <v>5.8471970000000004</v>
      </c>
      <c r="D20">
        <v>0</v>
      </c>
      <c r="E20">
        <v>0</v>
      </c>
      <c r="G20" s="6">
        <v>17</v>
      </c>
      <c r="H20">
        <v>0.370139</v>
      </c>
      <c r="I20">
        <v>0.22</v>
      </c>
      <c r="Q20" s="6">
        <v>16</v>
      </c>
      <c r="R20">
        <v>49.027306000000003</v>
      </c>
      <c r="U20" s="6">
        <v>17</v>
      </c>
      <c r="V20">
        <v>46.960273000000001</v>
      </c>
      <c r="Z20" s="6"/>
      <c r="AC20" s="6"/>
      <c r="AG20" s="6"/>
    </row>
    <row r="21" spans="1:33" ht="19" x14ac:dyDescent="0.25">
      <c r="A21" s="33">
        <v>18</v>
      </c>
      <c r="B21">
        <v>1.028348</v>
      </c>
      <c r="C21">
        <v>11.518355</v>
      </c>
      <c r="D21">
        <v>0</v>
      </c>
      <c r="E21">
        <v>0</v>
      </c>
      <c r="G21" s="6">
        <v>18</v>
      </c>
      <c r="H21">
        <v>2.8087010000000001</v>
      </c>
      <c r="I21">
        <v>0.74</v>
      </c>
      <c r="Q21" s="6">
        <v>17</v>
      </c>
      <c r="R21">
        <v>3.795353</v>
      </c>
      <c r="U21" s="6">
        <v>18</v>
      </c>
      <c r="V21">
        <v>35.201366</v>
      </c>
      <c r="Z21" s="6"/>
      <c r="AC21" s="6"/>
      <c r="AG21" s="6"/>
    </row>
    <row r="22" spans="1:33" ht="19" x14ac:dyDescent="0.25">
      <c r="A22" s="33">
        <v>19</v>
      </c>
      <c r="B22">
        <v>0.97328000000000003</v>
      </c>
      <c r="C22">
        <v>2.5086909999999998</v>
      </c>
      <c r="D22">
        <v>0</v>
      </c>
      <c r="E22">
        <v>0</v>
      </c>
      <c r="G22" s="6">
        <v>19</v>
      </c>
      <c r="H22">
        <v>1.393464</v>
      </c>
      <c r="I22">
        <v>0.15</v>
      </c>
      <c r="Q22" s="6">
        <v>18</v>
      </c>
      <c r="R22">
        <v>52.864294000000001</v>
      </c>
      <c r="U22" s="6">
        <v>19</v>
      </c>
      <c r="V22">
        <v>35.201366</v>
      </c>
      <c r="Z22" s="6"/>
      <c r="AC22" s="6"/>
      <c r="AG22" s="6"/>
    </row>
    <row r="23" spans="1:33" ht="19" x14ac:dyDescent="0.25">
      <c r="A23" s="33">
        <v>20</v>
      </c>
      <c r="B23">
        <v>0.97580299999999998</v>
      </c>
      <c r="C23">
        <v>2.555917</v>
      </c>
      <c r="D23">
        <v>0</v>
      </c>
      <c r="E23">
        <v>0</v>
      </c>
      <c r="G23" s="6">
        <v>20</v>
      </c>
      <c r="H23">
        <v>7.4027779999999996</v>
      </c>
      <c r="I23">
        <v>1.04</v>
      </c>
      <c r="Q23" s="6">
        <v>19</v>
      </c>
      <c r="R23">
        <v>0.13789299999999999</v>
      </c>
      <c r="U23" s="6">
        <v>20</v>
      </c>
      <c r="V23">
        <v>37.037661</v>
      </c>
      <c r="Z23" s="6"/>
      <c r="AC23" s="6"/>
      <c r="AG23" s="6"/>
    </row>
    <row r="24" spans="1:33" ht="19" x14ac:dyDescent="0.25">
      <c r="A24" s="33">
        <v>21</v>
      </c>
      <c r="B24">
        <v>0.98220700000000005</v>
      </c>
      <c r="C24">
        <v>1.141823</v>
      </c>
      <c r="D24">
        <v>0</v>
      </c>
      <c r="E24">
        <v>0</v>
      </c>
      <c r="G24" s="6">
        <v>21</v>
      </c>
      <c r="H24">
        <v>6.0964049999999999</v>
      </c>
      <c r="I24">
        <v>1.1000000000000001</v>
      </c>
      <c r="Q24" s="6">
        <v>20</v>
      </c>
      <c r="R24">
        <v>0.18312400000000001</v>
      </c>
      <c r="U24" s="6">
        <v>21</v>
      </c>
      <c r="V24">
        <v>52.496287000000002</v>
      </c>
      <c r="Z24" s="6"/>
      <c r="AC24" s="6"/>
      <c r="AG24" s="6"/>
    </row>
    <row r="25" spans="1:33" ht="19" x14ac:dyDescent="0.25">
      <c r="A25" s="33">
        <v>22</v>
      </c>
      <c r="B25">
        <v>0.96798099999999998</v>
      </c>
      <c r="C25">
        <v>1.5701799999999999</v>
      </c>
      <c r="D25">
        <v>0</v>
      </c>
      <c r="E25">
        <v>0</v>
      </c>
      <c r="G25" s="6">
        <v>22</v>
      </c>
      <c r="H25" s="34">
        <v>5.4214460000000004</v>
      </c>
      <c r="I25" s="34">
        <v>0.74</v>
      </c>
      <c r="Q25" s="6">
        <v>21</v>
      </c>
      <c r="R25">
        <v>13.286669</v>
      </c>
      <c r="U25" s="6">
        <v>22</v>
      </c>
      <c r="V25">
        <v>35.535345999999997</v>
      </c>
      <c r="Z25" s="6"/>
      <c r="AC25" s="6"/>
      <c r="AG25" s="6"/>
    </row>
    <row r="26" spans="1:33" ht="19" x14ac:dyDescent="0.25">
      <c r="A26" s="33">
        <v>23</v>
      </c>
      <c r="B26">
        <v>0.99078200000000005</v>
      </c>
      <c r="C26">
        <v>5.9257479999999996</v>
      </c>
      <c r="D26">
        <v>0</v>
      </c>
      <c r="E26">
        <v>0</v>
      </c>
      <c r="G26" s="6">
        <v>23</v>
      </c>
      <c r="H26">
        <v>8.6220590000000001</v>
      </c>
      <c r="I26">
        <v>0.91</v>
      </c>
      <c r="Q26" s="6">
        <v>22</v>
      </c>
      <c r="R26">
        <v>2.9848210000000002</v>
      </c>
      <c r="U26" s="6">
        <v>23</v>
      </c>
      <c r="V26">
        <v>17.036325999999999</v>
      </c>
      <c r="Z26" s="6"/>
      <c r="AC26" s="6"/>
      <c r="AG26" s="6"/>
    </row>
    <row r="27" spans="1:33" ht="19" x14ac:dyDescent="0.25">
      <c r="A27" s="33">
        <v>24</v>
      </c>
      <c r="B27">
        <v>1.0312410000000001</v>
      </c>
      <c r="C27">
        <v>11.819070999999999</v>
      </c>
      <c r="D27">
        <v>0</v>
      </c>
      <c r="E27">
        <v>0</v>
      </c>
      <c r="G27" s="6">
        <v>24</v>
      </c>
      <c r="H27">
        <v>4.3545749999999996</v>
      </c>
      <c r="I27">
        <v>0.71</v>
      </c>
      <c r="Q27" s="6">
        <v>23</v>
      </c>
      <c r="R27">
        <v>0.41140399999999999</v>
      </c>
      <c r="U27" s="6">
        <v>24</v>
      </c>
      <c r="V27">
        <v>19.074998000000001</v>
      </c>
      <c r="Z27" s="6"/>
      <c r="AG27" s="6"/>
    </row>
    <row r="28" spans="1:33" ht="19" x14ac:dyDescent="0.25">
      <c r="A28" s="33">
        <v>25</v>
      </c>
      <c r="B28">
        <v>1.0186980000000001</v>
      </c>
      <c r="C28">
        <v>8.895149</v>
      </c>
      <c r="D28">
        <v>0</v>
      </c>
      <c r="E28">
        <v>0</v>
      </c>
      <c r="G28" s="6">
        <v>25</v>
      </c>
      <c r="H28">
        <v>2.395016</v>
      </c>
      <c r="I28">
        <v>0.21</v>
      </c>
      <c r="Q28" s="6">
        <v>24</v>
      </c>
      <c r="R28">
        <v>1.170919</v>
      </c>
      <c r="U28" s="6">
        <v>25</v>
      </c>
      <c r="V28">
        <v>22.104647</v>
      </c>
      <c r="Z28" s="6"/>
      <c r="AG28" s="6"/>
    </row>
    <row r="29" spans="1:33" ht="19" x14ac:dyDescent="0.25">
      <c r="A29" s="33">
        <v>26</v>
      </c>
      <c r="B29">
        <v>1.018127</v>
      </c>
      <c r="C29">
        <v>8.7652999999999999</v>
      </c>
      <c r="D29">
        <v>0</v>
      </c>
      <c r="E29">
        <v>0</v>
      </c>
      <c r="G29" s="6">
        <v>26</v>
      </c>
      <c r="H29">
        <v>3.8102529999999999</v>
      </c>
      <c r="I29">
        <v>1.61</v>
      </c>
      <c r="Q29" s="6">
        <v>25</v>
      </c>
      <c r="R29">
        <v>11.526527</v>
      </c>
      <c r="U29" s="6">
        <v>26</v>
      </c>
      <c r="V29">
        <v>4.1247670000000003</v>
      </c>
      <c r="Z29" s="6"/>
      <c r="AG29" s="6"/>
    </row>
    <row r="30" spans="1:33" ht="19" x14ac:dyDescent="0.25">
      <c r="A30" s="33">
        <v>27</v>
      </c>
      <c r="B30">
        <v>0.94749399999999995</v>
      </c>
      <c r="C30">
        <v>-0.45723599999999998</v>
      </c>
      <c r="D30">
        <v>0</v>
      </c>
      <c r="E30">
        <v>0</v>
      </c>
      <c r="H30">
        <f>SUM(H3:H29)</f>
        <v>135.998998</v>
      </c>
      <c r="U30" s="6">
        <v>27</v>
      </c>
      <c r="V30">
        <v>1.7680629999999999</v>
      </c>
      <c r="Z30" s="6"/>
      <c r="AG30" s="6"/>
    </row>
    <row r="31" spans="1:33" ht="19" x14ac:dyDescent="0.25">
      <c r="A31" s="33">
        <v>28</v>
      </c>
      <c r="B31">
        <v>0.98499400000000004</v>
      </c>
      <c r="C31">
        <v>0.14821300000000001</v>
      </c>
      <c r="D31">
        <v>0</v>
      </c>
      <c r="E31">
        <v>0</v>
      </c>
      <c r="U31" s="6">
        <v>28</v>
      </c>
      <c r="V31">
        <v>15.756675</v>
      </c>
      <c r="Z31" s="6"/>
      <c r="AG31" s="6"/>
    </row>
    <row r="32" spans="1:33" x14ac:dyDescent="0.2">
      <c r="A32" s="33">
        <v>29</v>
      </c>
      <c r="B32">
        <v>0.98844600000000005</v>
      </c>
      <c r="C32">
        <v>-8.9180999999999996E-2</v>
      </c>
      <c r="D32">
        <v>0</v>
      </c>
      <c r="E32">
        <v>0</v>
      </c>
    </row>
    <row r="33" spans="1:5" x14ac:dyDescent="0.2">
      <c r="A33" s="33">
        <v>30</v>
      </c>
      <c r="B33">
        <v>1.000712</v>
      </c>
      <c r="C33">
        <v>0.43219600000000002</v>
      </c>
      <c r="D33">
        <v>0</v>
      </c>
      <c r="E33">
        <v>0</v>
      </c>
    </row>
  </sheetData>
  <mergeCells count="4">
    <mergeCell ref="A1:E1"/>
    <mergeCell ref="G1:I1"/>
    <mergeCell ref="L1:O1"/>
    <mergeCell ref="Q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8F34C-32A7-5D45-AE3F-820E340700C0}">
  <dimension ref="A1"/>
  <sheetViews>
    <sheetView workbookViewId="0">
      <selection activeCell="A11" sqref="A11:G11"/>
    </sheetView>
  </sheetViews>
  <sheetFormatPr baseColWidth="10" defaultRowHeight="16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2490-900F-F84E-BD89-5D83D827A35C}">
  <dimension ref="A1:F12"/>
  <sheetViews>
    <sheetView workbookViewId="0">
      <selection activeCell="K34" sqref="K34"/>
    </sheetView>
  </sheetViews>
  <sheetFormatPr baseColWidth="10" defaultRowHeight="16" x14ac:dyDescent="0.2"/>
  <cols>
    <col min="6" max="6" width="22.33203125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8" x14ac:dyDescent="0.2">
      <c r="A2">
        <v>0</v>
      </c>
      <c r="B2" s="1" t="s">
        <v>37</v>
      </c>
      <c r="C2" s="1" t="s">
        <v>38</v>
      </c>
      <c r="D2" s="1" t="s">
        <v>39</v>
      </c>
      <c r="E2">
        <v>0.08</v>
      </c>
      <c r="F2" s="2" t="s">
        <v>40</v>
      </c>
    </row>
    <row r="3" spans="1:6" ht="18" x14ac:dyDescent="0.2">
      <c r="A3">
        <v>1</v>
      </c>
      <c r="B3" t="s">
        <v>41</v>
      </c>
      <c r="C3" s="1" t="s">
        <v>39</v>
      </c>
      <c r="D3" s="1" t="s">
        <v>42</v>
      </c>
      <c r="E3">
        <v>0.08</v>
      </c>
      <c r="F3" s="2" t="s">
        <v>40</v>
      </c>
    </row>
    <row r="4" spans="1:6" ht="18" x14ac:dyDescent="0.2">
      <c r="A4">
        <v>2</v>
      </c>
      <c r="B4" t="s">
        <v>43</v>
      </c>
      <c r="C4" s="1" t="s">
        <v>42</v>
      </c>
      <c r="D4" t="s">
        <v>44</v>
      </c>
      <c r="E4">
        <v>0.08</v>
      </c>
      <c r="F4" s="2" t="s">
        <v>40</v>
      </c>
    </row>
    <row r="5" spans="1:6" ht="18" x14ac:dyDescent="0.2">
      <c r="A5">
        <v>3</v>
      </c>
      <c r="B5" t="s">
        <v>45</v>
      </c>
      <c r="C5" s="1" t="s">
        <v>44</v>
      </c>
      <c r="D5" t="s">
        <v>46</v>
      </c>
      <c r="E5">
        <v>0.08</v>
      </c>
      <c r="F5" s="2" t="s">
        <v>40</v>
      </c>
    </row>
    <row r="6" spans="1:6" ht="18" x14ac:dyDescent="0.2">
      <c r="A6">
        <v>4</v>
      </c>
      <c r="B6" t="s">
        <v>47</v>
      </c>
      <c r="C6" s="1" t="s">
        <v>46</v>
      </c>
      <c r="D6" t="s">
        <v>48</v>
      </c>
      <c r="E6">
        <v>0.08</v>
      </c>
      <c r="F6" s="2" t="s">
        <v>40</v>
      </c>
    </row>
    <row r="7" spans="1:6" ht="18" x14ac:dyDescent="0.2">
      <c r="A7">
        <v>5</v>
      </c>
      <c r="B7" t="s">
        <v>49</v>
      </c>
      <c r="C7" s="1" t="s">
        <v>38</v>
      </c>
      <c r="D7" s="1" t="s">
        <v>50</v>
      </c>
      <c r="E7">
        <v>0.12</v>
      </c>
      <c r="F7" s="2" t="s">
        <v>40</v>
      </c>
    </row>
    <row r="8" spans="1:6" ht="18" x14ac:dyDescent="0.2">
      <c r="A8">
        <v>6</v>
      </c>
      <c r="B8" t="s">
        <v>51</v>
      </c>
      <c r="C8" s="1" t="s">
        <v>50</v>
      </c>
      <c r="D8" s="1" t="s">
        <v>52</v>
      </c>
      <c r="E8">
        <v>0.12</v>
      </c>
      <c r="F8" s="2" t="s">
        <v>40</v>
      </c>
    </row>
    <row r="9" spans="1:6" ht="18" x14ac:dyDescent="0.2">
      <c r="A9">
        <v>7</v>
      </c>
      <c r="B9" t="s">
        <v>53</v>
      </c>
      <c r="C9" s="1" t="s">
        <v>52</v>
      </c>
      <c r="D9" s="1" t="s">
        <v>54</v>
      </c>
      <c r="E9">
        <v>0.12</v>
      </c>
      <c r="F9" s="2" t="s">
        <v>40</v>
      </c>
    </row>
    <row r="10" spans="1:6" ht="18" x14ac:dyDescent="0.2">
      <c r="A10">
        <v>8</v>
      </c>
      <c r="B10" t="s">
        <v>55</v>
      </c>
      <c r="C10" s="1" t="s">
        <v>54</v>
      </c>
      <c r="D10" s="1" t="s">
        <v>56</v>
      </c>
      <c r="E10">
        <v>0.12</v>
      </c>
      <c r="F10" s="2" t="s">
        <v>40</v>
      </c>
    </row>
    <row r="11" spans="1:6" ht="18" x14ac:dyDescent="0.2">
      <c r="A11">
        <v>9</v>
      </c>
      <c r="B11" t="s">
        <v>57</v>
      </c>
      <c r="C11" s="1" t="s">
        <v>52</v>
      </c>
      <c r="D11" s="1" t="s">
        <v>58</v>
      </c>
      <c r="E11">
        <v>0.12</v>
      </c>
      <c r="F11" s="2" t="s">
        <v>40</v>
      </c>
    </row>
    <row r="12" spans="1:6" ht="18" x14ac:dyDescent="0.2">
      <c r="A12">
        <v>10</v>
      </c>
      <c r="B12" t="s">
        <v>59</v>
      </c>
      <c r="C12" s="1" t="s">
        <v>58</v>
      </c>
      <c r="D12" s="1" t="s">
        <v>60</v>
      </c>
      <c r="E12">
        <v>0.12</v>
      </c>
      <c r="F12" s="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7B5C-CA9A-9E4A-B140-96286309D611}">
  <dimension ref="A1:G9"/>
  <sheetViews>
    <sheetView workbookViewId="0">
      <selection activeCell="F2" sqref="F2"/>
    </sheetView>
  </sheetViews>
  <sheetFormatPr baseColWidth="10" defaultRowHeight="16" x14ac:dyDescent="0.2"/>
  <cols>
    <col min="2" max="2" width="13.83203125" customWidth="1"/>
    <col min="6" max="6" width="33.5" customWidth="1"/>
  </cols>
  <sheetData>
    <row r="1" spans="1:7" ht="19" x14ac:dyDescent="0.2">
      <c r="A1" s="83"/>
      <c r="B1" s="83" t="s">
        <v>0</v>
      </c>
      <c r="C1" s="83" t="s">
        <v>1</v>
      </c>
      <c r="D1" s="83" t="s">
        <v>2</v>
      </c>
      <c r="E1" s="83" t="s">
        <v>3</v>
      </c>
      <c r="F1" s="83" t="s">
        <v>4</v>
      </c>
      <c r="G1" s="83" t="s">
        <v>5</v>
      </c>
    </row>
    <row r="2" spans="1:7" ht="19" x14ac:dyDescent="0.2">
      <c r="A2" s="83">
        <v>0</v>
      </c>
      <c r="B2" s="84" t="s">
        <v>18</v>
      </c>
      <c r="C2" s="84" t="s">
        <v>67</v>
      </c>
      <c r="D2" s="84" t="s">
        <v>19</v>
      </c>
      <c r="E2" s="83">
        <v>0.22</v>
      </c>
      <c r="F2" s="109" t="s">
        <v>277</v>
      </c>
      <c r="G2" s="83">
        <v>1</v>
      </c>
    </row>
    <row r="3" spans="1:7" ht="19" x14ac:dyDescent="0.2">
      <c r="A3" s="83">
        <v>1</v>
      </c>
      <c r="B3" s="83" t="s">
        <v>21</v>
      </c>
      <c r="C3" s="84" t="s">
        <v>67</v>
      </c>
      <c r="D3" s="84" t="s">
        <v>20</v>
      </c>
      <c r="E3" s="83">
        <v>20.93</v>
      </c>
      <c r="F3" s="85" t="s">
        <v>193</v>
      </c>
      <c r="G3" s="83">
        <v>2</v>
      </c>
    </row>
    <row r="4" spans="1:7" ht="19" x14ac:dyDescent="0.2">
      <c r="A4" s="83">
        <v>2</v>
      </c>
      <c r="B4" s="83" t="s">
        <v>23</v>
      </c>
      <c r="C4" s="84" t="s">
        <v>20</v>
      </c>
      <c r="D4" s="83" t="s">
        <v>22</v>
      </c>
      <c r="E4" s="83">
        <v>17.05</v>
      </c>
      <c r="F4" s="85" t="s">
        <v>193</v>
      </c>
      <c r="G4" s="83">
        <v>1</v>
      </c>
    </row>
    <row r="5" spans="1:7" ht="19" x14ac:dyDescent="0.2">
      <c r="A5" s="83">
        <v>3</v>
      </c>
      <c r="B5" s="83" t="s">
        <v>25</v>
      </c>
      <c r="C5" s="84" t="s">
        <v>67</v>
      </c>
      <c r="D5" s="83" t="s">
        <v>24</v>
      </c>
      <c r="E5" s="83">
        <v>7.43</v>
      </c>
      <c r="F5" s="85" t="s">
        <v>193</v>
      </c>
      <c r="G5" s="83">
        <v>2</v>
      </c>
    </row>
    <row r="6" spans="1:7" ht="19" x14ac:dyDescent="0.2">
      <c r="A6" s="83">
        <v>4</v>
      </c>
      <c r="B6" s="83" t="s">
        <v>27</v>
      </c>
      <c r="C6" s="84" t="s">
        <v>67</v>
      </c>
      <c r="D6" s="83" t="s">
        <v>26</v>
      </c>
      <c r="E6" s="83">
        <v>0.36</v>
      </c>
      <c r="F6" s="109" t="s">
        <v>277</v>
      </c>
      <c r="G6" s="83">
        <v>2</v>
      </c>
    </row>
    <row r="7" spans="1:7" ht="19" x14ac:dyDescent="0.2">
      <c r="A7" s="83">
        <v>5</v>
      </c>
      <c r="B7" s="83" t="s">
        <v>29</v>
      </c>
      <c r="C7" s="83" t="s">
        <v>24</v>
      </c>
      <c r="D7" s="83" t="s">
        <v>28</v>
      </c>
      <c r="E7" s="83">
        <v>7.6</v>
      </c>
      <c r="F7" s="85" t="s">
        <v>193</v>
      </c>
      <c r="G7" s="83">
        <v>1</v>
      </c>
    </row>
    <row r="8" spans="1:7" ht="19" x14ac:dyDescent="0.2">
      <c r="A8" s="83">
        <v>6</v>
      </c>
      <c r="B8" s="83" t="s">
        <v>31</v>
      </c>
      <c r="C8" s="83" t="s">
        <v>28</v>
      </c>
      <c r="D8" s="83" t="s">
        <v>30</v>
      </c>
      <c r="E8" s="83">
        <v>3.3</v>
      </c>
      <c r="F8" s="85" t="s">
        <v>193</v>
      </c>
      <c r="G8" s="83">
        <v>1</v>
      </c>
    </row>
    <row r="9" spans="1:7" ht="19" x14ac:dyDescent="0.25">
      <c r="A9" s="4"/>
      <c r="B9" s="4"/>
      <c r="C9" s="4"/>
      <c r="D9" s="4"/>
      <c r="E9" s="4"/>
      <c r="F9" s="4"/>
      <c r="G9" s="4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674-1FBA-B147-A552-9E6F2CD28DBB}">
  <dimension ref="A1:H19"/>
  <sheetViews>
    <sheetView workbookViewId="0">
      <selection activeCell="I28" sqref="I28"/>
    </sheetView>
  </sheetViews>
  <sheetFormatPr baseColWidth="10" defaultRowHeight="16" x14ac:dyDescent="0.2"/>
  <cols>
    <col min="2" max="2" width="24" customWidth="1"/>
    <col min="3" max="3" width="17" customWidth="1"/>
    <col min="4" max="4" width="15.1640625" customWidth="1"/>
    <col min="6" max="6" width="29.83203125" customWidth="1"/>
  </cols>
  <sheetData>
    <row r="1" spans="1:8" ht="19" x14ac:dyDescent="0.25">
      <c r="A1" s="78"/>
      <c r="B1" s="78" t="s">
        <v>0</v>
      </c>
      <c r="C1" s="78" t="s">
        <v>1</v>
      </c>
      <c r="D1" s="78" t="s">
        <v>2</v>
      </c>
      <c r="E1" s="78" t="s">
        <v>3</v>
      </c>
      <c r="F1" s="78" t="s">
        <v>4</v>
      </c>
      <c r="G1" s="78" t="s">
        <v>5</v>
      </c>
      <c r="H1" s="4"/>
    </row>
    <row r="2" spans="1:8" ht="19" x14ac:dyDescent="0.25">
      <c r="A2" s="78">
        <v>0</v>
      </c>
      <c r="B2" s="79" t="s">
        <v>6</v>
      </c>
      <c r="C2" s="79" t="s">
        <v>100</v>
      </c>
      <c r="D2" s="79" t="s">
        <v>101</v>
      </c>
      <c r="E2" s="78">
        <v>10</v>
      </c>
      <c r="F2" s="80" t="s">
        <v>117</v>
      </c>
      <c r="G2" s="78">
        <v>1</v>
      </c>
      <c r="H2" s="4"/>
    </row>
    <row r="3" spans="1:8" ht="19" x14ac:dyDescent="0.25">
      <c r="A3" s="78">
        <v>1</v>
      </c>
      <c r="B3" s="78" t="s">
        <v>7</v>
      </c>
      <c r="C3" s="79" t="s">
        <v>101</v>
      </c>
      <c r="D3" s="79" t="s">
        <v>102</v>
      </c>
      <c r="E3" s="78">
        <v>15</v>
      </c>
      <c r="F3" s="80" t="s">
        <v>117</v>
      </c>
      <c r="G3" s="78">
        <v>1</v>
      </c>
      <c r="H3" s="4"/>
    </row>
    <row r="4" spans="1:8" ht="19" x14ac:dyDescent="0.25">
      <c r="A4" s="78">
        <v>2</v>
      </c>
      <c r="B4" s="78" t="s">
        <v>8</v>
      </c>
      <c r="C4" s="79" t="s">
        <v>101</v>
      </c>
      <c r="D4" s="78" t="s">
        <v>105</v>
      </c>
      <c r="E4" s="78">
        <v>61</v>
      </c>
      <c r="F4" s="80" t="s">
        <v>117</v>
      </c>
      <c r="G4" s="78">
        <v>1</v>
      </c>
      <c r="H4" s="4"/>
    </row>
    <row r="5" spans="1:8" ht="19" x14ac:dyDescent="0.25">
      <c r="A5" s="78">
        <v>3</v>
      </c>
      <c r="B5" s="78" t="s">
        <v>9</v>
      </c>
      <c r="C5" s="79" t="s">
        <v>76</v>
      </c>
      <c r="D5" s="79" t="s">
        <v>102</v>
      </c>
      <c r="E5" s="78">
        <v>4</v>
      </c>
      <c r="F5" s="80" t="s">
        <v>117</v>
      </c>
      <c r="G5" s="78">
        <v>2</v>
      </c>
      <c r="H5" s="4"/>
    </row>
    <row r="6" spans="1:8" ht="19" x14ac:dyDescent="0.25">
      <c r="A6" s="78">
        <v>4</v>
      </c>
      <c r="B6" s="78" t="s">
        <v>10</v>
      </c>
      <c r="C6" s="79" t="s">
        <v>102</v>
      </c>
      <c r="D6" s="79" t="s">
        <v>103</v>
      </c>
      <c r="E6" s="78">
        <v>36</v>
      </c>
      <c r="F6" s="80" t="s">
        <v>117</v>
      </c>
      <c r="G6" s="78">
        <v>1</v>
      </c>
      <c r="H6" s="4"/>
    </row>
    <row r="7" spans="1:8" ht="19" x14ac:dyDescent="0.25">
      <c r="A7" s="78">
        <v>5</v>
      </c>
      <c r="B7" s="78" t="s">
        <v>11</v>
      </c>
      <c r="C7" s="79" t="s">
        <v>102</v>
      </c>
      <c r="D7" s="79" t="s">
        <v>76</v>
      </c>
      <c r="E7" s="78">
        <v>0.5</v>
      </c>
      <c r="F7" s="80" t="s">
        <v>117</v>
      </c>
      <c r="G7" s="78">
        <v>2</v>
      </c>
      <c r="H7" s="4"/>
    </row>
    <row r="8" spans="1:8" ht="19" x14ac:dyDescent="0.25">
      <c r="A8" s="78">
        <v>6</v>
      </c>
      <c r="B8" s="78" t="s">
        <v>68</v>
      </c>
      <c r="C8" s="79" t="s">
        <v>103</v>
      </c>
      <c r="D8" s="79" t="s">
        <v>107</v>
      </c>
      <c r="E8" s="78">
        <v>9</v>
      </c>
      <c r="F8" s="80" t="s">
        <v>117</v>
      </c>
      <c r="G8" s="78">
        <v>1</v>
      </c>
      <c r="H8" s="4"/>
    </row>
    <row r="9" spans="1:8" ht="19" x14ac:dyDescent="0.25">
      <c r="A9" s="78">
        <v>7</v>
      </c>
      <c r="B9" s="78" t="s">
        <v>104</v>
      </c>
      <c r="C9" s="78" t="s">
        <v>105</v>
      </c>
      <c r="D9" s="79" t="s">
        <v>111</v>
      </c>
      <c r="E9" s="78">
        <v>5</v>
      </c>
      <c r="F9" s="80" t="s">
        <v>117</v>
      </c>
      <c r="G9" s="78">
        <v>1</v>
      </c>
      <c r="H9" s="4"/>
    </row>
    <row r="10" spans="1:8" ht="19" x14ac:dyDescent="0.25">
      <c r="A10" s="78">
        <v>8</v>
      </c>
      <c r="B10" s="86" t="s">
        <v>106</v>
      </c>
      <c r="C10" s="79" t="s">
        <v>107</v>
      </c>
      <c r="D10" s="79" t="s">
        <v>111</v>
      </c>
      <c r="E10" s="78">
        <v>10</v>
      </c>
      <c r="F10" s="80" t="s">
        <v>117</v>
      </c>
      <c r="G10" s="78">
        <v>1</v>
      </c>
      <c r="H10" s="4"/>
    </row>
    <row r="11" spans="1:8" ht="19" x14ac:dyDescent="0.25">
      <c r="A11" s="78">
        <v>9</v>
      </c>
      <c r="B11" s="86" t="s">
        <v>108</v>
      </c>
      <c r="C11" s="79" t="s">
        <v>105</v>
      </c>
      <c r="D11" s="79" t="s">
        <v>112</v>
      </c>
      <c r="E11" s="78">
        <v>13</v>
      </c>
      <c r="F11" s="80" t="s">
        <v>117</v>
      </c>
      <c r="G11" s="78">
        <v>1</v>
      </c>
      <c r="H11" s="4"/>
    </row>
    <row r="12" spans="1:8" ht="19" x14ac:dyDescent="0.2">
      <c r="A12" s="78">
        <v>10</v>
      </c>
      <c r="B12" s="86" t="s">
        <v>109</v>
      </c>
      <c r="C12" s="79" t="s">
        <v>101</v>
      </c>
      <c r="D12" s="79" t="s">
        <v>112</v>
      </c>
      <c r="E12" s="78">
        <v>4</v>
      </c>
      <c r="F12" s="80" t="s">
        <v>117</v>
      </c>
      <c r="G12" s="78">
        <v>1</v>
      </c>
    </row>
    <row r="13" spans="1:8" ht="19" x14ac:dyDescent="0.2">
      <c r="A13" s="78">
        <v>11</v>
      </c>
      <c r="B13" s="86" t="s">
        <v>110</v>
      </c>
      <c r="C13" s="79" t="s">
        <v>76</v>
      </c>
      <c r="D13" s="79" t="s">
        <v>112</v>
      </c>
      <c r="E13" s="78">
        <v>22</v>
      </c>
      <c r="F13" s="80" t="s">
        <v>117</v>
      </c>
      <c r="G13" s="78">
        <v>1</v>
      </c>
    </row>
    <row r="14" spans="1:8" ht="19" x14ac:dyDescent="0.2">
      <c r="A14" s="78">
        <v>12</v>
      </c>
      <c r="B14" s="86" t="s">
        <v>153</v>
      </c>
      <c r="C14" s="79" t="s">
        <v>76</v>
      </c>
      <c r="D14" s="79" t="s">
        <v>154</v>
      </c>
      <c r="E14" s="78">
        <v>30</v>
      </c>
      <c r="F14" s="80" t="s">
        <v>117</v>
      </c>
      <c r="G14" s="78">
        <v>1</v>
      </c>
    </row>
    <row r="15" spans="1:8" ht="19" x14ac:dyDescent="0.2">
      <c r="A15" s="78">
        <v>13</v>
      </c>
      <c r="B15" s="86" t="s">
        <v>228</v>
      </c>
      <c r="C15" s="79" t="s">
        <v>101</v>
      </c>
      <c r="D15" s="79" t="s">
        <v>246</v>
      </c>
      <c r="E15" s="78">
        <v>8</v>
      </c>
      <c r="F15" s="80" t="s">
        <v>117</v>
      </c>
      <c r="G15" s="78">
        <v>1</v>
      </c>
    </row>
    <row r="16" spans="1:8" ht="19" x14ac:dyDescent="0.2">
      <c r="A16" s="78">
        <v>14</v>
      </c>
      <c r="B16" s="86" t="s">
        <v>257</v>
      </c>
      <c r="C16" s="79" t="s">
        <v>102</v>
      </c>
      <c r="D16" s="79" t="s">
        <v>247</v>
      </c>
      <c r="E16" s="78">
        <v>3</v>
      </c>
      <c r="F16" s="80" t="s">
        <v>117</v>
      </c>
      <c r="G16" s="78">
        <v>1</v>
      </c>
    </row>
    <row r="17" spans="1:7" ht="19" x14ac:dyDescent="0.2">
      <c r="A17" s="78">
        <v>15</v>
      </c>
      <c r="B17" s="86" t="s">
        <v>260</v>
      </c>
      <c r="C17" s="79" t="s">
        <v>263</v>
      </c>
      <c r="D17" s="79" t="s">
        <v>103</v>
      </c>
      <c r="E17" s="78">
        <v>128</v>
      </c>
      <c r="F17" s="80" t="s">
        <v>117</v>
      </c>
      <c r="G17" s="78">
        <v>1</v>
      </c>
    </row>
    <row r="18" spans="1:7" ht="19" x14ac:dyDescent="0.2">
      <c r="A18" s="78">
        <v>16</v>
      </c>
      <c r="B18" s="86" t="s">
        <v>261</v>
      </c>
      <c r="C18" s="79" t="s">
        <v>263</v>
      </c>
      <c r="D18" s="79" t="s">
        <v>112</v>
      </c>
      <c r="E18" s="78">
        <v>250</v>
      </c>
      <c r="F18" s="80" t="s">
        <v>117</v>
      </c>
      <c r="G18" s="78">
        <v>1</v>
      </c>
    </row>
    <row r="19" spans="1:7" ht="19" x14ac:dyDescent="0.2">
      <c r="A19" s="78">
        <v>17</v>
      </c>
      <c r="B19" s="86" t="s">
        <v>262</v>
      </c>
      <c r="C19" s="79" t="s">
        <v>263</v>
      </c>
      <c r="D19" s="79" t="s">
        <v>102</v>
      </c>
      <c r="E19" s="78">
        <v>142</v>
      </c>
      <c r="F19" s="80" t="s">
        <v>117</v>
      </c>
      <c r="G19" s="7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95EB-98A4-BF40-8AB1-C98346845157}">
  <dimension ref="A1:K6"/>
  <sheetViews>
    <sheetView workbookViewId="0">
      <selection activeCell="F27" sqref="F27"/>
    </sheetView>
  </sheetViews>
  <sheetFormatPr baseColWidth="10" defaultRowHeight="16" x14ac:dyDescent="0.2"/>
  <cols>
    <col min="2" max="2" width="24.5" customWidth="1"/>
    <col min="3" max="3" width="26" customWidth="1"/>
    <col min="5" max="6" width="15.1640625" customWidth="1"/>
  </cols>
  <sheetData>
    <row r="1" spans="1:11" ht="18" x14ac:dyDescent="0.2">
      <c r="B1" s="3" t="s">
        <v>33</v>
      </c>
      <c r="C1" s="3" t="s">
        <v>15</v>
      </c>
      <c r="D1" s="3" t="s">
        <v>16</v>
      </c>
      <c r="E1" s="3" t="s">
        <v>114</v>
      </c>
      <c r="F1" s="3" t="s">
        <v>115</v>
      </c>
      <c r="G1" s="3" t="s">
        <v>116</v>
      </c>
      <c r="H1" s="3" t="s">
        <v>34</v>
      </c>
      <c r="I1" s="3" t="s">
        <v>35</v>
      </c>
      <c r="J1" s="3" t="s">
        <v>12</v>
      </c>
      <c r="K1" s="3" t="s">
        <v>36</v>
      </c>
    </row>
    <row r="2" spans="1:11" ht="19" x14ac:dyDescent="0.25">
      <c r="A2" s="4">
        <v>0</v>
      </c>
      <c r="B2" s="4" t="s">
        <v>69</v>
      </c>
      <c r="C2" s="2" t="s">
        <v>161</v>
      </c>
      <c r="D2" s="2">
        <v>4.8899999999999997</v>
      </c>
      <c r="E2" s="2">
        <v>4.8899999999999997</v>
      </c>
      <c r="F2" s="2">
        <v>0</v>
      </c>
      <c r="G2" s="2">
        <v>1.03</v>
      </c>
      <c r="H2" s="2">
        <v>1</v>
      </c>
      <c r="I2" s="2" t="b">
        <v>1</v>
      </c>
      <c r="J2" s="2" t="s">
        <v>66</v>
      </c>
      <c r="K2" s="2" t="b">
        <v>1</v>
      </c>
    </row>
    <row r="3" spans="1:11" ht="19" x14ac:dyDescent="0.25">
      <c r="A3" s="3">
        <v>1</v>
      </c>
      <c r="B3" s="4" t="s">
        <v>71</v>
      </c>
      <c r="C3" s="2" t="s">
        <v>161</v>
      </c>
      <c r="D3" s="2">
        <v>5</v>
      </c>
      <c r="E3" s="2">
        <v>5</v>
      </c>
      <c r="F3" s="2">
        <v>0</v>
      </c>
      <c r="G3" s="2">
        <v>1.03</v>
      </c>
      <c r="H3" s="2">
        <v>1</v>
      </c>
      <c r="I3" s="2" t="b">
        <v>1</v>
      </c>
      <c r="J3" s="2" t="s">
        <v>66</v>
      </c>
      <c r="K3" s="2" t="b">
        <v>1</v>
      </c>
    </row>
    <row r="4" spans="1:11" ht="19" x14ac:dyDescent="0.25">
      <c r="A4" s="3">
        <v>2</v>
      </c>
      <c r="B4" s="4" t="s">
        <v>73</v>
      </c>
      <c r="C4" s="2" t="s">
        <v>161</v>
      </c>
      <c r="D4" s="4">
        <v>4.8899999999999997</v>
      </c>
      <c r="E4" s="4">
        <v>4.8899999999999997</v>
      </c>
      <c r="F4" s="4">
        <v>0</v>
      </c>
      <c r="G4" s="2">
        <v>1.03</v>
      </c>
      <c r="H4" s="4">
        <v>1</v>
      </c>
      <c r="I4" s="2" t="b">
        <v>1</v>
      </c>
      <c r="J4" s="2" t="s">
        <v>66</v>
      </c>
      <c r="K4" s="2" t="b">
        <v>1</v>
      </c>
    </row>
    <row r="5" spans="1:11" ht="19" x14ac:dyDescent="0.25">
      <c r="A5" s="3">
        <v>3</v>
      </c>
      <c r="B5" s="4" t="s">
        <v>74</v>
      </c>
      <c r="C5" s="2" t="s">
        <v>161</v>
      </c>
      <c r="D5" s="4">
        <v>8</v>
      </c>
      <c r="E5" s="4">
        <v>8</v>
      </c>
      <c r="F5" s="4">
        <v>0</v>
      </c>
      <c r="G5" s="2">
        <v>1.03</v>
      </c>
      <c r="H5" s="4">
        <v>1</v>
      </c>
      <c r="I5" s="2" t="b">
        <v>1</v>
      </c>
      <c r="J5" s="2" t="s">
        <v>66</v>
      </c>
      <c r="K5" s="2" t="b">
        <v>1</v>
      </c>
    </row>
    <row r="6" spans="1:11" ht="19" x14ac:dyDescent="0.25">
      <c r="A6" s="3">
        <v>4</v>
      </c>
      <c r="B6" s="4" t="s">
        <v>75</v>
      </c>
      <c r="C6" s="2" t="s">
        <v>161</v>
      </c>
      <c r="D6">
        <v>18.399999999999999</v>
      </c>
      <c r="E6">
        <v>18.399999999999999</v>
      </c>
      <c r="F6">
        <v>0</v>
      </c>
      <c r="G6" s="2">
        <v>1.03</v>
      </c>
      <c r="H6">
        <v>1</v>
      </c>
      <c r="I6" s="2" t="b">
        <v>1</v>
      </c>
      <c r="J6" s="2" t="s">
        <v>66</v>
      </c>
      <c r="K6" s="2" t="b">
        <v>1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30BE3-DB30-324D-9274-FEDA9E28A488}">
  <dimension ref="A1:H4"/>
  <sheetViews>
    <sheetView workbookViewId="0">
      <selection activeCell="H11" sqref="H11"/>
    </sheetView>
  </sheetViews>
  <sheetFormatPr baseColWidth="10" defaultRowHeight="16" x14ac:dyDescent="0.2"/>
  <cols>
    <col min="2" max="2" width="17" customWidth="1"/>
    <col min="3" max="5" width="12.6640625" customWidth="1"/>
  </cols>
  <sheetData>
    <row r="1" spans="1:8" ht="18" x14ac:dyDescent="0.2">
      <c r="B1" s="3" t="s">
        <v>14</v>
      </c>
      <c r="C1" s="3" t="s">
        <v>15</v>
      </c>
      <c r="D1" s="3" t="s">
        <v>280</v>
      </c>
      <c r="E1" s="3" t="s">
        <v>16</v>
      </c>
      <c r="F1" s="3" t="s">
        <v>282</v>
      </c>
      <c r="G1" s="3" t="s">
        <v>17</v>
      </c>
      <c r="H1" s="105"/>
    </row>
    <row r="2" spans="1:8" ht="18" x14ac:dyDescent="0.2">
      <c r="A2" s="3">
        <v>0</v>
      </c>
      <c r="B2" s="2" t="s">
        <v>242</v>
      </c>
      <c r="C2" s="2" t="s">
        <v>76</v>
      </c>
      <c r="D2" s="2">
        <v>9.3330000000000002</v>
      </c>
      <c r="E2" s="2">
        <v>9.6660000000000004</v>
      </c>
      <c r="F2" s="2">
        <v>4</v>
      </c>
      <c r="G2" s="2">
        <v>1.1000000000000001</v>
      </c>
      <c r="H2" s="104"/>
    </row>
    <row r="3" spans="1:8" ht="18" x14ac:dyDescent="0.2">
      <c r="A3" s="3">
        <v>1</v>
      </c>
      <c r="B3" s="2" t="s">
        <v>243</v>
      </c>
      <c r="C3" s="2" t="s">
        <v>76</v>
      </c>
      <c r="D3" s="2">
        <v>9.3330000000000002</v>
      </c>
      <c r="E3" s="2">
        <v>9.6660000000000004</v>
      </c>
      <c r="F3" s="2">
        <v>4</v>
      </c>
      <c r="G3" s="2">
        <v>1.1000000000000001</v>
      </c>
      <c r="H3" s="104"/>
    </row>
    <row r="4" spans="1:8" ht="18" x14ac:dyDescent="0.2">
      <c r="A4" s="3">
        <v>2</v>
      </c>
      <c r="B4" s="2" t="s">
        <v>244</v>
      </c>
      <c r="C4" s="2" t="s">
        <v>76</v>
      </c>
      <c r="D4" s="2">
        <v>9.3330000000000002</v>
      </c>
      <c r="E4" s="2">
        <v>9.6660000000000004</v>
      </c>
      <c r="F4" s="2">
        <v>4</v>
      </c>
      <c r="G4" s="2">
        <v>1.1000000000000001</v>
      </c>
      <c r="H4" s="10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8874C-4F82-0C45-B992-33D864F203B4}">
  <dimension ref="A1:H28"/>
  <sheetViews>
    <sheetView tabSelected="1" workbookViewId="0">
      <selection activeCell="J10" sqref="J10"/>
    </sheetView>
  </sheetViews>
  <sheetFormatPr baseColWidth="10" defaultRowHeight="16" x14ac:dyDescent="0.2"/>
  <cols>
    <col min="2" max="2" width="28.5" customWidth="1"/>
    <col min="6" max="6" width="10.83203125" style="104"/>
  </cols>
  <sheetData>
    <row r="1" spans="1:7" ht="18" x14ac:dyDescent="0.2">
      <c r="B1" s="3" t="s">
        <v>14</v>
      </c>
      <c r="C1" s="3" t="s">
        <v>15</v>
      </c>
      <c r="D1" s="3" t="s">
        <v>280</v>
      </c>
      <c r="E1" s="3" t="s">
        <v>17</v>
      </c>
      <c r="F1" s="105" t="s">
        <v>283</v>
      </c>
      <c r="G1" s="3" t="s">
        <v>16</v>
      </c>
    </row>
    <row r="2" spans="1:7" ht="18" x14ac:dyDescent="0.2">
      <c r="A2" s="3">
        <v>0</v>
      </c>
      <c r="B2" s="2" t="s">
        <v>77</v>
      </c>
      <c r="C2" s="2" t="s">
        <v>113</v>
      </c>
      <c r="D2" s="2">
        <v>0.21772876640525776</v>
      </c>
      <c r="E2" s="2">
        <v>0.47</v>
      </c>
      <c r="F2" s="104">
        <v>0.1854726528637381</v>
      </c>
      <c r="G2">
        <v>0.17136060318932322</v>
      </c>
    </row>
    <row r="3" spans="1:7" ht="18" x14ac:dyDescent="0.2">
      <c r="A3" s="3">
        <v>1</v>
      </c>
      <c r="B3" s="2" t="s">
        <v>206</v>
      </c>
      <c r="C3" s="2" t="s">
        <v>113</v>
      </c>
      <c r="D3" s="2">
        <v>3.0482027296736081</v>
      </c>
      <c r="E3" s="2">
        <v>0.27</v>
      </c>
      <c r="F3" s="104">
        <v>2.5966171400923326</v>
      </c>
      <c r="G3">
        <v>2.3990484446505249</v>
      </c>
    </row>
    <row r="4" spans="1:7" ht="18" x14ac:dyDescent="0.2">
      <c r="A4" s="3">
        <v>2</v>
      </c>
      <c r="B4" s="2" t="s">
        <v>78</v>
      </c>
      <c r="C4" s="2" t="s">
        <v>113</v>
      </c>
      <c r="D4" s="2">
        <v>7.2068221680140319</v>
      </c>
      <c r="E4" s="2">
        <v>0.67</v>
      </c>
      <c r="F4" s="104">
        <v>6.1391448097897303</v>
      </c>
      <c r="G4">
        <v>5.6720359655665993</v>
      </c>
    </row>
    <row r="5" spans="1:7" ht="18" x14ac:dyDescent="0.2">
      <c r="A5" s="3">
        <v>3</v>
      </c>
      <c r="B5" s="2" t="s">
        <v>79</v>
      </c>
      <c r="C5" s="2" t="s">
        <v>20</v>
      </c>
      <c r="D5" s="2">
        <v>12.410539685099691</v>
      </c>
      <c r="E5" s="2">
        <v>0.92</v>
      </c>
      <c r="F5" s="104">
        <v>10.571941213233069</v>
      </c>
      <c r="G5">
        <v>9.7675543817914239</v>
      </c>
    </row>
    <row r="6" spans="1:7" ht="18" x14ac:dyDescent="0.2">
      <c r="A6" s="3">
        <v>4</v>
      </c>
      <c r="B6" s="2" t="s">
        <v>92</v>
      </c>
      <c r="C6" s="2" t="s">
        <v>20</v>
      </c>
      <c r="D6" s="2">
        <v>5.8786766929419594</v>
      </c>
      <c r="E6" s="2">
        <v>0.28999999999999998</v>
      </c>
      <c r="F6" s="104">
        <v>5.007761627320928</v>
      </c>
      <c r="G6">
        <v>4.6267362861117274</v>
      </c>
    </row>
    <row r="7" spans="1:7" ht="18" x14ac:dyDescent="0.2">
      <c r="A7" s="3">
        <v>5</v>
      </c>
      <c r="B7" s="2" t="s">
        <v>80</v>
      </c>
      <c r="C7" s="2" t="s">
        <v>32</v>
      </c>
      <c r="D7" s="2">
        <v>2.3710662661532567</v>
      </c>
      <c r="E7" s="2">
        <v>0.55800000000000005</v>
      </c>
      <c r="F7" s="104">
        <v>2.0197971896861078</v>
      </c>
      <c r="G7">
        <v>1.8661169687317298</v>
      </c>
    </row>
    <row r="8" spans="1:7" ht="18" x14ac:dyDescent="0.2">
      <c r="A8" s="3">
        <v>6</v>
      </c>
      <c r="B8" s="2" t="s">
        <v>81</v>
      </c>
      <c r="C8" s="2" t="s">
        <v>32</v>
      </c>
      <c r="D8" s="2">
        <v>5.9614136241759574</v>
      </c>
      <c r="E8" s="2">
        <v>0.55700000000000005</v>
      </c>
      <c r="F8" s="104">
        <v>5.0782412354091484</v>
      </c>
      <c r="G8">
        <v>4.6918533153236694</v>
      </c>
    </row>
    <row r="9" spans="1:7" ht="18" x14ac:dyDescent="0.2">
      <c r="A9" s="3">
        <v>7</v>
      </c>
      <c r="B9" s="2" t="s">
        <v>82</v>
      </c>
      <c r="C9" s="2" t="s">
        <v>32</v>
      </c>
      <c r="D9" s="2">
        <v>1.328145475072072</v>
      </c>
      <c r="E9" s="2">
        <v>0.123</v>
      </c>
      <c r="F9" s="104">
        <v>1.1313831824688021</v>
      </c>
      <c r="G9">
        <v>1.0452996794548717</v>
      </c>
    </row>
    <row r="10" spans="1:7" ht="18" x14ac:dyDescent="0.2">
      <c r="A10" s="3">
        <v>8</v>
      </c>
      <c r="B10" s="2" t="s">
        <v>83</v>
      </c>
      <c r="C10" s="2" t="s">
        <v>32</v>
      </c>
      <c r="D10" s="2">
        <v>4.6942322036973572</v>
      </c>
      <c r="E10" s="2">
        <v>0.438</v>
      </c>
      <c r="F10" s="104">
        <v>3.9987903957421929</v>
      </c>
      <c r="G10">
        <v>3.6945346047618091</v>
      </c>
    </row>
    <row r="11" spans="1:7" ht="18" x14ac:dyDescent="0.2">
      <c r="A11" s="3">
        <v>9</v>
      </c>
      <c r="B11" s="2" t="s">
        <v>84</v>
      </c>
      <c r="C11" s="2" t="s">
        <v>22</v>
      </c>
      <c r="D11" s="2">
        <v>3.7231619055299077</v>
      </c>
      <c r="E11" s="2">
        <v>1.7</v>
      </c>
      <c r="F11" s="104">
        <v>3.1715823639699208</v>
      </c>
      <c r="G11">
        <v>2.9302663145374268</v>
      </c>
    </row>
    <row r="12" spans="1:7" ht="18" x14ac:dyDescent="0.2">
      <c r="A12" s="3">
        <v>10</v>
      </c>
      <c r="B12" s="2" t="s">
        <v>85</v>
      </c>
      <c r="C12" s="2" t="s">
        <v>22</v>
      </c>
      <c r="D12" s="2">
        <v>5.181944640445133</v>
      </c>
      <c r="E12" s="2">
        <v>0.64</v>
      </c>
      <c r="F12" s="104">
        <v>4.4142491381569657</v>
      </c>
      <c r="G12">
        <v>4.0783823559058927</v>
      </c>
    </row>
    <row r="13" spans="1:7" ht="18" x14ac:dyDescent="0.2">
      <c r="A13" s="3">
        <v>11</v>
      </c>
      <c r="B13" s="2" t="s">
        <v>91</v>
      </c>
      <c r="C13" s="2" t="s">
        <v>28</v>
      </c>
      <c r="D13" s="2">
        <v>3.984436425216217</v>
      </c>
      <c r="E13" s="2">
        <v>1.1399999999999999</v>
      </c>
      <c r="F13" s="104">
        <v>3.394149547406407</v>
      </c>
      <c r="G13">
        <v>3.1358990383646153</v>
      </c>
    </row>
    <row r="14" spans="1:7" ht="18" x14ac:dyDescent="0.2">
      <c r="A14" s="3">
        <v>12</v>
      </c>
      <c r="B14" s="2" t="s">
        <v>86</v>
      </c>
      <c r="C14" s="2" t="s">
        <v>28</v>
      </c>
      <c r="D14" s="2">
        <v>1.8071487611636392</v>
      </c>
      <c r="E14" s="2">
        <v>-1.53</v>
      </c>
      <c r="F14" s="104">
        <v>1.5394230187690261</v>
      </c>
      <c r="G14">
        <v>1.4222930064713826</v>
      </c>
    </row>
    <row r="15" spans="1:7" ht="18" x14ac:dyDescent="0.2">
      <c r="A15" s="3">
        <v>13</v>
      </c>
      <c r="B15" s="2" t="s">
        <v>87</v>
      </c>
      <c r="C15" s="2" t="s">
        <v>28</v>
      </c>
      <c r="D15" s="2">
        <v>7.5116424409813929</v>
      </c>
      <c r="E15" s="2">
        <v>-2.3199999999999998</v>
      </c>
      <c r="F15" s="104">
        <v>6.3988065237989646</v>
      </c>
      <c r="G15">
        <v>5.9119408100316511</v>
      </c>
    </row>
    <row r="16" spans="1:7" ht="18" x14ac:dyDescent="0.2">
      <c r="A16" s="3">
        <v>14</v>
      </c>
      <c r="B16" s="2" t="s">
        <v>88</v>
      </c>
      <c r="C16" s="2" t="s">
        <v>24</v>
      </c>
      <c r="D16" s="2">
        <v>0.37013890288893819</v>
      </c>
      <c r="E16" s="2">
        <v>0.22</v>
      </c>
      <c r="F16" s="104">
        <v>0.31530350986835476</v>
      </c>
      <c r="G16">
        <v>0.2913130254218495</v>
      </c>
    </row>
    <row r="17" spans="1:8" ht="18" x14ac:dyDescent="0.2">
      <c r="A17" s="3">
        <v>15</v>
      </c>
      <c r="B17" s="2" t="s">
        <v>89</v>
      </c>
      <c r="C17" s="2" t="s">
        <v>24</v>
      </c>
      <c r="D17" s="2">
        <v>2.8087010866278246</v>
      </c>
      <c r="E17" s="2">
        <v>0.74</v>
      </c>
      <c r="F17" s="104">
        <v>2.3925972219422214</v>
      </c>
      <c r="G17">
        <v>2.2105517811422697</v>
      </c>
    </row>
    <row r="18" spans="1:8" ht="18" x14ac:dyDescent="0.2">
      <c r="A18" s="3">
        <v>16</v>
      </c>
      <c r="B18" s="2" t="s">
        <v>90</v>
      </c>
      <c r="C18" s="2" t="s">
        <v>24</v>
      </c>
      <c r="D18" s="2">
        <v>1.3934641049936496</v>
      </c>
      <c r="E18" s="2">
        <v>0.15</v>
      </c>
      <c r="F18" s="104">
        <v>1.1870249783279236</v>
      </c>
      <c r="G18">
        <v>1.0967078604116687</v>
      </c>
    </row>
    <row r="19" spans="1:8" ht="18" x14ac:dyDescent="0.2">
      <c r="A19" s="3">
        <v>17</v>
      </c>
      <c r="B19" s="2" t="s">
        <v>93</v>
      </c>
      <c r="C19" s="2" t="s">
        <v>67</v>
      </c>
      <c r="D19" s="2">
        <v>7.4027780577787627</v>
      </c>
      <c r="E19" s="2">
        <v>1.04</v>
      </c>
      <c r="F19" s="104">
        <v>6.3060701973670952</v>
      </c>
      <c r="G19">
        <v>5.8262605084369898</v>
      </c>
    </row>
    <row r="20" spans="1:8" ht="18" x14ac:dyDescent="0.2">
      <c r="A20" s="3">
        <v>18</v>
      </c>
      <c r="B20" s="2" t="s">
        <v>94</v>
      </c>
      <c r="C20" s="2" t="s">
        <v>67</v>
      </c>
      <c r="D20" s="2">
        <v>6.0964054593472161</v>
      </c>
      <c r="E20" s="2">
        <v>1.1000000000000001</v>
      </c>
      <c r="F20" s="104">
        <v>5.1932342801846652</v>
      </c>
      <c r="G20">
        <v>4.7980968893010498</v>
      </c>
    </row>
    <row r="21" spans="1:8" ht="18" x14ac:dyDescent="0.2">
      <c r="A21" s="3">
        <v>19</v>
      </c>
      <c r="B21" s="2" t="s">
        <v>95</v>
      </c>
      <c r="C21" s="2" t="s">
        <v>67</v>
      </c>
      <c r="D21" s="2">
        <v>5.4214462834909183</v>
      </c>
      <c r="E21" s="2">
        <v>0.74</v>
      </c>
      <c r="F21" s="104">
        <v>4.6182690563070787</v>
      </c>
      <c r="G21">
        <v>4.2668790194141479</v>
      </c>
    </row>
    <row r="22" spans="1:8" ht="18" x14ac:dyDescent="0.2">
      <c r="A22" s="3">
        <v>20</v>
      </c>
      <c r="B22" s="2" t="s">
        <v>96</v>
      </c>
      <c r="C22" s="2" t="s">
        <v>67</v>
      </c>
      <c r="D22" s="2">
        <v>8.6220591496482069</v>
      </c>
      <c r="E22" s="2">
        <v>0.91</v>
      </c>
      <c r="F22" s="104">
        <v>7.344717053404028</v>
      </c>
      <c r="G22">
        <v>6.7858798862971996</v>
      </c>
    </row>
    <row r="23" spans="1:8" ht="18" x14ac:dyDescent="0.2">
      <c r="A23" s="3">
        <v>21</v>
      </c>
      <c r="B23" s="2" t="s">
        <v>97</v>
      </c>
      <c r="C23" s="2" t="s">
        <v>67</v>
      </c>
      <c r="D23" s="2">
        <v>4.3545753281051551</v>
      </c>
      <c r="E23" s="2">
        <v>0.71</v>
      </c>
      <c r="F23" s="104">
        <v>3.7094530572747617</v>
      </c>
      <c r="G23">
        <v>3.4272120637864645</v>
      </c>
    </row>
    <row r="24" spans="1:8" ht="18" x14ac:dyDescent="0.2">
      <c r="A24" s="3">
        <v>22</v>
      </c>
      <c r="B24" s="2" t="s">
        <v>99</v>
      </c>
      <c r="C24" s="2" t="s">
        <v>152</v>
      </c>
      <c r="D24" s="2">
        <v>2.3950164304578352</v>
      </c>
      <c r="E24" s="2">
        <v>0.21</v>
      </c>
      <c r="F24" s="104">
        <v>2.0401991815011189</v>
      </c>
      <c r="G24">
        <v>1.8849666350825558</v>
      </c>
    </row>
    <row r="25" spans="1:8" ht="18" x14ac:dyDescent="0.2">
      <c r="A25" s="3">
        <v>23</v>
      </c>
      <c r="B25" s="2" t="s">
        <v>98</v>
      </c>
      <c r="C25" s="2" t="s">
        <v>152</v>
      </c>
      <c r="D25" s="2">
        <v>3.8102534120920106</v>
      </c>
      <c r="E25" s="2">
        <v>1.61</v>
      </c>
      <c r="F25" s="104">
        <v>3.2457714251154162</v>
      </c>
      <c r="G25">
        <v>2.9988105558131566</v>
      </c>
    </row>
    <row r="26" spans="1:8" ht="18" x14ac:dyDescent="0.2">
      <c r="A26" s="3"/>
      <c r="B26" s="2"/>
      <c r="C26" s="2"/>
      <c r="D26" s="2"/>
      <c r="E26" s="2"/>
    </row>
    <row r="27" spans="1:8" ht="18" x14ac:dyDescent="0.2">
      <c r="A27" s="3"/>
      <c r="B27" s="2"/>
      <c r="C27" s="2"/>
      <c r="D27" s="2"/>
      <c r="E27" s="2"/>
    </row>
    <row r="28" spans="1:8" x14ac:dyDescent="0.2">
      <c r="H28" s="104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5A71A-18CA-5145-8195-F6FC95616096}">
  <dimension ref="A1:J3"/>
  <sheetViews>
    <sheetView zoomScale="99" workbookViewId="0">
      <selection activeCell="K18" sqref="K18"/>
    </sheetView>
  </sheetViews>
  <sheetFormatPr baseColWidth="10" defaultRowHeight="16" x14ac:dyDescent="0.2"/>
  <cols>
    <col min="2" max="2" width="27" customWidth="1"/>
  </cols>
  <sheetData>
    <row r="1" spans="1:10" ht="18" x14ac:dyDescent="0.2">
      <c r="B1" s="3" t="s">
        <v>33</v>
      </c>
      <c r="C1" s="3" t="s">
        <v>15</v>
      </c>
      <c r="D1" s="3" t="s">
        <v>16</v>
      </c>
      <c r="E1" s="3" t="s">
        <v>17</v>
      </c>
      <c r="F1" s="3" t="s">
        <v>253</v>
      </c>
      <c r="G1" s="3" t="s">
        <v>34</v>
      </c>
      <c r="H1" s="3" t="s">
        <v>35</v>
      </c>
      <c r="I1" s="3" t="s">
        <v>12</v>
      </c>
      <c r="J1" s="3" t="s">
        <v>36</v>
      </c>
    </row>
    <row r="2" spans="1:10" ht="18" x14ac:dyDescent="0.2">
      <c r="A2" s="3">
        <v>0</v>
      </c>
      <c r="B2" s="2" t="s">
        <v>255</v>
      </c>
      <c r="C2" s="2" t="s">
        <v>247</v>
      </c>
      <c r="D2" s="2">
        <v>20</v>
      </c>
      <c r="E2" s="2"/>
      <c r="F2" s="2"/>
      <c r="G2" s="2">
        <v>1</v>
      </c>
      <c r="H2" s="2" t="b">
        <v>1</v>
      </c>
      <c r="I2" s="2" t="s">
        <v>254</v>
      </c>
      <c r="J2" s="2" t="b">
        <v>1</v>
      </c>
    </row>
    <row r="3" spans="1:10" ht="18" x14ac:dyDescent="0.2">
      <c r="A3" s="3">
        <v>1</v>
      </c>
      <c r="B3" s="2" t="s">
        <v>256</v>
      </c>
      <c r="C3" s="2" t="s">
        <v>250</v>
      </c>
      <c r="D3" s="2">
        <v>40</v>
      </c>
      <c r="E3" s="2"/>
      <c r="F3" s="2"/>
      <c r="G3" s="2">
        <v>1</v>
      </c>
      <c r="H3" s="2" t="b">
        <v>1</v>
      </c>
      <c r="I3" s="2" t="s">
        <v>254</v>
      </c>
      <c r="J3" s="2" t="b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3552-C9B6-6745-A150-63B8A933FB02}">
  <dimension ref="A1:G12"/>
  <sheetViews>
    <sheetView workbookViewId="0">
      <selection sqref="A1:G7"/>
    </sheetView>
  </sheetViews>
  <sheetFormatPr baseColWidth="10" defaultRowHeight="16" x14ac:dyDescent="0.2"/>
  <cols>
    <col min="2" max="2" width="28.33203125" customWidth="1"/>
    <col min="6" max="6" width="33.1640625" customWidth="1"/>
  </cols>
  <sheetData>
    <row r="1" spans="1:7" ht="19" x14ac:dyDescent="0.2">
      <c r="A1" s="82"/>
      <c r="B1" s="82" t="s">
        <v>0</v>
      </c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</row>
    <row r="2" spans="1:7" ht="19" x14ac:dyDescent="0.2">
      <c r="A2" s="82">
        <v>0</v>
      </c>
      <c r="B2" s="103" t="s">
        <v>235</v>
      </c>
      <c r="C2" s="81" t="s">
        <v>249</v>
      </c>
      <c r="D2" s="81" t="s">
        <v>251</v>
      </c>
      <c r="E2" s="7">
        <v>15</v>
      </c>
      <c r="F2" s="5" t="s">
        <v>259</v>
      </c>
      <c r="G2" s="82">
        <v>1</v>
      </c>
    </row>
    <row r="3" spans="1:7" ht="19" x14ac:dyDescent="0.2">
      <c r="A3" s="82">
        <v>1</v>
      </c>
      <c r="B3" s="103" t="s">
        <v>236</v>
      </c>
      <c r="C3" s="81" t="s">
        <v>251</v>
      </c>
      <c r="D3" s="81" t="s">
        <v>248</v>
      </c>
      <c r="E3" s="7">
        <v>17</v>
      </c>
      <c r="F3" s="5" t="s">
        <v>259</v>
      </c>
      <c r="G3" s="82">
        <v>1</v>
      </c>
    </row>
    <row r="4" spans="1:7" ht="19" x14ac:dyDescent="0.2">
      <c r="A4" s="82">
        <v>2</v>
      </c>
      <c r="B4" s="103" t="s">
        <v>230</v>
      </c>
      <c r="C4" s="81" t="s">
        <v>248</v>
      </c>
      <c r="D4" s="81" t="s">
        <v>252</v>
      </c>
      <c r="E4" s="7">
        <v>28.8</v>
      </c>
      <c r="F4" s="5" t="s">
        <v>259</v>
      </c>
      <c r="G4" s="82">
        <v>1</v>
      </c>
    </row>
    <row r="5" spans="1:7" ht="19" x14ac:dyDescent="0.2">
      <c r="A5" s="82">
        <v>3</v>
      </c>
      <c r="B5" s="103" t="s">
        <v>237</v>
      </c>
      <c r="C5" s="81" t="s">
        <v>251</v>
      </c>
      <c r="D5" s="81" t="s">
        <v>250</v>
      </c>
      <c r="E5" s="7">
        <v>22</v>
      </c>
      <c r="F5" s="5" t="s">
        <v>259</v>
      </c>
      <c r="G5" s="82">
        <v>1</v>
      </c>
    </row>
    <row r="6" spans="1:7" ht="19" x14ac:dyDescent="0.2">
      <c r="A6" s="82">
        <v>5</v>
      </c>
      <c r="B6" s="103" t="s">
        <v>239</v>
      </c>
      <c r="C6" s="81" t="s">
        <v>249</v>
      </c>
      <c r="D6" s="81" t="s">
        <v>248</v>
      </c>
      <c r="E6" s="7">
        <v>32</v>
      </c>
      <c r="F6" s="5" t="s">
        <v>259</v>
      </c>
      <c r="G6" s="82">
        <v>1</v>
      </c>
    </row>
    <row r="7" spans="1:7" ht="19" x14ac:dyDescent="0.2">
      <c r="A7" s="82">
        <v>6</v>
      </c>
      <c r="B7" s="103" t="s">
        <v>240</v>
      </c>
      <c r="C7" s="82" t="s">
        <v>248</v>
      </c>
      <c r="D7" s="81" t="s">
        <v>250</v>
      </c>
      <c r="E7" s="7">
        <v>39</v>
      </c>
      <c r="F7" s="5" t="s">
        <v>259</v>
      </c>
      <c r="G7" s="82">
        <v>1</v>
      </c>
    </row>
    <row r="8" spans="1:7" ht="19" x14ac:dyDescent="0.2">
      <c r="A8" s="78"/>
      <c r="B8" s="86"/>
      <c r="C8" s="79"/>
      <c r="D8" s="79"/>
      <c r="E8" s="78"/>
      <c r="F8" s="80"/>
      <c r="G8" s="78"/>
    </row>
    <row r="9" spans="1:7" ht="19" x14ac:dyDescent="0.2">
      <c r="A9" s="78"/>
      <c r="B9" s="86"/>
      <c r="C9" s="79"/>
      <c r="D9" s="79"/>
      <c r="E9" s="78"/>
      <c r="F9" s="80"/>
      <c r="G9" s="78"/>
    </row>
    <row r="10" spans="1:7" ht="19" x14ac:dyDescent="0.2">
      <c r="A10" s="78"/>
      <c r="B10" s="86"/>
      <c r="C10" s="79"/>
      <c r="D10" s="79"/>
      <c r="E10" s="78"/>
      <c r="F10" s="80"/>
      <c r="G10" s="78"/>
    </row>
    <row r="11" spans="1:7" ht="19" x14ac:dyDescent="0.2">
      <c r="A11" s="78"/>
      <c r="B11" s="86"/>
      <c r="C11" s="79"/>
      <c r="D11" s="79"/>
      <c r="E11" s="78"/>
      <c r="F11" s="80"/>
      <c r="G11" s="78"/>
    </row>
    <row r="12" spans="1:7" ht="19" x14ac:dyDescent="0.2">
      <c r="A12" s="78"/>
      <c r="B12" s="86"/>
      <c r="C12" s="79"/>
      <c r="D12" s="79"/>
      <c r="E12" s="78"/>
      <c r="F12" s="80"/>
      <c r="G12" s="7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25DC3-2776-0346-8917-A2C29B59C552}">
  <dimension ref="A1:DA51"/>
  <sheetViews>
    <sheetView topLeftCell="A26" workbookViewId="0">
      <selection activeCell="G42" sqref="F42:G51"/>
    </sheetView>
  </sheetViews>
  <sheetFormatPr baseColWidth="10" defaultRowHeight="16" x14ac:dyDescent="0.2"/>
  <cols>
    <col min="1" max="1" width="14.33203125" customWidth="1"/>
    <col min="2" max="2" width="17.33203125" customWidth="1"/>
    <col min="3" max="3" width="16.6640625" customWidth="1"/>
    <col min="4" max="4" width="14.5" customWidth="1"/>
    <col min="5" max="5" width="26.1640625" customWidth="1"/>
    <col min="17" max="17" width="17" customWidth="1"/>
    <col min="18" max="18" width="15.5" customWidth="1"/>
    <col min="22" max="22" width="13.33203125" customWidth="1"/>
    <col min="23" max="23" width="14.1640625" customWidth="1"/>
    <col min="31" max="31" width="17.1640625" customWidth="1"/>
    <col min="32" max="32" width="13.6640625" customWidth="1"/>
    <col min="35" max="35" width="14" customWidth="1"/>
    <col min="37" max="37" width="22.83203125" customWidth="1"/>
    <col min="39" max="39" width="14.6640625" customWidth="1"/>
    <col min="40" max="40" width="18" customWidth="1"/>
    <col min="41" max="41" width="16.1640625" customWidth="1"/>
    <col min="43" max="45" width="24.33203125" customWidth="1"/>
    <col min="55" max="55" width="10.83203125" customWidth="1"/>
    <col min="56" max="56" width="14.33203125" customWidth="1"/>
    <col min="57" max="71" width="8.83203125" customWidth="1"/>
    <col min="72" max="72" width="13.83203125" customWidth="1"/>
    <col min="73" max="73" width="14.5" customWidth="1"/>
    <col min="75" max="75" width="16.6640625" style="89" customWidth="1"/>
    <col min="76" max="76" width="15" customWidth="1"/>
    <col min="77" max="78" width="16.33203125" customWidth="1"/>
    <col min="80" max="80" width="20.5" customWidth="1"/>
    <col min="81" max="81" width="15.33203125" customWidth="1"/>
    <col min="84" max="84" width="20" customWidth="1"/>
    <col min="85" max="85" width="17.6640625" customWidth="1"/>
    <col min="87" max="87" width="28.1640625" customWidth="1"/>
    <col min="88" max="88" width="15.83203125" customWidth="1"/>
    <col min="91" max="91" width="16.33203125" customWidth="1"/>
    <col min="93" max="93" width="14.33203125" customWidth="1"/>
    <col min="95" max="95" width="13.1640625" customWidth="1"/>
    <col min="100" max="100" width="18.1640625" customWidth="1"/>
    <col min="111" max="111" width="17.5" customWidth="1"/>
    <col min="113" max="113" width="23" customWidth="1"/>
  </cols>
  <sheetData>
    <row r="1" spans="1:105" x14ac:dyDescent="0.2">
      <c r="A1" s="149" t="s">
        <v>127</v>
      </c>
      <c r="B1" s="149"/>
      <c r="C1" s="149"/>
      <c r="D1" s="149"/>
      <c r="E1" s="149"/>
      <c r="F1" s="149"/>
      <c r="G1" s="149"/>
      <c r="H1" s="39"/>
      <c r="I1" s="39"/>
      <c r="J1" s="39"/>
      <c r="K1" s="39"/>
      <c r="L1" s="39"/>
      <c r="M1" s="39"/>
      <c r="N1" s="11"/>
      <c r="O1" s="12"/>
      <c r="P1" s="114"/>
      <c r="Q1" s="148" t="s">
        <v>137</v>
      </c>
      <c r="R1" s="148"/>
      <c r="S1" s="148"/>
      <c r="T1" s="148"/>
      <c r="V1" s="147" t="s">
        <v>144</v>
      </c>
      <c r="W1" s="147"/>
      <c r="X1" s="147"/>
      <c r="Y1" s="147"/>
      <c r="Z1" s="147"/>
      <c r="AA1" s="147"/>
      <c r="AB1" s="147"/>
      <c r="AC1" s="147"/>
      <c r="AE1" s="117" t="s">
        <v>149</v>
      </c>
      <c r="AF1" s="117"/>
      <c r="AG1" s="117"/>
      <c r="AH1" s="117"/>
      <c r="AI1" s="117"/>
      <c r="AJ1" s="117"/>
      <c r="AK1" s="117"/>
      <c r="AM1" s="136" t="s">
        <v>270</v>
      </c>
      <c r="AN1" s="136"/>
      <c r="AO1" s="136"/>
      <c r="AP1" s="136"/>
      <c r="AQ1" s="136"/>
      <c r="AR1" s="38"/>
      <c r="AS1" s="38"/>
    </row>
    <row r="2" spans="1:105" x14ac:dyDescent="0.2">
      <c r="A2" s="10" t="s">
        <v>124</v>
      </c>
      <c r="B2" s="10" t="s">
        <v>128</v>
      </c>
      <c r="C2" s="10">
        <v>2021</v>
      </c>
      <c r="D2" s="10">
        <v>2022</v>
      </c>
      <c r="E2" s="10">
        <v>2023</v>
      </c>
      <c r="F2" s="10">
        <v>2024</v>
      </c>
      <c r="G2" s="10">
        <v>2025</v>
      </c>
      <c r="H2" s="40"/>
      <c r="I2" s="110"/>
      <c r="J2" s="111" t="s">
        <v>281</v>
      </c>
      <c r="K2" s="112"/>
      <c r="L2" s="112"/>
      <c r="M2" s="112"/>
      <c r="N2" s="112"/>
      <c r="O2" s="112"/>
      <c r="P2" s="112"/>
      <c r="Q2" s="19" t="s">
        <v>124</v>
      </c>
      <c r="R2" s="19" t="s">
        <v>132</v>
      </c>
      <c r="S2" s="19" t="s">
        <v>125</v>
      </c>
      <c r="T2" s="19" t="s">
        <v>138</v>
      </c>
      <c r="U2" s="25"/>
      <c r="V2" s="19" t="s">
        <v>124</v>
      </c>
      <c r="W2" s="19" t="s">
        <v>132</v>
      </c>
      <c r="X2" s="19" t="s">
        <v>125</v>
      </c>
      <c r="Y2" s="29">
        <v>2021</v>
      </c>
      <c r="Z2">
        <v>2022</v>
      </c>
      <c r="AA2">
        <v>2023</v>
      </c>
      <c r="AB2">
        <v>2024</v>
      </c>
      <c r="AC2">
        <v>2025</v>
      </c>
      <c r="AE2" t="s">
        <v>124</v>
      </c>
      <c r="AF2" t="s">
        <v>132</v>
      </c>
      <c r="AG2" t="s">
        <v>147</v>
      </c>
      <c r="AH2">
        <v>2022</v>
      </c>
      <c r="AI2">
        <v>2023</v>
      </c>
      <c r="AJ2">
        <v>2024</v>
      </c>
      <c r="AK2">
        <v>2025</v>
      </c>
      <c r="AM2" s="17" t="s">
        <v>124</v>
      </c>
      <c r="AN2" s="35" t="s">
        <v>265</v>
      </c>
      <c r="AO2" s="35" t="s">
        <v>159</v>
      </c>
      <c r="AP2" s="35" t="s">
        <v>158</v>
      </c>
      <c r="AQ2" s="35" t="s">
        <v>160</v>
      </c>
      <c r="AR2" s="35" t="s">
        <v>264</v>
      </c>
      <c r="AS2" s="35"/>
      <c r="AU2" s="48" t="s">
        <v>173</v>
      </c>
      <c r="AV2" s="48"/>
      <c r="AW2" s="49"/>
      <c r="AX2" s="49"/>
      <c r="AY2" s="49"/>
      <c r="AZ2" s="49"/>
      <c r="BA2" s="49"/>
      <c r="BB2" s="49"/>
      <c r="BW2" s="90"/>
    </row>
    <row r="3" spans="1:105" ht="16" customHeight="1" x14ac:dyDescent="0.2">
      <c r="A3" s="11" t="s">
        <v>151</v>
      </c>
      <c r="B3" t="s">
        <v>126</v>
      </c>
      <c r="C3" s="15">
        <v>107.76</v>
      </c>
      <c r="D3" s="15">
        <v>126.99</v>
      </c>
      <c r="E3" s="15">
        <v>136.25</v>
      </c>
      <c r="F3" s="15">
        <v>146</v>
      </c>
      <c r="G3" s="15">
        <v>157.44999999999999</v>
      </c>
      <c r="H3" s="14"/>
      <c r="I3" s="10" t="s">
        <v>124</v>
      </c>
      <c r="J3" s="10" t="s">
        <v>128</v>
      </c>
      <c r="K3" s="10">
        <v>2021</v>
      </c>
      <c r="L3" s="10">
        <v>2022</v>
      </c>
      <c r="M3" s="10">
        <v>2023</v>
      </c>
      <c r="N3" s="10">
        <v>2024</v>
      </c>
      <c r="O3" s="10">
        <v>2025</v>
      </c>
      <c r="P3" s="40"/>
      <c r="Q3" s="17" t="s">
        <v>69</v>
      </c>
      <c r="R3" s="17" t="s">
        <v>133</v>
      </c>
      <c r="S3" s="17" t="s">
        <v>131</v>
      </c>
      <c r="T3" s="23">
        <f t="shared" ref="T3:T13" si="0">T558/1000</f>
        <v>0</v>
      </c>
      <c r="U3" s="23"/>
      <c r="V3" s="17" t="s">
        <v>69</v>
      </c>
      <c r="W3" s="17" t="s">
        <v>133</v>
      </c>
      <c r="X3" s="17" t="s">
        <v>131</v>
      </c>
      <c r="Y3" s="16">
        <v>5.0000000000000002E-5</v>
      </c>
      <c r="Z3">
        <v>5.0000000000000002E-5</v>
      </c>
      <c r="AA3">
        <v>5.0000000000000002E-5</v>
      </c>
      <c r="AB3">
        <v>0</v>
      </c>
      <c r="AC3">
        <v>0</v>
      </c>
      <c r="AE3" t="s">
        <v>69</v>
      </c>
      <c r="AF3" t="s">
        <v>133</v>
      </c>
      <c r="AG3" t="s">
        <v>130</v>
      </c>
      <c r="AH3">
        <v>135.34</v>
      </c>
      <c r="AI3">
        <v>137.71</v>
      </c>
      <c r="AJ3">
        <v>140.07</v>
      </c>
      <c r="AK3">
        <v>142.52000000000001</v>
      </c>
      <c r="AM3" s="17" t="s">
        <v>69</v>
      </c>
      <c r="AN3" s="36">
        <v>5.5</v>
      </c>
      <c r="AO3" s="36">
        <v>550</v>
      </c>
      <c r="AP3" s="17">
        <f>AO3/AN3</f>
        <v>100</v>
      </c>
      <c r="AQ3">
        <f>AH3/AP3</f>
        <v>1.3533999999999999</v>
      </c>
      <c r="AR3" s="34">
        <f>AQ3*0.85</f>
        <v>1.15039</v>
      </c>
      <c r="AU3" s="41" t="s">
        <v>124</v>
      </c>
      <c r="AV3" s="41" t="s">
        <v>125</v>
      </c>
      <c r="AW3" s="41">
        <v>2020</v>
      </c>
      <c r="AX3" s="41">
        <v>2021</v>
      </c>
      <c r="AY3" s="41">
        <v>2022</v>
      </c>
      <c r="AZ3" s="41">
        <v>2023</v>
      </c>
      <c r="BA3" s="41">
        <v>2024</v>
      </c>
      <c r="BB3" s="41">
        <v>2025</v>
      </c>
      <c r="BW3" s="90"/>
      <c r="CJ3" t="s">
        <v>220</v>
      </c>
      <c r="CV3" s="118" t="s">
        <v>14</v>
      </c>
      <c r="CW3" s="118" t="s">
        <v>15</v>
      </c>
      <c r="CX3" s="7">
        <v>2022</v>
      </c>
      <c r="CY3">
        <v>2023</v>
      </c>
      <c r="CZ3">
        <v>2024</v>
      </c>
      <c r="DA3">
        <v>2025</v>
      </c>
    </row>
    <row r="4" spans="1:105" ht="34" x14ac:dyDescent="0.2">
      <c r="A4" s="13"/>
      <c r="C4" s="14"/>
      <c r="D4" s="14"/>
      <c r="E4" s="14"/>
      <c r="F4" s="14"/>
      <c r="G4" s="14"/>
      <c r="H4" s="14"/>
      <c r="I4" s="11" t="s">
        <v>279</v>
      </c>
      <c r="J4" t="s">
        <v>126</v>
      </c>
      <c r="K4" s="15">
        <v>84.71</v>
      </c>
      <c r="L4" s="15">
        <v>95.63</v>
      </c>
      <c r="M4" s="15">
        <v>97.11</v>
      </c>
      <c r="N4" s="15">
        <v>102.77</v>
      </c>
      <c r="O4" s="15">
        <v>105.42</v>
      </c>
      <c r="P4" s="15"/>
      <c r="Q4" s="17" t="s">
        <v>70</v>
      </c>
      <c r="R4" s="17" t="s">
        <v>133</v>
      </c>
      <c r="S4" s="17" t="s">
        <v>131</v>
      </c>
      <c r="T4" s="23">
        <f t="shared" si="0"/>
        <v>0</v>
      </c>
      <c r="U4" s="23"/>
      <c r="V4" s="17" t="s">
        <v>70</v>
      </c>
      <c r="W4" s="17" t="s">
        <v>133</v>
      </c>
      <c r="X4" s="17" t="s">
        <v>131</v>
      </c>
      <c r="Y4">
        <v>5.0000000000000002E-5</v>
      </c>
      <c r="Z4">
        <v>5.0000000000000002E-5</v>
      </c>
      <c r="AA4">
        <v>5.0000000000000002E-5</v>
      </c>
      <c r="AB4">
        <v>0</v>
      </c>
      <c r="AC4">
        <v>0</v>
      </c>
      <c r="AE4" t="s">
        <v>70</v>
      </c>
      <c r="AF4" t="s">
        <v>133</v>
      </c>
      <c r="AG4" t="s">
        <v>130</v>
      </c>
      <c r="AH4">
        <v>135.34</v>
      </c>
      <c r="AI4">
        <v>137.71</v>
      </c>
      <c r="AJ4">
        <v>140.07</v>
      </c>
      <c r="AK4">
        <v>142.52000000000001</v>
      </c>
      <c r="AM4" s="17" t="s">
        <v>70</v>
      </c>
      <c r="AN4" s="37">
        <v>5.5</v>
      </c>
      <c r="AO4" s="37">
        <v>340</v>
      </c>
      <c r="AP4" s="17">
        <f t="shared" ref="AP4:AP18" si="1">AO4/AN4</f>
        <v>61.81818181818182</v>
      </c>
      <c r="AQ4">
        <f t="shared" ref="AQ4:AQ13" si="2">AH4/AP4</f>
        <v>2.1893235294117646</v>
      </c>
      <c r="AR4" s="34">
        <f t="shared" ref="AR4:AR18" si="3">AQ4*0.85</f>
        <v>1.8609249999999997</v>
      </c>
      <c r="AU4" s="17" t="s">
        <v>69</v>
      </c>
      <c r="AV4" s="17" t="s">
        <v>126</v>
      </c>
      <c r="AW4" s="17">
        <v>5.5</v>
      </c>
      <c r="AX4" s="17">
        <v>5.5</v>
      </c>
      <c r="AY4" s="17">
        <v>5.5</v>
      </c>
      <c r="AZ4" s="17">
        <v>5.5</v>
      </c>
      <c r="BA4" s="17">
        <v>0</v>
      </c>
      <c r="BB4" s="17">
        <v>0</v>
      </c>
      <c r="BV4" s="52"/>
      <c r="BW4" s="94" t="s">
        <v>200</v>
      </c>
      <c r="BX4" s="119" t="s">
        <v>201</v>
      </c>
      <c r="BY4" s="119"/>
      <c r="BZ4" s="100"/>
      <c r="CB4" s="41" t="s">
        <v>207</v>
      </c>
      <c r="CC4" s="41" t="s">
        <v>211</v>
      </c>
      <c r="CD4" s="41" t="s">
        <v>125</v>
      </c>
      <c r="CE4" s="41" t="s">
        <v>212</v>
      </c>
      <c r="CF4" s="41" t="s">
        <v>222</v>
      </c>
      <c r="CG4" s="99" t="s">
        <v>214</v>
      </c>
      <c r="CI4" s="101" t="s">
        <v>231</v>
      </c>
      <c r="CJ4" s="99" t="s">
        <v>221</v>
      </c>
      <c r="CK4" s="99" t="s">
        <v>125</v>
      </c>
      <c r="CL4" s="99" t="s">
        <v>212</v>
      </c>
      <c r="CM4" s="99"/>
      <c r="CN4" s="99" t="s">
        <v>241</v>
      </c>
      <c r="CO4" s="99" t="s">
        <v>221</v>
      </c>
      <c r="CP4" s="99" t="s">
        <v>222</v>
      </c>
      <c r="CQ4" s="99" t="s">
        <v>245</v>
      </c>
      <c r="CV4" s="118"/>
      <c r="CW4" s="118"/>
      <c r="CX4" s="106" t="s">
        <v>16</v>
      </c>
      <c r="CY4" s="93" t="s">
        <v>258</v>
      </c>
      <c r="CZ4" s="93" t="s">
        <v>258</v>
      </c>
    </row>
    <row r="5" spans="1:105" ht="18" x14ac:dyDescent="0.2">
      <c r="A5" s="110"/>
      <c r="B5" s="111" t="s">
        <v>278</v>
      </c>
      <c r="C5" s="112"/>
      <c r="D5" s="112"/>
      <c r="E5" s="112"/>
      <c r="F5" s="112"/>
      <c r="G5" s="112"/>
      <c r="H5" s="14"/>
      <c r="I5" s="14"/>
      <c r="J5" s="14"/>
      <c r="K5" s="14"/>
      <c r="L5" s="14"/>
      <c r="M5" s="14"/>
      <c r="Q5" s="17" t="s">
        <v>71</v>
      </c>
      <c r="R5" s="17" t="s">
        <v>133</v>
      </c>
      <c r="S5" s="17" t="s">
        <v>131</v>
      </c>
      <c r="T5" s="23">
        <f t="shared" si="0"/>
        <v>0</v>
      </c>
      <c r="U5" s="23"/>
      <c r="V5" s="17" t="s">
        <v>71</v>
      </c>
      <c r="W5" s="17" t="s">
        <v>133</v>
      </c>
      <c r="X5" s="17" t="s">
        <v>131</v>
      </c>
      <c r="Y5">
        <v>5.0000000000000002E-5</v>
      </c>
      <c r="Z5">
        <v>5.0000000000000002E-5</v>
      </c>
      <c r="AA5">
        <v>5.0000000000000002E-5</v>
      </c>
      <c r="AB5">
        <v>0</v>
      </c>
      <c r="AC5">
        <v>0</v>
      </c>
      <c r="AE5" t="s">
        <v>71</v>
      </c>
      <c r="AF5" t="s">
        <v>133</v>
      </c>
      <c r="AG5" t="s">
        <v>130</v>
      </c>
      <c r="AH5">
        <v>140.85</v>
      </c>
      <c r="AI5">
        <v>143.30000000000001</v>
      </c>
      <c r="AJ5">
        <v>145.75</v>
      </c>
      <c r="AK5">
        <v>148.29</v>
      </c>
      <c r="AM5" s="17" t="s">
        <v>71</v>
      </c>
      <c r="AN5" s="17">
        <v>5.5</v>
      </c>
      <c r="AO5" s="17">
        <v>0</v>
      </c>
      <c r="AP5" s="17">
        <f t="shared" si="1"/>
        <v>0</v>
      </c>
      <c r="AQ5" t="e">
        <f t="shared" si="2"/>
        <v>#DIV/0!</v>
      </c>
      <c r="AR5" s="34" t="e">
        <f t="shared" si="3"/>
        <v>#DIV/0!</v>
      </c>
      <c r="AU5" s="17" t="s">
        <v>70</v>
      </c>
      <c r="AV5" s="17" t="s">
        <v>126</v>
      </c>
      <c r="AW5" s="17">
        <v>5.5</v>
      </c>
      <c r="AX5" s="17">
        <v>5.5</v>
      </c>
      <c r="AY5" s="17">
        <v>5.5</v>
      </c>
      <c r="AZ5" s="17">
        <v>5.5</v>
      </c>
      <c r="BA5" s="17">
        <v>0</v>
      </c>
      <c r="BB5" s="17">
        <v>0</v>
      </c>
      <c r="BV5" s="50"/>
      <c r="BW5" s="95"/>
      <c r="BX5" s="96" t="s">
        <v>194</v>
      </c>
      <c r="BY5" s="51" t="s">
        <v>204</v>
      </c>
      <c r="BZ5" s="73"/>
      <c r="CA5" s="7">
        <v>1</v>
      </c>
      <c r="CB5" t="s">
        <v>75</v>
      </c>
      <c r="CC5">
        <v>2021</v>
      </c>
      <c r="CD5" t="s">
        <v>126</v>
      </c>
      <c r="CE5">
        <v>18.399999999999999</v>
      </c>
      <c r="CF5" t="s">
        <v>223</v>
      </c>
      <c r="CG5" t="s">
        <v>213</v>
      </c>
      <c r="CI5" t="s">
        <v>232</v>
      </c>
      <c r="CJ5">
        <v>2025</v>
      </c>
      <c r="CK5" t="s">
        <v>227</v>
      </c>
      <c r="CL5">
        <v>225</v>
      </c>
      <c r="CN5" t="s">
        <v>242</v>
      </c>
      <c r="CO5">
        <v>2022</v>
      </c>
      <c r="CP5" t="s">
        <v>205</v>
      </c>
      <c r="CQ5">
        <v>33</v>
      </c>
      <c r="CV5" s="2" t="s">
        <v>77</v>
      </c>
      <c r="CW5" s="2" t="s">
        <v>113</v>
      </c>
      <c r="CX5" s="2">
        <v>0.18547265286373812</v>
      </c>
      <c r="CY5" s="2">
        <v>0.18547265286373812</v>
      </c>
      <c r="CZ5" s="2">
        <v>0.18547265286373812</v>
      </c>
      <c r="DA5" s="2">
        <v>0.18547265286373812</v>
      </c>
    </row>
    <row r="6" spans="1:105" ht="19" thickBot="1" x14ac:dyDescent="0.25">
      <c r="A6" s="10" t="s">
        <v>124</v>
      </c>
      <c r="B6" s="10" t="s">
        <v>128</v>
      </c>
      <c r="C6" s="10">
        <v>2021</v>
      </c>
      <c r="D6" s="10">
        <v>2022</v>
      </c>
      <c r="E6" s="10">
        <v>2023</v>
      </c>
      <c r="F6" s="10">
        <v>2024</v>
      </c>
      <c r="G6" s="10">
        <v>2025</v>
      </c>
      <c r="H6" s="14"/>
      <c r="I6" s="14"/>
      <c r="J6" s="14"/>
      <c r="K6" s="14"/>
      <c r="L6" s="14"/>
      <c r="M6" s="14"/>
      <c r="Q6" s="17" t="s">
        <v>72</v>
      </c>
      <c r="R6" s="17" t="s">
        <v>133</v>
      </c>
      <c r="S6" s="17" t="s">
        <v>131</v>
      </c>
      <c r="T6" s="23">
        <f t="shared" si="0"/>
        <v>0</v>
      </c>
      <c r="U6" s="23"/>
      <c r="V6" s="17" t="s">
        <v>72</v>
      </c>
      <c r="W6" s="17" t="s">
        <v>133</v>
      </c>
      <c r="X6" s="17" t="s">
        <v>131</v>
      </c>
      <c r="Y6">
        <v>5.0000000000000002E-5</v>
      </c>
      <c r="Z6">
        <v>5.0000000000000002E-5</v>
      </c>
      <c r="AA6">
        <v>5.0000000000000002E-5</v>
      </c>
      <c r="AB6">
        <v>0</v>
      </c>
      <c r="AC6">
        <v>0</v>
      </c>
      <c r="AE6" t="s">
        <v>72</v>
      </c>
      <c r="AF6" t="s">
        <v>133</v>
      </c>
      <c r="AG6" t="s">
        <v>130</v>
      </c>
      <c r="AH6">
        <v>129.62</v>
      </c>
      <c r="AI6">
        <v>131.84</v>
      </c>
      <c r="AJ6">
        <v>134.06</v>
      </c>
      <c r="AK6">
        <v>136.36000000000001</v>
      </c>
      <c r="AM6" s="17" t="s">
        <v>72</v>
      </c>
      <c r="AN6" s="17">
        <v>5.5</v>
      </c>
      <c r="AO6" s="17">
        <v>27610</v>
      </c>
      <c r="AP6" s="17">
        <f t="shared" si="1"/>
        <v>5020</v>
      </c>
      <c r="AQ6">
        <f t="shared" si="2"/>
        <v>2.5820717131474106E-2</v>
      </c>
      <c r="AR6" s="34">
        <f t="shared" si="3"/>
        <v>2.1947609561752988E-2</v>
      </c>
      <c r="AU6" s="17" t="s">
        <v>71</v>
      </c>
      <c r="AV6" s="17" t="s">
        <v>126</v>
      </c>
      <c r="AW6" s="17">
        <v>5.5</v>
      </c>
      <c r="AX6" s="17">
        <v>5.5</v>
      </c>
      <c r="AY6" s="17">
        <v>5.5</v>
      </c>
      <c r="AZ6" s="17">
        <v>5.5</v>
      </c>
      <c r="BA6" s="17">
        <v>0</v>
      </c>
      <c r="BB6" s="17">
        <v>0</v>
      </c>
      <c r="BV6" s="50">
        <v>1</v>
      </c>
      <c r="BW6" s="97" t="s">
        <v>202</v>
      </c>
      <c r="BX6" s="51">
        <v>33</v>
      </c>
      <c r="BY6" s="51">
        <v>11</v>
      </c>
      <c r="BZ6" s="73"/>
      <c r="CA6" s="7">
        <v>2</v>
      </c>
      <c r="CB6" t="s">
        <v>208</v>
      </c>
      <c r="CC6">
        <v>2022</v>
      </c>
      <c r="CD6" t="s">
        <v>126</v>
      </c>
      <c r="CE6">
        <v>30</v>
      </c>
      <c r="CF6" t="s">
        <v>224</v>
      </c>
      <c r="CG6" t="s">
        <v>213</v>
      </c>
      <c r="CI6" t="s">
        <v>233</v>
      </c>
      <c r="CJ6">
        <v>2025</v>
      </c>
      <c r="CK6" t="s">
        <v>227</v>
      </c>
      <c r="CL6">
        <v>225</v>
      </c>
      <c r="CN6" t="s">
        <v>243</v>
      </c>
      <c r="CO6" s="92">
        <v>2022</v>
      </c>
      <c r="CP6" t="s">
        <v>205</v>
      </c>
      <c r="CQ6">
        <v>33</v>
      </c>
      <c r="CV6" s="2" t="s">
        <v>206</v>
      </c>
      <c r="CW6" s="2" t="s">
        <v>113</v>
      </c>
      <c r="CX6" s="2">
        <v>2.596617140092333</v>
      </c>
      <c r="CY6" s="2">
        <v>2.596617140092333</v>
      </c>
      <c r="CZ6" s="2">
        <v>2.596617140092333</v>
      </c>
      <c r="DA6" s="2">
        <v>2.596617140092333</v>
      </c>
    </row>
    <row r="7" spans="1:105" ht="22" customHeight="1" x14ac:dyDescent="0.25">
      <c r="A7" s="11" t="s">
        <v>279</v>
      </c>
      <c r="B7" t="s">
        <v>126</v>
      </c>
      <c r="C7" s="113">
        <v>92.36</v>
      </c>
      <c r="D7" s="113">
        <v>108.29</v>
      </c>
      <c r="E7" s="113">
        <v>120.71</v>
      </c>
      <c r="F7" s="14">
        <v>131.76</v>
      </c>
      <c r="G7" s="14">
        <v>137.94999999999999</v>
      </c>
      <c r="H7" s="14"/>
      <c r="I7" s="14"/>
      <c r="J7" s="14"/>
      <c r="K7" s="14"/>
      <c r="L7" s="14"/>
      <c r="M7" s="14"/>
      <c r="Q7" s="17" t="s">
        <v>73</v>
      </c>
      <c r="R7" s="17" t="s">
        <v>133</v>
      </c>
      <c r="S7" s="17" t="s">
        <v>131</v>
      </c>
      <c r="T7" s="23">
        <f t="shared" si="0"/>
        <v>0</v>
      </c>
      <c r="U7" s="23"/>
      <c r="V7" s="17" t="s">
        <v>73</v>
      </c>
      <c r="W7" s="17" t="s">
        <v>133</v>
      </c>
      <c r="X7" s="17" t="s">
        <v>131</v>
      </c>
      <c r="Y7">
        <v>1.0000000000000001E-5</v>
      </c>
      <c r="Z7">
        <v>1.0000000000000001E-5</v>
      </c>
      <c r="AA7">
        <v>1.0000000000000001E-5</v>
      </c>
      <c r="AB7">
        <v>1.0000000000000001E-5</v>
      </c>
      <c r="AC7">
        <v>1.0000000000000001E-5</v>
      </c>
      <c r="AE7" t="s">
        <v>73</v>
      </c>
      <c r="AF7" t="s">
        <v>133</v>
      </c>
      <c r="AG7" t="s">
        <v>130</v>
      </c>
      <c r="AH7">
        <v>136.34</v>
      </c>
      <c r="AI7">
        <v>138.71</v>
      </c>
      <c r="AJ7">
        <v>141.07</v>
      </c>
      <c r="AK7">
        <v>143.52000000000001</v>
      </c>
      <c r="AM7" s="17" t="s">
        <v>73</v>
      </c>
      <c r="AN7" s="17">
        <v>5.5</v>
      </c>
      <c r="AO7" s="17">
        <v>20</v>
      </c>
      <c r="AP7" s="17">
        <f t="shared" si="1"/>
        <v>3.6363636363636362</v>
      </c>
      <c r="AQ7">
        <f t="shared" si="2"/>
        <v>37.493500000000004</v>
      </c>
      <c r="AR7" s="34">
        <f t="shared" si="3"/>
        <v>31.869475000000001</v>
      </c>
      <c r="AU7" s="17" t="s">
        <v>72</v>
      </c>
      <c r="AV7" s="17" t="s">
        <v>126</v>
      </c>
      <c r="AW7" s="17">
        <v>5.5</v>
      </c>
      <c r="AX7" s="17">
        <v>5.5</v>
      </c>
      <c r="AY7" s="17">
        <v>5.5</v>
      </c>
      <c r="AZ7" s="17">
        <v>5.5</v>
      </c>
      <c r="BA7" s="17">
        <v>0</v>
      </c>
      <c r="BB7" s="17">
        <v>0</v>
      </c>
      <c r="BD7" s="137" t="s">
        <v>126</v>
      </c>
      <c r="BE7" s="129" t="s">
        <v>179</v>
      </c>
      <c r="BF7" s="130"/>
      <c r="BG7" s="133" t="s">
        <v>180</v>
      </c>
      <c r="BH7" s="140" t="s">
        <v>181</v>
      </c>
      <c r="BI7" s="141"/>
      <c r="BJ7" s="141"/>
      <c r="BK7" s="141"/>
      <c r="BL7" s="142"/>
      <c r="BM7" s="123" t="s">
        <v>182</v>
      </c>
      <c r="BN7" s="124"/>
      <c r="BO7" s="124"/>
      <c r="BP7" s="124"/>
      <c r="BQ7" s="125"/>
      <c r="BR7" s="133" t="s">
        <v>177</v>
      </c>
      <c r="BS7" s="133" t="s">
        <v>180</v>
      </c>
      <c r="BT7" s="120" t="s">
        <v>178</v>
      </c>
      <c r="BU7" s="87"/>
      <c r="BV7" s="50">
        <v>2</v>
      </c>
      <c r="BW7" s="95" t="s">
        <v>197</v>
      </c>
      <c r="BX7" s="51">
        <v>33</v>
      </c>
      <c r="BY7" s="51">
        <v>11</v>
      </c>
      <c r="BZ7" s="73"/>
      <c r="CA7" s="7">
        <v>3</v>
      </c>
      <c r="CB7" t="s">
        <v>209</v>
      </c>
      <c r="CC7">
        <v>2022</v>
      </c>
      <c r="CD7" t="s">
        <v>126</v>
      </c>
      <c r="CE7">
        <v>40</v>
      </c>
      <c r="CF7" t="s">
        <v>225</v>
      </c>
      <c r="CG7" t="s">
        <v>215</v>
      </c>
      <c r="CI7" t="s">
        <v>234</v>
      </c>
      <c r="CJ7">
        <v>2025</v>
      </c>
      <c r="CK7" t="s">
        <v>227</v>
      </c>
      <c r="CL7">
        <v>225</v>
      </c>
      <c r="CN7" t="s">
        <v>244</v>
      </c>
      <c r="CO7">
        <v>2022</v>
      </c>
      <c r="CP7" t="s">
        <v>205</v>
      </c>
      <c r="CQ7">
        <v>33</v>
      </c>
      <c r="CV7" s="2" t="s">
        <v>78</v>
      </c>
      <c r="CW7" s="2" t="s">
        <v>113</v>
      </c>
      <c r="CX7" s="2">
        <v>6.1391448097897312</v>
      </c>
      <c r="CY7" s="2">
        <v>6.1391448097897312</v>
      </c>
      <c r="CZ7" s="2">
        <v>6.1391448097897312</v>
      </c>
      <c r="DA7" s="2">
        <v>6.1391448097897312</v>
      </c>
    </row>
    <row r="8" spans="1:105" ht="23" customHeight="1" thickBot="1" x14ac:dyDescent="0.3">
      <c r="Q8" s="17" t="s">
        <v>74</v>
      </c>
      <c r="R8" s="17" t="s">
        <v>133</v>
      </c>
      <c r="S8" s="17" t="s">
        <v>131</v>
      </c>
      <c r="T8" s="23">
        <f t="shared" si="0"/>
        <v>0</v>
      </c>
      <c r="U8" s="23"/>
      <c r="V8" s="17" t="s">
        <v>74</v>
      </c>
      <c r="W8" s="17" t="s">
        <v>133</v>
      </c>
      <c r="X8" s="17" t="s">
        <v>131</v>
      </c>
      <c r="Y8">
        <v>5.9999999999999995E-5</v>
      </c>
      <c r="Z8">
        <v>5.9999999999999995E-5</v>
      </c>
      <c r="AA8">
        <v>5.9999999999999995E-5</v>
      </c>
      <c r="AB8">
        <v>5.9999999999999995E-5</v>
      </c>
      <c r="AC8">
        <v>5.9999999999999995E-5</v>
      </c>
      <c r="AE8" t="s">
        <v>74</v>
      </c>
      <c r="AF8" t="s">
        <v>133</v>
      </c>
      <c r="AG8" t="s">
        <v>130</v>
      </c>
      <c r="AH8">
        <v>113.63</v>
      </c>
      <c r="AI8">
        <v>115.62</v>
      </c>
      <c r="AJ8">
        <v>117.6</v>
      </c>
      <c r="AK8">
        <v>119.66</v>
      </c>
      <c r="AM8" s="17" t="s">
        <v>74</v>
      </c>
      <c r="AN8" s="17">
        <v>8.5</v>
      </c>
      <c r="AO8" s="17">
        <v>53610</v>
      </c>
      <c r="AP8" s="17">
        <f t="shared" si="1"/>
        <v>6307.0588235294117</v>
      </c>
      <c r="AQ8">
        <f t="shared" si="2"/>
        <v>1.8016321581794441E-2</v>
      </c>
      <c r="AR8" s="34">
        <f t="shared" si="3"/>
        <v>1.5313873344525275E-2</v>
      </c>
      <c r="AU8" s="17" t="s">
        <v>73</v>
      </c>
      <c r="AV8" s="17" t="s">
        <v>126</v>
      </c>
      <c r="AW8" s="17">
        <v>5.5</v>
      </c>
      <c r="AX8" s="17">
        <v>5.5</v>
      </c>
      <c r="AY8" s="17">
        <v>5.5</v>
      </c>
      <c r="AZ8" s="17">
        <v>5.5</v>
      </c>
      <c r="BA8" s="17">
        <v>5.5</v>
      </c>
      <c r="BB8" s="17">
        <v>5.5</v>
      </c>
      <c r="BD8" s="138"/>
      <c r="BE8" s="131"/>
      <c r="BF8" s="132"/>
      <c r="BG8" s="134"/>
      <c r="BH8" s="143"/>
      <c r="BI8" s="144"/>
      <c r="BJ8" s="144"/>
      <c r="BK8" s="144"/>
      <c r="BL8" s="145"/>
      <c r="BM8" s="126"/>
      <c r="BN8" s="127"/>
      <c r="BO8" s="127"/>
      <c r="BP8" s="127"/>
      <c r="BQ8" s="128"/>
      <c r="BR8" s="134"/>
      <c r="BS8" s="135"/>
      <c r="BT8" s="121"/>
      <c r="BU8" s="87"/>
      <c r="BV8" s="50">
        <v>3</v>
      </c>
      <c r="BW8" s="95" t="s">
        <v>198</v>
      </c>
      <c r="BX8" s="51">
        <v>33</v>
      </c>
      <c r="BY8" s="51">
        <v>11</v>
      </c>
      <c r="BZ8" s="73"/>
      <c r="CA8" s="7">
        <v>4</v>
      </c>
      <c r="CB8" s="7" t="s">
        <v>210</v>
      </c>
      <c r="CC8">
        <v>2022</v>
      </c>
      <c r="CD8" t="s">
        <v>126</v>
      </c>
      <c r="CE8">
        <v>20</v>
      </c>
      <c r="CF8" t="s">
        <v>226</v>
      </c>
      <c r="CG8" t="s">
        <v>216</v>
      </c>
      <c r="CI8" s="102" t="s">
        <v>235</v>
      </c>
      <c r="CJ8">
        <v>2025</v>
      </c>
      <c r="CK8" t="s">
        <v>227</v>
      </c>
      <c r="CL8">
        <v>225</v>
      </c>
      <c r="CV8" s="2" t="s">
        <v>79</v>
      </c>
      <c r="CW8" s="2" t="s">
        <v>20</v>
      </c>
      <c r="CX8" s="2">
        <v>10.571941213233071</v>
      </c>
      <c r="CY8" s="2">
        <v>10.571941213233071</v>
      </c>
      <c r="CZ8" s="2">
        <v>10.571941213233071</v>
      </c>
      <c r="DA8" s="2">
        <v>10.571941213233071</v>
      </c>
    </row>
    <row r="9" spans="1:105" ht="22" customHeight="1" thickBot="1" x14ac:dyDescent="0.3">
      <c r="C9" s="34"/>
      <c r="D9" s="34"/>
      <c r="E9" s="34"/>
      <c r="Q9" s="17" t="s">
        <v>61</v>
      </c>
      <c r="R9" s="17" t="s">
        <v>133</v>
      </c>
      <c r="S9" s="17" t="s">
        <v>131</v>
      </c>
      <c r="T9" s="23">
        <f t="shared" si="0"/>
        <v>0</v>
      </c>
      <c r="U9" s="23"/>
      <c r="V9" s="17" t="s">
        <v>61</v>
      </c>
      <c r="W9" s="17" t="s">
        <v>133</v>
      </c>
      <c r="X9" s="17" t="s">
        <v>131</v>
      </c>
      <c r="Y9">
        <v>1.0000000000000001E-5</v>
      </c>
      <c r="Z9">
        <v>1.0000000000000001E-5</v>
      </c>
      <c r="AA9">
        <v>0</v>
      </c>
      <c r="AB9">
        <v>0</v>
      </c>
      <c r="AC9">
        <v>0</v>
      </c>
      <c r="AE9" t="s">
        <v>61</v>
      </c>
      <c r="AF9" t="s">
        <v>133</v>
      </c>
      <c r="AG9" t="s">
        <v>130</v>
      </c>
      <c r="AH9">
        <v>129.4</v>
      </c>
      <c r="AI9">
        <v>131.69</v>
      </c>
      <c r="AJ9">
        <v>133.97999999999999</v>
      </c>
      <c r="AK9">
        <v>136.35</v>
      </c>
      <c r="AM9" s="17" t="s">
        <v>61</v>
      </c>
      <c r="AN9" s="17">
        <v>5.5</v>
      </c>
      <c r="AO9" s="17">
        <v>33910</v>
      </c>
      <c r="AP9" s="17">
        <f t="shared" si="1"/>
        <v>6165.454545454545</v>
      </c>
      <c r="AQ9">
        <f t="shared" si="2"/>
        <v>2.0987909171335892E-2</v>
      </c>
      <c r="AR9" s="34">
        <f t="shared" si="3"/>
        <v>1.7839722795635508E-2</v>
      </c>
      <c r="AU9" s="17" t="s">
        <v>74</v>
      </c>
      <c r="AV9" s="17" t="s">
        <v>126</v>
      </c>
      <c r="AW9" s="17">
        <v>8.5</v>
      </c>
      <c r="AX9" s="17">
        <v>8.5</v>
      </c>
      <c r="AY9" s="17">
        <v>8.5</v>
      </c>
      <c r="AZ9" s="17">
        <v>8.5</v>
      </c>
      <c r="BA9" s="17">
        <v>8.5</v>
      </c>
      <c r="BB9" s="17">
        <v>8.5</v>
      </c>
      <c r="BD9" s="139"/>
      <c r="BE9" s="64" t="s">
        <v>183</v>
      </c>
      <c r="BF9" s="65" t="s">
        <v>184</v>
      </c>
      <c r="BG9" s="64"/>
      <c r="BH9" s="66" t="s">
        <v>185</v>
      </c>
      <c r="BI9" s="66" t="s">
        <v>186</v>
      </c>
      <c r="BJ9" s="66" t="s">
        <v>189</v>
      </c>
      <c r="BK9" s="66" t="s">
        <v>187</v>
      </c>
      <c r="BL9" s="67" t="s">
        <v>190</v>
      </c>
      <c r="BM9" s="64" t="s">
        <v>183</v>
      </c>
      <c r="BN9" s="68" t="s">
        <v>191</v>
      </c>
      <c r="BO9" s="64" t="s">
        <v>185</v>
      </c>
      <c r="BP9" s="64" t="s">
        <v>186</v>
      </c>
      <c r="BQ9" s="64" t="s">
        <v>187</v>
      </c>
      <c r="BR9" s="68" t="s">
        <v>183</v>
      </c>
      <c r="BS9" s="134"/>
      <c r="BT9" s="122"/>
      <c r="BU9" s="87"/>
      <c r="BV9" s="50">
        <v>4</v>
      </c>
      <c r="BW9" s="95" t="s">
        <v>203</v>
      </c>
      <c r="BX9" s="51">
        <v>33</v>
      </c>
      <c r="BY9" s="51">
        <v>11</v>
      </c>
      <c r="BZ9" s="73"/>
      <c r="CA9" s="7">
        <v>5</v>
      </c>
      <c r="CB9" t="s">
        <v>217</v>
      </c>
      <c r="CC9">
        <v>2022</v>
      </c>
      <c r="CD9" t="s">
        <v>218</v>
      </c>
      <c r="CE9">
        <v>6</v>
      </c>
      <c r="CF9" t="s">
        <v>226</v>
      </c>
      <c r="CG9" t="s">
        <v>219</v>
      </c>
      <c r="CI9" s="102" t="s">
        <v>236</v>
      </c>
      <c r="CJ9">
        <v>2025</v>
      </c>
      <c r="CK9" t="s">
        <v>227</v>
      </c>
      <c r="CL9">
        <v>225</v>
      </c>
      <c r="CV9" s="2" t="s">
        <v>92</v>
      </c>
      <c r="CW9" s="2" t="s">
        <v>20</v>
      </c>
      <c r="CX9" s="2">
        <v>5.0077616273209289</v>
      </c>
      <c r="CY9" s="2">
        <v>5.0077616273209289</v>
      </c>
      <c r="CZ9" s="2">
        <v>5.0077616273209289</v>
      </c>
      <c r="DA9" s="2">
        <v>5.0077616273209289</v>
      </c>
    </row>
    <row r="10" spans="1:105" ht="40" customHeight="1" thickBot="1" x14ac:dyDescent="0.3">
      <c r="A10" s="54"/>
      <c r="B10" s="54" t="s">
        <v>176</v>
      </c>
      <c r="C10" s="54">
        <v>2020</v>
      </c>
      <c r="D10" s="54">
        <v>2021</v>
      </c>
      <c r="E10" s="54">
        <v>2022</v>
      </c>
      <c r="F10" s="54">
        <v>2023</v>
      </c>
      <c r="G10" s="54">
        <v>2024</v>
      </c>
      <c r="H10" s="54">
        <v>2025</v>
      </c>
      <c r="Q10" s="17" t="s">
        <v>62</v>
      </c>
      <c r="R10" s="17" t="s">
        <v>133</v>
      </c>
      <c r="S10" s="17" t="s">
        <v>131</v>
      </c>
      <c r="T10" s="23">
        <f t="shared" si="0"/>
        <v>0</v>
      </c>
      <c r="U10" s="23"/>
      <c r="V10" s="17" t="s">
        <v>62</v>
      </c>
      <c r="W10" s="17" t="s">
        <v>133</v>
      </c>
      <c r="X10" s="17" t="s">
        <v>131</v>
      </c>
      <c r="Y10">
        <v>2.0000000000000002E-5</v>
      </c>
      <c r="Z10">
        <v>2.0000000000000002E-5</v>
      </c>
      <c r="AA10">
        <v>2.0000000000000002E-5</v>
      </c>
      <c r="AB10">
        <v>2.0000000000000002E-5</v>
      </c>
      <c r="AC10">
        <v>2.0000000000000002E-5</v>
      </c>
      <c r="AE10" t="s">
        <v>62</v>
      </c>
      <c r="AF10" t="s">
        <v>133</v>
      </c>
      <c r="AG10" t="s">
        <v>130</v>
      </c>
      <c r="AH10">
        <v>126.46</v>
      </c>
      <c r="AI10">
        <v>128.66999999999999</v>
      </c>
      <c r="AJ10">
        <v>130.88</v>
      </c>
      <c r="AK10">
        <v>133.18</v>
      </c>
      <c r="AM10" s="17" t="s">
        <v>62</v>
      </c>
      <c r="AN10" s="17">
        <v>11</v>
      </c>
      <c r="AO10" s="17">
        <v>70700</v>
      </c>
      <c r="AP10" s="17">
        <f t="shared" si="1"/>
        <v>6427.272727272727</v>
      </c>
      <c r="AQ10">
        <f t="shared" si="2"/>
        <v>1.9675530410183877E-2</v>
      </c>
      <c r="AR10" s="34">
        <f t="shared" si="3"/>
        <v>1.6724200848656296E-2</v>
      </c>
      <c r="AU10" s="17" t="s">
        <v>61</v>
      </c>
      <c r="AV10" s="17" t="s">
        <v>126</v>
      </c>
      <c r="AW10" s="17">
        <v>5.5</v>
      </c>
      <c r="AX10" s="17">
        <v>5.5</v>
      </c>
      <c r="AY10" s="17">
        <v>5.5</v>
      </c>
      <c r="AZ10" s="17">
        <v>0</v>
      </c>
      <c r="BA10" s="17">
        <v>0</v>
      </c>
      <c r="BB10" s="17">
        <v>0</v>
      </c>
      <c r="BD10" s="74" t="s">
        <v>188</v>
      </c>
      <c r="BE10" s="63">
        <v>15</v>
      </c>
      <c r="BF10" s="73">
        <v>15</v>
      </c>
      <c r="BG10" s="64">
        <f>BE10+BF10</f>
        <v>30</v>
      </c>
      <c r="BH10" s="73">
        <v>5.5</v>
      </c>
      <c r="BI10" s="61">
        <v>11</v>
      </c>
      <c r="BJ10" s="61">
        <v>5</v>
      </c>
      <c r="BK10" s="61">
        <v>5</v>
      </c>
      <c r="BL10" s="63">
        <v>5.5</v>
      </c>
      <c r="BM10" s="69">
        <v>5.5</v>
      </c>
      <c r="BN10" s="62">
        <v>5.5</v>
      </c>
      <c r="BO10" s="69">
        <v>5.5</v>
      </c>
      <c r="BP10" s="69">
        <v>5.5</v>
      </c>
      <c r="BQ10" s="70">
        <v>5.5</v>
      </c>
      <c r="BR10" s="71">
        <v>8.5</v>
      </c>
      <c r="BS10" s="64">
        <f>BH10+BI10+BJ10+BK10+BL10+BM10+BN10+BO10+BQ10+BR10+BP10</f>
        <v>68</v>
      </c>
      <c r="BT10" s="77">
        <f>BG10+BS10</f>
        <v>98</v>
      </c>
      <c r="BU10" s="88"/>
      <c r="BV10" s="53">
        <v>5</v>
      </c>
      <c r="BW10" s="98" t="s">
        <v>195</v>
      </c>
      <c r="BX10" s="51">
        <v>33</v>
      </c>
      <c r="BY10" s="51">
        <v>11</v>
      </c>
      <c r="BZ10" s="73"/>
      <c r="CA10" s="7"/>
      <c r="CI10" s="102" t="s">
        <v>229</v>
      </c>
      <c r="CJ10">
        <v>2025</v>
      </c>
      <c r="CK10" t="s">
        <v>227</v>
      </c>
      <c r="CL10">
        <v>33</v>
      </c>
      <c r="CV10" s="2" t="s">
        <v>80</v>
      </c>
      <c r="CW10" s="2" t="s">
        <v>32</v>
      </c>
      <c r="CX10" s="2">
        <v>2.0197971896861078</v>
      </c>
      <c r="CY10" s="2">
        <v>2.0197971896861078</v>
      </c>
      <c r="CZ10" s="2">
        <v>2.0197971896861078</v>
      </c>
      <c r="DA10" s="2">
        <v>2.0197971896861078</v>
      </c>
    </row>
    <row r="11" spans="1:105" ht="40" customHeight="1" thickBot="1" x14ac:dyDescent="0.3">
      <c r="A11" s="55" t="s">
        <v>166</v>
      </c>
      <c r="B11" s="56" t="s">
        <v>126</v>
      </c>
      <c r="C11" s="56">
        <v>98</v>
      </c>
      <c r="D11" s="56">
        <v>116.4</v>
      </c>
      <c r="E11" s="56">
        <v>182.4</v>
      </c>
      <c r="F11" s="56">
        <v>171.9</v>
      </c>
      <c r="G11" s="56">
        <v>144.9</v>
      </c>
      <c r="H11" s="56">
        <v>144.9</v>
      </c>
      <c r="Q11" s="17" t="s">
        <v>63</v>
      </c>
      <c r="R11" s="17" t="s">
        <v>133</v>
      </c>
      <c r="S11" s="17" t="s">
        <v>131</v>
      </c>
      <c r="T11" s="23">
        <f t="shared" si="0"/>
        <v>0</v>
      </c>
      <c r="U11" s="23"/>
      <c r="V11" s="17" t="s">
        <v>63</v>
      </c>
      <c r="W11" s="17" t="s">
        <v>133</v>
      </c>
      <c r="X11" s="17" t="s">
        <v>131</v>
      </c>
      <c r="Y11">
        <v>1.0000000000000001E-5</v>
      </c>
      <c r="Z11">
        <v>1.0000000000000001E-5</v>
      </c>
      <c r="AA11">
        <v>0</v>
      </c>
      <c r="AB11">
        <v>0</v>
      </c>
      <c r="AC11">
        <v>0</v>
      </c>
      <c r="AE11" t="s">
        <v>63</v>
      </c>
      <c r="AF11" t="s">
        <v>133</v>
      </c>
      <c r="AG11" t="s">
        <v>130</v>
      </c>
      <c r="AH11">
        <v>130.75</v>
      </c>
      <c r="AI11">
        <v>133.05000000000001</v>
      </c>
      <c r="AJ11">
        <v>135.34</v>
      </c>
      <c r="AK11">
        <v>137.72</v>
      </c>
      <c r="AM11" s="17" t="s">
        <v>63</v>
      </c>
      <c r="AN11" s="17">
        <v>5</v>
      </c>
      <c r="AO11" s="17">
        <v>21800</v>
      </c>
      <c r="AP11" s="17">
        <f t="shared" si="1"/>
        <v>4360</v>
      </c>
      <c r="AQ11">
        <f t="shared" si="2"/>
        <v>2.9988532110091743E-2</v>
      </c>
      <c r="AR11" s="34">
        <f t="shared" si="3"/>
        <v>2.5490252293577979E-2</v>
      </c>
      <c r="AU11" s="17" t="s">
        <v>62</v>
      </c>
      <c r="AV11" s="17" t="s">
        <v>126</v>
      </c>
      <c r="AW11" s="17">
        <v>11</v>
      </c>
      <c r="AX11" s="17">
        <v>11</v>
      </c>
      <c r="AY11" s="17">
        <v>11</v>
      </c>
      <c r="AZ11" s="17">
        <v>11</v>
      </c>
      <c r="BA11" s="17">
        <v>11</v>
      </c>
      <c r="BB11" s="17">
        <v>11</v>
      </c>
      <c r="BD11" s="75" t="s">
        <v>192</v>
      </c>
      <c r="BE11" s="72">
        <v>15</v>
      </c>
      <c r="BF11" s="72">
        <v>15</v>
      </c>
      <c r="BG11" s="72">
        <f>BE11+BF11</f>
        <v>30</v>
      </c>
      <c r="BH11" s="72">
        <v>5</v>
      </c>
      <c r="BI11" s="72">
        <v>0</v>
      </c>
      <c r="BJ11" s="72">
        <v>0</v>
      </c>
      <c r="BK11" s="72">
        <v>4.8</v>
      </c>
      <c r="BL11" s="72">
        <v>0</v>
      </c>
      <c r="BM11" s="72">
        <v>4.8899999999999997</v>
      </c>
      <c r="BN11" s="72">
        <v>0</v>
      </c>
      <c r="BO11" s="72">
        <v>5</v>
      </c>
      <c r="BP11" s="72">
        <v>0</v>
      </c>
      <c r="BQ11" s="72">
        <v>4.8899999999999997</v>
      </c>
      <c r="BR11" s="72">
        <v>8</v>
      </c>
      <c r="BS11" s="72">
        <f>SUM(BH11:BR11)</f>
        <v>32.58</v>
      </c>
      <c r="BT11" s="76">
        <f>BG11+BS11</f>
        <v>62.58</v>
      </c>
      <c r="BU11" s="88"/>
      <c r="BV11" s="53">
        <v>6</v>
      </c>
      <c r="BW11" s="98" t="s">
        <v>196</v>
      </c>
      <c r="BX11" s="51">
        <v>33</v>
      </c>
      <c r="BY11" s="51">
        <v>11</v>
      </c>
      <c r="BZ11" s="73"/>
      <c r="CA11" s="7"/>
      <c r="CI11" s="102" t="s">
        <v>230</v>
      </c>
      <c r="CJ11">
        <v>2025</v>
      </c>
      <c r="CK11" t="s">
        <v>227</v>
      </c>
      <c r="CL11">
        <v>225</v>
      </c>
      <c r="CV11" s="2" t="s">
        <v>81</v>
      </c>
      <c r="CW11" s="2" t="s">
        <v>32</v>
      </c>
      <c r="CX11" s="2">
        <v>5.0782412354091493</v>
      </c>
      <c r="CY11" s="2">
        <v>5.0782412354091493</v>
      </c>
      <c r="CZ11" s="2">
        <v>5.0782412354091493</v>
      </c>
      <c r="DA11" s="2">
        <v>5.0782412354091493</v>
      </c>
    </row>
    <row r="12" spans="1:105" ht="40" customHeight="1" x14ac:dyDescent="0.2">
      <c r="A12" s="57" t="s">
        <v>163</v>
      </c>
      <c r="B12" s="58" t="s">
        <v>126</v>
      </c>
      <c r="C12" s="58">
        <v>62.58</v>
      </c>
      <c r="D12" s="58" t="s">
        <v>175</v>
      </c>
      <c r="E12" s="58" t="s">
        <v>175</v>
      </c>
      <c r="F12" s="58" t="s">
        <v>175</v>
      </c>
      <c r="G12" s="58" t="s">
        <v>175</v>
      </c>
      <c r="H12" s="58" t="s">
        <v>175</v>
      </c>
      <c r="Q12" s="17" t="s">
        <v>64</v>
      </c>
      <c r="R12" s="17" t="s">
        <v>133</v>
      </c>
      <c r="S12" s="17" t="s">
        <v>131</v>
      </c>
      <c r="T12" s="23">
        <f t="shared" si="0"/>
        <v>0</v>
      </c>
      <c r="U12" s="23"/>
      <c r="V12" s="17" t="s">
        <v>64</v>
      </c>
      <c r="W12" s="17" t="s">
        <v>133</v>
      </c>
      <c r="X12" s="17" t="s">
        <v>131</v>
      </c>
      <c r="Y12">
        <v>5.0000000000000002E-5</v>
      </c>
      <c r="Z12">
        <v>5.0000000000000002E-5</v>
      </c>
      <c r="AA12">
        <v>5.0000000000000002E-5</v>
      </c>
      <c r="AB12">
        <v>0</v>
      </c>
      <c r="AC12">
        <v>0</v>
      </c>
      <c r="AE12" t="s">
        <v>64</v>
      </c>
      <c r="AF12" t="s">
        <v>133</v>
      </c>
      <c r="AG12" t="s">
        <v>130</v>
      </c>
      <c r="AH12">
        <v>138.84</v>
      </c>
      <c r="AI12">
        <v>141.11000000000001</v>
      </c>
      <c r="AJ12">
        <v>143.38999999999999</v>
      </c>
      <c r="AK12">
        <v>145.76</v>
      </c>
      <c r="AM12" s="17" t="s">
        <v>64</v>
      </c>
      <c r="AN12" s="17">
        <v>5</v>
      </c>
      <c r="AO12" s="17">
        <v>10</v>
      </c>
      <c r="AP12" s="17">
        <f t="shared" si="1"/>
        <v>2</v>
      </c>
      <c r="AQ12">
        <f t="shared" si="2"/>
        <v>69.42</v>
      </c>
      <c r="AR12" s="34">
        <f t="shared" si="3"/>
        <v>59.006999999999998</v>
      </c>
      <c r="AU12" s="17" t="s">
        <v>63</v>
      </c>
      <c r="AV12" s="17" t="s">
        <v>126</v>
      </c>
      <c r="AW12" s="17">
        <v>5</v>
      </c>
      <c r="AX12" s="17">
        <v>5</v>
      </c>
      <c r="AY12" s="17">
        <v>5</v>
      </c>
      <c r="AZ12" s="17">
        <v>0</v>
      </c>
      <c r="BA12" s="17">
        <v>0</v>
      </c>
      <c r="BB12" s="17">
        <v>0</v>
      </c>
      <c r="BV12" s="53">
        <v>7</v>
      </c>
      <c r="BW12" s="97" t="s">
        <v>199</v>
      </c>
      <c r="BX12" s="51">
        <v>33</v>
      </c>
      <c r="BY12" s="51">
        <v>11</v>
      </c>
      <c r="BZ12" s="73"/>
      <c r="CA12" s="7"/>
      <c r="CI12" s="102" t="s">
        <v>237</v>
      </c>
      <c r="CJ12">
        <v>2025</v>
      </c>
      <c r="CK12" t="s">
        <v>227</v>
      </c>
      <c r="CL12">
        <v>225</v>
      </c>
      <c r="CV12" s="2" t="s">
        <v>82</v>
      </c>
      <c r="CW12" s="2" t="s">
        <v>32</v>
      </c>
      <c r="CX12" s="2">
        <v>1.1313831824688023</v>
      </c>
      <c r="CY12" s="2">
        <v>1.1313831824688023</v>
      </c>
      <c r="CZ12" s="2">
        <v>1.1313831824688023</v>
      </c>
      <c r="DA12" s="2">
        <v>1.1313831824688023</v>
      </c>
    </row>
    <row r="13" spans="1:105" ht="40" customHeight="1" x14ac:dyDescent="0.2">
      <c r="A13" s="59" t="s">
        <v>167</v>
      </c>
      <c r="B13" s="60" t="s">
        <v>126</v>
      </c>
      <c r="C13" s="60">
        <v>49.603000000000002</v>
      </c>
      <c r="D13" s="60" t="s">
        <v>175</v>
      </c>
      <c r="E13" s="60" t="s">
        <v>175</v>
      </c>
      <c r="F13" s="60" t="s">
        <v>175</v>
      </c>
      <c r="G13" s="60" t="s">
        <v>175</v>
      </c>
      <c r="H13" s="60" t="s">
        <v>175</v>
      </c>
      <c r="Q13" s="17" t="s">
        <v>65</v>
      </c>
      <c r="R13" s="17" t="s">
        <v>133</v>
      </c>
      <c r="S13" s="17" t="s">
        <v>131</v>
      </c>
      <c r="T13" s="23">
        <f t="shared" si="0"/>
        <v>0</v>
      </c>
      <c r="U13" s="23"/>
      <c r="V13" s="17" t="s">
        <v>65</v>
      </c>
      <c r="W13" s="17" t="s">
        <v>133</v>
      </c>
      <c r="X13" s="17" t="s">
        <v>131</v>
      </c>
      <c r="Y13">
        <v>5.0000000000000002E-5</v>
      </c>
      <c r="Z13">
        <v>5.0000000000000002E-5</v>
      </c>
      <c r="AA13">
        <v>5.0000000000000002E-5</v>
      </c>
      <c r="AB13">
        <v>5.9999999999999995E-5</v>
      </c>
      <c r="AC13">
        <v>5.0000000000000002E-5</v>
      </c>
      <c r="AE13" t="s">
        <v>65</v>
      </c>
      <c r="AF13" t="s">
        <v>133</v>
      </c>
      <c r="AG13" t="s">
        <v>130</v>
      </c>
      <c r="AH13">
        <v>145.54</v>
      </c>
      <c r="AI13">
        <v>148.02000000000001</v>
      </c>
      <c r="AJ13">
        <v>150.5</v>
      </c>
      <c r="AK13">
        <v>153.08000000000001</v>
      </c>
      <c r="AM13" s="17" t="s">
        <v>65</v>
      </c>
      <c r="AN13" s="17">
        <v>5.5</v>
      </c>
      <c r="AO13" s="17">
        <v>0</v>
      </c>
      <c r="AP13" s="17">
        <f t="shared" si="1"/>
        <v>0</v>
      </c>
      <c r="AQ13" t="e">
        <f t="shared" si="2"/>
        <v>#DIV/0!</v>
      </c>
      <c r="AR13" s="34" t="e">
        <f t="shared" si="3"/>
        <v>#DIV/0!</v>
      </c>
      <c r="AU13" s="17" t="s">
        <v>64</v>
      </c>
      <c r="AV13" s="17" t="s">
        <v>126</v>
      </c>
      <c r="AW13" s="17">
        <v>5</v>
      </c>
      <c r="AX13" s="17">
        <v>5</v>
      </c>
      <c r="AY13" s="17">
        <v>5</v>
      </c>
      <c r="AZ13" s="17">
        <v>5</v>
      </c>
      <c r="BA13" s="17">
        <v>0</v>
      </c>
      <c r="BB13" s="17">
        <v>0</v>
      </c>
      <c r="BV13" s="53">
        <v>8</v>
      </c>
      <c r="BW13" s="97" t="s">
        <v>205</v>
      </c>
      <c r="BX13" s="51">
        <v>33</v>
      </c>
      <c r="BY13" s="51">
        <v>11</v>
      </c>
      <c r="BZ13" s="73"/>
      <c r="CA13" s="7"/>
      <c r="CI13" s="102" t="s">
        <v>238</v>
      </c>
      <c r="CJ13">
        <v>2022</v>
      </c>
      <c r="CK13" t="s">
        <v>227</v>
      </c>
      <c r="CL13">
        <v>33</v>
      </c>
      <c r="CV13" s="2" t="s">
        <v>83</v>
      </c>
      <c r="CW13" s="2" t="s">
        <v>32</v>
      </c>
      <c r="CX13" s="2">
        <v>3.9987903957421937</v>
      </c>
      <c r="CY13" s="2">
        <v>3.9987903957421937</v>
      </c>
      <c r="CZ13" s="2">
        <v>3.9987903957421937</v>
      </c>
      <c r="DA13" s="2">
        <v>3.9987903957421937</v>
      </c>
    </row>
    <row r="14" spans="1:105" ht="40" customHeight="1" x14ac:dyDescent="0.2">
      <c r="A14" s="59" t="s">
        <v>162</v>
      </c>
      <c r="B14" s="60" t="s">
        <v>126</v>
      </c>
      <c r="C14" s="60">
        <v>90.39</v>
      </c>
      <c r="D14" s="60">
        <v>107.76</v>
      </c>
      <c r="E14" s="60">
        <v>126.99</v>
      </c>
      <c r="F14" s="60">
        <v>136.25</v>
      </c>
      <c r="G14" s="60">
        <v>146</v>
      </c>
      <c r="H14" s="60">
        <v>157.44999999999999</v>
      </c>
      <c r="Q14" s="20" t="s">
        <v>134</v>
      </c>
      <c r="R14" s="17" t="s">
        <v>135</v>
      </c>
      <c r="S14" s="17" t="s">
        <v>131</v>
      </c>
      <c r="T14" s="23">
        <f>T572/1000</f>
        <v>0</v>
      </c>
      <c r="U14" s="23"/>
      <c r="V14" s="20" t="s">
        <v>134</v>
      </c>
      <c r="W14" s="17" t="s">
        <v>135</v>
      </c>
      <c r="X14" s="17" t="s">
        <v>131</v>
      </c>
      <c r="Y14">
        <v>0</v>
      </c>
      <c r="Z14">
        <v>0</v>
      </c>
      <c r="AA14">
        <v>0</v>
      </c>
      <c r="AB14">
        <v>0</v>
      </c>
      <c r="AC14">
        <v>0</v>
      </c>
      <c r="AE14" t="s">
        <v>134</v>
      </c>
      <c r="AF14" t="s">
        <v>135</v>
      </c>
      <c r="AG14" t="s">
        <v>130</v>
      </c>
      <c r="AH14">
        <v>123.9</v>
      </c>
      <c r="AI14">
        <v>126.28</v>
      </c>
      <c r="AJ14">
        <v>128.66</v>
      </c>
      <c r="AK14">
        <v>131.12</v>
      </c>
      <c r="AM14" s="17" t="s">
        <v>134</v>
      </c>
      <c r="AN14" s="17">
        <v>0</v>
      </c>
      <c r="AO14" s="17">
        <v>0</v>
      </c>
      <c r="AP14" s="17">
        <v>0</v>
      </c>
      <c r="AQ14">
        <v>0</v>
      </c>
      <c r="AR14" s="34">
        <v>0</v>
      </c>
      <c r="AU14" s="17" t="s">
        <v>65</v>
      </c>
      <c r="AV14" s="17" t="s">
        <v>126</v>
      </c>
      <c r="AW14" s="17">
        <v>5.5</v>
      </c>
      <c r="AX14" s="17">
        <v>5.5</v>
      </c>
      <c r="AY14" s="17">
        <v>5.5</v>
      </c>
      <c r="AZ14" s="17">
        <v>5.5</v>
      </c>
      <c r="BA14" s="17">
        <v>5.5</v>
      </c>
      <c r="BB14" s="17">
        <v>5.5</v>
      </c>
      <c r="BW14" s="91"/>
      <c r="CI14" s="102" t="s">
        <v>239</v>
      </c>
      <c r="CJ14">
        <v>2025</v>
      </c>
      <c r="CK14" t="s">
        <v>227</v>
      </c>
      <c r="CL14">
        <v>225</v>
      </c>
      <c r="CV14" s="2" t="s">
        <v>84</v>
      </c>
      <c r="CW14" s="2" t="s">
        <v>22</v>
      </c>
      <c r="CX14" s="2">
        <v>3.1715823639699212</v>
      </c>
      <c r="CY14" s="2">
        <v>3.1715823639699212</v>
      </c>
      <c r="CZ14" s="2">
        <v>3.1715823639699212</v>
      </c>
      <c r="DA14" s="2">
        <v>3.1715823639699212</v>
      </c>
    </row>
    <row r="15" spans="1:105" ht="40" customHeight="1" x14ac:dyDescent="0.2">
      <c r="A15" s="59" t="s">
        <v>164</v>
      </c>
      <c r="B15" s="60" t="s">
        <v>126</v>
      </c>
      <c r="C15" s="60">
        <f>C13-C14</f>
        <v>-40.786999999999999</v>
      </c>
      <c r="D15" s="60">
        <f>D11-D14</f>
        <v>8.64</v>
      </c>
      <c r="E15" s="60">
        <f>E11-E14</f>
        <v>55.410000000000011</v>
      </c>
      <c r="F15" s="60">
        <f>F11-F14</f>
        <v>35.650000000000006</v>
      </c>
      <c r="G15" s="60">
        <f>G11-G14</f>
        <v>-1.0999999999999943</v>
      </c>
      <c r="H15" s="60">
        <f>H11-H14</f>
        <v>-12.549999999999983</v>
      </c>
      <c r="Q15" s="26" t="s">
        <v>75</v>
      </c>
      <c r="R15" s="27" t="s">
        <v>136</v>
      </c>
      <c r="S15" s="27" t="s">
        <v>131</v>
      </c>
      <c r="T15" s="24">
        <v>18.7</v>
      </c>
      <c r="U15" s="23"/>
      <c r="V15" s="26" t="s">
        <v>75</v>
      </c>
      <c r="W15" s="27" t="s">
        <v>136</v>
      </c>
      <c r="X15" s="27" t="s">
        <v>131</v>
      </c>
      <c r="Y15">
        <v>1.3000000000000002E-4</v>
      </c>
      <c r="Z15">
        <v>1.3000000000000002E-4</v>
      </c>
      <c r="AA15">
        <v>1.3000000000000002E-4</v>
      </c>
      <c r="AB15">
        <v>1.3000000000000002E-4</v>
      </c>
      <c r="AC15">
        <v>1.3000000000000002E-4</v>
      </c>
      <c r="AE15" t="s">
        <v>75</v>
      </c>
      <c r="AF15" t="s">
        <v>136</v>
      </c>
      <c r="AG15" t="s">
        <v>130</v>
      </c>
      <c r="AH15">
        <v>113.63</v>
      </c>
      <c r="AI15">
        <v>115.62</v>
      </c>
      <c r="AJ15">
        <v>117.6</v>
      </c>
      <c r="AK15">
        <v>119.66</v>
      </c>
      <c r="AM15" s="17" t="s">
        <v>75</v>
      </c>
      <c r="AN15" s="17">
        <v>18.399999999999999</v>
      </c>
      <c r="AO15" s="17">
        <v>116050</v>
      </c>
      <c r="AP15" s="17">
        <f t="shared" si="1"/>
        <v>6307.0652173913049</v>
      </c>
      <c r="AQ15">
        <f>AH15/AP15</f>
        <v>1.8016303317535544E-2</v>
      </c>
      <c r="AR15" s="34">
        <f t="shared" si="3"/>
        <v>1.5313857819905212E-2</v>
      </c>
      <c r="AU15" s="20" t="s">
        <v>134</v>
      </c>
      <c r="AV15" s="17" t="s">
        <v>126</v>
      </c>
      <c r="AW15" s="17">
        <v>30</v>
      </c>
      <c r="AX15" s="17">
        <v>30</v>
      </c>
      <c r="AY15" s="17">
        <v>0</v>
      </c>
      <c r="AZ15" s="17">
        <v>0</v>
      </c>
      <c r="BA15" s="17">
        <v>0</v>
      </c>
      <c r="BB15" s="17">
        <v>0</v>
      </c>
      <c r="BW15" s="91"/>
      <c r="CI15" s="102" t="s">
        <v>240</v>
      </c>
      <c r="CJ15">
        <v>2025</v>
      </c>
      <c r="CK15" t="s">
        <v>227</v>
      </c>
      <c r="CL15">
        <v>225</v>
      </c>
      <c r="CV15" s="2" t="s">
        <v>85</v>
      </c>
      <c r="CW15" s="2" t="s">
        <v>22</v>
      </c>
      <c r="CX15" s="2">
        <v>4.4142491381569666</v>
      </c>
      <c r="CY15" s="2">
        <v>4.4142491381569666</v>
      </c>
      <c r="CZ15" s="2">
        <v>4.4142491381569666</v>
      </c>
      <c r="DA15" s="2">
        <v>4.4142491381569666</v>
      </c>
    </row>
    <row r="16" spans="1:105" ht="40" customHeight="1" x14ac:dyDescent="0.2">
      <c r="A16" s="60" t="s">
        <v>165</v>
      </c>
      <c r="B16" s="60" t="s">
        <v>174</v>
      </c>
      <c r="C16" s="60">
        <f>((C12-C13)/C12)*100</f>
        <v>20.736657078938954</v>
      </c>
      <c r="D16" s="60" t="s">
        <v>175</v>
      </c>
      <c r="E16" s="60" t="s">
        <v>175</v>
      </c>
      <c r="F16" s="60" t="s">
        <v>175</v>
      </c>
      <c r="G16" s="60" t="s">
        <v>175</v>
      </c>
      <c r="H16" s="60" t="s">
        <v>175</v>
      </c>
      <c r="U16" s="23"/>
      <c r="AE16" t="s">
        <v>208</v>
      </c>
      <c r="AF16" t="s">
        <v>269</v>
      </c>
      <c r="AG16" t="s">
        <v>130</v>
      </c>
      <c r="AH16">
        <v>134.56</v>
      </c>
      <c r="AI16">
        <v>137.01</v>
      </c>
      <c r="AJ16">
        <v>139.47</v>
      </c>
      <c r="AK16">
        <v>142.02000000000001</v>
      </c>
      <c r="AM16" s="17" t="s">
        <v>266</v>
      </c>
      <c r="AN16" s="17">
        <v>30</v>
      </c>
      <c r="AO16">
        <v>27810</v>
      </c>
      <c r="AP16" s="17">
        <f t="shared" si="1"/>
        <v>927</v>
      </c>
      <c r="AQ16">
        <f t="shared" ref="AQ16:AQ18" si="4">AH16/AP16</f>
        <v>0.14515641855447681</v>
      </c>
      <c r="AR16" s="34">
        <f t="shared" si="3"/>
        <v>0.12338295577130529</v>
      </c>
      <c r="AU16" s="18" t="s">
        <v>75</v>
      </c>
      <c r="AV16" s="17" t="s">
        <v>126</v>
      </c>
      <c r="AW16" s="17">
        <v>0</v>
      </c>
      <c r="AX16" s="17">
        <v>18.399999999999999</v>
      </c>
      <c r="AY16" s="17">
        <v>18.399999999999999</v>
      </c>
      <c r="AZ16" s="17">
        <v>18.399999999999999</v>
      </c>
      <c r="BA16" s="17">
        <v>18.399999999999999</v>
      </c>
      <c r="BB16" s="17">
        <v>18.399999999999999</v>
      </c>
      <c r="BW16" s="91"/>
      <c r="CV16" s="2" t="s">
        <v>91</v>
      </c>
      <c r="CW16" s="2" t="s">
        <v>28</v>
      </c>
      <c r="CX16" s="2">
        <v>3.3941495474064074</v>
      </c>
      <c r="CY16" s="2">
        <v>3.3941495474064074</v>
      </c>
      <c r="CZ16" s="2">
        <v>3.3941495474064074</v>
      </c>
      <c r="DA16" s="2">
        <v>3.3941495474064074</v>
      </c>
    </row>
    <row r="17" spans="1:105" ht="40" customHeight="1" x14ac:dyDescent="0.2">
      <c r="A17" s="59" t="s">
        <v>168</v>
      </c>
      <c r="B17" s="60" t="s">
        <v>174</v>
      </c>
      <c r="C17" s="60">
        <f>((C11-C12)/C11)*100</f>
        <v>36.142857142857146</v>
      </c>
      <c r="D17" s="60" t="s">
        <v>175</v>
      </c>
      <c r="E17" s="60" t="s">
        <v>175</v>
      </c>
      <c r="F17" s="60" t="s">
        <v>175</v>
      </c>
      <c r="G17" s="60" t="s">
        <v>175</v>
      </c>
      <c r="H17" s="60" t="s">
        <v>175</v>
      </c>
      <c r="U17" s="23"/>
      <c r="AE17" t="s">
        <v>267</v>
      </c>
      <c r="AF17" t="s">
        <v>269</v>
      </c>
      <c r="AG17" t="s">
        <v>130</v>
      </c>
      <c r="AH17">
        <v>0</v>
      </c>
      <c r="AI17">
        <v>0</v>
      </c>
      <c r="AJ17">
        <v>0</v>
      </c>
      <c r="AK17">
        <v>0</v>
      </c>
      <c r="AM17" s="17" t="s">
        <v>267</v>
      </c>
      <c r="AN17" s="17">
        <v>20</v>
      </c>
      <c r="AO17">
        <v>31890</v>
      </c>
      <c r="AP17" s="17">
        <f t="shared" si="1"/>
        <v>1594.5</v>
      </c>
      <c r="AQ17">
        <f t="shared" si="4"/>
        <v>0</v>
      </c>
      <c r="AR17" s="34">
        <f t="shared" si="3"/>
        <v>0</v>
      </c>
      <c r="AU17" s="47" t="s">
        <v>169</v>
      </c>
      <c r="AV17" s="17" t="s">
        <v>126</v>
      </c>
      <c r="AW17">
        <v>0</v>
      </c>
      <c r="AX17">
        <v>0</v>
      </c>
      <c r="AY17">
        <v>30</v>
      </c>
      <c r="AZ17">
        <v>30</v>
      </c>
      <c r="BA17">
        <v>30</v>
      </c>
      <c r="BB17">
        <v>30</v>
      </c>
      <c r="BW17" s="91"/>
      <c r="CV17" s="2" t="s">
        <v>86</v>
      </c>
      <c r="CW17" s="2" t="s">
        <v>28</v>
      </c>
      <c r="CX17" s="2">
        <v>1.5394230187690263</v>
      </c>
      <c r="CY17" s="2">
        <v>1.5394230187690263</v>
      </c>
      <c r="CZ17" s="2">
        <v>1.5394230187690263</v>
      </c>
      <c r="DA17" s="2">
        <v>1.5394230187690263</v>
      </c>
    </row>
    <row r="18" spans="1:105" ht="18" x14ac:dyDescent="0.2">
      <c r="U18" s="24"/>
      <c r="AE18" t="s">
        <v>268</v>
      </c>
      <c r="AF18" t="s">
        <v>269</v>
      </c>
      <c r="AG18" t="s">
        <v>130</v>
      </c>
      <c r="AH18">
        <v>108.7</v>
      </c>
      <c r="AI18">
        <v>110.4</v>
      </c>
      <c r="AJ18">
        <v>112.1</v>
      </c>
      <c r="AK18">
        <v>113.9</v>
      </c>
      <c r="AM18" s="17" t="s">
        <v>268</v>
      </c>
      <c r="AN18" s="17">
        <v>44</v>
      </c>
      <c r="AO18">
        <v>133510</v>
      </c>
      <c r="AP18" s="17">
        <f t="shared" si="1"/>
        <v>3034.318181818182</v>
      </c>
      <c r="AQ18">
        <f t="shared" si="4"/>
        <v>3.5823533817691558E-2</v>
      </c>
      <c r="AR18" s="34">
        <f t="shared" si="3"/>
        <v>3.0450003745037823E-2</v>
      </c>
      <c r="AU18" s="43" t="s">
        <v>170</v>
      </c>
      <c r="AV18" s="17" t="s">
        <v>126</v>
      </c>
      <c r="AW18">
        <v>0</v>
      </c>
      <c r="AX18">
        <v>0</v>
      </c>
      <c r="AY18">
        <v>40</v>
      </c>
      <c r="AZ18">
        <v>40</v>
      </c>
      <c r="BA18">
        <v>40</v>
      </c>
      <c r="BB18">
        <v>40</v>
      </c>
      <c r="BW18" s="91"/>
      <c r="CV18" s="2" t="s">
        <v>87</v>
      </c>
      <c r="CW18" s="2" t="s">
        <v>28</v>
      </c>
      <c r="CX18" s="2">
        <v>6.3988065237989655</v>
      </c>
      <c r="CY18" s="2">
        <v>6.3988065237989655</v>
      </c>
      <c r="CZ18" s="2">
        <v>6.3988065237989655</v>
      </c>
      <c r="DA18" s="2">
        <v>6.3988065237989655</v>
      </c>
    </row>
    <row r="19" spans="1:105" ht="51" x14ac:dyDescent="0.2">
      <c r="U19" s="24"/>
      <c r="AU19" s="44" t="s">
        <v>171</v>
      </c>
      <c r="AV19" s="17" t="s">
        <v>126</v>
      </c>
      <c r="AW19">
        <v>0</v>
      </c>
      <c r="AX19">
        <v>0</v>
      </c>
      <c r="AY19">
        <v>20</v>
      </c>
      <c r="AZ19">
        <v>20</v>
      </c>
      <c r="BA19">
        <v>20</v>
      </c>
      <c r="BB19">
        <v>20</v>
      </c>
      <c r="BW19" s="90"/>
      <c r="CV19" s="2" t="s">
        <v>88</v>
      </c>
      <c r="CW19" s="2" t="s">
        <v>24</v>
      </c>
      <c r="CX19" s="2">
        <v>0.31530350986835476</v>
      </c>
      <c r="CY19" s="2">
        <v>0.31530350986835476</v>
      </c>
      <c r="CZ19" s="2">
        <v>0.31530350986835476</v>
      </c>
      <c r="DA19" s="2">
        <v>0.31530350986835476</v>
      </c>
    </row>
    <row r="20" spans="1:105" ht="51" x14ac:dyDescent="0.2">
      <c r="U20" s="24"/>
      <c r="AU20" s="45" t="s">
        <v>172</v>
      </c>
      <c r="AV20" s="17" t="s">
        <v>126</v>
      </c>
      <c r="AW20">
        <v>0</v>
      </c>
      <c r="AX20">
        <v>0</v>
      </c>
      <c r="AY20">
        <v>6</v>
      </c>
      <c r="AZ20">
        <v>6</v>
      </c>
      <c r="BA20">
        <v>6</v>
      </c>
      <c r="BB20">
        <v>6</v>
      </c>
      <c r="BW20" s="90"/>
      <c r="CV20" s="2" t="s">
        <v>89</v>
      </c>
      <c r="CW20" s="2" t="s">
        <v>24</v>
      </c>
      <c r="CX20" s="2">
        <v>2.3925972219422218</v>
      </c>
      <c r="CY20" s="2">
        <v>2.3925972219422218</v>
      </c>
      <c r="CZ20" s="2">
        <v>2.3925972219422218</v>
      </c>
      <c r="DA20" s="2">
        <v>2.3925972219422218</v>
      </c>
    </row>
    <row r="21" spans="1:105" ht="18" x14ac:dyDescent="0.2">
      <c r="AU21" s="46" t="s">
        <v>129</v>
      </c>
      <c r="AV21" s="41" t="s">
        <v>126</v>
      </c>
      <c r="AW21" s="41">
        <f>SUM(AW4:AW20)</f>
        <v>98</v>
      </c>
      <c r="AX21" s="41">
        <f t="shared" ref="AX21:BB21" si="5">SUM(AX4:AX20)</f>
        <v>116.4</v>
      </c>
      <c r="AY21" s="41">
        <f t="shared" si="5"/>
        <v>182.4</v>
      </c>
      <c r="AZ21" s="41">
        <f t="shared" si="5"/>
        <v>171.9</v>
      </c>
      <c r="BA21" s="41">
        <f t="shared" si="5"/>
        <v>144.9</v>
      </c>
      <c r="BB21" s="41">
        <f t="shared" si="5"/>
        <v>144.9</v>
      </c>
      <c r="BW21" s="90"/>
      <c r="CV21" s="2" t="s">
        <v>90</v>
      </c>
      <c r="CW21" s="2" t="s">
        <v>24</v>
      </c>
      <c r="CX21" s="2">
        <v>1.1870249783279239</v>
      </c>
      <c r="CY21" s="2">
        <v>1.1870249783279239</v>
      </c>
      <c r="CZ21" s="2">
        <v>1.1870249783279239</v>
      </c>
      <c r="DA21" s="2">
        <v>1.1870249783279239</v>
      </c>
    </row>
    <row r="22" spans="1:105" ht="18" x14ac:dyDescent="0.2">
      <c r="BW22" s="91"/>
      <c r="CV22" s="2" t="s">
        <v>93</v>
      </c>
      <c r="CW22" s="2" t="s">
        <v>67</v>
      </c>
      <c r="CX22" s="2">
        <v>6.3060701973670961</v>
      </c>
      <c r="CY22" s="2">
        <v>6.3060701973670961</v>
      </c>
      <c r="CZ22" s="2">
        <v>6.3060701973670961</v>
      </c>
      <c r="DA22" s="2">
        <v>6.3060701973670961</v>
      </c>
    </row>
    <row r="23" spans="1:105" ht="18" x14ac:dyDescent="0.2">
      <c r="A23" s="146" t="s">
        <v>139</v>
      </c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Q23" s="116" t="s">
        <v>140</v>
      </c>
      <c r="R23" s="116"/>
      <c r="S23" s="116"/>
      <c r="T23" s="116"/>
      <c r="U23" s="116"/>
      <c r="V23" s="116"/>
      <c r="W23" s="116"/>
      <c r="X23" s="116"/>
      <c r="Z23" s="117" t="s">
        <v>148</v>
      </c>
      <c r="AA23" s="117"/>
      <c r="AB23" s="117"/>
      <c r="AC23" s="117"/>
      <c r="AD23" s="117"/>
      <c r="AE23" s="117"/>
      <c r="AF23" s="117"/>
      <c r="BW23" s="91"/>
      <c r="CV23" s="2" t="s">
        <v>94</v>
      </c>
      <c r="CW23" s="2" t="s">
        <v>67</v>
      </c>
      <c r="CX23" s="2">
        <v>5.193234280184666</v>
      </c>
      <c r="CY23" s="2">
        <v>5.193234280184666</v>
      </c>
      <c r="CZ23" s="2">
        <v>5.193234280184666</v>
      </c>
      <c r="DA23" s="2">
        <v>5.193234280184666</v>
      </c>
    </row>
    <row r="24" spans="1:105" ht="18" x14ac:dyDescent="0.2">
      <c r="A24" s="19" t="s">
        <v>124</v>
      </c>
      <c r="B24" s="19" t="s">
        <v>132</v>
      </c>
      <c r="C24" s="10" t="s">
        <v>125</v>
      </c>
      <c r="D24" s="10">
        <v>2021</v>
      </c>
      <c r="E24" s="10">
        <v>2022</v>
      </c>
      <c r="F24" s="10">
        <v>2023</v>
      </c>
      <c r="G24" s="10">
        <v>2024</v>
      </c>
      <c r="H24" s="10"/>
      <c r="I24" s="10"/>
      <c r="J24" s="10"/>
      <c r="K24" s="10"/>
      <c r="L24" s="10"/>
      <c r="M24" s="10"/>
      <c r="N24" s="10">
        <v>2025</v>
      </c>
      <c r="Q24" s="10" t="s">
        <v>124</v>
      </c>
      <c r="R24" s="10" t="s">
        <v>132</v>
      </c>
      <c r="S24" s="28" t="s">
        <v>125</v>
      </c>
      <c r="T24" s="28">
        <v>2020</v>
      </c>
      <c r="U24" s="28">
        <v>2022</v>
      </c>
      <c r="V24" s="28">
        <v>2023</v>
      </c>
      <c r="W24" s="28">
        <v>2024</v>
      </c>
      <c r="X24" s="28">
        <v>2025</v>
      </c>
      <c r="Z24" s="30" t="s">
        <v>146</v>
      </c>
      <c r="AA24" s="30" t="s">
        <v>147</v>
      </c>
      <c r="AB24" s="30">
        <v>2021</v>
      </c>
      <c r="AC24" s="30">
        <v>2022</v>
      </c>
      <c r="AD24" s="30">
        <v>2023</v>
      </c>
      <c r="AE24" s="30">
        <v>2024</v>
      </c>
      <c r="AF24" s="30">
        <v>2025</v>
      </c>
      <c r="AG24" s="30"/>
      <c r="BW24" s="91"/>
      <c r="CV24" s="2" t="s">
        <v>95</v>
      </c>
      <c r="CW24" s="2" t="s">
        <v>67</v>
      </c>
      <c r="CX24" s="2">
        <v>4.6182690563070787</v>
      </c>
      <c r="CY24" s="2">
        <v>4.6182690563070787</v>
      </c>
      <c r="CZ24" s="2">
        <v>4.6182690563070787</v>
      </c>
      <c r="DA24" s="2">
        <v>4.6182690563070787</v>
      </c>
    </row>
    <row r="25" spans="1:105" ht="18" x14ac:dyDescent="0.2">
      <c r="A25" s="17" t="s">
        <v>69</v>
      </c>
      <c r="B25" s="17" t="s">
        <v>133</v>
      </c>
      <c r="C25" t="s">
        <v>131</v>
      </c>
      <c r="D25" s="21">
        <v>0.76311000000000007</v>
      </c>
      <c r="E25" s="21">
        <v>7.4719999999999995E-2</v>
      </c>
      <c r="F25" s="21">
        <v>0</v>
      </c>
      <c r="G25" s="21">
        <v>0</v>
      </c>
      <c r="H25" s="21"/>
      <c r="I25" s="21"/>
      <c r="J25" s="21"/>
      <c r="K25" s="21"/>
      <c r="L25" s="21"/>
      <c r="M25" s="21"/>
      <c r="N25" s="21">
        <v>0</v>
      </c>
      <c r="Q25" s="28" t="s">
        <v>141</v>
      </c>
      <c r="R25" s="28" t="s">
        <v>142</v>
      </c>
      <c r="S25" t="s">
        <v>143</v>
      </c>
      <c r="T25">
        <v>424131.54</v>
      </c>
      <c r="U25">
        <v>362952.27</v>
      </c>
      <c r="V25">
        <v>322066.74</v>
      </c>
      <c r="W25">
        <v>331311.5</v>
      </c>
      <c r="X25">
        <v>340563.19</v>
      </c>
      <c r="Z25" s="30" t="s">
        <v>66</v>
      </c>
      <c r="AA25" s="30" t="s">
        <v>150</v>
      </c>
      <c r="AB25" s="30">
        <v>68579.02</v>
      </c>
      <c r="AC25" s="31">
        <v>58168.18</v>
      </c>
      <c r="AD25" s="30">
        <v>4820.63</v>
      </c>
      <c r="AE25" s="32">
        <v>7141.18</v>
      </c>
      <c r="AF25" s="32">
        <v>7141.18</v>
      </c>
      <c r="AG25" s="32"/>
      <c r="BW25" s="91"/>
      <c r="CV25" s="2" t="s">
        <v>96</v>
      </c>
      <c r="CW25" s="2" t="s">
        <v>67</v>
      </c>
      <c r="CX25" s="2">
        <v>7.3447170534040289</v>
      </c>
      <c r="CY25" s="2">
        <v>7.3447170534040289</v>
      </c>
      <c r="CZ25" s="2">
        <v>7.3447170534040289</v>
      </c>
      <c r="DA25" s="2">
        <v>7.3447170534040289</v>
      </c>
    </row>
    <row r="26" spans="1:105" ht="18" x14ac:dyDescent="0.2">
      <c r="A26" s="17" t="s">
        <v>70</v>
      </c>
      <c r="B26" s="17" t="s">
        <v>133</v>
      </c>
      <c r="C26" t="s">
        <v>131</v>
      </c>
      <c r="D26" s="21">
        <v>0.71396000000000004</v>
      </c>
      <c r="E26" s="21">
        <v>4.6100000000000002E-2</v>
      </c>
      <c r="F26" s="21">
        <v>0</v>
      </c>
      <c r="G26" s="21">
        <v>0</v>
      </c>
      <c r="H26" s="21"/>
      <c r="I26" s="21"/>
      <c r="J26" s="21"/>
      <c r="K26" s="21"/>
      <c r="L26" s="21"/>
      <c r="M26" s="21"/>
      <c r="N26" s="21">
        <v>0</v>
      </c>
      <c r="Z26" s="30" t="s">
        <v>145</v>
      </c>
      <c r="AA26" s="30" t="s">
        <v>150</v>
      </c>
      <c r="AB26" s="30">
        <v>48.55</v>
      </c>
      <c r="AC26" s="31">
        <v>69.64</v>
      </c>
      <c r="AD26" s="30">
        <v>0</v>
      </c>
      <c r="AE26" s="31">
        <v>0</v>
      </c>
      <c r="AF26" s="31">
        <v>0</v>
      </c>
      <c r="AG26" s="31"/>
      <c r="BW26" s="91"/>
      <c r="CV26" s="2" t="s">
        <v>97</v>
      </c>
      <c r="CW26" s="2" t="s">
        <v>67</v>
      </c>
      <c r="CX26" s="2">
        <v>3.7094530572747622</v>
      </c>
      <c r="CY26" s="2">
        <v>3.7094530572747622</v>
      </c>
      <c r="CZ26" s="2">
        <v>3.7094530572747622</v>
      </c>
      <c r="DA26" s="2">
        <v>3.7094530572747622</v>
      </c>
    </row>
    <row r="27" spans="1:105" ht="18" x14ac:dyDescent="0.2">
      <c r="A27" s="17" t="s">
        <v>71</v>
      </c>
      <c r="B27" s="17" t="s">
        <v>133</v>
      </c>
      <c r="C27" t="s">
        <v>131</v>
      </c>
      <c r="D27" s="21">
        <v>4.9699999999999996E-3</v>
      </c>
      <c r="E27" s="21">
        <v>5.6999999999999998E-4</v>
      </c>
      <c r="F27" s="21">
        <v>0</v>
      </c>
      <c r="G27" s="21">
        <v>0</v>
      </c>
      <c r="H27" s="21"/>
      <c r="I27" s="21"/>
      <c r="J27" s="21"/>
      <c r="K27" s="21"/>
      <c r="L27" s="21"/>
      <c r="M27" s="21"/>
      <c r="N27" s="21">
        <v>0</v>
      </c>
      <c r="BW27" s="91"/>
      <c r="CV27" s="2" t="s">
        <v>99</v>
      </c>
      <c r="CW27" s="2" t="s">
        <v>152</v>
      </c>
      <c r="CX27" s="2">
        <v>2.0401991815011193</v>
      </c>
      <c r="CY27" s="2">
        <v>2.0401991815011193</v>
      </c>
      <c r="CZ27" s="2">
        <v>2.0401991815011193</v>
      </c>
      <c r="DA27" s="2">
        <v>2.0401991815011193</v>
      </c>
    </row>
    <row r="28" spans="1:105" ht="18" x14ac:dyDescent="0.2">
      <c r="A28" s="17" t="s">
        <v>72</v>
      </c>
      <c r="B28" s="17" t="s">
        <v>133</v>
      </c>
      <c r="C28" t="s">
        <v>131</v>
      </c>
      <c r="D28" s="21">
        <v>1.70106</v>
      </c>
      <c r="E28" s="21">
        <v>3.5783400000000003</v>
      </c>
      <c r="F28" s="21">
        <v>0.86658000000000002</v>
      </c>
      <c r="G28" s="21">
        <v>0</v>
      </c>
      <c r="H28" s="21"/>
      <c r="I28" s="21"/>
      <c r="J28" s="21"/>
      <c r="K28" s="21"/>
      <c r="L28" s="21"/>
      <c r="M28" s="21"/>
      <c r="N28" s="21">
        <v>0</v>
      </c>
      <c r="AU28" s="42"/>
      <c r="AW28" s="41"/>
      <c r="AX28" s="41"/>
      <c r="AY28" s="41"/>
      <c r="AZ28" s="41"/>
      <c r="BA28" s="41"/>
      <c r="BB28" s="41"/>
      <c r="BW28" s="91"/>
      <c r="CV28" s="2" t="s">
        <v>98</v>
      </c>
      <c r="CW28" s="2" t="s">
        <v>152</v>
      </c>
      <c r="CX28" s="2">
        <v>3.2457714251154166</v>
      </c>
      <c r="CY28" s="2">
        <v>3.2457714251154166</v>
      </c>
      <c r="CZ28" s="2">
        <v>3.2457714251154166</v>
      </c>
      <c r="DA28" s="2">
        <v>3.2457714251154166</v>
      </c>
    </row>
    <row r="29" spans="1:105" ht="18" x14ac:dyDescent="0.2">
      <c r="A29" s="17" t="s">
        <v>73</v>
      </c>
      <c r="B29" s="17" t="s">
        <v>133</v>
      </c>
      <c r="C29" t="s">
        <v>131</v>
      </c>
      <c r="D29" s="21">
        <v>0.43636999999999998</v>
      </c>
      <c r="E29" s="21">
        <v>2.0499999999999997E-3</v>
      </c>
      <c r="F29" s="21">
        <v>0</v>
      </c>
      <c r="G29" s="21">
        <v>0</v>
      </c>
      <c r="H29" s="21"/>
      <c r="I29" s="21"/>
      <c r="J29" s="21"/>
      <c r="K29" s="21"/>
      <c r="L29" s="21"/>
      <c r="M29" s="21"/>
      <c r="N29" s="21">
        <v>0</v>
      </c>
      <c r="BW29" s="91"/>
      <c r="CV29" s="2" t="s">
        <v>242</v>
      </c>
      <c r="CW29" s="2" t="s">
        <v>76</v>
      </c>
      <c r="CX29" s="2">
        <v>5.3330000000000002</v>
      </c>
      <c r="CY29" s="2">
        <v>9.67</v>
      </c>
      <c r="CZ29" s="2">
        <v>13.33</v>
      </c>
      <c r="DA29" s="2">
        <v>15.33</v>
      </c>
    </row>
    <row r="30" spans="1:105" ht="18" x14ac:dyDescent="0.2">
      <c r="A30" s="17" t="s">
        <v>74</v>
      </c>
      <c r="B30" s="17" t="s">
        <v>133</v>
      </c>
      <c r="C30" t="s">
        <v>131</v>
      </c>
      <c r="D30" s="21">
        <v>5.9891899999999998</v>
      </c>
      <c r="E30" s="21">
        <v>6.09178</v>
      </c>
      <c r="F30" s="21">
        <v>2.2139600000000002</v>
      </c>
      <c r="G30" s="21">
        <v>1.4557800000000001</v>
      </c>
      <c r="H30" s="21"/>
      <c r="I30" s="21"/>
      <c r="J30" s="21"/>
      <c r="K30" s="21"/>
      <c r="L30" s="21"/>
      <c r="M30" s="21"/>
      <c r="N30" s="21">
        <v>1.23597</v>
      </c>
      <c r="BW30" s="91"/>
      <c r="CV30" s="2" t="s">
        <v>243</v>
      </c>
      <c r="CW30" s="2" t="s">
        <v>76</v>
      </c>
      <c r="CX30" s="2">
        <v>5.3330000000000002</v>
      </c>
      <c r="CY30" s="2">
        <v>9.67</v>
      </c>
      <c r="CZ30" s="2">
        <v>13.33</v>
      </c>
      <c r="DA30" s="2">
        <v>15.33</v>
      </c>
    </row>
    <row r="31" spans="1:105" ht="18" x14ac:dyDescent="0.2">
      <c r="A31" s="17" t="s">
        <v>61</v>
      </c>
      <c r="B31" s="17" t="s">
        <v>133</v>
      </c>
      <c r="C31" t="s">
        <v>131</v>
      </c>
      <c r="D31" s="21">
        <v>2.5725799999999999</v>
      </c>
      <c r="E31" s="21">
        <v>4.3883299999999998</v>
      </c>
      <c r="F31" s="21">
        <v>0</v>
      </c>
      <c r="G31" s="21">
        <v>0</v>
      </c>
      <c r="H31" s="21"/>
      <c r="I31" s="21"/>
      <c r="J31" s="21"/>
      <c r="K31" s="21"/>
      <c r="L31" s="21"/>
      <c r="M31" s="21"/>
      <c r="N31" s="21">
        <v>0</v>
      </c>
      <c r="BW31" s="91"/>
      <c r="CV31" s="2" t="s">
        <v>244</v>
      </c>
      <c r="CW31" s="2" t="s">
        <v>76</v>
      </c>
      <c r="CX31" s="2">
        <v>5.3330000000000002</v>
      </c>
      <c r="CY31" s="2">
        <v>9.67</v>
      </c>
      <c r="CZ31" s="2">
        <v>13.33</v>
      </c>
      <c r="DA31" s="2">
        <v>15.33</v>
      </c>
    </row>
    <row r="32" spans="1:105" ht="18" x14ac:dyDescent="0.2">
      <c r="A32" s="17" t="s">
        <v>62</v>
      </c>
      <c r="B32" s="17" t="s">
        <v>133</v>
      </c>
      <c r="C32" t="s">
        <v>131</v>
      </c>
      <c r="D32" s="21">
        <v>6.9521699999999997</v>
      </c>
      <c r="E32" s="21">
        <v>8.9400499999999994</v>
      </c>
      <c r="F32" s="21">
        <v>1.82802</v>
      </c>
      <c r="G32" s="21">
        <v>1.35534</v>
      </c>
      <c r="H32" s="21"/>
      <c r="I32" s="21"/>
      <c r="J32" s="21"/>
      <c r="K32" s="21"/>
      <c r="L32" s="21"/>
      <c r="M32" s="21"/>
      <c r="N32" s="21">
        <v>1.0436500000000002</v>
      </c>
      <c r="CV32" s="2"/>
    </row>
    <row r="33" spans="1:18" x14ac:dyDescent="0.2">
      <c r="A33" s="17" t="s">
        <v>63</v>
      </c>
      <c r="B33" s="17" t="s">
        <v>133</v>
      </c>
      <c r="C33" t="s">
        <v>131</v>
      </c>
      <c r="D33" s="21">
        <v>0.93923999999999996</v>
      </c>
      <c r="E33" s="21">
        <v>2.8505100000000003</v>
      </c>
      <c r="F33" s="21">
        <v>0</v>
      </c>
      <c r="G33" s="21">
        <v>0</v>
      </c>
      <c r="H33" s="21"/>
      <c r="I33" s="21"/>
      <c r="J33" s="21"/>
      <c r="K33" s="21"/>
      <c r="L33" s="21"/>
      <c r="M33" s="21"/>
      <c r="N33" s="21">
        <v>0</v>
      </c>
    </row>
    <row r="34" spans="1:18" x14ac:dyDescent="0.2">
      <c r="A34" s="17" t="s">
        <v>64</v>
      </c>
      <c r="B34" s="17" t="s">
        <v>133</v>
      </c>
      <c r="C34" t="s">
        <v>131</v>
      </c>
      <c r="D34" s="21">
        <v>4.5280000000000001E-2</v>
      </c>
      <c r="E34" s="21">
        <v>1.4599999999999999E-3</v>
      </c>
      <c r="F34" s="21">
        <v>0</v>
      </c>
      <c r="G34" s="21">
        <v>0</v>
      </c>
      <c r="H34" s="21"/>
      <c r="I34" s="21"/>
      <c r="J34" s="21"/>
      <c r="K34" s="21"/>
      <c r="L34" s="21"/>
      <c r="M34" s="21"/>
      <c r="N34" s="21">
        <v>0</v>
      </c>
    </row>
    <row r="35" spans="1:18" x14ac:dyDescent="0.2">
      <c r="A35" s="17" t="s">
        <v>65</v>
      </c>
      <c r="B35" s="17" t="s">
        <v>133</v>
      </c>
      <c r="C35" t="s">
        <v>131</v>
      </c>
      <c r="D35" s="21">
        <v>2.8700000000000002E-3</v>
      </c>
      <c r="E35" s="21">
        <v>3.4000000000000002E-4</v>
      </c>
      <c r="F35" s="21">
        <v>0</v>
      </c>
      <c r="G35" s="21">
        <v>0</v>
      </c>
      <c r="H35" s="21"/>
      <c r="I35" s="21"/>
      <c r="J35" s="21"/>
      <c r="K35" s="21"/>
      <c r="L35" s="21"/>
      <c r="M35" s="21"/>
      <c r="N35" s="21">
        <v>0</v>
      </c>
    </row>
    <row r="36" spans="1:18" x14ac:dyDescent="0.2">
      <c r="A36" s="20" t="s">
        <v>134</v>
      </c>
      <c r="B36" s="17" t="s">
        <v>135</v>
      </c>
      <c r="C36" t="s">
        <v>131</v>
      </c>
      <c r="D36" s="22">
        <v>30.301279999999998</v>
      </c>
      <c r="E36" s="22">
        <v>12.7973</v>
      </c>
      <c r="F36" s="22">
        <v>0</v>
      </c>
      <c r="G36" s="22">
        <v>0</v>
      </c>
      <c r="H36" s="22"/>
      <c r="I36" s="22"/>
      <c r="J36" s="22"/>
      <c r="K36" s="22"/>
      <c r="L36" s="22"/>
      <c r="M36" s="22"/>
      <c r="N36" s="22">
        <v>0</v>
      </c>
    </row>
    <row r="37" spans="1:18" x14ac:dyDescent="0.2">
      <c r="A37" s="26" t="s">
        <v>75</v>
      </c>
      <c r="B37" s="27" t="s">
        <v>136</v>
      </c>
      <c r="C37" t="s">
        <v>131</v>
      </c>
      <c r="D37" s="22">
        <v>12.964829999999999</v>
      </c>
      <c r="E37" s="22">
        <v>13.1869</v>
      </c>
      <c r="F37" s="22">
        <v>8.3526399999999992</v>
      </c>
      <c r="G37" s="22">
        <v>3.1837300000000002</v>
      </c>
      <c r="H37" s="22"/>
      <c r="I37" s="22"/>
      <c r="J37" s="22"/>
      <c r="K37" s="22"/>
      <c r="L37" s="22"/>
      <c r="M37" s="22"/>
      <c r="N37" s="22">
        <v>2.6919599999999999</v>
      </c>
    </row>
    <row r="41" spans="1:18" x14ac:dyDescent="0.2">
      <c r="A41" s="116" t="s">
        <v>272</v>
      </c>
      <c r="B41" s="116"/>
      <c r="C41" s="116"/>
      <c r="D41" s="116"/>
      <c r="E41" s="116"/>
      <c r="F41" s="107"/>
      <c r="G41" s="107"/>
      <c r="J41" s="117" t="s">
        <v>149</v>
      </c>
      <c r="K41" s="117"/>
      <c r="L41" s="117"/>
      <c r="M41" s="117"/>
      <c r="N41" s="117"/>
      <c r="O41" s="117"/>
      <c r="P41" s="117"/>
      <c r="Q41" s="117"/>
      <c r="R41" s="117"/>
    </row>
    <row r="42" spans="1:18" x14ac:dyDescent="0.2">
      <c r="A42" t="s">
        <v>124</v>
      </c>
      <c r="B42" s="35" t="s">
        <v>265</v>
      </c>
      <c r="C42" s="35" t="s">
        <v>159</v>
      </c>
      <c r="D42" s="35" t="s">
        <v>158</v>
      </c>
      <c r="E42" s="35" t="s">
        <v>160</v>
      </c>
      <c r="F42" s="35" t="s">
        <v>264</v>
      </c>
      <c r="G42" s="35"/>
      <c r="J42" t="s">
        <v>124</v>
      </c>
      <c r="K42" t="s">
        <v>132</v>
      </c>
      <c r="L42" t="s">
        <v>147</v>
      </c>
      <c r="M42">
        <v>2021</v>
      </c>
      <c r="N42">
        <v>2022</v>
      </c>
      <c r="O42">
        <v>2023</v>
      </c>
      <c r="Q42">
        <v>2024</v>
      </c>
      <c r="R42">
        <v>2025</v>
      </c>
    </row>
    <row r="43" spans="1:18" x14ac:dyDescent="0.2">
      <c r="A43" t="s">
        <v>69</v>
      </c>
      <c r="B43" s="36">
        <v>5.5</v>
      </c>
      <c r="C43" s="36">
        <v>550</v>
      </c>
      <c r="D43">
        <f>C43/B43</f>
        <v>100</v>
      </c>
      <c r="E43">
        <f>O43/D43</f>
        <v>1.3771</v>
      </c>
      <c r="F43" s="115">
        <f>E43*0.85</f>
        <v>1.1705349999999999</v>
      </c>
      <c r="G43" s="115"/>
      <c r="J43" t="s">
        <v>69</v>
      </c>
      <c r="K43" t="s">
        <v>133</v>
      </c>
      <c r="L43" t="s">
        <v>130</v>
      </c>
      <c r="M43" s="108">
        <v>133.06</v>
      </c>
      <c r="N43">
        <v>135.34</v>
      </c>
      <c r="O43">
        <v>137.71</v>
      </c>
      <c r="Q43">
        <v>140.07</v>
      </c>
      <c r="R43">
        <v>142.52000000000001</v>
      </c>
    </row>
    <row r="44" spans="1:18" x14ac:dyDescent="0.2">
      <c r="A44" t="s">
        <v>71</v>
      </c>
      <c r="B44">
        <v>5.5</v>
      </c>
      <c r="C44">
        <v>40</v>
      </c>
      <c r="D44">
        <f t="shared" ref="D44:D51" si="6">C44/B44</f>
        <v>7.2727272727272725</v>
      </c>
      <c r="E44">
        <f t="shared" ref="E44:E51" si="7">O44/D44</f>
        <v>19.703750000000003</v>
      </c>
      <c r="F44" s="115">
        <f t="shared" ref="F44:F51" si="8">E44*0.85</f>
        <v>16.748187500000004</v>
      </c>
      <c r="G44" s="115"/>
      <c r="J44" t="s">
        <v>71</v>
      </c>
      <c r="K44" t="s">
        <v>133</v>
      </c>
      <c r="L44" t="s">
        <v>130</v>
      </c>
      <c r="M44">
        <v>138</v>
      </c>
      <c r="N44">
        <v>140.85</v>
      </c>
      <c r="O44">
        <v>143.30000000000001</v>
      </c>
      <c r="Q44">
        <v>145.75</v>
      </c>
      <c r="R44">
        <v>148.29</v>
      </c>
    </row>
    <row r="45" spans="1:18" x14ac:dyDescent="0.2">
      <c r="A45" t="s">
        <v>73</v>
      </c>
      <c r="B45">
        <v>5.5</v>
      </c>
      <c r="C45">
        <v>20</v>
      </c>
      <c r="D45">
        <f t="shared" si="6"/>
        <v>3.6363636363636362</v>
      </c>
      <c r="E45">
        <f t="shared" si="7"/>
        <v>38.145250000000004</v>
      </c>
      <c r="F45" s="115">
        <f t="shared" si="8"/>
        <v>32.423462499999999</v>
      </c>
      <c r="G45" s="115"/>
      <c r="J45" t="s">
        <v>73</v>
      </c>
      <c r="K45" t="s">
        <v>133</v>
      </c>
      <c r="L45" t="s">
        <v>130</v>
      </c>
      <c r="M45">
        <v>134</v>
      </c>
      <c r="N45">
        <v>136.34</v>
      </c>
      <c r="O45">
        <v>138.71</v>
      </c>
      <c r="Q45">
        <v>141.07</v>
      </c>
      <c r="R45">
        <v>143.52000000000001</v>
      </c>
    </row>
    <row r="46" spans="1:18" x14ac:dyDescent="0.2">
      <c r="A46" t="s">
        <v>74</v>
      </c>
      <c r="B46">
        <v>8.5</v>
      </c>
      <c r="C46">
        <v>19150</v>
      </c>
      <c r="D46">
        <f t="shared" si="6"/>
        <v>2252.9411764705883</v>
      </c>
      <c r="E46">
        <f t="shared" si="7"/>
        <v>5.131958224543081E-2</v>
      </c>
      <c r="F46" s="115">
        <f t="shared" si="8"/>
        <v>4.362164490861619E-2</v>
      </c>
      <c r="G46" s="115"/>
      <c r="J46" t="s">
        <v>74</v>
      </c>
      <c r="K46" t="s">
        <v>133</v>
      </c>
      <c r="L46" t="s">
        <v>130</v>
      </c>
      <c r="M46">
        <v>112</v>
      </c>
      <c r="N46">
        <v>113.63</v>
      </c>
      <c r="O46">
        <v>115.62</v>
      </c>
      <c r="Q46">
        <v>117.6</v>
      </c>
      <c r="R46">
        <v>119.66</v>
      </c>
    </row>
    <row r="47" spans="1:18" x14ac:dyDescent="0.2">
      <c r="A47" t="s">
        <v>64</v>
      </c>
      <c r="B47">
        <v>5</v>
      </c>
      <c r="C47">
        <v>10</v>
      </c>
      <c r="D47">
        <f t="shared" si="6"/>
        <v>2</v>
      </c>
      <c r="E47">
        <f t="shared" si="7"/>
        <v>70.555000000000007</v>
      </c>
      <c r="F47" s="115">
        <f t="shared" si="8"/>
        <v>59.971750000000007</v>
      </c>
      <c r="G47" s="115"/>
      <c r="J47" t="s">
        <v>64</v>
      </c>
      <c r="K47" t="s">
        <v>133</v>
      </c>
      <c r="L47" t="s">
        <v>130</v>
      </c>
      <c r="M47">
        <v>137</v>
      </c>
      <c r="N47">
        <v>138.84</v>
      </c>
      <c r="O47">
        <v>141.11000000000001</v>
      </c>
      <c r="Q47">
        <v>143.38999999999999</v>
      </c>
      <c r="R47">
        <v>145.76</v>
      </c>
    </row>
    <row r="48" spans="1:18" x14ac:dyDescent="0.2">
      <c r="A48" t="s">
        <v>75</v>
      </c>
      <c r="B48">
        <v>18.399999999999999</v>
      </c>
      <c r="C48">
        <v>116050</v>
      </c>
      <c r="D48">
        <f t="shared" si="6"/>
        <v>6307.0652173913049</v>
      </c>
      <c r="E48">
        <f t="shared" si="7"/>
        <v>1.8331822490305901E-2</v>
      </c>
      <c r="F48" s="115">
        <f t="shared" si="8"/>
        <v>1.5582049116760015E-2</v>
      </c>
      <c r="G48" s="115"/>
      <c r="J48" t="s">
        <v>75</v>
      </c>
      <c r="K48" t="s">
        <v>136</v>
      </c>
      <c r="L48" t="s">
        <v>130</v>
      </c>
      <c r="M48">
        <v>112</v>
      </c>
      <c r="N48">
        <v>113.63</v>
      </c>
      <c r="O48">
        <v>115.62</v>
      </c>
      <c r="Q48">
        <v>117.6</v>
      </c>
      <c r="R48">
        <v>119.66</v>
      </c>
    </row>
    <row r="49" spans="1:18" x14ac:dyDescent="0.2">
      <c r="A49" t="s">
        <v>266</v>
      </c>
      <c r="B49">
        <v>30</v>
      </c>
      <c r="C49">
        <v>10</v>
      </c>
      <c r="D49">
        <f t="shared" si="6"/>
        <v>0.33333333333333331</v>
      </c>
      <c r="E49">
        <f t="shared" si="7"/>
        <v>411.03</v>
      </c>
      <c r="F49" s="115">
        <f t="shared" si="8"/>
        <v>349.37549999999999</v>
      </c>
      <c r="G49" s="115"/>
      <c r="J49" t="s">
        <v>208</v>
      </c>
      <c r="K49" t="s">
        <v>269</v>
      </c>
      <c r="L49" t="s">
        <v>130</v>
      </c>
      <c r="M49">
        <v>0</v>
      </c>
      <c r="N49">
        <v>134.56</v>
      </c>
      <c r="O49">
        <v>137.01</v>
      </c>
      <c r="Q49">
        <v>139.47</v>
      </c>
      <c r="R49">
        <v>142.02000000000001</v>
      </c>
    </row>
    <row r="50" spans="1:18" x14ac:dyDescent="0.2">
      <c r="A50" t="s">
        <v>267</v>
      </c>
      <c r="B50">
        <v>20</v>
      </c>
      <c r="C50">
        <v>31890</v>
      </c>
      <c r="D50">
        <f t="shared" si="6"/>
        <v>1594.5</v>
      </c>
      <c r="E50">
        <f t="shared" si="7"/>
        <v>0</v>
      </c>
      <c r="F50" s="115">
        <f t="shared" si="8"/>
        <v>0</v>
      </c>
      <c r="G50" s="115"/>
      <c r="J50" t="s">
        <v>267</v>
      </c>
      <c r="K50" t="s">
        <v>269</v>
      </c>
      <c r="L50" t="s">
        <v>130</v>
      </c>
      <c r="M50">
        <v>0</v>
      </c>
      <c r="N50">
        <v>0</v>
      </c>
      <c r="O50">
        <v>0</v>
      </c>
      <c r="Q50">
        <v>0</v>
      </c>
      <c r="R50">
        <v>0</v>
      </c>
    </row>
    <row r="51" spans="1:18" x14ac:dyDescent="0.2">
      <c r="A51" t="s">
        <v>268</v>
      </c>
      <c r="B51">
        <v>40</v>
      </c>
      <c r="C51">
        <v>9050</v>
      </c>
      <c r="D51">
        <f t="shared" si="6"/>
        <v>226.25</v>
      </c>
      <c r="E51">
        <f t="shared" si="7"/>
        <v>0.48795580110497239</v>
      </c>
      <c r="F51" s="115">
        <f t="shared" si="8"/>
        <v>0.41476243093922655</v>
      </c>
      <c r="G51" s="115"/>
      <c r="J51" t="s">
        <v>268</v>
      </c>
      <c r="K51" t="s">
        <v>269</v>
      </c>
      <c r="L51" t="s">
        <v>130</v>
      </c>
      <c r="M51">
        <v>0</v>
      </c>
      <c r="N51">
        <v>108.7</v>
      </c>
      <c r="O51">
        <v>110.4</v>
      </c>
      <c r="Q51">
        <v>112.1</v>
      </c>
      <c r="R51">
        <v>113.9</v>
      </c>
    </row>
  </sheetData>
  <mergeCells count="30">
    <mergeCell ref="A23:N23"/>
    <mergeCell ref="V1:AC1"/>
    <mergeCell ref="Q1:T1"/>
    <mergeCell ref="A1:G1"/>
    <mergeCell ref="Q23:X23"/>
    <mergeCell ref="Z23:AF23"/>
    <mergeCell ref="AE1:AK1"/>
    <mergeCell ref="BE7:BF8"/>
    <mergeCell ref="BG7:BG8"/>
    <mergeCell ref="BS7:BS9"/>
    <mergeCell ref="BR7:BR8"/>
    <mergeCell ref="AM1:AQ1"/>
    <mergeCell ref="BD7:BD9"/>
    <mergeCell ref="BH7:BL8"/>
    <mergeCell ref="CV3:CV4"/>
    <mergeCell ref="CW3:CW4"/>
    <mergeCell ref="BX4:BY4"/>
    <mergeCell ref="BT7:BT9"/>
    <mergeCell ref="BM7:BQ8"/>
    <mergeCell ref="A41:E41"/>
    <mergeCell ref="J41:R41"/>
    <mergeCell ref="F43:G43"/>
    <mergeCell ref="F44:G44"/>
    <mergeCell ref="F45:G45"/>
    <mergeCell ref="F50:G50"/>
    <mergeCell ref="F51:G51"/>
    <mergeCell ref="F46:G46"/>
    <mergeCell ref="F47:G47"/>
    <mergeCell ref="F48:G48"/>
    <mergeCell ref="F49:G49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 </vt:lpstr>
      <vt:lpstr>mv_line</vt:lpstr>
      <vt:lpstr>hv_line</vt:lpstr>
      <vt:lpstr>gen2</vt:lpstr>
      <vt:lpstr>hv_load</vt:lpstr>
      <vt:lpstr>mv_load</vt:lpstr>
      <vt:lpstr>s_gens</vt:lpstr>
      <vt:lpstr>225_kV_line</vt:lpstr>
      <vt:lpstr>Elec_Gam</vt:lpstr>
      <vt:lpstr>PF_Result</vt:lpstr>
      <vt:lpstr>OPF_Result</vt:lpstr>
      <vt:lpstr>lv_lines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TOURAY Haddijatou</cp:lastModifiedBy>
  <dcterms:created xsi:type="dcterms:W3CDTF">2021-06-18T15:46:05Z</dcterms:created>
  <dcterms:modified xsi:type="dcterms:W3CDTF">2021-08-11T11:15:25Z</dcterms:modified>
</cp:coreProperties>
</file>