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ML\Part 2 - Regression\Section 4 - Simple Linear Regression\Python\Tài liệu\"/>
    </mc:Choice>
  </mc:AlternateContent>
  <bookViews>
    <workbookView xWindow="0" yWindow="0" windowWidth="28800" windowHeight="11730" firstSheet="1" activeTab="4"/>
  </bookViews>
  <sheets>
    <sheet name="Tính tương quan (VD cục súc)" sheetId="1" r:id="rId1"/>
    <sheet name="Tính tương quan (VD ez)" sheetId="2" r:id="rId2"/>
    <sheet name="Simple Linear Regression" sheetId="16" r:id="rId3"/>
    <sheet name="Multiple Linear Regression cục" sheetId="4" r:id="rId4"/>
    <sheet name="Multiple Linear Regression ez" sheetId="7" r:id="rId5"/>
  </sheets>
  <definedNames>
    <definedName name="new_1_1" localSheetId="2">'Simple Linear Regression'!$C$2:$C$4</definedName>
    <definedName name="new_1_2" localSheetId="2">'Simple Linear Regression'!$E$26:$F$26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4" l="1"/>
  <c r="C8" i="16"/>
  <c r="B8" i="16"/>
  <c r="C7" i="16"/>
  <c r="B7" i="16"/>
  <c r="C6" i="16"/>
  <c r="B6" i="16"/>
  <c r="G4" i="16"/>
  <c r="F4" i="16"/>
  <c r="E4" i="16"/>
  <c r="G3" i="16"/>
  <c r="F3" i="16"/>
  <c r="E3" i="16"/>
  <c r="G2" i="16"/>
  <c r="F2" i="16"/>
  <c r="E2" i="16"/>
  <c r="G6" i="16" l="1"/>
  <c r="C13" i="16" s="1"/>
  <c r="F6" i="16"/>
  <c r="C12" i="16" s="1"/>
  <c r="B13" i="16" s="1"/>
  <c r="E6" i="16"/>
  <c r="B12" i="16" s="1"/>
  <c r="E4" i="4"/>
  <c r="F4" i="4"/>
  <c r="G4" i="4"/>
  <c r="H4" i="4"/>
  <c r="I4" i="4"/>
  <c r="J4" i="4"/>
  <c r="E5" i="4"/>
  <c r="F5" i="4"/>
  <c r="G5" i="4"/>
  <c r="H5" i="4"/>
  <c r="I5" i="4"/>
  <c r="J5" i="4"/>
  <c r="E6" i="4"/>
  <c r="F6" i="4"/>
  <c r="G6" i="4"/>
  <c r="H6" i="4"/>
  <c r="I6" i="4"/>
  <c r="J6" i="4"/>
  <c r="E7" i="4"/>
  <c r="F7" i="4"/>
  <c r="G7" i="4"/>
  <c r="H7" i="4"/>
  <c r="I7" i="4"/>
  <c r="J7" i="4"/>
  <c r="E8" i="4"/>
  <c r="F8" i="4"/>
  <c r="G8" i="4"/>
  <c r="H8" i="4"/>
  <c r="I8" i="4"/>
  <c r="J8" i="4"/>
  <c r="E9" i="4"/>
  <c r="F9" i="4"/>
  <c r="G9" i="4"/>
  <c r="H9" i="4"/>
  <c r="I9" i="4"/>
  <c r="J9" i="4"/>
  <c r="E10" i="4"/>
  <c r="F10" i="4"/>
  <c r="G10" i="4"/>
  <c r="H10" i="4"/>
  <c r="I10" i="4"/>
  <c r="J10" i="4"/>
  <c r="E11" i="4"/>
  <c r="F11" i="4"/>
  <c r="G11" i="4"/>
  <c r="H11" i="4"/>
  <c r="I11" i="4"/>
  <c r="J11" i="4"/>
  <c r="E12" i="4"/>
  <c r="F12" i="4"/>
  <c r="G12" i="4"/>
  <c r="H12" i="4"/>
  <c r="I12" i="4"/>
  <c r="J12" i="4"/>
  <c r="E13" i="4"/>
  <c r="F13" i="4"/>
  <c r="G13" i="4"/>
  <c r="H13" i="4"/>
  <c r="I13" i="4"/>
  <c r="J13" i="4"/>
  <c r="E14" i="4"/>
  <c r="F14" i="4"/>
  <c r="G14" i="4"/>
  <c r="H14" i="4"/>
  <c r="I14" i="4"/>
  <c r="J14" i="4"/>
  <c r="E15" i="4"/>
  <c r="F15" i="4"/>
  <c r="G15" i="4"/>
  <c r="H15" i="4"/>
  <c r="I15" i="4"/>
  <c r="J15" i="4"/>
  <c r="E16" i="4"/>
  <c r="F16" i="4"/>
  <c r="G16" i="4"/>
  <c r="H16" i="4"/>
  <c r="I16" i="4"/>
  <c r="J16" i="4"/>
  <c r="E17" i="4"/>
  <c r="F17" i="4"/>
  <c r="G17" i="4"/>
  <c r="H17" i="4"/>
  <c r="I17" i="4"/>
  <c r="J17" i="4"/>
  <c r="E18" i="4"/>
  <c r="F18" i="4"/>
  <c r="G18" i="4"/>
  <c r="H18" i="4"/>
  <c r="I18" i="4"/>
  <c r="J18" i="4"/>
  <c r="E19" i="4"/>
  <c r="F19" i="4"/>
  <c r="G19" i="4"/>
  <c r="H19" i="4"/>
  <c r="I19" i="4"/>
  <c r="J19" i="4"/>
  <c r="E20" i="4"/>
  <c r="F20" i="4"/>
  <c r="G20" i="4"/>
  <c r="H20" i="4"/>
  <c r="I20" i="4"/>
  <c r="J20" i="4"/>
  <c r="E21" i="4"/>
  <c r="F21" i="4"/>
  <c r="G21" i="4"/>
  <c r="H21" i="4"/>
  <c r="I21" i="4"/>
  <c r="J21" i="4"/>
  <c r="C18" i="16" l="1"/>
  <c r="D7" i="7"/>
  <c r="C7" i="7"/>
  <c r="B7" i="7"/>
  <c r="D6" i="7"/>
  <c r="O3" i="7" s="1"/>
  <c r="U3" i="7" s="1"/>
  <c r="C6" i="7"/>
  <c r="N2" i="7" s="1"/>
  <c r="T2" i="7" s="1"/>
  <c r="B6" i="7"/>
  <c r="M3" i="7" s="1"/>
  <c r="S3" i="7" s="1"/>
  <c r="D5" i="7"/>
  <c r="C5" i="7"/>
  <c r="B5" i="7"/>
  <c r="J3" i="7"/>
  <c r="I3" i="7"/>
  <c r="H3" i="7"/>
  <c r="G3" i="7"/>
  <c r="F3" i="7"/>
  <c r="E3" i="7"/>
  <c r="J2" i="7"/>
  <c r="I2" i="7"/>
  <c r="H2" i="7"/>
  <c r="G2" i="7"/>
  <c r="F2" i="7"/>
  <c r="E2" i="7"/>
  <c r="C25" i="4"/>
  <c r="D25" i="4"/>
  <c r="B25" i="4"/>
  <c r="G2" i="4"/>
  <c r="G3" i="4"/>
  <c r="F2" i="4"/>
  <c r="F3" i="4"/>
  <c r="E2" i="4"/>
  <c r="E3" i="4"/>
  <c r="C24" i="4"/>
  <c r="D24" i="4"/>
  <c r="B24" i="4"/>
  <c r="H2" i="4"/>
  <c r="J3" i="4"/>
  <c r="J2" i="4"/>
  <c r="I2" i="4"/>
  <c r="I3" i="4"/>
  <c r="H3" i="4"/>
  <c r="C23" i="4"/>
  <c r="D23" i="4"/>
  <c r="B23" i="4"/>
  <c r="I5" i="7" l="1"/>
  <c r="C11" i="7" s="1"/>
  <c r="F5" i="7"/>
  <c r="H5" i="7"/>
  <c r="N3" i="7"/>
  <c r="R3" i="7" s="1"/>
  <c r="M2" i="7"/>
  <c r="S2" i="7" s="1"/>
  <c r="S5" i="7" s="1"/>
  <c r="O2" i="7"/>
  <c r="U2" i="7" s="1"/>
  <c r="U5" i="7" s="1"/>
  <c r="B10" i="7"/>
  <c r="O4" i="4"/>
  <c r="U4" i="4" s="1"/>
  <c r="O12" i="4"/>
  <c r="U12" i="4" s="1"/>
  <c r="O20" i="4"/>
  <c r="U20" i="4" s="1"/>
  <c r="O11" i="4"/>
  <c r="U11" i="4" s="1"/>
  <c r="O19" i="4"/>
  <c r="U19" i="4" s="1"/>
  <c r="O10" i="4"/>
  <c r="U10" i="4" s="1"/>
  <c r="O18" i="4"/>
  <c r="U18" i="4" s="1"/>
  <c r="O13" i="4"/>
  <c r="U13" i="4" s="1"/>
  <c r="O9" i="4"/>
  <c r="U9" i="4" s="1"/>
  <c r="O17" i="4"/>
  <c r="U17" i="4" s="1"/>
  <c r="O21" i="4"/>
  <c r="U21" i="4" s="1"/>
  <c r="O8" i="4"/>
  <c r="U8" i="4" s="1"/>
  <c r="O16" i="4"/>
  <c r="U16" i="4" s="1"/>
  <c r="O7" i="4"/>
  <c r="U7" i="4" s="1"/>
  <c r="O15" i="4"/>
  <c r="U15" i="4" s="1"/>
  <c r="O6" i="4"/>
  <c r="U6" i="4" s="1"/>
  <c r="O14" i="4"/>
  <c r="U14" i="4" s="1"/>
  <c r="O5" i="4"/>
  <c r="U5" i="4" s="1"/>
  <c r="M10" i="4"/>
  <c r="M18" i="4"/>
  <c r="M19" i="4"/>
  <c r="M9" i="4"/>
  <c r="M17" i="4"/>
  <c r="M11" i="4"/>
  <c r="M8" i="4"/>
  <c r="M16" i="4"/>
  <c r="M20" i="4"/>
  <c r="M7" i="4"/>
  <c r="M15" i="4"/>
  <c r="M21" i="4"/>
  <c r="M6" i="4"/>
  <c r="M14" i="4"/>
  <c r="M5" i="4"/>
  <c r="M13" i="4"/>
  <c r="M4" i="4"/>
  <c r="M12" i="4"/>
  <c r="N11" i="4"/>
  <c r="N19" i="4"/>
  <c r="N10" i="4"/>
  <c r="N18" i="4"/>
  <c r="N21" i="4"/>
  <c r="N20" i="4"/>
  <c r="N9" i="4"/>
  <c r="N17" i="4"/>
  <c r="N8" i="4"/>
  <c r="N16" i="4"/>
  <c r="N12" i="4"/>
  <c r="N7" i="4"/>
  <c r="N15" i="4"/>
  <c r="N4" i="4"/>
  <c r="N6" i="4"/>
  <c r="N14" i="4"/>
  <c r="N5" i="4"/>
  <c r="N13" i="4"/>
  <c r="O3" i="4"/>
  <c r="U3" i="4" s="1"/>
  <c r="D10" i="7"/>
  <c r="E5" i="7"/>
  <c r="C10" i="7" s="1"/>
  <c r="G5" i="7"/>
  <c r="D11" i="7" s="1"/>
  <c r="J5" i="7"/>
  <c r="D12" i="7" s="1"/>
  <c r="Q3" i="7"/>
  <c r="F23" i="4"/>
  <c r="D28" i="4" s="1"/>
  <c r="E23" i="4"/>
  <c r="C28" i="4" s="1"/>
  <c r="G23" i="4"/>
  <c r="D29" i="4" s="1"/>
  <c r="M2" i="4"/>
  <c r="S2" i="4" s="1"/>
  <c r="I23" i="4"/>
  <c r="C29" i="4" s="1"/>
  <c r="M3" i="4"/>
  <c r="S3" i="4" s="1"/>
  <c r="J23" i="4"/>
  <c r="D30" i="4" s="1"/>
  <c r="O2" i="4"/>
  <c r="N2" i="4"/>
  <c r="N3" i="4"/>
  <c r="H23" i="4"/>
  <c r="B28" i="4" s="1"/>
  <c r="C12" i="2"/>
  <c r="E11" i="2" s="1"/>
  <c r="H11" i="2" s="1"/>
  <c r="B12" i="2"/>
  <c r="T3" i="7" l="1"/>
  <c r="T5" i="7" s="1"/>
  <c r="P3" i="7"/>
  <c r="P2" i="7"/>
  <c r="Q2" i="7"/>
  <c r="Q5" i="7" s="1"/>
  <c r="B12" i="7" s="1"/>
  <c r="B16" i="7"/>
  <c r="R2" i="7"/>
  <c r="R5" i="7" s="1"/>
  <c r="C12" i="7" s="1"/>
  <c r="B17" i="7"/>
  <c r="Q14" i="4"/>
  <c r="P14" i="4"/>
  <c r="S14" i="4"/>
  <c r="Q6" i="4"/>
  <c r="S6" i="4"/>
  <c r="P6" i="4"/>
  <c r="S17" i="4"/>
  <c r="P17" i="4"/>
  <c r="Q17" i="4"/>
  <c r="T18" i="4"/>
  <c r="R18" i="4"/>
  <c r="P21" i="4"/>
  <c r="Q21" i="4"/>
  <c r="S21" i="4"/>
  <c r="S9" i="4"/>
  <c r="P9" i="4"/>
  <c r="Q9" i="4"/>
  <c r="R19" i="4"/>
  <c r="T19" i="4"/>
  <c r="R5" i="4"/>
  <c r="T5" i="4"/>
  <c r="S15" i="4"/>
  <c r="Q15" i="4"/>
  <c r="P15" i="4"/>
  <c r="P19" i="4"/>
  <c r="Q19" i="4"/>
  <c r="S19" i="4"/>
  <c r="R7" i="4"/>
  <c r="T7" i="4"/>
  <c r="R13" i="4"/>
  <c r="T13" i="4"/>
  <c r="T17" i="4"/>
  <c r="R17" i="4"/>
  <c r="P12" i="4"/>
  <c r="Q12" i="4"/>
  <c r="S12" i="4"/>
  <c r="S7" i="4"/>
  <c r="Q7" i="4"/>
  <c r="P7" i="4"/>
  <c r="P18" i="4"/>
  <c r="Q18" i="4"/>
  <c r="S18" i="4"/>
  <c r="R11" i="4"/>
  <c r="T11" i="4"/>
  <c r="R6" i="4"/>
  <c r="T6" i="4"/>
  <c r="T9" i="4"/>
  <c r="R9" i="4"/>
  <c r="P4" i="4"/>
  <c r="Q4" i="4"/>
  <c r="S4" i="4"/>
  <c r="P20" i="4"/>
  <c r="S20" i="4"/>
  <c r="Q20" i="4"/>
  <c r="P10" i="4"/>
  <c r="Q10" i="4"/>
  <c r="S10" i="4"/>
  <c r="P11" i="4"/>
  <c r="Q11" i="4"/>
  <c r="S11" i="4"/>
  <c r="R12" i="4"/>
  <c r="T12" i="4"/>
  <c r="R16" i="4"/>
  <c r="T16" i="4"/>
  <c r="R4" i="4"/>
  <c r="T4" i="4"/>
  <c r="T20" i="4"/>
  <c r="R20" i="4"/>
  <c r="P13" i="4"/>
  <c r="Q13" i="4"/>
  <c r="S13" i="4"/>
  <c r="S16" i="4"/>
  <c r="P16" i="4"/>
  <c r="Q16" i="4"/>
  <c r="T10" i="4"/>
  <c r="R10" i="4"/>
  <c r="R3" i="4"/>
  <c r="R8" i="4"/>
  <c r="T8" i="4"/>
  <c r="R14" i="4"/>
  <c r="T14" i="4"/>
  <c r="R15" i="4"/>
  <c r="T15" i="4"/>
  <c r="T21" i="4"/>
  <c r="R21" i="4"/>
  <c r="P5" i="4"/>
  <c r="Q5" i="4"/>
  <c r="S5" i="4"/>
  <c r="S8" i="4"/>
  <c r="P8" i="4"/>
  <c r="Q8" i="4"/>
  <c r="B35" i="4"/>
  <c r="Q3" i="4"/>
  <c r="B34" i="4"/>
  <c r="D7" i="2"/>
  <c r="G7" i="2" s="1"/>
  <c r="D2" i="2"/>
  <c r="R2" i="4"/>
  <c r="U2" i="4"/>
  <c r="Q2" i="4"/>
  <c r="T3" i="4"/>
  <c r="P3" i="4"/>
  <c r="T2" i="4"/>
  <c r="P2" i="4"/>
  <c r="E4" i="2"/>
  <c r="H4" i="2" s="1"/>
  <c r="E5" i="2"/>
  <c r="H5" i="2" s="1"/>
  <c r="E6" i="2"/>
  <c r="H6" i="2" s="1"/>
  <c r="E7" i="2"/>
  <c r="H7" i="2" s="1"/>
  <c r="E8" i="2"/>
  <c r="H8" i="2" s="1"/>
  <c r="E9" i="2"/>
  <c r="H9" i="2" s="1"/>
  <c r="E10" i="2"/>
  <c r="H10" i="2" s="1"/>
  <c r="E2" i="2"/>
  <c r="H2" i="2" s="1"/>
  <c r="E3" i="2"/>
  <c r="H3" i="2" s="1"/>
  <c r="D6" i="2"/>
  <c r="G6" i="2" s="1"/>
  <c r="D4" i="2"/>
  <c r="D9" i="2"/>
  <c r="G9" i="2" s="1"/>
  <c r="D3" i="2"/>
  <c r="D11" i="2"/>
  <c r="D8" i="2"/>
  <c r="D5" i="2"/>
  <c r="D10" i="2"/>
  <c r="C14" i="1"/>
  <c r="E7" i="1" s="1"/>
  <c r="H7" i="1" s="1"/>
  <c r="B14" i="1"/>
  <c r="D2" i="1" s="1"/>
  <c r="G2" i="1" s="1"/>
  <c r="C21" i="16" l="1"/>
  <c r="C25" i="16"/>
  <c r="C26" i="16"/>
  <c r="P5" i="7"/>
  <c r="B11" i="7" s="1"/>
  <c r="B36" i="4"/>
  <c r="B39" i="4" s="1"/>
  <c r="B18" i="7"/>
  <c r="B21" i="7" s="1"/>
  <c r="S23" i="4"/>
  <c r="F7" i="2"/>
  <c r="F4" i="2"/>
  <c r="D6" i="1"/>
  <c r="G6" i="1" s="1"/>
  <c r="D8" i="1"/>
  <c r="G8" i="1" s="1"/>
  <c r="E6" i="1"/>
  <c r="H6" i="1" s="1"/>
  <c r="E2" i="1"/>
  <c r="H2" i="1" s="1"/>
  <c r="D10" i="1"/>
  <c r="G10" i="1" s="1"/>
  <c r="D9" i="1"/>
  <c r="E13" i="1"/>
  <c r="H13" i="1" s="1"/>
  <c r="E5" i="1"/>
  <c r="H5" i="1" s="1"/>
  <c r="E12" i="1"/>
  <c r="H12" i="1" s="1"/>
  <c r="E4" i="1"/>
  <c r="H4" i="1" s="1"/>
  <c r="D7" i="1"/>
  <c r="E11" i="1"/>
  <c r="H11" i="1" s="1"/>
  <c r="E3" i="1"/>
  <c r="H3" i="1" s="1"/>
  <c r="E10" i="1"/>
  <c r="H10" i="1" s="1"/>
  <c r="D13" i="1"/>
  <c r="D5" i="1"/>
  <c r="E9" i="1"/>
  <c r="H9" i="1" s="1"/>
  <c r="D12" i="1"/>
  <c r="D4" i="1"/>
  <c r="E8" i="1"/>
  <c r="H8" i="1" s="1"/>
  <c r="D11" i="1"/>
  <c r="D3" i="1"/>
  <c r="G4" i="2"/>
  <c r="H13" i="2"/>
  <c r="R23" i="4"/>
  <c r="Q23" i="4"/>
  <c r="U23" i="4"/>
  <c r="T23" i="4"/>
  <c r="P23" i="4"/>
  <c r="F6" i="2"/>
  <c r="F9" i="2"/>
  <c r="G11" i="2"/>
  <c r="F11" i="2"/>
  <c r="F10" i="2"/>
  <c r="G10" i="2"/>
  <c r="G3" i="2"/>
  <c r="F3" i="2"/>
  <c r="F2" i="2"/>
  <c r="G2" i="2"/>
  <c r="G8" i="2"/>
  <c r="F8" i="2"/>
  <c r="F5" i="2"/>
  <c r="G5" i="2"/>
  <c r="C22" i="16" l="1"/>
  <c r="B19" i="7"/>
  <c r="B37" i="4"/>
  <c r="F2" i="1"/>
  <c r="F8" i="1"/>
  <c r="C30" i="4"/>
  <c r="H15" i="1"/>
  <c r="F6" i="1"/>
  <c r="F5" i="1"/>
  <c r="G5" i="1"/>
  <c r="F13" i="1"/>
  <c r="G13" i="1"/>
  <c r="F3" i="1"/>
  <c r="G3" i="1"/>
  <c r="F4" i="1"/>
  <c r="G4" i="1"/>
  <c r="G9" i="1"/>
  <c r="F9" i="1"/>
  <c r="F12" i="1"/>
  <c r="G12" i="1"/>
  <c r="F11" i="1"/>
  <c r="G11" i="1"/>
  <c r="F10" i="1"/>
  <c r="G7" i="1"/>
  <c r="F7" i="1"/>
  <c r="B30" i="4"/>
  <c r="G13" i="2"/>
  <c r="F13" i="2"/>
  <c r="C29" i="16" l="1"/>
  <c r="C28" i="16"/>
  <c r="B15" i="2"/>
  <c r="F15" i="1"/>
  <c r="G15" i="1"/>
  <c r="B17" i="1" l="1"/>
</calcChain>
</file>

<file path=xl/connections.xml><?xml version="1.0" encoding="utf-8"?>
<connections xmlns="http://schemas.openxmlformats.org/spreadsheetml/2006/main">
  <connection id="1" name="new 11" type="6" refreshedVersion="6" background="1">
    <textPr codePage="932" sourceFile="C:\Users\Admin\Desktop\new 1.txt" tab="0" comma="1">
      <textFields count="4">
        <textField/>
        <textField/>
        <textField/>
        <textField/>
      </textFields>
    </textPr>
  </connection>
  <connection id="2" name="new 13111" type="6" refreshedVersion="6" background="1" saveData="1">
    <textPr codePage="932" sourceFile="C:\Users\Admin\Desktop\new 1.txt" comma="1">
      <textFields count="6">
        <textField/>
        <textField/>
        <textField/>
        <textField/>
        <textField/>
        <textField/>
      </textFields>
    </textPr>
  </connection>
  <connection id="3" name="new 132" type="6" refreshedVersion="6" background="1" saveData="1">
    <textPr codePage="932" sourceFile="C:\Users\Admin\Desktop\new 1.txt" comma="1">
      <textFields count="6">
        <textField/>
        <textField/>
        <textField/>
        <textField/>
        <textField/>
        <textField/>
      </textFields>
    </textPr>
  </connection>
  <connection id="4" name="new 133" type="6" refreshedVersion="6" background="1" saveData="1">
    <textPr codePage="932" sourceFile="C:\Users\Admin\Desktop\new 1.txt" comma="1">
      <textFields count="6">
        <textField/>
        <textField/>
        <textField/>
        <textField/>
        <textField/>
        <textField/>
      </textFields>
    </textPr>
  </connection>
  <connection id="5" name="new 14111" type="6" refreshedVersion="6" background="1" saveData="1">
    <textPr codePage="932" sourceFile="C:\Users\Admin\Desktop\new 1.txt" tab="0" comma="1">
      <textFields count="6">
        <textField/>
        <textField/>
        <textField/>
        <textField/>
        <textField/>
        <textField/>
      </textFields>
    </textPr>
  </connection>
  <connection id="6" name="new 142" type="6" refreshedVersion="6" background="1" saveData="1">
    <textPr codePage="932" sourceFile="C:\Users\Admin\Desktop\new 1.txt" tab="0" comma="1">
      <textFields count="6">
        <textField/>
        <textField/>
        <textField/>
        <textField/>
        <textField/>
        <textField/>
      </textFields>
    </textPr>
  </connection>
  <connection id="7" name="new 143" type="6" refreshedVersion="6" background="1" saveData="1">
    <textPr codePage="932" sourceFile="C:\Users\Admin\Desktop\new 1.txt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<sst xmlns="http://schemas.openxmlformats.org/spreadsheetml/2006/main" count="102" uniqueCount="46">
  <si>
    <t>x</t>
    <phoneticPr fontId="3"/>
  </si>
  <si>
    <t>y</t>
    <phoneticPr fontId="3"/>
  </si>
  <si>
    <t>a</t>
    <phoneticPr fontId="3"/>
  </si>
  <si>
    <t>b</t>
    <phoneticPr fontId="3"/>
  </si>
  <si>
    <t>a*b</t>
    <phoneticPr fontId="3"/>
  </si>
  <si>
    <r>
      <t>a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3"/>
  </si>
  <si>
    <r>
      <t>b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3"/>
  </si>
  <si>
    <t>mean</t>
    <phoneticPr fontId="3"/>
  </si>
  <si>
    <t>sum</t>
    <phoneticPr fontId="3"/>
  </si>
  <si>
    <t>r</t>
    <phoneticPr fontId="3"/>
  </si>
  <si>
    <t>Y</t>
  </si>
  <si>
    <t>X1</t>
  </si>
  <si>
    <t>X2</t>
  </si>
  <si>
    <t>X1*Y</t>
  </si>
  <si>
    <t>X2*Y</t>
  </si>
  <si>
    <t>X1*X2</t>
  </si>
  <si>
    <t>y</t>
  </si>
  <si>
    <t xml:space="preserve">sum </t>
    <phoneticPr fontId="3"/>
  </si>
  <si>
    <t>N</t>
    <phoneticPr fontId="3"/>
  </si>
  <si>
    <r>
      <t>y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3"/>
  </si>
  <si>
    <r>
      <t>x1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3"/>
  </si>
  <si>
    <r>
      <t>x2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3"/>
  </si>
  <si>
    <t>mean</t>
    <phoneticPr fontId="3"/>
  </si>
  <si>
    <t>y</t>
    <phoneticPr fontId="3"/>
  </si>
  <si>
    <t>x1</t>
    <phoneticPr fontId="3"/>
  </si>
  <si>
    <t>x2</t>
    <phoneticPr fontId="3"/>
  </si>
  <si>
    <t>y*x1</t>
    <phoneticPr fontId="3"/>
  </si>
  <si>
    <r>
      <rPr>
        <sz val="11"/>
        <color theme="1"/>
        <rFont val="游ゴシック"/>
        <family val="3"/>
        <charset val="128"/>
        <scheme val="minor"/>
      </rPr>
      <t>y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3"/>
  </si>
  <si>
    <r>
      <rPr>
        <sz val="11"/>
        <color theme="1"/>
        <rFont val="游ゴシック"/>
        <family val="3"/>
        <charset val="128"/>
        <scheme val="minor"/>
      </rPr>
      <t>x1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3"/>
  </si>
  <si>
    <r>
      <t>x2</t>
    </r>
    <r>
      <rPr>
        <vertAlign val="superscript"/>
        <sz val="11"/>
        <color theme="1"/>
        <rFont val="游ゴシック"/>
        <family val="3"/>
        <charset val="128"/>
        <scheme val="minor"/>
      </rPr>
      <t>2</t>
    </r>
    <phoneticPr fontId="3"/>
  </si>
  <si>
    <t>y*x2</t>
    <phoneticPr fontId="3"/>
  </si>
  <si>
    <t>x1*x2</t>
    <phoneticPr fontId="3"/>
  </si>
  <si>
    <r>
      <t>Tính t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quan(r)</t>
    </r>
    <phoneticPr fontId="3"/>
  </si>
  <si>
    <t>b1</t>
    <phoneticPr fontId="3"/>
  </si>
  <si>
    <t>b2</t>
    <phoneticPr fontId="3"/>
  </si>
  <si>
    <t>a hay b0</t>
    <phoneticPr fontId="3"/>
  </si>
  <si>
    <t>predict</t>
    <phoneticPr fontId="3"/>
  </si>
  <si>
    <r>
      <t>X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phoneticPr fontId="3"/>
  </si>
  <si>
    <t>y*y</t>
    <phoneticPr fontId="3"/>
  </si>
  <si>
    <t>y'</t>
    <phoneticPr fontId="3"/>
  </si>
  <si>
    <r>
      <t>X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phoneticPr fontId="3"/>
  </si>
  <si>
    <r>
      <t>X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r>
      <rPr>
        <sz val="11"/>
        <color theme="1"/>
        <rFont val="游ゴシック"/>
        <family val="3"/>
        <charset val="128"/>
        <scheme val="minor"/>
      </rPr>
      <t>Y</t>
    </r>
    <phoneticPr fontId="3"/>
  </si>
  <si>
    <r>
      <t>x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r>
      <rPr>
        <sz val="11"/>
        <color theme="1"/>
        <rFont val="游ゴシック"/>
        <family val="3"/>
        <charset val="128"/>
        <scheme val="minor"/>
      </rPr>
      <t>x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phoneticPr fontId="3"/>
  </si>
  <si>
    <r>
      <t>b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phoneticPr fontId="3"/>
  </si>
  <si>
    <r>
      <t>a hay b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3"/>
  </si>
  <si>
    <r>
      <t>b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r>
      <rPr>
        <sz val="11"/>
        <color theme="1"/>
        <rFont val="游ゴシック"/>
        <family val="3"/>
        <charset val="128"/>
        <scheme val="minor"/>
      </rPr>
      <t>x</t>
    </r>
    <r>
      <rPr>
        <vertAlign val="subscript"/>
        <sz val="11"/>
        <color theme="1"/>
        <rFont val="游ゴシック"/>
        <family val="3"/>
        <charset val="128"/>
        <scheme val="minor"/>
      </rPr>
      <t>1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</si>
</sst>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333333"/>
      <name val="Verdana"/>
      <family val="2"/>
    </font>
    <font>
      <sz val="6"/>
      <name val="游ゴシック"/>
      <family val="2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NumberFormat="1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195261</xdr:colOff>
      <xdr:row>19</xdr:row>
      <xdr:rowOff>38488</xdr:rowOff>
    </xdr:from>
    <xdr:ext cx="6810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19261" y="6696463"/>
              <a:ext cx="681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kumimoji="1" lang="en-US" altLang="ja-JP" sz="1100" b="0"/>
                <a:t>b</a:t>
              </a:r>
              <a:r>
                <a:rPr kumimoji="1" lang="en-US" altLang="ja-JP" sz="1100" b="0" baseline="-25000"/>
                <a:t>1</a:t>
              </a:r>
              <a14:m>
                <m:oMath xmlns:m="http://schemas.openxmlformats.org/officeDocument/2006/math">
                  <m:bar>
                    <m:barPr>
                      <m:pos m:val="top"/>
                      <m:ctrlPr>
                        <a:rPr kumimoji="1" lang="en-US" altLang="ja-JP" sz="1100" b="0" i="1">
                          <a:latin typeface="Cambria Math" panose="02040503050406030204" pitchFamily="18" charset="0"/>
                        </a:rPr>
                      </m:ctrlPr>
                    </m:barPr>
                    <m:e>
                      <m:r>
                        <a:rPr kumimoji="1" lang="en-US" altLang="ja-JP" sz="1100" b="0" i="1">
                          <a:latin typeface="Cambria Math" panose="02040503050406030204" pitchFamily="18" charset="0"/>
                        </a:rPr>
                        <m:t>𝑥</m:t>
                      </m:r>
                      <m:r>
                        <a:rPr kumimoji="1" lang="en-US" altLang="ja-JP" sz="1100" b="0" i="1" baseline="-25000">
                          <a:latin typeface="Cambria Math" panose="02040503050406030204" pitchFamily="18" charset="0"/>
                        </a:rPr>
                        <m:t>1</m:t>
                      </m:r>
                    </m:e>
                  </m:bar>
                </m:oMath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19261" y="6696463"/>
              <a:ext cx="6810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kumimoji="1" lang="en-US" altLang="ja-JP" sz="1100" b="0"/>
                <a:t>b</a:t>
              </a:r>
              <a:r>
                <a:rPr kumimoji="1" lang="en-US" altLang="ja-JP" sz="1100" b="0" baseline="-25000"/>
                <a:t>1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¯𝑥</a:t>
              </a:r>
              <a:r>
                <a:rPr kumimoji="1" lang="en-US" altLang="ja-JP" sz="1100" b="0" i="0" baseline="-25000">
                  <a:latin typeface="Cambria Math" panose="02040503050406030204" pitchFamily="18" charset="0"/>
                </a:rPr>
                <a:t>1</a:t>
              </a:r>
              <a:endParaRPr kumimoji="1" lang="en-US" altLang="ja-JP" sz="1100" b="0"/>
            </a:p>
          </xdr:txBody>
        </xdr:sp>
      </mc:Fallback>
    </mc:AlternateContent>
    <xdr:clientData/>
  </xdr:oneCellAnchor>
</xdr:wsDr>
</file>

<file path=xl/queryTables/queryTable1.xml><?xml version="1.0" encoding="utf-8"?>
<queryTable xmlns="http://schemas.openxmlformats.org/spreadsheetml/2006/main" name="new 1_2" connectionId="5" autoFormatId="20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1_1" connectionId="2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17"/>
  <sheetViews>
    <sheetView workbookViewId="0">
      <selection activeCell="G17" sqref="G17"/>
    </sheetView>
  </sheetViews>
  <sheetFormatPr defaultRowHeight="18.75" x14ac:dyDescent="0.4"/>
  <cols>
    <col min="1" max="1" width="6.25" bestFit="1" customWidth="1"/>
    <col min="2" max="3" width="12.75" bestFit="1" customWidth="1"/>
    <col min="4" max="4" width="7.375" bestFit="1" customWidth="1"/>
    <col min="5" max="6" width="13.75" bestFit="1" customWidth="1"/>
    <col min="7" max="7" width="10.5" bestFit="1" customWidth="1"/>
    <col min="8" max="8" width="12.75" bestFit="1" customWidth="1"/>
  </cols>
  <sheetData>
    <row r="1" spans="1:8" ht="20.25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">
      <c r="B2" s="1">
        <v>14.2</v>
      </c>
      <c r="C2" s="2">
        <v>215</v>
      </c>
      <c r="D2">
        <f>B2-$B$14</f>
        <v>-4.4750000000000014</v>
      </c>
      <c r="E2">
        <f>C2-$C$14</f>
        <v>-187.41666666666669</v>
      </c>
      <c r="F2">
        <f>D2*E2</f>
        <v>838.68958333333364</v>
      </c>
      <c r="G2">
        <f>POWER(D2,2)</f>
        <v>20.025625000000012</v>
      </c>
      <c r="H2">
        <f>POWER(E2,2)</f>
        <v>35125.006944444453</v>
      </c>
    </row>
    <row r="3" spans="1:8" x14ac:dyDescent="0.4">
      <c r="B3" s="1">
        <v>16.399999999999999</v>
      </c>
      <c r="C3" s="2">
        <v>325</v>
      </c>
      <c r="D3">
        <f t="shared" ref="D3:D13" si="0">B3-$B$14</f>
        <v>-2.2750000000000021</v>
      </c>
      <c r="E3">
        <f t="shared" ref="E3:E13" si="1">C3-$C$14</f>
        <v>-77.416666666666686</v>
      </c>
      <c r="F3">
        <f t="shared" ref="F3:F13" si="2">D3*E3</f>
        <v>176.12291666666687</v>
      </c>
      <c r="G3">
        <f t="shared" ref="G3:G13" si="3">POWER(D3,2)</f>
        <v>5.1756250000000099</v>
      </c>
      <c r="H3">
        <f t="shared" ref="H3:H13" si="4">POWER(E3,2)</f>
        <v>5993.340277777781</v>
      </c>
    </row>
    <row r="4" spans="1:8" x14ac:dyDescent="0.4">
      <c r="B4" s="1">
        <v>11.9</v>
      </c>
      <c r="C4" s="2">
        <v>185</v>
      </c>
      <c r="D4">
        <f t="shared" si="0"/>
        <v>-6.7750000000000004</v>
      </c>
      <c r="E4">
        <f t="shared" si="1"/>
        <v>-217.41666666666669</v>
      </c>
      <c r="F4">
        <f t="shared" si="2"/>
        <v>1472.9979166666669</v>
      </c>
      <c r="G4">
        <f t="shared" si="3"/>
        <v>45.900625000000005</v>
      </c>
      <c r="H4">
        <f t="shared" si="4"/>
        <v>47270.006944444453</v>
      </c>
    </row>
    <row r="5" spans="1:8" x14ac:dyDescent="0.4">
      <c r="B5" s="1">
        <v>15.2</v>
      </c>
      <c r="C5" s="2">
        <v>332</v>
      </c>
      <c r="D5">
        <f t="shared" si="0"/>
        <v>-3.4750000000000014</v>
      </c>
      <c r="E5">
        <f t="shared" si="1"/>
        <v>-70.416666666666686</v>
      </c>
      <c r="F5">
        <f t="shared" si="2"/>
        <v>244.69791666666683</v>
      </c>
      <c r="G5">
        <f t="shared" si="3"/>
        <v>12.075625000000009</v>
      </c>
      <c r="H5">
        <f>POWER(E5,2)</f>
        <v>4958.5069444444471</v>
      </c>
    </row>
    <row r="6" spans="1:8" x14ac:dyDescent="0.4">
      <c r="B6" s="1">
        <v>18.5</v>
      </c>
      <c r="C6" s="2">
        <v>406</v>
      </c>
      <c r="D6">
        <f t="shared" si="0"/>
        <v>-0.17500000000000071</v>
      </c>
      <c r="E6">
        <f t="shared" si="1"/>
        <v>3.5833333333333144</v>
      </c>
      <c r="F6">
        <f t="shared" si="2"/>
        <v>-0.62708333333333255</v>
      </c>
      <c r="G6">
        <f t="shared" si="3"/>
        <v>3.0625000000000249E-2</v>
      </c>
      <c r="H6">
        <f t="shared" si="4"/>
        <v>12.840277777777642</v>
      </c>
    </row>
    <row r="7" spans="1:8" x14ac:dyDescent="0.4">
      <c r="B7" s="1">
        <v>22.1</v>
      </c>
      <c r="C7" s="2">
        <v>522</v>
      </c>
      <c r="D7">
        <f t="shared" si="0"/>
        <v>3.4250000000000007</v>
      </c>
      <c r="E7">
        <f t="shared" si="1"/>
        <v>119.58333333333331</v>
      </c>
      <c r="F7">
        <f t="shared" si="2"/>
        <v>409.57291666666669</v>
      </c>
      <c r="G7">
        <f t="shared" si="3"/>
        <v>11.730625000000005</v>
      </c>
      <c r="H7">
        <f t="shared" si="4"/>
        <v>14300.173611111106</v>
      </c>
    </row>
    <row r="8" spans="1:8" x14ac:dyDescent="0.4">
      <c r="B8" s="1">
        <v>19.399999999999999</v>
      </c>
      <c r="C8" s="2">
        <v>412</v>
      </c>
      <c r="D8">
        <f t="shared" si="0"/>
        <v>0.72499999999999787</v>
      </c>
      <c r="E8">
        <f t="shared" si="1"/>
        <v>9.5833333333333144</v>
      </c>
      <c r="F8">
        <f t="shared" si="2"/>
        <v>6.9479166666666323</v>
      </c>
      <c r="G8">
        <f t="shared" si="3"/>
        <v>0.5256249999999969</v>
      </c>
      <c r="H8">
        <f t="shared" si="4"/>
        <v>91.840277777777416</v>
      </c>
    </row>
    <row r="9" spans="1:8" x14ac:dyDescent="0.4">
      <c r="B9" s="1">
        <v>25.1</v>
      </c>
      <c r="C9" s="2">
        <v>614</v>
      </c>
      <c r="D9">
        <f t="shared" si="0"/>
        <v>6.4250000000000007</v>
      </c>
      <c r="E9">
        <f t="shared" si="1"/>
        <v>211.58333333333331</v>
      </c>
      <c r="F9">
        <f t="shared" si="2"/>
        <v>1359.4229166666667</v>
      </c>
      <c r="G9">
        <f t="shared" si="3"/>
        <v>41.280625000000008</v>
      </c>
      <c r="H9">
        <f t="shared" si="4"/>
        <v>44767.506944444438</v>
      </c>
    </row>
    <row r="10" spans="1:8" x14ac:dyDescent="0.4">
      <c r="B10" s="1">
        <v>23.4</v>
      </c>
      <c r="C10" s="2">
        <v>544</v>
      </c>
      <c r="D10">
        <f t="shared" si="0"/>
        <v>4.7249999999999979</v>
      </c>
      <c r="E10">
        <f t="shared" si="1"/>
        <v>141.58333333333331</v>
      </c>
      <c r="F10">
        <f t="shared" si="2"/>
        <v>668.98124999999959</v>
      </c>
      <c r="G10">
        <f t="shared" si="3"/>
        <v>22.325624999999981</v>
      </c>
      <c r="H10">
        <f t="shared" si="4"/>
        <v>20045.840277777774</v>
      </c>
    </row>
    <row r="11" spans="1:8" x14ac:dyDescent="0.4">
      <c r="B11" s="1">
        <v>18.100000000000001</v>
      </c>
      <c r="C11" s="2">
        <v>421</v>
      </c>
      <c r="D11">
        <f t="shared" si="0"/>
        <v>-0.57499999999999929</v>
      </c>
      <c r="E11">
        <f t="shared" si="1"/>
        <v>18.583333333333314</v>
      </c>
      <c r="F11">
        <f t="shared" si="2"/>
        <v>-10.685416666666642</v>
      </c>
      <c r="G11">
        <f t="shared" si="3"/>
        <v>0.33062499999999917</v>
      </c>
      <c r="H11">
        <f t="shared" si="4"/>
        <v>345.34027777777709</v>
      </c>
    </row>
    <row r="12" spans="1:8" x14ac:dyDescent="0.4">
      <c r="B12" s="1">
        <v>22.6</v>
      </c>
      <c r="C12" s="2">
        <v>445</v>
      </c>
      <c r="D12">
        <f t="shared" si="0"/>
        <v>3.9250000000000007</v>
      </c>
      <c r="E12">
        <f t="shared" si="1"/>
        <v>42.583333333333314</v>
      </c>
      <c r="F12">
        <f t="shared" si="2"/>
        <v>167.13958333333329</v>
      </c>
      <c r="G12">
        <f t="shared" si="3"/>
        <v>15.405625000000006</v>
      </c>
      <c r="H12">
        <f t="shared" si="4"/>
        <v>1813.3402777777762</v>
      </c>
    </row>
    <row r="13" spans="1:8" x14ac:dyDescent="0.4">
      <c r="B13" s="1">
        <v>17.2</v>
      </c>
      <c r="C13" s="2">
        <v>408</v>
      </c>
      <c r="D13">
        <f t="shared" si="0"/>
        <v>-1.4750000000000014</v>
      </c>
      <c r="E13">
        <f t="shared" si="1"/>
        <v>5.5833333333333144</v>
      </c>
      <c r="F13">
        <f t="shared" si="2"/>
        <v>-8.2354166666666462</v>
      </c>
      <c r="G13">
        <f t="shared" si="3"/>
        <v>2.1756250000000041</v>
      </c>
      <c r="H13">
        <f t="shared" si="4"/>
        <v>31.173611111110901</v>
      </c>
    </row>
    <row r="14" spans="1:8" x14ac:dyDescent="0.4">
      <c r="A14" t="s">
        <v>7</v>
      </c>
      <c r="B14">
        <f>AVERAGE(B2:B13)</f>
        <v>18.675000000000001</v>
      </c>
      <c r="C14">
        <f>AVERAGE(C2:C13)</f>
        <v>402.41666666666669</v>
      </c>
    </row>
    <row r="15" spans="1:8" x14ac:dyDescent="0.4">
      <c r="A15" t="s">
        <v>8</v>
      </c>
      <c r="F15">
        <f>SUM(F2:F13)</f>
        <v>5325.0250000000015</v>
      </c>
      <c r="G15">
        <f>SUM(G2:G13)</f>
        <v>176.98250000000002</v>
      </c>
      <c r="H15">
        <f>SUM(H2:H13)</f>
        <v>174754.91666666672</v>
      </c>
    </row>
    <row r="17" spans="1:2" x14ac:dyDescent="0.4">
      <c r="A17" t="s">
        <v>9</v>
      </c>
      <c r="B17">
        <f>F15/SQRT(G15*H15)</f>
        <v>0.95750662300159517</v>
      </c>
    </row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5"/>
  <sheetViews>
    <sheetView workbookViewId="0">
      <selection activeCell="C20" sqref="C20"/>
    </sheetView>
  </sheetViews>
  <sheetFormatPr defaultRowHeight="18.75" x14ac:dyDescent="0.4"/>
  <cols>
    <col min="1" max="1" width="6.25" bestFit="1" customWidth="1"/>
    <col min="2" max="3" width="12.75" bestFit="1" customWidth="1"/>
    <col min="4" max="4" width="7.375" bestFit="1" customWidth="1"/>
    <col min="5" max="6" width="13.75" bestFit="1" customWidth="1"/>
    <col min="7" max="7" width="10.5" bestFit="1" customWidth="1"/>
    <col min="8" max="8" width="12.75" bestFit="1" customWidth="1"/>
  </cols>
  <sheetData>
    <row r="1" spans="1:8" ht="20.25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">
      <c r="B2" s="1">
        <v>1</v>
      </c>
      <c r="C2" s="2">
        <v>2</v>
      </c>
      <c r="D2">
        <f>B2-$B$12</f>
        <v>-4.5</v>
      </c>
      <c r="E2">
        <f t="shared" ref="E2:E11" si="0">C2-$C$12</f>
        <v>-7.6999999999999993</v>
      </c>
      <c r="F2">
        <f>D2*E2</f>
        <v>34.65</v>
      </c>
      <c r="G2">
        <f>POWER(D2,2)</f>
        <v>20.25</v>
      </c>
      <c r="H2">
        <f>POWER(E2,2)</f>
        <v>59.289999999999992</v>
      </c>
    </row>
    <row r="3" spans="1:8" x14ac:dyDescent="0.4">
      <c r="B3" s="1">
        <v>2</v>
      </c>
      <c r="C3" s="2">
        <v>1</v>
      </c>
      <c r="D3">
        <f t="shared" ref="D3:D11" si="1">B3-$B$12</f>
        <v>-3.5</v>
      </c>
      <c r="E3">
        <f t="shared" si="0"/>
        <v>-8.6999999999999993</v>
      </c>
      <c r="F3">
        <f t="shared" ref="F3:F11" si="2">D3*E3</f>
        <v>30.449999999999996</v>
      </c>
      <c r="G3">
        <f t="shared" ref="G3:H11" si="3">POWER(D3,2)</f>
        <v>12.25</v>
      </c>
      <c r="H3">
        <f t="shared" si="3"/>
        <v>75.689999999999984</v>
      </c>
    </row>
    <row r="4" spans="1:8" x14ac:dyDescent="0.4">
      <c r="B4" s="1">
        <v>3</v>
      </c>
      <c r="C4" s="2">
        <v>3</v>
      </c>
      <c r="D4">
        <f t="shared" si="1"/>
        <v>-2.5</v>
      </c>
      <c r="E4">
        <f t="shared" si="0"/>
        <v>-6.6999999999999993</v>
      </c>
      <c r="F4">
        <f t="shared" si="2"/>
        <v>16.75</v>
      </c>
      <c r="G4">
        <f t="shared" si="3"/>
        <v>6.25</v>
      </c>
      <c r="H4">
        <f t="shared" si="3"/>
        <v>44.889999999999993</v>
      </c>
    </row>
    <row r="5" spans="1:8" x14ac:dyDescent="0.4">
      <c r="B5" s="1">
        <v>4</v>
      </c>
      <c r="C5" s="2">
        <v>6</v>
      </c>
      <c r="D5">
        <f t="shared" si="1"/>
        <v>-1.5</v>
      </c>
      <c r="E5">
        <f t="shared" si="0"/>
        <v>-3.6999999999999993</v>
      </c>
      <c r="F5">
        <f t="shared" si="2"/>
        <v>5.5499999999999989</v>
      </c>
      <c r="G5">
        <f t="shared" si="3"/>
        <v>2.25</v>
      </c>
      <c r="H5">
        <f>POWER(E5,2)</f>
        <v>13.689999999999994</v>
      </c>
    </row>
    <row r="6" spans="1:8" x14ac:dyDescent="0.4">
      <c r="B6" s="1">
        <v>5</v>
      </c>
      <c r="C6" s="2">
        <v>9</v>
      </c>
      <c r="D6">
        <f t="shared" si="1"/>
        <v>-0.5</v>
      </c>
      <c r="E6">
        <f t="shared" si="0"/>
        <v>-0.69999999999999929</v>
      </c>
      <c r="F6">
        <f t="shared" si="2"/>
        <v>0.34999999999999964</v>
      </c>
      <c r="G6">
        <f t="shared" si="3"/>
        <v>0.25</v>
      </c>
      <c r="H6">
        <f t="shared" si="3"/>
        <v>0.48999999999999899</v>
      </c>
    </row>
    <row r="7" spans="1:8" x14ac:dyDescent="0.4">
      <c r="B7" s="1">
        <v>6</v>
      </c>
      <c r="C7" s="2">
        <v>11</v>
      </c>
      <c r="D7">
        <f t="shared" si="1"/>
        <v>0.5</v>
      </c>
      <c r="E7">
        <f t="shared" si="0"/>
        <v>1.3000000000000007</v>
      </c>
      <c r="F7">
        <f t="shared" si="2"/>
        <v>0.65000000000000036</v>
      </c>
      <c r="G7">
        <f t="shared" si="3"/>
        <v>0.25</v>
      </c>
      <c r="H7">
        <f t="shared" si="3"/>
        <v>1.6900000000000019</v>
      </c>
    </row>
    <row r="8" spans="1:8" x14ac:dyDescent="0.4">
      <c r="B8" s="1">
        <v>7</v>
      </c>
      <c r="C8" s="2">
        <v>13</v>
      </c>
      <c r="D8">
        <f t="shared" si="1"/>
        <v>1.5</v>
      </c>
      <c r="E8">
        <f t="shared" si="0"/>
        <v>3.3000000000000007</v>
      </c>
      <c r="F8">
        <f t="shared" si="2"/>
        <v>4.9500000000000011</v>
      </c>
      <c r="G8">
        <f t="shared" si="3"/>
        <v>2.25</v>
      </c>
      <c r="H8">
        <f t="shared" si="3"/>
        <v>10.890000000000004</v>
      </c>
    </row>
    <row r="9" spans="1:8" x14ac:dyDescent="0.4">
      <c r="B9" s="1">
        <v>8</v>
      </c>
      <c r="C9" s="2">
        <v>15</v>
      </c>
      <c r="D9">
        <f t="shared" si="1"/>
        <v>2.5</v>
      </c>
      <c r="E9">
        <f t="shared" si="0"/>
        <v>5.3000000000000007</v>
      </c>
      <c r="F9">
        <f t="shared" si="2"/>
        <v>13.250000000000002</v>
      </c>
      <c r="G9">
        <f t="shared" si="3"/>
        <v>6.25</v>
      </c>
      <c r="H9">
        <f t="shared" si="3"/>
        <v>28.090000000000007</v>
      </c>
    </row>
    <row r="10" spans="1:8" x14ac:dyDescent="0.4">
      <c r="B10" s="1">
        <v>9</v>
      </c>
      <c r="C10" s="2">
        <v>17</v>
      </c>
      <c r="D10">
        <f t="shared" si="1"/>
        <v>3.5</v>
      </c>
      <c r="E10">
        <f t="shared" si="0"/>
        <v>7.3000000000000007</v>
      </c>
      <c r="F10">
        <f t="shared" si="2"/>
        <v>25.550000000000004</v>
      </c>
      <c r="G10">
        <f t="shared" si="3"/>
        <v>12.25</v>
      </c>
      <c r="H10">
        <f t="shared" si="3"/>
        <v>53.290000000000013</v>
      </c>
    </row>
    <row r="11" spans="1:8" x14ac:dyDescent="0.4">
      <c r="B11" s="1">
        <v>10</v>
      </c>
      <c r="C11" s="2">
        <v>20</v>
      </c>
      <c r="D11">
        <f t="shared" si="1"/>
        <v>4.5</v>
      </c>
      <c r="E11">
        <f t="shared" si="0"/>
        <v>10.3</v>
      </c>
      <c r="F11">
        <f t="shared" si="2"/>
        <v>46.35</v>
      </c>
      <c r="G11">
        <f t="shared" si="3"/>
        <v>20.25</v>
      </c>
      <c r="H11">
        <f t="shared" si="3"/>
        <v>106.09000000000002</v>
      </c>
    </row>
    <row r="12" spans="1:8" x14ac:dyDescent="0.4">
      <c r="A12" t="s">
        <v>7</v>
      </c>
      <c r="B12">
        <f>AVERAGE(B2:B11)</f>
        <v>5.5</v>
      </c>
      <c r="C12">
        <f>AVERAGE(C2:C11)</f>
        <v>9.6999999999999993</v>
      </c>
    </row>
    <row r="13" spans="1:8" x14ac:dyDescent="0.4">
      <c r="A13" t="s">
        <v>8</v>
      </c>
      <c r="F13">
        <f>SUM(F2:F11)</f>
        <v>178.5</v>
      </c>
      <c r="G13">
        <f>SUM(G2:G11)</f>
        <v>82.5</v>
      </c>
      <c r="H13">
        <f>SUM(H2:H11)</f>
        <v>394.1</v>
      </c>
    </row>
    <row r="15" spans="1:8" x14ac:dyDescent="0.4">
      <c r="A15" t="s">
        <v>9</v>
      </c>
      <c r="B15">
        <f>F13/SQRT(G13*H13)</f>
        <v>0.98993807575612802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29"/>
  <sheetViews>
    <sheetView workbookViewId="0">
      <selection activeCell="H11" sqref="H11"/>
    </sheetView>
  </sheetViews>
  <sheetFormatPr defaultRowHeight="18.75" x14ac:dyDescent="0.4"/>
  <cols>
    <col min="1" max="1" width="6.25" style="4" bestFit="1" customWidth="1"/>
    <col min="2" max="3" width="13.75" style="4" bestFit="1" customWidth="1"/>
    <col min="4" max="4" width="10.625" style="4" customWidth="1"/>
    <col min="5" max="5" width="10.5" style="4" bestFit="1" customWidth="1"/>
    <col min="6" max="6" width="9.5" style="4" bestFit="1" customWidth="1"/>
    <col min="7" max="7" width="8.5" style="4" bestFit="1" customWidth="1"/>
    <col min="8" max="16384" width="9" style="4"/>
  </cols>
  <sheetData>
    <row r="1" spans="1:7" ht="20.25" x14ac:dyDescent="0.4">
      <c r="B1" s="4" t="s">
        <v>10</v>
      </c>
      <c r="C1" s="4" t="s">
        <v>40</v>
      </c>
      <c r="E1" s="4" t="s">
        <v>38</v>
      </c>
      <c r="F1" s="4" t="s">
        <v>41</v>
      </c>
      <c r="G1" s="4" t="s">
        <v>42</v>
      </c>
    </row>
    <row r="2" spans="1:7" x14ac:dyDescent="0.4">
      <c r="B2" s="4">
        <v>5</v>
      </c>
      <c r="C2" s="4">
        <v>1</v>
      </c>
      <c r="E2" s="4">
        <f>B2*B2</f>
        <v>25</v>
      </c>
      <c r="F2" s="4">
        <f>C2*$B$2</f>
        <v>5</v>
      </c>
      <c r="G2" s="4">
        <f>$C$2*C2</f>
        <v>1</v>
      </c>
    </row>
    <row r="3" spans="1:7" x14ac:dyDescent="0.4">
      <c r="B3" s="4">
        <v>6</v>
      </c>
      <c r="C3" s="4">
        <v>3</v>
      </c>
      <c r="E3" s="4">
        <f>B3*B3</f>
        <v>36</v>
      </c>
      <c r="F3" s="4">
        <f>C3*$B$3</f>
        <v>18</v>
      </c>
      <c r="G3" s="4">
        <f>$C$3*C3</f>
        <v>9</v>
      </c>
    </row>
    <row r="4" spans="1:7" x14ac:dyDescent="0.4">
      <c r="B4" s="4">
        <v>7</v>
      </c>
      <c r="C4" s="4">
        <v>5</v>
      </c>
      <c r="E4" s="4">
        <f>B4*B4</f>
        <v>49</v>
      </c>
      <c r="F4" s="4">
        <f>C4*$B$4</f>
        <v>35</v>
      </c>
      <c r="G4" s="4">
        <f>C4*$C$4</f>
        <v>25</v>
      </c>
    </row>
    <row r="6" spans="1:7" x14ac:dyDescent="0.4">
      <c r="A6" s="3" t="s">
        <v>17</v>
      </c>
      <c r="B6" s="4">
        <f>SUM(B2:B4)</f>
        <v>18</v>
      </c>
      <c r="C6" s="4">
        <f>SUM(C2:C4)</f>
        <v>9</v>
      </c>
      <c r="E6" s="4">
        <f>SUM(E2:E4)</f>
        <v>110</v>
      </c>
      <c r="F6" s="4">
        <f>SUM(F2:F4)</f>
        <v>58</v>
      </c>
      <c r="G6" s="4">
        <f>SUM(G2:G4)</f>
        <v>35</v>
      </c>
    </row>
    <row r="7" spans="1:7" x14ac:dyDescent="0.4">
      <c r="A7" s="3" t="s">
        <v>22</v>
      </c>
      <c r="B7" s="4">
        <f>AVERAGE(B2:B4)</f>
        <v>6</v>
      </c>
      <c r="C7" s="4">
        <f>AVERAGE(C2:C4)</f>
        <v>3</v>
      </c>
    </row>
    <row r="8" spans="1:7" x14ac:dyDescent="0.4">
      <c r="A8" s="3" t="s">
        <v>18</v>
      </c>
      <c r="B8" s="4">
        <f>COUNT(B2:B4)</f>
        <v>3</v>
      </c>
      <c r="C8" s="4">
        <f>COUNT(C2:C4)</f>
        <v>3</v>
      </c>
    </row>
    <row r="11" spans="1:7" ht="20.25" x14ac:dyDescent="0.4">
      <c r="B11" s="4" t="s">
        <v>10</v>
      </c>
      <c r="C11" s="4" t="s">
        <v>40</v>
      </c>
    </row>
    <row r="12" spans="1:7" x14ac:dyDescent="0.4">
      <c r="A12" s="4" t="s">
        <v>23</v>
      </c>
      <c r="B12" s="4">
        <f>E6-(B6*$B$6)/$B$8</f>
        <v>2</v>
      </c>
      <c r="C12" s="4">
        <f>F6-(C6*$B$6)/$B$8</f>
        <v>4</v>
      </c>
    </row>
    <row r="13" spans="1:7" ht="20.25" x14ac:dyDescent="0.4">
      <c r="A13" s="4" t="s">
        <v>40</v>
      </c>
      <c r="B13" s="4">
        <f>TRANSPOSE(C12:C12)</f>
        <v>4</v>
      </c>
      <c r="C13" s="4">
        <f>G6-(C6*$C$6)/$B$8</f>
        <v>8</v>
      </c>
    </row>
    <row r="17" spans="2:5" ht="20.25" x14ac:dyDescent="0.4">
      <c r="C17" s="4" t="s">
        <v>43</v>
      </c>
    </row>
    <row r="18" spans="2:5" ht="20.25" x14ac:dyDescent="0.4">
      <c r="B18" s="4" t="s">
        <v>43</v>
      </c>
      <c r="C18" s="4">
        <f>MMULT(MINVERSE(C13), B13)</f>
        <v>0.5</v>
      </c>
    </row>
    <row r="21" spans="2:5" x14ac:dyDescent="0.4">
      <c r="C21" s="4">
        <f>C18*C7</f>
        <v>1.5</v>
      </c>
    </row>
    <row r="22" spans="2:5" ht="20.25" x14ac:dyDescent="0.4">
      <c r="B22" s="3" t="s">
        <v>44</v>
      </c>
      <c r="C22" s="4">
        <f>B7-SUM(C21:C21)</f>
        <v>4.5</v>
      </c>
    </row>
    <row r="24" spans="2:5" ht="20.25" x14ac:dyDescent="0.4">
      <c r="C24" s="4" t="s">
        <v>45</v>
      </c>
      <c r="E24" s="4" t="s">
        <v>37</v>
      </c>
    </row>
    <row r="25" spans="2:5" x14ac:dyDescent="0.4">
      <c r="C25" s="4">
        <f>E25*$C$18</f>
        <v>0.5</v>
      </c>
      <c r="E25" s="4">
        <v>1</v>
      </c>
    </row>
    <row r="26" spans="2:5" x14ac:dyDescent="0.4">
      <c r="C26" s="4">
        <f>E26*$C$18</f>
        <v>1</v>
      </c>
      <c r="E26" s="4">
        <v>2</v>
      </c>
    </row>
    <row r="28" spans="2:5" x14ac:dyDescent="0.4">
      <c r="B28" s="4" t="s">
        <v>39</v>
      </c>
      <c r="C28" s="4">
        <f>$C$22+SUM(C25:C25)</f>
        <v>5</v>
      </c>
    </row>
    <row r="29" spans="2:5" x14ac:dyDescent="0.4">
      <c r="C29" s="4">
        <f>$C$22+SUM(C26:C26)</f>
        <v>5.5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U40"/>
  <sheetViews>
    <sheetView workbookViewId="0">
      <pane ySplit="1" topLeftCell="A20" activePane="bottomLeft" state="frozen"/>
      <selection pane="bottomLeft" activeCell="I31" sqref="I31"/>
    </sheetView>
  </sheetViews>
  <sheetFormatPr defaultRowHeight="18.75" x14ac:dyDescent="0.4"/>
  <cols>
    <col min="1" max="1" width="8.625" bestFit="1" customWidth="1"/>
    <col min="2" max="2" width="13.75" bestFit="1" customWidth="1"/>
    <col min="3" max="3" width="12.75" bestFit="1" customWidth="1"/>
    <col min="4" max="4" width="7.5" bestFit="1" customWidth="1"/>
    <col min="5" max="6" width="5.875" bestFit="1" customWidth="1"/>
    <col min="7" max="7" width="6.875" bestFit="1" customWidth="1"/>
    <col min="8" max="8" width="4.5" bestFit="1" customWidth="1"/>
    <col min="9" max="10" width="6.5" bestFit="1" customWidth="1"/>
    <col min="12" max="12" width="18.75" bestFit="1" customWidth="1"/>
    <col min="13" max="14" width="6.375" bestFit="1" customWidth="1"/>
    <col min="15" max="15" width="7.375" bestFit="1" customWidth="1"/>
    <col min="16" max="16" width="7.5" bestFit="1" customWidth="1"/>
    <col min="17" max="17" width="8.5" bestFit="1" customWidth="1"/>
    <col min="18" max="18" width="8.375" bestFit="1" customWidth="1"/>
    <col min="19" max="20" width="7.5" bestFit="1" customWidth="1"/>
    <col min="21" max="21" width="9.5" bestFit="1" customWidth="1"/>
  </cols>
  <sheetData>
    <row r="1" spans="2:21" ht="20.25" x14ac:dyDescent="0.4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19</v>
      </c>
      <c r="I1" t="s">
        <v>20</v>
      </c>
      <c r="J1" t="s">
        <v>21</v>
      </c>
      <c r="L1" t="s">
        <v>32</v>
      </c>
      <c r="M1" t="s">
        <v>23</v>
      </c>
      <c r="N1" t="s">
        <v>24</v>
      </c>
      <c r="O1" t="s">
        <v>25</v>
      </c>
      <c r="P1" t="s">
        <v>26</v>
      </c>
      <c r="Q1" t="s">
        <v>30</v>
      </c>
      <c r="R1" t="s">
        <v>31</v>
      </c>
      <c r="S1" s="3" t="s">
        <v>27</v>
      </c>
      <c r="T1" s="3" t="s">
        <v>28</v>
      </c>
      <c r="U1" s="3" t="s">
        <v>29</v>
      </c>
    </row>
    <row r="2" spans="2:21" x14ac:dyDescent="0.4">
      <c r="B2">
        <v>1</v>
      </c>
      <c r="C2">
        <v>40</v>
      </c>
      <c r="D2">
        <v>25</v>
      </c>
      <c r="E2">
        <f t="shared" ref="E2:E20" si="0">C2*B2</f>
        <v>40</v>
      </c>
      <c r="F2">
        <f t="shared" ref="F2:F20" si="1">D2*B2</f>
        <v>25</v>
      </c>
      <c r="G2">
        <f t="shared" ref="G2:G20" si="2">C2*D2</f>
        <v>1000</v>
      </c>
      <c r="H2">
        <f>POWER(B2, 2)</f>
        <v>1</v>
      </c>
      <c r="I2">
        <f>POWER(C2, 2)</f>
        <v>1600</v>
      </c>
      <c r="J2">
        <f>POWER(D2, 2)</f>
        <v>625</v>
      </c>
      <c r="M2">
        <f>B2-$B$24</f>
        <v>-2.25</v>
      </c>
      <c r="N2">
        <f>C2-$C$24</f>
        <v>-11.899999999999999</v>
      </c>
      <c r="O2">
        <f>D2-$D$24</f>
        <v>-7.75</v>
      </c>
      <c r="P2">
        <f>M2*N2</f>
        <v>26.774999999999999</v>
      </c>
      <c r="Q2">
        <f>M2*O2</f>
        <v>17.4375</v>
      </c>
      <c r="R2">
        <f>N2*O2</f>
        <v>92.224999999999994</v>
      </c>
      <c r="S2">
        <f>POWER(M2,2)</f>
        <v>5.0625</v>
      </c>
      <c r="T2">
        <f>POWER(N2,2)</f>
        <v>141.60999999999996</v>
      </c>
      <c r="U2">
        <f>POWER(O2,2)</f>
        <v>60.0625</v>
      </c>
    </row>
    <row r="3" spans="2:21" x14ac:dyDescent="0.4">
      <c r="B3">
        <v>2</v>
      </c>
      <c r="C3">
        <v>45</v>
      </c>
      <c r="D3">
        <v>20</v>
      </c>
      <c r="E3">
        <f t="shared" si="0"/>
        <v>90</v>
      </c>
      <c r="F3">
        <f t="shared" si="1"/>
        <v>40</v>
      </c>
      <c r="G3">
        <f t="shared" si="2"/>
        <v>900</v>
      </c>
      <c r="H3">
        <f t="shared" ref="H3:H21" si="3">POWER(B3, 2)</f>
        <v>4</v>
      </c>
      <c r="I3">
        <f t="shared" ref="I3:I21" si="4">POWER(C3, 2)</f>
        <v>2025</v>
      </c>
      <c r="J3">
        <f t="shared" ref="J3:J21" si="5">POWER(D3, 2)</f>
        <v>400</v>
      </c>
      <c r="M3">
        <f>B3-$B$24</f>
        <v>-1.25</v>
      </c>
      <c r="N3">
        <f>C3-$C$24</f>
        <v>-6.8999999999999986</v>
      </c>
      <c r="O3">
        <f>D3-$D$24</f>
        <v>-12.75</v>
      </c>
      <c r="P3">
        <f t="shared" ref="P3:P21" si="6">M3*N3</f>
        <v>8.6249999999999982</v>
      </c>
      <c r="Q3">
        <f t="shared" ref="Q3:Q21" si="7">M3*O3</f>
        <v>15.9375</v>
      </c>
      <c r="R3">
        <f t="shared" ref="R3:R21" si="8">N3*O3</f>
        <v>87.97499999999998</v>
      </c>
      <c r="S3">
        <f t="shared" ref="S3:S21" si="9">POWER(M3,2)</f>
        <v>1.5625</v>
      </c>
      <c r="T3">
        <f t="shared" ref="T3:T21" si="10">POWER(N3,2)</f>
        <v>47.609999999999978</v>
      </c>
      <c r="U3">
        <f t="shared" ref="U3:U21" si="11">POWER(O3,2)</f>
        <v>162.5625</v>
      </c>
    </row>
    <row r="4" spans="2:21" x14ac:dyDescent="0.4">
      <c r="B4">
        <v>1</v>
      </c>
      <c r="C4">
        <v>38</v>
      </c>
      <c r="D4">
        <v>30</v>
      </c>
      <c r="E4">
        <f t="shared" si="0"/>
        <v>38</v>
      </c>
      <c r="F4">
        <f t="shared" si="1"/>
        <v>30</v>
      </c>
      <c r="G4">
        <f t="shared" si="2"/>
        <v>1140</v>
      </c>
      <c r="H4">
        <f t="shared" si="3"/>
        <v>1</v>
      </c>
      <c r="I4">
        <f t="shared" si="4"/>
        <v>1444</v>
      </c>
      <c r="J4">
        <f t="shared" si="5"/>
        <v>900</v>
      </c>
      <c r="M4">
        <f t="shared" ref="M4:M16" si="12">B4-$B$24</f>
        <v>-2.25</v>
      </c>
      <c r="N4">
        <f t="shared" ref="N4:N16" si="13">C4-$C$24</f>
        <v>-13.899999999999999</v>
      </c>
      <c r="O4">
        <f t="shared" ref="O4:O16" si="14">D4-$D$24</f>
        <v>-2.75</v>
      </c>
      <c r="P4">
        <f t="shared" si="6"/>
        <v>31.274999999999999</v>
      </c>
      <c r="Q4">
        <f t="shared" si="7"/>
        <v>6.1875</v>
      </c>
      <c r="R4">
        <f t="shared" si="8"/>
        <v>38.224999999999994</v>
      </c>
      <c r="S4">
        <f t="shared" si="9"/>
        <v>5.0625</v>
      </c>
      <c r="T4">
        <f t="shared" si="10"/>
        <v>193.20999999999995</v>
      </c>
      <c r="U4">
        <f t="shared" si="11"/>
        <v>7.5625</v>
      </c>
    </row>
    <row r="5" spans="2:21" x14ac:dyDescent="0.4">
      <c r="B5">
        <v>3</v>
      </c>
      <c r="C5">
        <v>50</v>
      </c>
      <c r="D5">
        <v>30</v>
      </c>
      <c r="E5">
        <f t="shared" si="0"/>
        <v>150</v>
      </c>
      <c r="F5">
        <f t="shared" si="1"/>
        <v>90</v>
      </c>
      <c r="G5">
        <f t="shared" si="2"/>
        <v>1500</v>
      </c>
      <c r="H5">
        <f t="shared" si="3"/>
        <v>9</v>
      </c>
      <c r="I5">
        <f t="shared" si="4"/>
        <v>2500</v>
      </c>
      <c r="J5">
        <f t="shared" si="5"/>
        <v>900</v>
      </c>
      <c r="M5">
        <f t="shared" si="12"/>
        <v>-0.25</v>
      </c>
      <c r="N5">
        <f t="shared" si="13"/>
        <v>-1.8999999999999986</v>
      </c>
      <c r="O5">
        <f t="shared" si="14"/>
        <v>-2.75</v>
      </c>
      <c r="P5">
        <f t="shared" si="6"/>
        <v>0.47499999999999964</v>
      </c>
      <c r="Q5">
        <f t="shared" si="7"/>
        <v>0.6875</v>
      </c>
      <c r="R5">
        <f t="shared" si="8"/>
        <v>5.2249999999999961</v>
      </c>
      <c r="S5">
        <f t="shared" si="9"/>
        <v>6.25E-2</v>
      </c>
      <c r="T5">
        <f t="shared" si="10"/>
        <v>3.6099999999999945</v>
      </c>
      <c r="U5">
        <f t="shared" si="11"/>
        <v>7.5625</v>
      </c>
    </row>
    <row r="6" spans="2:21" x14ac:dyDescent="0.4">
      <c r="B6">
        <v>2</v>
      </c>
      <c r="C6">
        <v>48</v>
      </c>
      <c r="D6">
        <v>28</v>
      </c>
      <c r="E6">
        <f t="shared" si="0"/>
        <v>96</v>
      </c>
      <c r="F6">
        <f t="shared" si="1"/>
        <v>56</v>
      </c>
      <c r="G6">
        <f t="shared" si="2"/>
        <v>1344</v>
      </c>
      <c r="H6">
        <f t="shared" si="3"/>
        <v>4</v>
      </c>
      <c r="I6">
        <f t="shared" si="4"/>
        <v>2304</v>
      </c>
      <c r="J6">
        <f t="shared" si="5"/>
        <v>784</v>
      </c>
      <c r="M6">
        <f t="shared" si="12"/>
        <v>-1.25</v>
      </c>
      <c r="N6">
        <f t="shared" si="13"/>
        <v>-3.8999999999999986</v>
      </c>
      <c r="O6">
        <f t="shared" si="14"/>
        <v>-4.75</v>
      </c>
      <c r="P6">
        <f t="shared" si="6"/>
        <v>4.8749999999999982</v>
      </c>
      <c r="Q6">
        <f t="shared" si="7"/>
        <v>5.9375</v>
      </c>
      <c r="R6">
        <f t="shared" si="8"/>
        <v>18.524999999999991</v>
      </c>
      <c r="S6">
        <f t="shared" si="9"/>
        <v>1.5625</v>
      </c>
      <c r="T6">
        <f t="shared" si="10"/>
        <v>15.209999999999988</v>
      </c>
      <c r="U6">
        <f t="shared" si="11"/>
        <v>22.5625</v>
      </c>
    </row>
    <row r="7" spans="2:21" x14ac:dyDescent="0.4">
      <c r="B7">
        <v>3</v>
      </c>
      <c r="C7">
        <v>55</v>
      </c>
      <c r="D7">
        <v>30</v>
      </c>
      <c r="E7">
        <f t="shared" si="0"/>
        <v>165</v>
      </c>
      <c r="F7">
        <f t="shared" si="1"/>
        <v>90</v>
      </c>
      <c r="G7">
        <f t="shared" si="2"/>
        <v>1650</v>
      </c>
      <c r="H7">
        <f t="shared" si="3"/>
        <v>9</v>
      </c>
      <c r="I7">
        <f t="shared" si="4"/>
        <v>3025</v>
      </c>
      <c r="J7">
        <f t="shared" si="5"/>
        <v>900</v>
      </c>
      <c r="M7">
        <f t="shared" si="12"/>
        <v>-0.25</v>
      </c>
      <c r="N7">
        <f t="shared" si="13"/>
        <v>3.1000000000000014</v>
      </c>
      <c r="O7">
        <f t="shared" si="14"/>
        <v>-2.75</v>
      </c>
      <c r="P7">
        <f t="shared" si="6"/>
        <v>-0.77500000000000036</v>
      </c>
      <c r="Q7">
        <f t="shared" si="7"/>
        <v>0.6875</v>
      </c>
      <c r="R7">
        <f t="shared" si="8"/>
        <v>-8.5250000000000039</v>
      </c>
      <c r="S7">
        <f t="shared" si="9"/>
        <v>6.25E-2</v>
      </c>
      <c r="T7">
        <f t="shared" si="10"/>
        <v>9.6100000000000083</v>
      </c>
      <c r="U7">
        <f t="shared" si="11"/>
        <v>7.5625</v>
      </c>
    </row>
    <row r="8" spans="2:21" x14ac:dyDescent="0.4">
      <c r="B8">
        <v>3</v>
      </c>
      <c r="C8">
        <v>53</v>
      </c>
      <c r="D8">
        <v>34</v>
      </c>
      <c r="E8">
        <f t="shared" si="0"/>
        <v>159</v>
      </c>
      <c r="F8">
        <f t="shared" si="1"/>
        <v>102</v>
      </c>
      <c r="G8">
        <f t="shared" si="2"/>
        <v>1802</v>
      </c>
      <c r="H8">
        <f t="shared" si="3"/>
        <v>9</v>
      </c>
      <c r="I8">
        <f t="shared" si="4"/>
        <v>2809</v>
      </c>
      <c r="J8">
        <f t="shared" si="5"/>
        <v>1156</v>
      </c>
      <c r="M8">
        <f t="shared" si="12"/>
        <v>-0.25</v>
      </c>
      <c r="N8">
        <f t="shared" si="13"/>
        <v>1.1000000000000014</v>
      </c>
      <c r="O8">
        <f t="shared" si="14"/>
        <v>1.25</v>
      </c>
      <c r="P8">
        <f t="shared" si="6"/>
        <v>-0.27500000000000036</v>
      </c>
      <c r="Q8">
        <f t="shared" si="7"/>
        <v>-0.3125</v>
      </c>
      <c r="R8">
        <f t="shared" si="8"/>
        <v>1.3750000000000018</v>
      </c>
      <c r="S8">
        <f t="shared" si="9"/>
        <v>6.25E-2</v>
      </c>
      <c r="T8">
        <f t="shared" si="10"/>
        <v>1.2100000000000031</v>
      </c>
      <c r="U8">
        <f t="shared" si="11"/>
        <v>1.5625</v>
      </c>
    </row>
    <row r="9" spans="2:21" x14ac:dyDescent="0.4">
      <c r="B9">
        <v>4</v>
      </c>
      <c r="C9">
        <v>55</v>
      </c>
      <c r="D9">
        <v>36</v>
      </c>
      <c r="E9">
        <f t="shared" si="0"/>
        <v>220</v>
      </c>
      <c r="F9">
        <f t="shared" si="1"/>
        <v>144</v>
      </c>
      <c r="G9">
        <f t="shared" si="2"/>
        <v>1980</v>
      </c>
      <c r="H9">
        <f t="shared" si="3"/>
        <v>16</v>
      </c>
      <c r="I9">
        <f t="shared" si="4"/>
        <v>3025</v>
      </c>
      <c r="J9">
        <f t="shared" si="5"/>
        <v>1296</v>
      </c>
      <c r="M9">
        <f t="shared" si="12"/>
        <v>0.75</v>
      </c>
      <c r="N9">
        <f t="shared" si="13"/>
        <v>3.1000000000000014</v>
      </c>
      <c r="O9">
        <f t="shared" si="14"/>
        <v>3.25</v>
      </c>
      <c r="P9">
        <f t="shared" si="6"/>
        <v>2.3250000000000011</v>
      </c>
      <c r="Q9">
        <f t="shared" si="7"/>
        <v>2.4375</v>
      </c>
      <c r="R9">
        <f t="shared" si="8"/>
        <v>10.075000000000005</v>
      </c>
      <c r="S9">
        <f t="shared" si="9"/>
        <v>0.5625</v>
      </c>
      <c r="T9">
        <f t="shared" si="10"/>
        <v>9.6100000000000083</v>
      </c>
      <c r="U9">
        <f t="shared" si="11"/>
        <v>10.5625</v>
      </c>
    </row>
    <row r="10" spans="2:21" x14ac:dyDescent="0.4">
      <c r="B10">
        <v>4</v>
      </c>
      <c r="C10">
        <v>58</v>
      </c>
      <c r="D10">
        <v>32</v>
      </c>
      <c r="E10">
        <f t="shared" si="0"/>
        <v>232</v>
      </c>
      <c r="F10">
        <f t="shared" si="1"/>
        <v>128</v>
      </c>
      <c r="G10">
        <f t="shared" si="2"/>
        <v>1856</v>
      </c>
      <c r="H10">
        <f t="shared" si="3"/>
        <v>16</v>
      </c>
      <c r="I10">
        <f t="shared" si="4"/>
        <v>3364</v>
      </c>
      <c r="J10">
        <f t="shared" si="5"/>
        <v>1024</v>
      </c>
      <c r="M10">
        <f t="shared" si="12"/>
        <v>0.75</v>
      </c>
      <c r="N10">
        <f t="shared" si="13"/>
        <v>6.1000000000000014</v>
      </c>
      <c r="O10">
        <f t="shared" si="14"/>
        <v>-0.75</v>
      </c>
      <c r="P10">
        <f t="shared" si="6"/>
        <v>4.5750000000000011</v>
      </c>
      <c r="Q10">
        <f t="shared" si="7"/>
        <v>-0.5625</v>
      </c>
      <c r="R10">
        <f t="shared" si="8"/>
        <v>-4.5750000000000011</v>
      </c>
      <c r="S10">
        <f t="shared" si="9"/>
        <v>0.5625</v>
      </c>
      <c r="T10">
        <f t="shared" si="10"/>
        <v>37.210000000000015</v>
      </c>
      <c r="U10">
        <f t="shared" si="11"/>
        <v>0.5625</v>
      </c>
    </row>
    <row r="11" spans="2:21" x14ac:dyDescent="0.4">
      <c r="B11">
        <v>3</v>
      </c>
      <c r="C11">
        <v>40</v>
      </c>
      <c r="D11">
        <v>34</v>
      </c>
      <c r="E11">
        <f t="shared" si="0"/>
        <v>120</v>
      </c>
      <c r="F11">
        <f t="shared" si="1"/>
        <v>102</v>
      </c>
      <c r="G11">
        <f t="shared" si="2"/>
        <v>1360</v>
      </c>
      <c r="H11">
        <f t="shared" si="3"/>
        <v>9</v>
      </c>
      <c r="I11">
        <f t="shared" si="4"/>
        <v>1600</v>
      </c>
      <c r="J11">
        <f t="shared" si="5"/>
        <v>1156</v>
      </c>
      <c r="M11">
        <f t="shared" si="12"/>
        <v>-0.25</v>
      </c>
      <c r="N11">
        <f t="shared" si="13"/>
        <v>-11.899999999999999</v>
      </c>
      <c r="O11">
        <f t="shared" si="14"/>
        <v>1.25</v>
      </c>
      <c r="P11">
        <f t="shared" si="6"/>
        <v>2.9749999999999996</v>
      </c>
      <c r="Q11">
        <f t="shared" si="7"/>
        <v>-0.3125</v>
      </c>
      <c r="R11">
        <f t="shared" si="8"/>
        <v>-14.874999999999998</v>
      </c>
      <c r="S11">
        <f t="shared" si="9"/>
        <v>6.25E-2</v>
      </c>
      <c r="T11">
        <f t="shared" si="10"/>
        <v>141.60999999999996</v>
      </c>
      <c r="U11">
        <f t="shared" si="11"/>
        <v>1.5625</v>
      </c>
    </row>
    <row r="12" spans="2:21" x14ac:dyDescent="0.4">
      <c r="B12">
        <v>5</v>
      </c>
      <c r="C12">
        <v>55</v>
      </c>
      <c r="D12">
        <v>38</v>
      </c>
      <c r="E12">
        <f t="shared" si="0"/>
        <v>275</v>
      </c>
      <c r="F12">
        <f t="shared" si="1"/>
        <v>190</v>
      </c>
      <c r="G12">
        <f t="shared" si="2"/>
        <v>2090</v>
      </c>
      <c r="H12">
        <f t="shared" si="3"/>
        <v>25</v>
      </c>
      <c r="I12">
        <f t="shared" si="4"/>
        <v>3025</v>
      </c>
      <c r="J12">
        <f t="shared" si="5"/>
        <v>1444</v>
      </c>
      <c r="M12">
        <f t="shared" si="12"/>
        <v>1.75</v>
      </c>
      <c r="N12">
        <f t="shared" si="13"/>
        <v>3.1000000000000014</v>
      </c>
      <c r="O12">
        <f t="shared" si="14"/>
        <v>5.25</v>
      </c>
      <c r="P12">
        <f t="shared" si="6"/>
        <v>5.4250000000000025</v>
      </c>
      <c r="Q12">
        <f t="shared" si="7"/>
        <v>9.1875</v>
      </c>
      <c r="R12">
        <f t="shared" si="8"/>
        <v>16.275000000000006</v>
      </c>
      <c r="S12">
        <f t="shared" si="9"/>
        <v>3.0625</v>
      </c>
      <c r="T12">
        <f t="shared" si="10"/>
        <v>9.6100000000000083</v>
      </c>
      <c r="U12">
        <f t="shared" si="11"/>
        <v>27.5625</v>
      </c>
    </row>
    <row r="13" spans="2:21" x14ac:dyDescent="0.4">
      <c r="B13">
        <v>3</v>
      </c>
      <c r="C13">
        <v>48</v>
      </c>
      <c r="D13">
        <v>28</v>
      </c>
      <c r="E13">
        <f t="shared" si="0"/>
        <v>144</v>
      </c>
      <c r="F13">
        <f t="shared" si="1"/>
        <v>84</v>
      </c>
      <c r="G13">
        <f t="shared" si="2"/>
        <v>1344</v>
      </c>
      <c r="H13">
        <f t="shared" si="3"/>
        <v>9</v>
      </c>
      <c r="I13">
        <f t="shared" si="4"/>
        <v>2304</v>
      </c>
      <c r="J13">
        <f t="shared" si="5"/>
        <v>784</v>
      </c>
      <c r="M13">
        <f t="shared" si="12"/>
        <v>-0.25</v>
      </c>
      <c r="N13">
        <f t="shared" si="13"/>
        <v>-3.8999999999999986</v>
      </c>
      <c r="O13">
        <f t="shared" si="14"/>
        <v>-4.75</v>
      </c>
      <c r="P13">
        <f t="shared" si="6"/>
        <v>0.97499999999999964</v>
      </c>
      <c r="Q13">
        <f t="shared" si="7"/>
        <v>1.1875</v>
      </c>
      <c r="R13">
        <f t="shared" si="8"/>
        <v>18.524999999999991</v>
      </c>
      <c r="S13">
        <f t="shared" si="9"/>
        <v>6.25E-2</v>
      </c>
      <c r="T13">
        <f t="shared" si="10"/>
        <v>15.209999999999988</v>
      </c>
      <c r="U13">
        <f t="shared" si="11"/>
        <v>22.5625</v>
      </c>
    </row>
    <row r="14" spans="2:21" x14ac:dyDescent="0.4">
      <c r="B14">
        <v>3</v>
      </c>
      <c r="C14">
        <v>45</v>
      </c>
      <c r="D14">
        <v>30</v>
      </c>
      <c r="E14">
        <f t="shared" si="0"/>
        <v>135</v>
      </c>
      <c r="F14">
        <f t="shared" si="1"/>
        <v>90</v>
      </c>
      <c r="G14">
        <f t="shared" si="2"/>
        <v>1350</v>
      </c>
      <c r="H14">
        <f t="shared" si="3"/>
        <v>9</v>
      </c>
      <c r="I14">
        <f t="shared" si="4"/>
        <v>2025</v>
      </c>
      <c r="J14">
        <f t="shared" si="5"/>
        <v>900</v>
      </c>
      <c r="M14">
        <f t="shared" si="12"/>
        <v>-0.25</v>
      </c>
      <c r="N14">
        <f t="shared" si="13"/>
        <v>-6.8999999999999986</v>
      </c>
      <c r="O14">
        <f t="shared" si="14"/>
        <v>-2.75</v>
      </c>
      <c r="P14">
        <f t="shared" si="6"/>
        <v>1.7249999999999996</v>
      </c>
      <c r="Q14">
        <f t="shared" si="7"/>
        <v>0.6875</v>
      </c>
      <c r="R14">
        <f t="shared" si="8"/>
        <v>18.974999999999994</v>
      </c>
      <c r="S14">
        <f t="shared" si="9"/>
        <v>6.25E-2</v>
      </c>
      <c r="T14">
        <f t="shared" si="10"/>
        <v>47.609999999999978</v>
      </c>
      <c r="U14">
        <f t="shared" si="11"/>
        <v>7.5625</v>
      </c>
    </row>
    <row r="15" spans="2:21" x14ac:dyDescent="0.4">
      <c r="B15">
        <v>2</v>
      </c>
      <c r="C15">
        <v>55</v>
      </c>
      <c r="D15">
        <v>36</v>
      </c>
      <c r="E15">
        <f t="shared" si="0"/>
        <v>110</v>
      </c>
      <c r="F15">
        <f t="shared" si="1"/>
        <v>72</v>
      </c>
      <c r="G15">
        <f t="shared" si="2"/>
        <v>1980</v>
      </c>
      <c r="H15">
        <f t="shared" si="3"/>
        <v>4</v>
      </c>
      <c r="I15">
        <f t="shared" si="4"/>
        <v>3025</v>
      </c>
      <c r="J15">
        <f t="shared" si="5"/>
        <v>1296</v>
      </c>
      <c r="M15">
        <f t="shared" si="12"/>
        <v>-1.25</v>
      </c>
      <c r="N15">
        <f t="shared" si="13"/>
        <v>3.1000000000000014</v>
      </c>
      <c r="O15">
        <f t="shared" si="14"/>
        <v>3.25</v>
      </c>
      <c r="P15">
        <f t="shared" si="6"/>
        <v>-3.8750000000000018</v>
      </c>
      <c r="Q15">
        <f t="shared" si="7"/>
        <v>-4.0625</v>
      </c>
      <c r="R15">
        <f t="shared" si="8"/>
        <v>10.075000000000005</v>
      </c>
      <c r="S15">
        <f t="shared" si="9"/>
        <v>1.5625</v>
      </c>
      <c r="T15">
        <f t="shared" si="10"/>
        <v>9.6100000000000083</v>
      </c>
      <c r="U15">
        <f t="shared" si="11"/>
        <v>10.5625</v>
      </c>
    </row>
    <row r="16" spans="2:21" x14ac:dyDescent="0.4">
      <c r="B16">
        <v>4</v>
      </c>
      <c r="C16">
        <v>60</v>
      </c>
      <c r="D16">
        <v>34</v>
      </c>
      <c r="E16">
        <f t="shared" si="0"/>
        <v>240</v>
      </c>
      <c r="F16">
        <f t="shared" si="1"/>
        <v>136</v>
      </c>
      <c r="G16">
        <f t="shared" si="2"/>
        <v>2040</v>
      </c>
      <c r="H16">
        <f t="shared" si="3"/>
        <v>16</v>
      </c>
      <c r="I16">
        <f t="shared" si="4"/>
        <v>3600</v>
      </c>
      <c r="J16">
        <f t="shared" si="5"/>
        <v>1156</v>
      </c>
      <c r="M16">
        <f t="shared" si="12"/>
        <v>0.75</v>
      </c>
      <c r="N16">
        <f t="shared" si="13"/>
        <v>8.1000000000000014</v>
      </c>
      <c r="O16">
        <f t="shared" si="14"/>
        <v>1.25</v>
      </c>
      <c r="P16">
        <f t="shared" si="6"/>
        <v>6.0750000000000011</v>
      </c>
      <c r="Q16">
        <f t="shared" si="7"/>
        <v>0.9375</v>
      </c>
      <c r="R16">
        <f t="shared" si="8"/>
        <v>10.125000000000002</v>
      </c>
      <c r="S16">
        <f t="shared" si="9"/>
        <v>0.5625</v>
      </c>
      <c r="T16">
        <f t="shared" si="10"/>
        <v>65.610000000000028</v>
      </c>
      <c r="U16">
        <f t="shared" si="11"/>
        <v>1.5625</v>
      </c>
    </row>
    <row r="17" spans="1:21" x14ac:dyDescent="0.4">
      <c r="B17">
        <v>5</v>
      </c>
      <c r="C17">
        <v>60</v>
      </c>
      <c r="D17">
        <v>38</v>
      </c>
      <c r="E17">
        <f t="shared" si="0"/>
        <v>300</v>
      </c>
      <c r="F17">
        <f t="shared" si="1"/>
        <v>190</v>
      </c>
      <c r="G17">
        <f t="shared" si="2"/>
        <v>2280</v>
      </c>
      <c r="H17">
        <f t="shared" si="3"/>
        <v>25</v>
      </c>
      <c r="I17">
        <f t="shared" si="4"/>
        <v>3600</v>
      </c>
      <c r="J17">
        <f t="shared" si="5"/>
        <v>1444</v>
      </c>
      <c r="M17">
        <f t="shared" ref="M17" si="15">B17-$B$24</f>
        <v>1.75</v>
      </c>
      <c r="N17">
        <f t="shared" ref="N17" si="16">C17-$C$24</f>
        <v>8.1000000000000014</v>
      </c>
      <c r="O17">
        <f t="shared" ref="O17" si="17">D17-$D$24</f>
        <v>5.25</v>
      </c>
      <c r="P17">
        <f t="shared" si="6"/>
        <v>14.175000000000002</v>
      </c>
      <c r="Q17">
        <f t="shared" si="7"/>
        <v>9.1875</v>
      </c>
      <c r="R17">
        <f t="shared" si="8"/>
        <v>42.525000000000006</v>
      </c>
      <c r="S17">
        <f t="shared" si="9"/>
        <v>3.0625</v>
      </c>
      <c r="T17">
        <f t="shared" si="10"/>
        <v>65.610000000000028</v>
      </c>
      <c r="U17">
        <f t="shared" si="11"/>
        <v>27.5625</v>
      </c>
    </row>
    <row r="18" spans="1:21" x14ac:dyDescent="0.4">
      <c r="B18">
        <v>5</v>
      </c>
      <c r="C18">
        <v>60</v>
      </c>
      <c r="D18">
        <v>42</v>
      </c>
      <c r="E18">
        <f t="shared" si="0"/>
        <v>300</v>
      </c>
      <c r="F18">
        <f t="shared" si="1"/>
        <v>210</v>
      </c>
      <c r="G18">
        <f t="shared" si="2"/>
        <v>2520</v>
      </c>
      <c r="H18">
        <f t="shared" si="3"/>
        <v>25</v>
      </c>
      <c r="I18">
        <f t="shared" si="4"/>
        <v>3600</v>
      </c>
      <c r="J18">
        <f t="shared" si="5"/>
        <v>1764</v>
      </c>
      <c r="M18">
        <f>B18-$B$24</f>
        <v>1.75</v>
      </c>
      <c r="N18">
        <f>C18-$C$24</f>
        <v>8.1000000000000014</v>
      </c>
      <c r="O18">
        <f>D18-$D$24</f>
        <v>9.25</v>
      </c>
      <c r="P18">
        <f t="shared" si="6"/>
        <v>14.175000000000002</v>
      </c>
      <c r="Q18">
        <f t="shared" si="7"/>
        <v>16.1875</v>
      </c>
      <c r="R18">
        <f t="shared" si="8"/>
        <v>74.925000000000011</v>
      </c>
      <c r="S18">
        <f t="shared" si="9"/>
        <v>3.0625</v>
      </c>
      <c r="T18">
        <f t="shared" si="10"/>
        <v>65.610000000000028</v>
      </c>
      <c r="U18">
        <f t="shared" si="11"/>
        <v>85.5625</v>
      </c>
    </row>
    <row r="19" spans="1:21" x14ac:dyDescent="0.4">
      <c r="B19">
        <v>5</v>
      </c>
      <c r="C19">
        <v>65</v>
      </c>
      <c r="D19">
        <v>38</v>
      </c>
      <c r="E19">
        <f t="shared" si="0"/>
        <v>325</v>
      </c>
      <c r="F19">
        <f t="shared" si="1"/>
        <v>190</v>
      </c>
      <c r="G19">
        <f t="shared" si="2"/>
        <v>2470</v>
      </c>
      <c r="H19">
        <f t="shared" si="3"/>
        <v>25</v>
      </c>
      <c r="I19">
        <f t="shared" si="4"/>
        <v>4225</v>
      </c>
      <c r="J19">
        <f t="shared" si="5"/>
        <v>1444</v>
      </c>
      <c r="M19">
        <f>B19-$B$24</f>
        <v>1.75</v>
      </c>
      <c r="N19">
        <f>C19-$C$24</f>
        <v>13.100000000000001</v>
      </c>
      <c r="O19">
        <f>D19-$D$24</f>
        <v>5.25</v>
      </c>
      <c r="P19">
        <f t="shared" si="6"/>
        <v>22.925000000000004</v>
      </c>
      <c r="Q19">
        <f t="shared" si="7"/>
        <v>9.1875</v>
      </c>
      <c r="R19">
        <f t="shared" si="8"/>
        <v>68.775000000000006</v>
      </c>
      <c r="S19">
        <f t="shared" si="9"/>
        <v>3.0625</v>
      </c>
      <c r="T19">
        <f t="shared" si="10"/>
        <v>171.61000000000004</v>
      </c>
      <c r="U19">
        <f t="shared" si="11"/>
        <v>27.5625</v>
      </c>
    </row>
    <row r="20" spans="1:21" x14ac:dyDescent="0.4">
      <c r="B20">
        <v>4</v>
      </c>
      <c r="C20">
        <v>50</v>
      </c>
      <c r="D20">
        <v>34</v>
      </c>
      <c r="E20">
        <f t="shared" si="0"/>
        <v>200</v>
      </c>
      <c r="F20">
        <f t="shared" si="1"/>
        <v>136</v>
      </c>
      <c r="G20">
        <f t="shared" si="2"/>
        <v>1700</v>
      </c>
      <c r="H20">
        <f t="shared" si="3"/>
        <v>16</v>
      </c>
      <c r="I20">
        <f t="shared" si="4"/>
        <v>2500</v>
      </c>
      <c r="J20">
        <f t="shared" si="5"/>
        <v>1156</v>
      </c>
      <c r="M20">
        <f>B20-$B$24</f>
        <v>0.75</v>
      </c>
      <c r="N20">
        <f>C20-$C$24</f>
        <v>-1.8999999999999986</v>
      </c>
      <c r="O20">
        <f>D20-$D$24</f>
        <v>1.25</v>
      </c>
      <c r="P20">
        <f t="shared" si="6"/>
        <v>-1.4249999999999989</v>
      </c>
      <c r="Q20">
        <f t="shared" si="7"/>
        <v>0.9375</v>
      </c>
      <c r="R20">
        <f t="shared" si="8"/>
        <v>-2.3749999999999982</v>
      </c>
      <c r="S20">
        <f t="shared" si="9"/>
        <v>0.5625</v>
      </c>
      <c r="T20">
        <f t="shared" si="10"/>
        <v>3.6099999999999945</v>
      </c>
      <c r="U20">
        <f t="shared" si="11"/>
        <v>1.5625</v>
      </c>
    </row>
    <row r="21" spans="1:21" x14ac:dyDescent="0.4">
      <c r="B21">
        <v>3</v>
      </c>
      <c r="C21">
        <v>58</v>
      </c>
      <c r="D21">
        <v>38</v>
      </c>
      <c r="E21">
        <f t="shared" ref="E21" si="18">C21*B21</f>
        <v>174</v>
      </c>
      <c r="F21">
        <f t="shared" ref="F21" si="19">D21*B21</f>
        <v>114</v>
      </c>
      <c r="G21">
        <f t="shared" ref="G21" si="20">C21*D21</f>
        <v>2204</v>
      </c>
      <c r="H21">
        <f t="shared" si="3"/>
        <v>9</v>
      </c>
      <c r="I21">
        <f t="shared" si="4"/>
        <v>3364</v>
      </c>
      <c r="J21">
        <f t="shared" si="5"/>
        <v>1444</v>
      </c>
      <c r="M21">
        <f>B21-$B$24</f>
        <v>-0.25</v>
      </c>
      <c r="N21">
        <f>C21-$C$24</f>
        <v>6.1000000000000014</v>
      </c>
      <c r="O21">
        <f>D21-$D$24</f>
        <v>5.25</v>
      </c>
      <c r="P21">
        <f t="shared" si="6"/>
        <v>-1.5250000000000004</v>
      </c>
      <c r="Q21">
        <f t="shared" si="7"/>
        <v>-1.3125</v>
      </c>
      <c r="R21">
        <f t="shared" si="8"/>
        <v>32.025000000000006</v>
      </c>
      <c r="S21">
        <f t="shared" si="9"/>
        <v>6.25E-2</v>
      </c>
      <c r="T21">
        <f t="shared" si="10"/>
        <v>37.210000000000015</v>
      </c>
      <c r="U21">
        <f t="shared" si="11"/>
        <v>27.5625</v>
      </c>
    </row>
    <row r="23" spans="1:21" x14ac:dyDescent="0.4">
      <c r="A23" t="s">
        <v>17</v>
      </c>
      <c r="B23">
        <f t="shared" ref="B23:J23" si="21">SUM(B2:B21)</f>
        <v>65</v>
      </c>
      <c r="C23">
        <f t="shared" si="21"/>
        <v>1038</v>
      </c>
      <c r="D23">
        <f t="shared" si="21"/>
        <v>655</v>
      </c>
      <c r="E23">
        <f t="shared" si="21"/>
        <v>3513</v>
      </c>
      <c r="F23">
        <f t="shared" si="21"/>
        <v>2219</v>
      </c>
      <c r="G23">
        <f t="shared" si="21"/>
        <v>34510</v>
      </c>
      <c r="H23">
        <f t="shared" si="21"/>
        <v>241</v>
      </c>
      <c r="I23">
        <f t="shared" si="21"/>
        <v>54964</v>
      </c>
      <c r="J23">
        <f t="shared" si="21"/>
        <v>21973</v>
      </c>
      <c r="P23">
        <f t="shared" ref="P23:U23" si="22">SUM(P2:P21)</f>
        <v>139.49999999999994</v>
      </c>
      <c r="Q23">
        <f t="shared" si="22"/>
        <v>90.25</v>
      </c>
      <c r="R23">
        <f t="shared" si="22"/>
        <v>515.5</v>
      </c>
      <c r="S23">
        <f t="shared" si="22"/>
        <v>29.75</v>
      </c>
      <c r="T23">
        <f t="shared" si="22"/>
        <v>1091.8</v>
      </c>
      <c r="U23">
        <f t="shared" si="22"/>
        <v>521.75</v>
      </c>
    </row>
    <row r="24" spans="1:21" x14ac:dyDescent="0.4">
      <c r="A24" t="s">
        <v>22</v>
      </c>
      <c r="B24">
        <f>AVERAGE(B2:B21)</f>
        <v>3.25</v>
      </c>
      <c r="C24">
        <f>AVERAGE(C2:C21)</f>
        <v>51.9</v>
      </c>
      <c r="D24">
        <f>AVERAGE(D2:D21)</f>
        <v>32.75</v>
      </c>
    </row>
    <row r="25" spans="1:21" x14ac:dyDescent="0.4">
      <c r="A25" t="s">
        <v>18</v>
      </c>
      <c r="B25">
        <f>COUNT(B2:B21)</f>
        <v>20</v>
      </c>
      <c r="C25">
        <f>COUNT(C2:C21)</f>
        <v>20</v>
      </c>
      <c r="D25">
        <f>COUNT(D2:D21)</f>
        <v>20</v>
      </c>
    </row>
    <row r="27" spans="1:21" x14ac:dyDescent="0.4">
      <c r="B27" t="s">
        <v>16</v>
      </c>
      <c r="C27" t="s">
        <v>11</v>
      </c>
      <c r="D27" t="s">
        <v>12</v>
      </c>
    </row>
    <row r="28" spans="1:21" x14ac:dyDescent="0.4">
      <c r="A28" t="s">
        <v>10</v>
      </c>
      <c r="B28">
        <f>H23-(B23*B23)/B25</f>
        <v>29.75</v>
      </c>
      <c r="C28">
        <f>E23-(C23*B23)/B25</f>
        <v>139.5</v>
      </c>
      <c r="D28">
        <f>F23-(D23*B23)/B25</f>
        <v>90.25</v>
      </c>
    </row>
    <row r="29" spans="1:21" x14ac:dyDescent="0.4">
      <c r="A29" t="s">
        <v>11</v>
      </c>
      <c r="B29">
        <f>P23/SQRT(S23*T23)</f>
        <v>0.77403246687267946</v>
      </c>
      <c r="C29">
        <f>I23-(C23*C23)/B25</f>
        <v>1091.8000000000029</v>
      </c>
      <c r="D29">
        <f>G23-(C23*D23)/B25</f>
        <v>515.5</v>
      </c>
    </row>
    <row r="30" spans="1:21" x14ac:dyDescent="0.4">
      <c r="A30" t="s">
        <v>12</v>
      </c>
      <c r="B30">
        <f>Q23/SQRT(S23*U23)</f>
        <v>0.72439008390940407</v>
      </c>
      <c r="C30">
        <f>R23/SQRT(T23*U23)</f>
        <v>0.68300816546125442</v>
      </c>
      <c r="D30">
        <f>J23-(D23*D23)/B25</f>
        <v>521.75</v>
      </c>
    </row>
    <row r="34" spans="1:11" x14ac:dyDescent="0.4">
      <c r="A34" t="s">
        <v>33</v>
      </c>
      <c r="B34">
        <f>(D30*C28-D29*D28)/(C29*D30-POWER(D29,2))</f>
        <v>8.6409006194011928E-2</v>
      </c>
    </row>
    <row r="35" spans="1:11" x14ac:dyDescent="0.4">
      <c r="A35" t="s">
        <v>34</v>
      </c>
      <c r="B35">
        <f>(C29*D28-D29*C28)/(C29*D30-POWER(D29,2))</f>
        <v>8.7601643137492746E-2</v>
      </c>
    </row>
    <row r="36" spans="1:11" x14ac:dyDescent="0.4">
      <c r="A36" t="s">
        <v>35</v>
      </c>
      <c r="B36">
        <f>B24-B34*C24-B35*D24</f>
        <v>-4.1035812342221067</v>
      </c>
    </row>
    <row r="37" spans="1:11" x14ac:dyDescent="0.4">
      <c r="A37" t="s">
        <v>36</v>
      </c>
      <c r="B37" s="5" t="str">
        <f>"y' = " &amp; B36 &amp; " + " &amp; B34 &amp; "x1 + " &amp; B35 &amp; "x2"</f>
        <v>y' = -4.10358123422211 + 0.0864090061940119x1 + 0.0876016431374927x2</v>
      </c>
      <c r="C37" s="5"/>
      <c r="D37" s="5"/>
      <c r="E37" s="5"/>
      <c r="F37" s="5"/>
      <c r="G37" s="5"/>
      <c r="H37" s="5"/>
      <c r="I37" s="5"/>
      <c r="J37" s="5"/>
      <c r="K37" s="5"/>
    </row>
    <row r="39" spans="1:11" x14ac:dyDescent="0.4">
      <c r="A39">
        <v>1</v>
      </c>
      <c r="B39">
        <f>B36+B34*A39+B35*A40</f>
        <v>-3.8419689417531089</v>
      </c>
      <c r="C39">
        <v>-4.0159795899999997</v>
      </c>
    </row>
    <row r="40" spans="1:11" x14ac:dyDescent="0.4">
      <c r="A40">
        <v>2</v>
      </c>
      <c r="B40">
        <v>-3.5839345599999999</v>
      </c>
    </row>
  </sheetData>
  <mergeCells count="1">
    <mergeCell ref="B37:K37"/>
  </mergeCells>
  <phoneticPr fontId="3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2"/>
  <sheetViews>
    <sheetView tabSelected="1" workbookViewId="0">
      <pane ySplit="1" topLeftCell="A2" activePane="bottomLeft" state="frozen"/>
      <selection pane="bottomLeft" activeCell="Q17" sqref="Q17"/>
    </sheetView>
  </sheetViews>
  <sheetFormatPr defaultRowHeight="18.75" x14ac:dyDescent="0.4"/>
  <cols>
    <col min="1" max="1" width="8.625" bestFit="1" customWidth="1"/>
    <col min="2" max="2" width="13.75" bestFit="1" customWidth="1"/>
    <col min="3" max="3" width="12.75" bestFit="1" customWidth="1"/>
    <col min="4" max="4" width="7.5" bestFit="1" customWidth="1"/>
    <col min="5" max="6" width="5.875" bestFit="1" customWidth="1"/>
    <col min="7" max="7" width="6.875" bestFit="1" customWidth="1"/>
    <col min="8" max="8" width="4.5" bestFit="1" customWidth="1"/>
    <col min="9" max="10" width="6.5" bestFit="1" customWidth="1"/>
    <col min="12" max="12" width="18.75" bestFit="1" customWidth="1"/>
    <col min="13" max="14" width="6.375" bestFit="1" customWidth="1"/>
    <col min="15" max="15" width="7.375" bestFit="1" customWidth="1"/>
    <col min="16" max="16" width="7.5" bestFit="1" customWidth="1"/>
    <col min="17" max="17" width="8.5" bestFit="1" customWidth="1"/>
    <col min="18" max="18" width="8.375" bestFit="1" customWidth="1"/>
    <col min="19" max="20" width="7.5" bestFit="1" customWidth="1"/>
    <col min="21" max="21" width="9.5" bestFit="1" customWidth="1"/>
  </cols>
  <sheetData>
    <row r="1" spans="1:21" ht="20.25" x14ac:dyDescent="0.4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19</v>
      </c>
      <c r="I1" t="s">
        <v>20</v>
      </c>
      <c r="J1" t="s">
        <v>21</v>
      </c>
      <c r="L1" t="s">
        <v>32</v>
      </c>
      <c r="M1" t="s">
        <v>23</v>
      </c>
      <c r="N1" t="s">
        <v>24</v>
      </c>
      <c r="O1" t="s">
        <v>25</v>
      </c>
      <c r="P1" t="s">
        <v>26</v>
      </c>
      <c r="Q1" t="s">
        <v>30</v>
      </c>
      <c r="R1" t="s">
        <v>31</v>
      </c>
      <c r="S1" s="3" t="s">
        <v>27</v>
      </c>
      <c r="T1" s="3" t="s">
        <v>28</v>
      </c>
      <c r="U1" s="3" t="s">
        <v>29</v>
      </c>
    </row>
    <row r="2" spans="1:21" x14ac:dyDescent="0.4">
      <c r="B2">
        <v>1</v>
      </c>
      <c r="C2">
        <v>40</v>
      </c>
      <c r="D2">
        <v>25</v>
      </c>
      <c r="E2">
        <f t="shared" ref="E2:E3" si="0">C2*B2</f>
        <v>40</v>
      </c>
      <c r="F2">
        <f t="shared" ref="F2:F3" si="1">D2*B2</f>
        <v>25</v>
      </c>
      <c r="G2">
        <f t="shared" ref="G2:G3" si="2">C2*D2</f>
        <v>1000</v>
      </c>
      <c r="H2">
        <f>POWER(B2, 2)</f>
        <v>1</v>
      </c>
      <c r="I2">
        <f>POWER(C2, 2)</f>
        <v>1600</v>
      </c>
      <c r="J2">
        <f>POWER(D2, 2)</f>
        <v>625</v>
      </c>
      <c r="M2">
        <f>B2-$B$6</f>
        <v>-0.5</v>
      </c>
      <c r="N2">
        <f>C2-$C$6</f>
        <v>-2.5</v>
      </c>
      <c r="O2">
        <f>D2-$D$6</f>
        <v>2.5</v>
      </c>
      <c r="P2">
        <f>M2*N2</f>
        <v>1.25</v>
      </c>
      <c r="Q2">
        <f>M2*O2</f>
        <v>-1.25</v>
      </c>
      <c r="R2">
        <f>N2*O2</f>
        <v>-6.25</v>
      </c>
      <c r="S2">
        <f>POWER(M2,2)</f>
        <v>0.25</v>
      </c>
      <c r="T2">
        <f>POWER(N2,2)</f>
        <v>6.25</v>
      </c>
      <c r="U2">
        <f>POWER(O2,2)</f>
        <v>6.25</v>
      </c>
    </row>
    <row r="3" spans="1:21" x14ac:dyDescent="0.4">
      <c r="B3">
        <v>2</v>
      </c>
      <c r="C3">
        <v>45</v>
      </c>
      <c r="D3">
        <v>20</v>
      </c>
      <c r="E3">
        <f t="shared" si="0"/>
        <v>90</v>
      </c>
      <c r="F3">
        <f t="shared" si="1"/>
        <v>40</v>
      </c>
      <c r="G3">
        <f t="shared" si="2"/>
        <v>900</v>
      </c>
      <c r="H3">
        <f>POWER(B3, 2)</f>
        <v>4</v>
      </c>
      <c r="I3">
        <f>POWER(C3, 2)</f>
        <v>2025</v>
      </c>
      <c r="J3">
        <f t="shared" ref="J3" si="3">POWER(D3, 2)</f>
        <v>400</v>
      </c>
      <c r="M3">
        <f>B3-$B$6</f>
        <v>0.5</v>
      </c>
      <c r="N3">
        <f>C3-$C$6</f>
        <v>2.5</v>
      </c>
      <c r="O3">
        <f>D3-$D$6</f>
        <v>-2.5</v>
      </c>
      <c r="P3">
        <f t="shared" ref="P3" si="4">M3*N3</f>
        <v>1.25</v>
      </c>
      <c r="Q3">
        <f t="shared" ref="Q3" si="5">M3*O3</f>
        <v>-1.25</v>
      </c>
      <c r="R3">
        <f t="shared" ref="R3" si="6">N3*O3</f>
        <v>-6.25</v>
      </c>
      <c r="S3">
        <f t="shared" ref="S3:U3" si="7">POWER(M3,2)</f>
        <v>0.25</v>
      </c>
      <c r="T3">
        <f t="shared" si="7"/>
        <v>6.25</v>
      </c>
      <c r="U3">
        <f t="shared" si="7"/>
        <v>6.25</v>
      </c>
    </row>
    <row r="5" spans="1:21" x14ac:dyDescent="0.4">
      <c r="A5" t="s">
        <v>17</v>
      </c>
      <c r="B5">
        <f t="shared" ref="B5:J5" si="8">SUM(B2:B3)</f>
        <v>3</v>
      </c>
      <c r="C5">
        <f t="shared" si="8"/>
        <v>85</v>
      </c>
      <c r="D5">
        <f t="shared" si="8"/>
        <v>45</v>
      </c>
      <c r="E5">
        <f t="shared" si="8"/>
        <v>130</v>
      </c>
      <c r="F5">
        <f t="shared" si="8"/>
        <v>65</v>
      </c>
      <c r="G5">
        <f t="shared" si="8"/>
        <v>1900</v>
      </c>
      <c r="H5">
        <f t="shared" si="8"/>
        <v>5</v>
      </c>
      <c r="I5">
        <f t="shared" si="8"/>
        <v>3625</v>
      </c>
      <c r="J5">
        <f t="shared" si="8"/>
        <v>1025</v>
      </c>
      <c r="P5">
        <f t="shared" ref="P5:U5" si="9">SUM(P2:P3)</f>
        <v>2.5</v>
      </c>
      <c r="Q5">
        <f t="shared" si="9"/>
        <v>-2.5</v>
      </c>
      <c r="R5">
        <f t="shared" si="9"/>
        <v>-12.5</v>
      </c>
      <c r="S5">
        <f t="shared" si="9"/>
        <v>0.5</v>
      </c>
      <c r="T5">
        <f t="shared" si="9"/>
        <v>12.5</v>
      </c>
      <c r="U5">
        <f t="shared" si="9"/>
        <v>12.5</v>
      </c>
    </row>
    <row r="6" spans="1:21" x14ac:dyDescent="0.4">
      <c r="A6" t="s">
        <v>22</v>
      </c>
      <c r="B6">
        <f>AVERAGE(B2:B3)</f>
        <v>1.5</v>
      </c>
      <c r="C6">
        <f>AVERAGE(C2:C3)</f>
        <v>42.5</v>
      </c>
      <c r="D6">
        <f>AVERAGE(D2:D3)</f>
        <v>22.5</v>
      </c>
    </row>
    <row r="7" spans="1:21" x14ac:dyDescent="0.4">
      <c r="A7" t="s">
        <v>18</v>
      </c>
      <c r="B7">
        <f>COUNT(B2:B3)</f>
        <v>2</v>
      </c>
      <c r="C7">
        <f>COUNT(C2:C3)</f>
        <v>2</v>
      </c>
      <c r="D7">
        <f>COUNT(D2:D3)</f>
        <v>2</v>
      </c>
    </row>
    <row r="9" spans="1:21" x14ac:dyDescent="0.4">
      <c r="B9" t="s">
        <v>16</v>
      </c>
      <c r="C9" t="s">
        <v>11</v>
      </c>
      <c r="D9" t="s">
        <v>12</v>
      </c>
    </row>
    <row r="10" spans="1:21" x14ac:dyDescent="0.4">
      <c r="A10" t="s">
        <v>10</v>
      </c>
      <c r="B10">
        <f>H5-(B5*B5)/B7</f>
        <v>0.5</v>
      </c>
      <c r="C10">
        <f>E5-(C5*B5)/B7</f>
        <v>2.5</v>
      </c>
      <c r="D10">
        <f>F5-(D5*B5)/B7</f>
        <v>-2.5</v>
      </c>
    </row>
    <row r="11" spans="1:21" x14ac:dyDescent="0.4">
      <c r="A11" t="s">
        <v>11</v>
      </c>
      <c r="B11">
        <f>P5/SQRT(S5*T5)</f>
        <v>1</v>
      </c>
      <c r="C11">
        <f>I5-(C5*C5)/B7</f>
        <v>12.5</v>
      </c>
      <c r="D11">
        <f>G5-(C5*D5)/B7</f>
        <v>-12.5</v>
      </c>
    </row>
    <row r="12" spans="1:21" x14ac:dyDescent="0.4">
      <c r="A12" t="s">
        <v>12</v>
      </c>
      <c r="B12">
        <f>Q5/SQRT(S5*U5)</f>
        <v>-1</v>
      </c>
      <c r="C12">
        <f>R5/SQRT(T5*U5)</f>
        <v>-1</v>
      </c>
      <c r="D12">
        <f>J5-(D5*D5)/B7</f>
        <v>12.5</v>
      </c>
    </row>
    <row r="16" spans="1:21" x14ac:dyDescent="0.4">
      <c r="A16" t="s">
        <v>33</v>
      </c>
      <c r="B16" t="e">
        <f>(D12*C10-D11*D10)/(C11*D12-POWER(D11,2))</f>
        <v>#DIV/0!</v>
      </c>
    </row>
    <row r="17" spans="1:11" x14ac:dyDescent="0.4">
      <c r="A17" t="s">
        <v>34</v>
      </c>
      <c r="B17" t="e">
        <f>(C11*D10-D11*C10)/(C11*D12-POWER(D11,2))</f>
        <v>#DIV/0!</v>
      </c>
    </row>
    <row r="18" spans="1:11" x14ac:dyDescent="0.4">
      <c r="A18" t="s">
        <v>35</v>
      </c>
      <c r="B18" t="e">
        <f>B6-B16*C6-B17*D6</f>
        <v>#DIV/0!</v>
      </c>
    </row>
    <row r="19" spans="1:11" x14ac:dyDescent="0.4">
      <c r="A19" t="s">
        <v>36</v>
      </c>
      <c r="B19" s="5" t="e">
        <f>"y' = " &amp; B18 &amp; " + " &amp; B16 &amp; "x1 + " &amp; B17 &amp; "x2"</f>
        <v>#DIV/0!</v>
      </c>
      <c r="C19" s="5"/>
      <c r="D19" s="5"/>
      <c r="E19" s="5"/>
      <c r="F19" s="5"/>
      <c r="G19" s="5"/>
      <c r="H19" s="5"/>
      <c r="I19" s="5"/>
      <c r="J19" s="5"/>
      <c r="K19" s="5"/>
    </row>
    <row r="21" spans="1:11" x14ac:dyDescent="0.4">
      <c r="A21">
        <v>0</v>
      </c>
      <c r="B21" t="e">
        <f>B18+B16*A21+B17*A22</f>
        <v>#DIV/0!</v>
      </c>
      <c r="C21">
        <v>-4.0159795899999997</v>
      </c>
    </row>
    <row r="22" spans="1:11" x14ac:dyDescent="0.4">
      <c r="A22">
        <v>1</v>
      </c>
      <c r="B22">
        <v>-3.8419689400000001</v>
      </c>
    </row>
  </sheetData>
  <mergeCells count="1">
    <mergeCell ref="B19:K19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Tính tương quan (VD cục súc)</vt:lpstr>
      <vt:lpstr>Tính tương quan (VD ez)</vt:lpstr>
      <vt:lpstr>Simple Linear Regression</vt:lpstr>
      <vt:lpstr>Multiple Linear Regression cục</vt:lpstr>
      <vt:lpstr>Multiple Linear Regression ez</vt:lpstr>
      <vt:lpstr>'Simple Linear Regression'!new_1_1</vt:lpstr>
      <vt:lpstr>'Simple Linear Regression'!new_1_2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thu.daovan</dc:creator>
  <cp:lastModifiedBy>thu.daovan</cp:lastModifiedBy>
  <dcterms:created xsi:type="dcterms:W3CDTF">2021-01-06T08:33:06Z</dcterms:created>
  <dcterms:modified xsi:type="dcterms:W3CDTF">2021-01-12T06:31:45Z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12a91b6f-5819-493b-bb03-087fd1898aa2</vt:lpwstr>
  </property>
</Properties>
</file>