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Cơ sở dữ liệu" sheetId="2" r:id="rId5"/>
    <sheet state="visible" name="Mượn sách" sheetId="3" r:id="rId6"/>
    <sheet state="visible" name="Trả sách" sheetId="4" r:id="rId7"/>
    <sheet state="visible" name="Tìm kiếm sách" sheetId="5" r:id="rId8"/>
    <sheet state="visible" name="Test Report" sheetId="6" r:id="rId9"/>
  </sheets>
  <externalReferences>
    <externalReference r:id="rId10"/>
  </externalReferences>
  <definedNames>
    <definedName name="Access">[1]Validation!$E$2:$E$223</definedName>
    <definedName name="AccessCircuit">[1]Validation!$C$2:$C$29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  <definedName name="ACTION">#REF!</definedName>
  </definedNames>
  <calcPr/>
  <extLst>
    <ext uri="GoogleSheetsCustomDataVersion2">
      <go:sheetsCustomData xmlns:go="http://customooxmlschemas.google.com/" r:id="rId11" roundtripDataChecksum="I6OvAwNVpKy8x+8xPoJPsMdUjsF9zYpNdCbvlFQ8Fxk="/>
    </ext>
  </extLst>
</workbook>
</file>

<file path=xl/sharedStrings.xml><?xml version="1.0" encoding="utf-8"?>
<sst xmlns="http://schemas.openxmlformats.org/spreadsheetml/2006/main" count="145" uniqueCount="76">
  <si>
    <t>TEST CASE</t>
  </si>
  <si>
    <t>Version:</t>
  </si>
  <si>
    <t>Issue date:</t>
  </si>
  <si>
    <t>Project Name:</t>
  </si>
  <si>
    <t>Library Management System</t>
  </si>
  <si>
    <t>Project Code:</t>
  </si>
  <si>
    <t>KTPM-2026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</si>
  <si>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</si>
  <si>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</si>
  <si>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</si>
  <si>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</si>
  <si>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</si>
  <si>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</si>
  <si>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</si>
  <si>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</si>
  <si>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1.0</t>
  </si>
  <si>
    <t>ALL</t>
  </si>
  <si>
    <t>Create Test Case</t>
  </si>
  <si>
    <t>Thái Hùng</t>
  </si>
  <si>
    <t>1.1</t>
  </si>
  <si>
    <t>Database sheet</t>
  </si>
  <si>
    <t>Add database test cases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</si>
  <si>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</si>
  <si>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</si>
  <si>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DB01 - Database Testing</t>
  </si>
  <si>
    <t>Test requirement:</t>
  </si>
  <si>
    <t>DBR1 - Kiểm thử cơ sở dữ liệu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</si>
  <si>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</si>
  <si>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</si>
  <si>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</si>
  <si>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</si>
  <si>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</si>
  <si>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</si>
  <si>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</si>
  <si>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</si>
  <si>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</si>
  <si>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</si>
  <si>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</si>
  <si>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</si>
  <si>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Kiểm thử kết nối database</t>
  </si>
  <si>
    <t>TC01</t>
  </si>
  <si>
    <t>Kiểm tra kết nối Database thành công</t>
  </si>
  <si>
    <t>Mở MySQL Workbench và chạy câu lệnh: 
SELECT 1;
SELECT * FROM user</t>
  </si>
  <si>
    <t>Kết nối database thành công và các câu lệnh SELECT thực thi không lỗi</t>
  </si>
  <si>
    <t>Kiểm thử ràng buộc dữ liệu</t>
  </si>
  <si>
    <t>TC02</t>
  </si>
  <si>
    <t>Kiểm tra ràng buộc NOT NULL của cột username trong bảng user</t>
  </si>
  <si>
    <t>Mở MySQL Workbench và chạy câu lệnh: 
INSERT INTO user(username) VALUES(NULL);</t>
  </si>
  <si>
    <t>Database từ chối insert dữ liệu NULL vào cột username</t>
  </si>
  <si>
    <t>TC03</t>
  </si>
  <si>
    <t>Kiểm tra ràng buộc PRIMARY KEY của bảng user</t>
  </si>
  <si>
    <t>Mở MySQL Workbench và chạy câu lệnh: 
INSERT INTO user(id, name, username, password) VALUES(10, 'Hung','hung01', 'Abc123');
INSERT INTO user(id, name, username, password) VALUES(10, 'Huy','huy01', 'Abc123');</t>
  </si>
  <si>
    <t>Database từ chối insert record thứ hai do trùng khóa chính</t>
  </si>
  <si>
    <t>TC04</t>
  </si>
  <si>
    <t>Kiểm tra ràng buộc FOREIGN KEY bảng borrow với user</t>
  </si>
  <si>
    <t>Mở MySQL Workbench và chạy câu lệnh: 
INSERT INTO borrow(user_id) VALUES(999);</t>
  </si>
  <si>
    <t>Database từ chối insert do user_id không tồn tại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</si>
  <si>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</si>
  <si>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t>Sample Project</t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</si>
  <si>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</si>
  <si>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CR100 - Export to excel</t>
  </si>
  <si>
    <t xml:space="preserve">CR1 - 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</si>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</sst>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"/>
    <numFmt numFmtId="165" formatCode="[$-409]d\-mmm\-yy"/>
    <numFmt numFmtId="166" formatCode="0.000"/>
  </numFmts>
  <fonts count="19">
    <font>
      <sz val="11.0"/>
      <color rgb="FF000000"/>
      <name val="MS PGothic"/>
      <scheme val="minor"/>
    </font>
    <font>
      <sz val="11.0"/>
      <color theme="1"/>
      <name val="Tahoma"/>
    </font>
    <font>
      <b/>
      <sz val="18.0"/>
      <color theme="1"/>
      <name val="Tahoma"/>
    </font>
    <font>
      <b/>
      <sz val="10.0"/>
      <color rgb="FF993300"/>
      <name val="Tahoma"/>
    </font>
    <font>
      <sz val="10.0"/>
      <color theme="1"/>
      <name val="Tahoma"/>
    </font>
    <font/>
    <font>
      <b/>
      <sz val="10.0"/>
      <color rgb="FFFFFFFF"/>
      <name val="Tahoma"/>
    </font>
    <font>
      <b/>
      <sz val="10.0"/>
      <color theme="1"/>
      <name val="Tahoma"/>
    </font>
    <font>
      <sz val="8.0"/>
      <color rgb="FF000000"/>
      <name val="Tahoma"/>
    </font>
    <font>
      <sz val="10.0"/>
      <color rgb="FF000000"/>
      <name val="Tahoma"/>
    </font>
    <font>
      <sz val="12.0"/>
      <color rgb="FF000000"/>
      <name val="Tahoma"/>
    </font>
    <font>
      <b/>
      <sz val="12.0"/>
      <color rgb="FFFFFFFF"/>
      <name val="Tahoma"/>
    </font>
    <font>
      <sz val="12.0"/>
      <color theme="1"/>
      <name val="MS PGothic"/>
    </font>
    <font>
      <b/>
      <sz val="10.0"/>
      <color rgb="FF000000"/>
      <name val="Tahoma"/>
    </font>
    <font>
      <sz val="10.0"/>
      <color rgb="FFFF0000"/>
      <name val="Tahoma"/>
    </font>
    <font>
      <sz val="11.0"/>
      <color theme="1"/>
      <name val="MS PGothic"/>
    </font>
    <font>
      <sz val="10.0"/>
      <color theme="1"/>
      <name val="MS PGothic"/>
    </font>
    <font>
      <sz val="10.0"/>
      <color rgb="FFFFFFFF"/>
      <name val="Tahoma"/>
    </font>
    <font>
      <b/>
      <sz val="10.0"/>
      <color rgb="FF0000FF"/>
      <name val="Tahoma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003366"/>
        <bgColor rgb="FF003366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</fills>
  <borders count="50">
    <border/>
    <border>
      <left/>
      <right/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right style="thin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164" xfId="0" applyAlignment="1" applyBorder="1" applyFont="1" applyNumberFormat="1">
      <alignment horizontal="left" readingOrder="0"/>
    </xf>
    <xf borderId="1" fillId="2" fontId="4" numFmtId="0" xfId="0" applyBorder="1" applyFont="1"/>
    <xf borderId="0" fillId="0" fontId="4" numFmtId="15" xfId="0" applyAlignment="1" applyFont="1" applyNumberFormat="1">
      <alignment horizontal="left"/>
    </xf>
    <xf borderId="2" fillId="2" fontId="4" numFmtId="0" xfId="0" applyAlignment="1" applyBorder="1" applyFont="1">
      <alignment horizontal="left" shrinkToFit="0" wrapText="1"/>
    </xf>
    <xf borderId="3" fillId="0" fontId="5" numFmtId="0" xfId="0" applyBorder="1" applyFont="1"/>
    <xf borderId="4" fillId="0" fontId="5" numFmtId="0" xfId="0" applyBorder="1" applyFont="1"/>
    <xf borderId="0" fillId="0" fontId="4" numFmtId="0" xfId="0" applyFont="1"/>
    <xf borderId="0" fillId="0" fontId="3" numFmtId="0" xfId="0" applyFont="1"/>
    <xf borderId="0" fillId="0" fontId="1" numFmtId="0" xfId="0" applyAlignment="1" applyFont="1">
      <alignment vertical="center"/>
    </xf>
    <xf borderId="5" fillId="3" fontId="6" numFmtId="165" xfId="0" applyAlignment="1" applyBorder="1" applyFill="1" applyFont="1" applyNumberFormat="1">
      <alignment horizontal="center" vertical="center"/>
    </xf>
    <xf borderId="6" fillId="3" fontId="6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shrinkToFit="0" vertical="center" wrapText="1"/>
    </xf>
    <xf borderId="7" fillId="3" fontId="6" numFmtId="0" xfId="0" applyAlignment="1" applyBorder="1" applyFont="1">
      <alignment horizontal="center" vertical="center"/>
    </xf>
    <xf borderId="8" fillId="0" fontId="4" numFmtId="165" xfId="0" applyAlignment="1" applyBorder="1" applyFont="1" applyNumberFormat="1">
      <alignment horizontal="center" readingOrder="0" vertical="center"/>
    </xf>
    <xf borderId="9" fillId="0" fontId="4" numFmtId="49" xfId="0" applyAlignment="1" applyBorder="1" applyFont="1" applyNumberFormat="1">
      <alignment horizontal="center" vertical="center"/>
    </xf>
    <xf quotePrefix="1" borderId="9" fillId="0" fontId="4" numFmtId="0" xfId="0" applyAlignment="1" applyBorder="1" applyFont="1">
      <alignment horizontal="center" vertical="center"/>
    </xf>
    <xf borderId="9" fillId="0" fontId="4" numFmtId="15" xfId="0" applyAlignment="1" applyBorder="1" applyFont="1" applyNumberFormat="1">
      <alignment horizontal="left" vertical="center"/>
    </xf>
    <xf borderId="9" fillId="0" fontId="4" numFmtId="15" xfId="0" applyAlignment="1" applyBorder="1" applyFont="1" applyNumberFormat="1">
      <alignment horizontal="center" vertical="center"/>
    </xf>
    <xf borderId="10" fillId="0" fontId="4" numFmtId="0" xfId="0" applyAlignment="1" applyBorder="1" applyFont="1">
      <alignment shrinkToFit="0" vertical="center" wrapText="1"/>
    </xf>
    <xf borderId="9" fillId="0" fontId="4" numFmtId="49" xfId="0" applyAlignment="1" applyBorder="1" applyFont="1" applyNumberForma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left" readingOrder="0" vertical="center"/>
    </xf>
    <xf borderId="0" fillId="0" fontId="4" numFmtId="0" xfId="0" applyAlignment="1" applyFont="1">
      <alignment vertical="center"/>
    </xf>
    <xf borderId="8" fillId="0" fontId="4" numFmtId="165" xfId="0" applyAlignment="1" applyBorder="1" applyFont="1" applyNumberFormat="1">
      <alignment horizontal="center" vertical="center"/>
    </xf>
    <xf borderId="9" fillId="0" fontId="4" numFmtId="0" xfId="0" applyAlignment="1" applyBorder="1" applyFont="1">
      <alignment horizontal="center" vertical="center"/>
    </xf>
    <xf borderId="9" fillId="0" fontId="4" numFmtId="15" xfId="0" applyAlignment="1" applyBorder="1" applyFont="1" applyNumberFormat="1">
      <alignment horizontal="center" shrinkToFit="0" vertical="center" wrapText="1"/>
    </xf>
    <xf borderId="8" fillId="0" fontId="4" numFmtId="165" xfId="0" applyAlignment="1" applyBorder="1" applyFont="1" applyNumberFormat="1">
      <alignment vertical="center"/>
    </xf>
    <xf borderId="9" fillId="0" fontId="4" numFmtId="49" xfId="0" applyAlignment="1" applyBorder="1" applyFont="1" applyNumberFormat="1">
      <alignment vertical="center"/>
    </xf>
    <xf borderId="9" fillId="0" fontId="4" numFmtId="0" xfId="0" applyAlignment="1" applyBorder="1" applyFont="1">
      <alignment vertical="center"/>
    </xf>
    <xf borderId="10" fillId="0" fontId="4" numFmtId="0" xfId="0" applyAlignment="1" applyBorder="1" applyFont="1">
      <alignment vertical="center"/>
    </xf>
    <xf borderId="10" fillId="0" fontId="1" numFmtId="0" xfId="0" applyAlignment="1" applyBorder="1" applyFont="1">
      <alignment vertical="center"/>
    </xf>
    <xf borderId="11" fillId="0" fontId="4" numFmtId="165" xfId="0" applyAlignment="1" applyBorder="1" applyFont="1" applyNumberFormat="1">
      <alignment vertical="center"/>
    </xf>
    <xf borderId="12" fillId="0" fontId="4" numFmtId="49" xfId="0" applyAlignment="1" applyBorder="1" applyFont="1" applyNumberFormat="1">
      <alignment vertical="center"/>
    </xf>
    <xf borderId="12" fillId="0" fontId="4" numFmtId="0" xfId="0" applyAlignment="1" applyBorder="1" applyFont="1">
      <alignment vertical="center"/>
    </xf>
    <xf borderId="13" fillId="0" fontId="4" numFmtId="0" xfId="0" applyAlignment="1" applyBorder="1" applyFont="1">
      <alignment vertical="center"/>
    </xf>
    <xf borderId="1" fillId="2" fontId="7" numFmtId="0" xfId="0" applyBorder="1" applyFont="1"/>
    <xf borderId="14" fillId="2" fontId="8" numFmtId="0" xfId="0" applyAlignment="1" applyBorder="1" applyFont="1">
      <alignment horizontal="center" shrinkToFit="0" wrapText="1"/>
    </xf>
    <xf borderId="15" fillId="0" fontId="5" numFmtId="0" xfId="0" applyBorder="1" applyFont="1"/>
    <xf borderId="16" fillId="0" fontId="5" numFmtId="0" xfId="0" applyBorder="1" applyFont="1"/>
    <xf borderId="1" fillId="2" fontId="8" numFmtId="0" xfId="0" applyAlignment="1" applyBorder="1" applyFont="1">
      <alignment shrinkToFit="0" wrapText="1"/>
    </xf>
    <xf borderId="1" fillId="2" fontId="9" numFmtId="0" xfId="0" applyAlignment="1" applyBorder="1" applyFont="1">
      <alignment shrinkToFit="0" wrapText="1"/>
    </xf>
    <xf borderId="1" fillId="2" fontId="8" numFmtId="0" xfId="0" applyBorder="1" applyFont="1"/>
    <xf borderId="0" fillId="0" fontId="8" numFmtId="0" xfId="0" applyFont="1"/>
    <xf borderId="17" fillId="0" fontId="5" numFmtId="0" xfId="0" applyBorder="1" applyFont="1"/>
    <xf borderId="18" fillId="0" fontId="5" numFmtId="0" xfId="0" applyBorder="1" applyFont="1"/>
    <xf borderId="19" fillId="0" fontId="5" numFmtId="0" xfId="0" applyBorder="1" applyFont="1"/>
    <xf borderId="20" fillId="2" fontId="7" numFmtId="0" xfId="0" applyAlignment="1" applyBorder="1" applyFont="1">
      <alignment horizontal="left" shrinkToFit="0" wrapText="1"/>
    </xf>
    <xf borderId="2" fillId="2" fontId="4" numFmtId="0" xfId="0" applyAlignment="1" applyBorder="1" applyFont="1">
      <alignment horizontal="left" readingOrder="0" shrinkToFit="0" wrapText="1"/>
    </xf>
    <xf borderId="1" fillId="2" fontId="4" numFmtId="0" xfId="0" applyAlignment="1" applyBorder="1" applyFont="1">
      <alignment horizontal="left" shrinkToFit="0" wrapText="1"/>
    </xf>
    <xf borderId="21" fillId="2" fontId="9" numFmtId="0" xfId="0" applyAlignment="1" applyBorder="1" applyFont="1">
      <alignment horizontal="center" shrinkToFit="0" wrapText="1"/>
    </xf>
    <xf borderId="22" fillId="0" fontId="5" numFmtId="0" xfId="0" applyBorder="1" applyFont="1"/>
    <xf borderId="23" fillId="0" fontId="5" numFmtId="0" xfId="0" applyBorder="1" applyFont="1"/>
    <xf borderId="1" fillId="2" fontId="9" numFmtId="0" xfId="0" applyBorder="1" applyFont="1"/>
    <xf borderId="0" fillId="0" fontId="9" numFmtId="0" xfId="0" applyFont="1"/>
    <xf borderId="24" fillId="2" fontId="7" numFmtId="0" xfId="0" applyAlignment="1" applyBorder="1" applyFont="1">
      <alignment horizontal="left" shrinkToFit="0" vertical="center" wrapText="1"/>
    </xf>
    <xf borderId="25" fillId="2" fontId="4" numFmtId="0" xfId="0" applyAlignment="1" applyBorder="1" applyFont="1">
      <alignment horizontal="left" readingOrder="0" shrinkToFit="0" vertical="top" wrapText="1"/>
    </xf>
    <xf borderId="26" fillId="0" fontId="5" numFmtId="0" xfId="0" applyBorder="1" applyFont="1"/>
    <xf borderId="27" fillId="0" fontId="5" numFmtId="0" xfId="0" applyBorder="1" applyFont="1"/>
    <xf borderId="25" fillId="2" fontId="4" numFmtId="0" xfId="0" applyAlignment="1" applyBorder="1" applyFont="1">
      <alignment horizontal="left" readingOrder="0" shrinkToFit="0" vertical="center" wrapText="1"/>
    </xf>
    <xf borderId="1" fillId="2" fontId="4" numFmtId="0" xfId="0" applyAlignment="1" applyBorder="1" applyFont="1">
      <alignment horizontal="left" shrinkToFit="0" vertical="center" wrapText="1"/>
    </xf>
    <xf borderId="21" fillId="2" fontId="9" numFmtId="0" xfId="0" applyAlignment="1" applyBorder="1" applyFont="1">
      <alignment horizontal="center" shrinkToFit="0" vertical="center" wrapText="1"/>
    </xf>
    <xf borderId="1" fillId="2" fontId="9" numFmtId="0" xfId="0" applyAlignment="1" applyBorder="1" applyFont="1">
      <alignment shrinkToFit="0" vertical="center" wrapText="1"/>
    </xf>
    <xf borderId="0" fillId="0" fontId="9" numFmtId="0" xfId="0" applyAlignment="1" applyFont="1">
      <alignment shrinkToFit="0" vertical="center" wrapText="1"/>
    </xf>
    <xf borderId="24" fillId="2" fontId="9" numFmtId="0" xfId="0" applyAlignment="1" applyBorder="1" applyFont="1">
      <alignment horizontal="right"/>
    </xf>
    <xf borderId="28" fillId="2" fontId="9" numFmtId="0" xfId="0" applyAlignment="1" applyBorder="1" applyFont="1">
      <alignment shrinkToFit="0" wrapText="1"/>
    </xf>
    <xf borderId="28" fillId="2" fontId="9" numFmtId="0" xfId="0" applyAlignment="1" applyBorder="1" applyFont="1">
      <alignment horizontal="center" shrinkToFit="0" wrapText="1"/>
    </xf>
    <xf borderId="29" fillId="2" fontId="9" numFmtId="0" xfId="0" applyAlignment="1" applyBorder="1" applyFont="1">
      <alignment horizontal="center" shrinkToFit="0" wrapText="1"/>
    </xf>
    <xf borderId="1" fillId="2" fontId="9" numFmtId="0" xfId="0" applyAlignment="1" applyBorder="1" applyFont="1">
      <alignment horizontal="center" shrinkToFit="0" wrapText="1"/>
    </xf>
    <xf borderId="30" fillId="2" fontId="9" numFmtId="0" xfId="0" applyAlignment="1" applyBorder="1" applyFont="1">
      <alignment horizontal="right"/>
    </xf>
    <xf borderId="31" fillId="2" fontId="9" numFmtId="0" xfId="0" applyAlignment="1" applyBorder="1" applyFont="1">
      <alignment shrinkToFit="0" wrapText="1"/>
    </xf>
    <xf borderId="31" fillId="0" fontId="9" numFmtId="0" xfId="0" applyAlignment="1" applyBorder="1" applyFont="1">
      <alignment horizontal="center"/>
    </xf>
    <xf borderId="32" fillId="2" fontId="9" numFmtId="1" xfId="0" applyAlignment="1" applyBorder="1" applyFont="1" applyNumberFormat="1">
      <alignment horizontal="center" shrinkToFit="0" wrapText="1"/>
    </xf>
    <xf borderId="1" fillId="2" fontId="9" numFmtId="1" xfId="0" applyAlignment="1" applyBorder="1" applyFont="1" applyNumberFormat="1">
      <alignment horizontal="center" shrinkToFit="0" wrapText="1"/>
    </xf>
    <xf borderId="33" fillId="2" fontId="9" numFmtId="0" xfId="0" applyAlignment="1" applyBorder="1" applyFont="1">
      <alignment horizontal="center"/>
    </xf>
    <xf borderId="34" fillId="0" fontId="5" numFmtId="0" xfId="0" applyBorder="1" applyFont="1"/>
    <xf borderId="35" fillId="2" fontId="9" numFmtId="0" xfId="0" applyAlignment="1" applyBorder="1" applyFont="1">
      <alignment horizontal="center" shrinkToFit="0" wrapText="1"/>
    </xf>
    <xf borderId="36" fillId="4" fontId="6" numFmtId="0" xfId="0" applyAlignment="1" applyBorder="1" applyFill="1" applyFont="1">
      <alignment horizontal="center" shrinkToFit="0" vertical="center" wrapText="1"/>
    </xf>
    <xf borderId="36" fillId="4" fontId="6" numFmtId="0" xfId="0" applyAlignment="1" applyBorder="1" applyFont="1">
      <alignment shrinkToFit="0" vertical="center" wrapText="1"/>
    </xf>
    <xf borderId="37" fillId="4" fontId="6" numFmtId="0" xfId="0" applyAlignment="1" applyBorder="1" applyFont="1">
      <alignment horizontal="center" shrinkToFit="0" vertical="center" wrapText="1"/>
    </xf>
    <xf borderId="38" fillId="0" fontId="5" numFmtId="0" xfId="0" applyBorder="1" applyFont="1"/>
    <xf borderId="39" fillId="4" fontId="6" numFmtId="0" xfId="0" applyAlignment="1" applyBorder="1" applyFont="1">
      <alignment horizontal="center" shrinkToFit="0" vertical="center" wrapText="1"/>
    </xf>
    <xf borderId="1" fillId="2" fontId="10" numFmtId="0" xfId="0" applyBorder="1" applyFont="1"/>
    <xf borderId="0" fillId="0" fontId="10" numFmtId="0" xfId="0" applyFont="1"/>
    <xf borderId="40" fillId="0" fontId="5" numFmtId="0" xfId="0" applyBorder="1" applyFont="1"/>
    <xf borderId="41" fillId="0" fontId="5" numFmtId="0" xfId="0" applyBorder="1" applyFont="1"/>
    <xf borderId="42" fillId="0" fontId="5" numFmtId="0" xfId="0" applyBorder="1" applyFont="1"/>
    <xf borderId="43" fillId="0" fontId="5" numFmtId="0" xfId="0" applyBorder="1" applyFont="1"/>
    <xf borderId="44" fillId="5" fontId="11" numFmtId="0" xfId="0" applyAlignment="1" applyBorder="1" applyFill="1" applyFont="1">
      <alignment horizontal="left" vertical="center"/>
    </xf>
    <xf borderId="45" fillId="0" fontId="5" numFmtId="0" xfId="0" applyBorder="1" applyFont="1"/>
    <xf borderId="0" fillId="0" fontId="12" numFmtId="0" xfId="0" applyFont="1"/>
    <xf borderId="25" fillId="6" fontId="13" numFmtId="0" xfId="0" applyAlignment="1" applyBorder="1" applyFill="1" applyFont="1">
      <alignment horizontal="left" readingOrder="0" shrinkToFit="0" vertical="center" wrapText="1"/>
    </xf>
    <xf borderId="0" fillId="0" fontId="8" numFmtId="0" xfId="0" applyAlignment="1" applyFont="1">
      <alignment vertical="top"/>
    </xf>
    <xf borderId="28" fillId="0" fontId="9" numFmtId="166" xfId="0" applyAlignment="1" applyBorder="1" applyFont="1" applyNumberFormat="1">
      <alignment horizontal="left" readingOrder="0" shrinkToFit="0" vertical="top" wrapText="1"/>
    </xf>
    <xf borderId="28" fillId="0" fontId="9" numFmtId="0" xfId="0" applyAlignment="1" applyBorder="1" applyFont="1">
      <alignment readingOrder="0" shrinkToFit="0" vertical="top" wrapText="1"/>
    </xf>
    <xf borderId="28" fillId="0" fontId="9" numFmtId="0" xfId="0" applyAlignment="1" applyBorder="1" applyFont="1">
      <alignment horizontal="left" readingOrder="0" shrinkToFit="0" vertical="top" wrapText="1"/>
    </xf>
    <xf borderId="25" fillId="0" fontId="9" numFmtId="0" xfId="0" applyAlignment="1" applyBorder="1" applyFont="1">
      <alignment horizontal="left" readingOrder="0" shrinkToFit="0" vertical="top" wrapText="1"/>
    </xf>
    <xf borderId="45" fillId="0" fontId="9" numFmtId="0" xfId="0" applyAlignment="1" applyBorder="1" applyFont="1">
      <alignment horizontal="left" shrinkToFit="0" vertical="top" wrapText="1"/>
    </xf>
    <xf borderId="26" fillId="0" fontId="9" numFmtId="0" xfId="0" applyAlignment="1" applyBorder="1" applyFont="1">
      <alignment horizontal="left" readingOrder="0" shrinkToFit="0" vertical="top" wrapText="1"/>
    </xf>
    <xf borderId="25" fillId="0" fontId="14" numFmtId="0" xfId="0" applyAlignment="1" applyBorder="1" applyFont="1">
      <alignment horizontal="left" shrinkToFit="0" vertical="top" wrapText="1"/>
    </xf>
    <xf borderId="28" fillId="0" fontId="9" numFmtId="0" xfId="0" applyAlignment="1" applyBorder="1" applyFont="1">
      <alignment horizontal="left" shrinkToFit="0" vertical="top" wrapText="1"/>
    </xf>
    <xf borderId="39" fillId="0" fontId="9" numFmtId="0" xfId="0" applyAlignment="1" applyBorder="1" applyFont="1">
      <alignment horizontal="left" readingOrder="0" shrinkToFit="0" vertical="top" wrapText="1"/>
    </xf>
    <xf borderId="25" fillId="0" fontId="9" numFmtId="0" xfId="0" applyAlignment="1" applyBorder="1" applyFont="1">
      <alignment horizontal="left" readingOrder="0" shrinkToFit="0" vertical="top" wrapText="1"/>
    </xf>
    <xf borderId="25" fillId="0" fontId="9" numFmtId="0" xfId="0" applyAlignment="1" applyBorder="1" applyFont="1">
      <alignment horizontal="left" shrinkToFit="0" vertical="top" wrapText="1"/>
    </xf>
    <xf borderId="26" fillId="0" fontId="9" numFmtId="0" xfId="0" applyAlignment="1" applyBorder="1" applyFont="1">
      <alignment horizontal="left" shrinkToFit="0" vertical="top" wrapText="1"/>
    </xf>
    <xf borderId="0" fillId="0" fontId="9" numFmtId="0" xfId="0" applyAlignment="1" applyFont="1">
      <alignment horizontal="left" shrinkToFit="0" vertical="top" wrapText="1"/>
    </xf>
    <xf borderId="25" fillId="2" fontId="4" numFmtId="0" xfId="0" applyAlignment="1" applyBorder="1" applyFont="1">
      <alignment horizontal="left" shrinkToFit="0" vertical="top" wrapText="1"/>
    </xf>
    <xf borderId="25" fillId="2" fontId="4" numFmtId="0" xfId="0" applyAlignment="1" applyBorder="1" applyFont="1">
      <alignment horizontal="left" shrinkToFit="0" vertical="center" wrapText="1"/>
    </xf>
    <xf borderId="25" fillId="6" fontId="13" numFmtId="0" xfId="0" applyAlignment="1" applyBorder="1" applyFont="1">
      <alignment horizontal="left" shrinkToFit="0" vertical="center" wrapText="1"/>
    </xf>
    <xf borderId="28" fillId="0" fontId="9" numFmtId="166" xfId="0" applyAlignment="1" applyBorder="1" applyFont="1" applyNumberFormat="1">
      <alignment horizontal="left" shrinkToFit="0" vertical="top" wrapText="1"/>
    </xf>
    <xf borderId="28" fillId="0" fontId="9" numFmtId="0" xfId="0" applyAlignment="1" applyBorder="1" applyFont="1">
      <alignment shrinkToFit="0" vertical="top" wrapText="1"/>
    </xf>
    <xf borderId="25" fillId="6" fontId="13" numFmtId="0" xfId="0" applyAlignment="1" applyBorder="1" applyFont="1">
      <alignment horizontal="center" shrinkToFit="0" vertical="center" wrapText="1"/>
    </xf>
    <xf borderId="46" fillId="0" fontId="5" numFmtId="0" xfId="0" applyBorder="1" applyFont="1"/>
    <xf borderId="47" fillId="6" fontId="13" numFmtId="0" xfId="0" applyAlignment="1" applyBorder="1" applyFont="1">
      <alignment horizontal="left" shrinkToFit="0" vertical="center" wrapText="1"/>
    </xf>
    <xf borderId="48" fillId="6" fontId="13" numFmtId="0" xfId="0" applyAlignment="1" applyBorder="1" applyFont="1">
      <alignment horizontal="left" shrinkToFit="0" vertical="center" wrapText="1"/>
    </xf>
    <xf borderId="39" fillId="0" fontId="9" numFmtId="0" xfId="0" applyAlignment="1" applyBorder="1" applyFont="1">
      <alignment horizontal="center" shrinkToFit="0" vertical="top" wrapText="1"/>
    </xf>
    <xf borderId="39" fillId="0" fontId="9" numFmtId="0" xfId="0" applyAlignment="1" applyBorder="1" applyFont="1">
      <alignment horizontal="left" shrinkToFit="0" vertical="top" wrapText="1"/>
    </xf>
    <xf borderId="25" fillId="0" fontId="13" numFmtId="0" xfId="0" applyAlignment="1" applyBorder="1" applyFont="1">
      <alignment horizontal="left" shrinkToFit="0" vertical="top" wrapText="1"/>
    </xf>
    <xf borderId="28" fillId="0" fontId="9" numFmtId="0" xfId="0" applyAlignment="1" applyBorder="1" applyFont="1">
      <alignment horizontal="center" shrinkToFit="0" vertical="top" wrapText="1"/>
    </xf>
    <xf borderId="0" fillId="0" fontId="2" numFmtId="0" xfId="0" applyFont="1"/>
    <xf borderId="0" fillId="0" fontId="7" numFmtId="0" xfId="0" applyFont="1"/>
    <xf borderId="0" fillId="0" fontId="4" numFmtId="165" xfId="0" applyFont="1" applyNumberFormat="1"/>
    <xf borderId="8" fillId="0" fontId="4" numFmtId="165" xfId="0" applyAlignment="1" applyBorder="1" applyFont="1" applyNumberForma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 shrinkToFit="0" wrapText="1"/>
    </xf>
    <xf borderId="49" fillId="3" fontId="6" numFmtId="0" xfId="0" applyAlignment="1" applyBorder="1" applyFont="1">
      <alignment horizontal="center" shrinkToFit="0" wrapText="1"/>
    </xf>
    <xf borderId="0" fillId="0" fontId="4" numFmtId="0" xfId="0" applyAlignment="1" applyFont="1">
      <alignment shrinkToFit="0" wrapText="1"/>
    </xf>
    <xf borderId="8" fillId="0" fontId="4" numFmtId="0" xfId="0" applyAlignment="1" applyBorder="1" applyFont="1">
      <alignment horizontal="center" shrinkToFit="0" vertical="center" wrapText="1"/>
    </xf>
    <xf borderId="9" fillId="0" fontId="4" numFmtId="0" xfId="0" applyAlignment="1" applyBorder="1" applyFont="1">
      <alignment horizontal="center" shrinkToFit="0" vertical="center" wrapText="1"/>
    </xf>
    <xf borderId="10" fillId="0" fontId="4" numFmtId="1" xfId="0" applyAlignment="1" applyBorder="1" applyFont="1" applyNumberFormat="1">
      <alignment horizontal="center" shrinkToFit="0" vertical="center" wrapText="1"/>
    </xf>
    <xf borderId="0" fillId="0" fontId="15" numFmtId="0" xfId="0" applyAlignment="1" applyFont="1">
      <alignment shrinkToFit="0" wrapText="1"/>
    </xf>
    <xf borderId="8" fillId="0" fontId="4" numFmtId="0" xfId="0" applyAlignment="1" applyBorder="1" applyFont="1">
      <alignment horizontal="center"/>
    </xf>
    <xf borderId="9" fillId="0" fontId="4" numFmtId="0" xfId="0" applyBorder="1" applyFont="1"/>
    <xf borderId="9" fillId="0" fontId="16" numFmtId="0" xfId="0" applyAlignment="1" applyBorder="1" applyFont="1">
      <alignment horizontal="center"/>
    </xf>
    <xf borderId="9" fillId="0" fontId="4" numFmtId="0" xfId="0" applyAlignment="1" applyBorder="1" applyFont="1">
      <alignment horizontal="center"/>
    </xf>
    <xf borderId="10" fillId="0" fontId="4" numFmtId="0" xfId="0" applyAlignment="1" applyBorder="1" applyFont="1">
      <alignment horizontal="center"/>
    </xf>
    <xf borderId="11" fillId="3" fontId="17" numFmtId="0" xfId="0" applyAlignment="1" applyBorder="1" applyFont="1">
      <alignment horizontal="center"/>
    </xf>
    <xf borderId="12" fillId="3" fontId="6" numFmtId="0" xfId="0" applyBorder="1" applyFont="1"/>
    <xf borderId="12" fillId="3" fontId="17" numFmtId="0" xfId="0" applyAlignment="1" applyBorder="1" applyFont="1">
      <alignment horizontal="center"/>
    </xf>
    <xf borderId="13" fillId="3" fontId="17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10" xfId="0" applyAlignment="1" applyFont="1" applyNumberFormat="1">
      <alignment horizontal="center"/>
    </xf>
    <xf borderId="0" fillId="0" fontId="4" numFmtId="9" xfId="0" applyAlignment="1" applyFont="1" applyNumberFormat="1">
      <alignment horizontal="center"/>
    </xf>
    <xf borderId="0" fillId="0" fontId="18" numFmtId="2" xfId="0" applyAlignment="1" applyFont="1" applyNumberFormat="1">
      <alignment horizontal="right" shrinkToFit="0" wrapText="1"/>
    </xf>
    <xf borderId="0" fillId="0" fontId="9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externalLink" Target="externalLinks/externalLink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12</xdr:row>
      <xdr:rowOff>0</xdr:rowOff>
    </xdr:from>
    <xdr:ext cx="2895600" cy="15335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2886075" cy="1533525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2895600" cy="153352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2895600" cy="1533525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0"/>
    <col customWidth="1" min="2" max="2" width="14.13"/>
    <col customWidth="1" min="3" max="3" width="9.0"/>
    <col customWidth="1" min="4" max="4" width="15.0"/>
    <col customWidth="1" min="5" max="5" width="32.5"/>
    <col customWidth="1" min="6" max="6" width="23.75"/>
    <col customWidth="1" min="7" max="7" width="20.5"/>
    <col customWidth="1" min="8" max="8" width="26.63"/>
    <col customWidth="1" min="9" max="26" width="9.0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2"/>
      <c r="B2" s="3" t="s">
        <v>0</v>
      </c>
      <c r="C2" s="2"/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2"/>
      <c r="B3" s="4" t="s">
        <v>1</v>
      </c>
      <c r="C3" s="5">
        <v>46023.0</v>
      </c>
      <c r="D3" s="6"/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2"/>
      <c r="B4" s="4" t="s">
        <v>2</v>
      </c>
      <c r="C4" s="7">
        <v>46026.0</v>
      </c>
      <c r="D4" s="7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2"/>
      <c r="B5" s="4"/>
      <c r="C5" s="6"/>
      <c r="D5" s="6"/>
      <c r="E5" s="2"/>
      <c r="F5" s="2"/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2"/>
      <c r="B6" s="4" t="s">
        <v>3</v>
      </c>
      <c r="C6" s="8" t="s">
        <v>4</v>
      </c>
      <c r="D6" s="9"/>
      <c r="E6" s="10"/>
      <c r="F6" s="2"/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2"/>
      <c r="B7" s="4" t="s">
        <v>5</v>
      </c>
      <c r="C7" s="8" t="s">
        <v>6</v>
      </c>
      <c r="D7" s="9"/>
      <c r="E7" s="10"/>
      <c r="F7" s="2"/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2"/>
      <c r="B8" s="4"/>
      <c r="C8" s="2"/>
      <c r="D8" s="2"/>
      <c r="E8" s="2"/>
      <c r="F8" s="2"/>
      <c r="G8" s="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2"/>
      <c r="B9" s="11"/>
      <c r="C9" s="11"/>
      <c r="D9" s="11"/>
      <c r="E9" s="11"/>
      <c r="F9" s="2"/>
      <c r="G9" s="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12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3"/>
      <c r="B11" s="14" t="s">
        <v>8</v>
      </c>
      <c r="C11" s="15" t="s">
        <v>9</v>
      </c>
      <c r="D11" s="15" t="s">
        <v>10</v>
      </c>
      <c r="E11" s="15" t="s">
        <v>11</v>
      </c>
      <c r="F11" s="15" t="s">
        <v>12</v>
      </c>
      <c r="G11" s="16" t="s">
        <v>13</v>
      </c>
      <c r="H11" s="17" t="s">
        <v>14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3.5" customHeight="1">
      <c r="A12" s="13"/>
      <c r="B12" s="18">
        <v>46113.0</v>
      </c>
      <c r="C12" s="19" t="s">
        <v>15</v>
      </c>
      <c r="D12" s="20" t="s">
        <v>16</v>
      </c>
      <c r="E12" s="21" t="s">
        <v>17</v>
      </c>
      <c r="F12" s="22" t="s">
        <v>18</v>
      </c>
      <c r="G12" s="22" t="s">
        <v>18</v>
      </c>
      <c r="H12" s="2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3.5" customHeight="1">
      <c r="A13" s="13"/>
      <c r="B13" s="18">
        <v>46115.0</v>
      </c>
      <c r="C13" s="24" t="s">
        <v>19</v>
      </c>
      <c r="D13" s="25" t="s">
        <v>20</v>
      </c>
      <c r="E13" s="26" t="s">
        <v>21</v>
      </c>
      <c r="F13" s="25" t="s">
        <v>18</v>
      </c>
      <c r="G13" s="25" t="s">
        <v>18</v>
      </c>
      <c r="H13" s="2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3.5" customHeight="1">
      <c r="A14" s="27"/>
      <c r="B14" s="28"/>
      <c r="C14" s="19"/>
      <c r="D14" s="29"/>
      <c r="E14" s="21"/>
      <c r="F14" s="22"/>
      <c r="G14" s="30"/>
      <c r="H14" s="23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13.5" customHeight="1">
      <c r="A15" s="27"/>
      <c r="B15" s="31"/>
      <c r="C15" s="32"/>
      <c r="D15" s="33"/>
      <c r="E15" s="33"/>
      <c r="F15" s="33"/>
      <c r="G15" s="33"/>
      <c r="H15" s="34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13.5" customHeight="1">
      <c r="A16" s="13"/>
      <c r="B16" s="28"/>
      <c r="C16" s="19"/>
      <c r="D16" s="29"/>
      <c r="E16" s="33"/>
      <c r="F16" s="33"/>
      <c r="G16" s="33"/>
      <c r="H16" s="35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3.5" customHeight="1">
      <c r="A17" s="13"/>
      <c r="B17" s="31"/>
      <c r="C17" s="32"/>
      <c r="D17" s="33"/>
      <c r="E17" s="33"/>
      <c r="F17" s="33"/>
      <c r="G17" s="33"/>
      <c r="H17" s="34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3.5" customHeight="1">
      <c r="A18" s="13"/>
      <c r="B18" s="31"/>
      <c r="C18" s="32"/>
      <c r="D18" s="33"/>
      <c r="E18" s="33"/>
      <c r="F18" s="33"/>
      <c r="G18" s="33"/>
      <c r="H18" s="34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3.5" customHeight="1">
      <c r="A19" s="13"/>
      <c r="B19" s="31"/>
      <c r="C19" s="32"/>
      <c r="D19" s="33"/>
      <c r="E19" s="33"/>
      <c r="F19" s="33"/>
      <c r="G19" s="33"/>
      <c r="H19" s="34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3.5" customHeight="1">
      <c r="A20" s="13"/>
      <c r="B20" s="31"/>
      <c r="C20" s="32"/>
      <c r="D20" s="33"/>
      <c r="E20" s="33"/>
      <c r="F20" s="33"/>
      <c r="G20" s="33"/>
      <c r="H20" s="34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3.5" customHeight="1">
      <c r="A21" s="13"/>
      <c r="B21" s="31"/>
      <c r="C21" s="32"/>
      <c r="D21" s="33"/>
      <c r="E21" s="33"/>
      <c r="F21" s="33"/>
      <c r="G21" s="33"/>
      <c r="H21" s="34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3.5" customHeight="1">
      <c r="A22" s="13"/>
      <c r="B22" s="31"/>
      <c r="C22" s="32"/>
      <c r="D22" s="33"/>
      <c r="E22" s="33"/>
      <c r="F22" s="33"/>
      <c r="G22" s="33"/>
      <c r="H22" s="34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3.5" customHeight="1">
      <c r="A23" s="13"/>
      <c r="B23" s="36"/>
      <c r="C23" s="37"/>
      <c r="D23" s="38"/>
      <c r="E23" s="38"/>
      <c r="F23" s="38"/>
      <c r="G23" s="38"/>
      <c r="H23" s="39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C6:E6"/>
    <mergeCell ref="C7:E7"/>
  </mergeCells>
  <printOptions/>
  <pageMargins bottom="0.38" footer="0.0" header="0.0" left="0.37" right="0.47" top="0.5"/>
  <pageSetup paperSize="9" orientation="landscape"/>
  <headerFooter>
    <oddFooter>&amp;L 02ae-BM/PM/HDCV/FSOFT v1/0&amp;R&amp;P/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22</v>
      </c>
      <c r="B3" s="52" t="s">
        <v>4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23</v>
      </c>
      <c r="B4" s="60" t="s">
        <v>24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63" t="s">
        <v>26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COUNTIF(J12:J16,"Pass")</f>
        <v>3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COUNTIF(J12:J16,"Fail")</f>
        <v>0</v>
      </c>
      <c r="C7" s="75" t="s">
        <v>30</v>
      </c>
      <c r="D7" s="76">
        <f>COUNTA(A12:A16) -15</f>
        <v>-10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95" t="s">
        <v>39</v>
      </c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29.0" customHeight="1" outlineLevel="1">
      <c r="A13" s="97" t="s">
        <v>40</v>
      </c>
      <c r="B13" s="98" t="s">
        <v>41</v>
      </c>
      <c r="C13" s="99" t="s">
        <v>42</v>
      </c>
      <c r="D13" s="100" t="s">
        <v>43</v>
      </c>
      <c r="E13" s="61"/>
      <c r="F13" s="61"/>
      <c r="G13" s="101"/>
      <c r="H13" s="102"/>
      <c r="I13" s="103"/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>
      <c r="A14" s="95" t="s">
        <v>44</v>
      </c>
      <c r="B14" s="61"/>
      <c r="C14" s="61"/>
      <c r="D14" s="61"/>
      <c r="E14" s="61"/>
      <c r="F14" s="61"/>
      <c r="G14" s="61"/>
      <c r="H14" s="61"/>
      <c r="I14" s="61"/>
      <c r="J14" s="61"/>
      <c r="K14" s="93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120.75" customHeight="1" outlineLevel="1">
      <c r="A15" s="97" t="s">
        <v>45</v>
      </c>
      <c r="B15" s="105" t="s">
        <v>46</v>
      </c>
      <c r="C15" s="99" t="s">
        <v>47</v>
      </c>
      <c r="D15" s="106" t="s">
        <v>48</v>
      </c>
      <c r="E15" s="61"/>
      <c r="F15" s="61"/>
      <c r="G15" s="101"/>
      <c r="H15" s="102"/>
      <c r="I15" s="107"/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24.5" customHeight="1" outlineLevel="1">
      <c r="A16" s="97" t="s">
        <v>49</v>
      </c>
      <c r="B16" s="99" t="s">
        <v>50</v>
      </c>
      <c r="C16" s="99" t="s">
        <v>51</v>
      </c>
      <c r="D16" s="100" t="s">
        <v>52</v>
      </c>
      <c r="E16" s="61"/>
      <c r="F16" s="61"/>
      <c r="G16" s="101"/>
      <c r="H16" s="108"/>
      <c r="I16" s="107"/>
      <c r="J16" s="104" t="s">
        <v>27</v>
      </c>
      <c r="K16" s="104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124.5" customHeight="1" outlineLevel="1">
      <c r="A17" s="97" t="s">
        <v>53</v>
      </c>
      <c r="B17" s="99" t="s">
        <v>54</v>
      </c>
      <c r="C17" s="99" t="s">
        <v>55</v>
      </c>
      <c r="D17" s="100" t="s">
        <v>56</v>
      </c>
      <c r="E17" s="61"/>
      <c r="F17" s="93"/>
      <c r="G17" s="104"/>
      <c r="H17" s="104"/>
      <c r="I17" s="104"/>
      <c r="J17" s="104"/>
      <c r="K17" s="109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D16:F16"/>
    <mergeCell ref="D15:F15"/>
    <mergeCell ref="A14:K14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57</v>
      </c>
      <c r="B3" s="8" t="s">
        <v>58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59</v>
      </c>
      <c r="B4" s="110" t="s">
        <v>60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111" t="s">
        <v>61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COUNTIF(J12:J17,"Pass")</f>
        <v>3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COUNTIF(J12:J17,"Fail")</f>
        <v>0</v>
      </c>
      <c r="C7" s="75" t="s">
        <v>30</v>
      </c>
      <c r="D7" s="76">
        <f>COUNTA(A12:A17) -15</f>
        <v>-15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112"/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3.5" customHeight="1" outlineLevel="1">
      <c r="A13" s="113"/>
      <c r="B13" s="114"/>
      <c r="C13" s="104"/>
      <c r="D13" s="107"/>
      <c r="E13" s="61"/>
      <c r="F13" s="61"/>
      <c r="G13" s="101"/>
      <c r="H13" s="108"/>
      <c r="I13" s="103"/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 outlineLevel="1">
      <c r="A14" s="115"/>
      <c r="B14" s="61"/>
      <c r="C14" s="116"/>
      <c r="D14" s="117"/>
      <c r="E14" s="117"/>
      <c r="F14" s="117"/>
      <c r="G14" s="117"/>
      <c r="H14" s="117"/>
      <c r="I14" s="117"/>
      <c r="J14" s="117"/>
      <c r="K14" s="118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63.75" customHeight="1" outlineLevel="1">
      <c r="A15" s="113"/>
      <c r="B15" s="119"/>
      <c r="C15" s="120"/>
      <c r="D15" s="121"/>
      <c r="E15" s="61"/>
      <c r="F15" s="61"/>
      <c r="G15" s="101"/>
      <c r="H15" s="108"/>
      <c r="I15" s="107"/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3.5" customHeight="1" outlineLevel="1">
      <c r="A16" s="115"/>
      <c r="B16" s="61"/>
      <c r="C16" s="116"/>
      <c r="D16" s="117"/>
      <c r="E16" s="117"/>
      <c r="F16" s="117"/>
      <c r="G16" s="117"/>
      <c r="H16" s="117"/>
      <c r="I16" s="117"/>
      <c r="J16" s="117"/>
      <c r="K16" s="118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63.75" customHeight="1" outlineLevel="1">
      <c r="A17" s="113"/>
      <c r="B17" s="122"/>
      <c r="C17" s="104"/>
      <c r="D17" s="121"/>
      <c r="E17" s="61"/>
      <c r="F17" s="61"/>
      <c r="G17" s="101"/>
      <c r="H17" s="108"/>
      <c r="I17" s="107"/>
      <c r="J17" s="104" t="s">
        <v>27</v>
      </c>
      <c r="K17" s="104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62</v>
      </c>
      <c r="B3" s="8" t="s">
        <v>58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63</v>
      </c>
      <c r="B4" s="110" t="s">
        <v>60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111" t="s">
        <v>61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COUNTIF(J12:J17,"Pass")</f>
        <v>3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COUNTIF(J12:J17,"Fail")</f>
        <v>0</v>
      </c>
      <c r="C7" s="75" t="s">
        <v>30</v>
      </c>
      <c r="D7" s="76">
        <f>COUNTA(A12:A17) -15</f>
        <v>-15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112"/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3.5" customHeight="1" outlineLevel="1">
      <c r="A13" s="113"/>
      <c r="B13" s="114"/>
      <c r="C13" s="104"/>
      <c r="D13" s="107"/>
      <c r="E13" s="61"/>
      <c r="F13" s="61"/>
      <c r="G13" s="101"/>
      <c r="H13" s="108"/>
      <c r="I13" s="103"/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 outlineLevel="1">
      <c r="A14" s="115"/>
      <c r="B14" s="61"/>
      <c r="C14" s="116"/>
      <c r="D14" s="117"/>
      <c r="E14" s="117"/>
      <c r="F14" s="117"/>
      <c r="G14" s="117"/>
      <c r="H14" s="117"/>
      <c r="I14" s="117"/>
      <c r="J14" s="117"/>
      <c r="K14" s="118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63.75" customHeight="1" outlineLevel="1">
      <c r="A15" s="113"/>
      <c r="B15" s="119"/>
      <c r="C15" s="120"/>
      <c r="D15" s="121"/>
      <c r="E15" s="61"/>
      <c r="F15" s="61"/>
      <c r="G15" s="101"/>
      <c r="H15" s="108"/>
      <c r="I15" s="107"/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3.5" customHeight="1" outlineLevel="1">
      <c r="A16" s="115"/>
      <c r="B16" s="61"/>
      <c r="C16" s="116"/>
      <c r="D16" s="117"/>
      <c r="E16" s="117"/>
      <c r="F16" s="117"/>
      <c r="G16" s="117"/>
      <c r="H16" s="117"/>
      <c r="I16" s="117"/>
      <c r="J16" s="117"/>
      <c r="K16" s="118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63.75" customHeight="1" outlineLevel="1">
      <c r="A17" s="113"/>
      <c r="B17" s="122"/>
      <c r="C17" s="104"/>
      <c r="D17" s="121"/>
      <c r="E17" s="61"/>
      <c r="F17" s="61"/>
      <c r="G17" s="101"/>
      <c r="H17" s="108"/>
      <c r="I17" s="107"/>
      <c r="J17" s="104" t="s">
        <v>27</v>
      </c>
      <c r="K17" s="104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64</v>
      </c>
      <c r="B3" s="8" t="s">
        <v>58</v>
      </c>
      <c r="C3" s="9"/>
      <c r="D3" s="10"/>
      <c r="E3" s="53"/>
      <c r="F3" s="53"/>
      <c r="G3" s="53"/>
      <c r="H3" s="53"/>
      <c r="I3" s="54"/>
      <c r="J3" s="55"/>
      <c r="K3" s="56"/>
      <c r="L3" s="57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3.5" customHeight="1">
      <c r="A4" s="59" t="s">
        <v>65</v>
      </c>
      <c r="B4" s="110" t="s">
        <v>60</v>
      </c>
      <c r="C4" s="61"/>
      <c r="D4" s="62"/>
      <c r="E4" s="53"/>
      <c r="F4" s="53"/>
      <c r="G4" s="53"/>
      <c r="H4" s="53"/>
      <c r="I4" s="54"/>
      <c r="J4" s="55"/>
      <c r="K4" s="56"/>
      <c r="L4" s="57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3.5" customHeight="1">
      <c r="A5" s="59" t="s">
        <v>25</v>
      </c>
      <c r="B5" s="111" t="s">
        <v>61</v>
      </c>
      <c r="C5" s="61"/>
      <c r="D5" s="62"/>
      <c r="E5" s="64"/>
      <c r="F5" s="64"/>
      <c r="G5" s="64"/>
      <c r="H5" s="64"/>
      <c r="I5" s="65"/>
      <c r="J5" s="55"/>
      <c r="K5" s="56"/>
      <c r="L5" s="66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5.0" customHeight="1">
      <c r="A6" s="68" t="s">
        <v>27</v>
      </c>
      <c r="B6" s="69">
        <f>COUNTIF(J12:J17,"Pass")</f>
        <v>3</v>
      </c>
      <c r="C6" s="70" t="s">
        <v>28</v>
      </c>
      <c r="D6" s="71">
        <f>COUNTIF(J10:J736,"Pending")</f>
        <v>0</v>
      </c>
      <c r="E6" s="72"/>
      <c r="F6" s="72"/>
      <c r="G6" s="72"/>
      <c r="H6" s="72"/>
      <c r="I6" s="54"/>
      <c r="J6" s="55"/>
      <c r="K6" s="56"/>
      <c r="L6" s="57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5.0" customHeight="1">
      <c r="A7" s="73" t="s">
        <v>29</v>
      </c>
      <c r="B7" s="74">
        <f>COUNTIF(J12:J17,"Fail")</f>
        <v>0</v>
      </c>
      <c r="C7" s="75" t="s">
        <v>30</v>
      </c>
      <c r="D7" s="76">
        <f>COUNTA(A12:A17) -15</f>
        <v>-15</v>
      </c>
      <c r="E7" s="77"/>
      <c r="F7" s="77"/>
      <c r="G7" s="77"/>
      <c r="H7" s="77"/>
      <c r="I7" s="54"/>
      <c r="J7" s="55"/>
      <c r="K7" s="56"/>
      <c r="L7" s="57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5.0" customHeight="1">
      <c r="A8" s="78"/>
      <c r="B8" s="9"/>
      <c r="C8" s="9"/>
      <c r="D8" s="79"/>
      <c r="E8" s="72"/>
      <c r="F8" s="72"/>
      <c r="G8" s="72"/>
      <c r="H8" s="72"/>
      <c r="I8" s="72"/>
      <c r="J8" s="80"/>
      <c r="K8" s="80"/>
      <c r="L8" s="57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2.0" customHeight="1">
      <c r="A9" s="81" t="s">
        <v>31</v>
      </c>
      <c r="B9" s="82" t="s">
        <v>32</v>
      </c>
      <c r="C9" s="81" t="s">
        <v>33</v>
      </c>
      <c r="D9" s="83" t="s">
        <v>34</v>
      </c>
      <c r="E9" s="42"/>
      <c r="F9" s="42"/>
      <c r="G9" s="84"/>
      <c r="H9" s="81" t="s">
        <v>35</v>
      </c>
      <c r="I9" s="85" t="s">
        <v>36</v>
      </c>
      <c r="J9" s="85" t="s">
        <v>37</v>
      </c>
      <c r="K9" s="85" t="s">
        <v>38</v>
      </c>
      <c r="L9" s="86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2.0" customHeight="1">
      <c r="A10" s="88"/>
      <c r="B10" s="88"/>
      <c r="C10" s="88"/>
      <c r="D10" s="89"/>
      <c r="E10" s="90"/>
      <c r="F10" s="90"/>
      <c r="G10" s="91"/>
      <c r="H10" s="88"/>
      <c r="I10" s="88"/>
      <c r="J10" s="88"/>
      <c r="K10" s="88"/>
      <c r="L10" s="57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3.5" customHeight="1">
      <c r="A11" s="92"/>
      <c r="B11" s="61"/>
      <c r="C11" s="61"/>
      <c r="D11" s="61"/>
      <c r="E11" s="61"/>
      <c r="F11" s="61"/>
      <c r="G11" s="61"/>
      <c r="H11" s="61"/>
      <c r="I11" s="61"/>
      <c r="J11" s="61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ht="13.5" customHeight="1">
      <c r="A12" s="112"/>
      <c r="B12" s="61"/>
      <c r="C12" s="61"/>
      <c r="D12" s="61"/>
      <c r="E12" s="61"/>
      <c r="F12" s="61"/>
      <c r="G12" s="61"/>
      <c r="H12" s="61"/>
      <c r="I12" s="61"/>
      <c r="J12" s="61"/>
      <c r="K12" s="93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3.5" customHeight="1" outlineLevel="1">
      <c r="A13" s="113"/>
      <c r="B13" s="114"/>
      <c r="C13" s="104"/>
      <c r="D13" s="107"/>
      <c r="E13" s="61"/>
      <c r="F13" s="61"/>
      <c r="G13" s="101"/>
      <c r="H13" s="108"/>
      <c r="I13" s="103"/>
      <c r="J13" s="104" t="s">
        <v>27</v>
      </c>
      <c r="K13" s="104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3.5" customHeight="1" outlineLevel="1">
      <c r="A14" s="115"/>
      <c r="B14" s="61"/>
      <c r="C14" s="116"/>
      <c r="D14" s="117"/>
      <c r="E14" s="117"/>
      <c r="F14" s="117"/>
      <c r="G14" s="117"/>
      <c r="H14" s="117"/>
      <c r="I14" s="117"/>
      <c r="J14" s="117"/>
      <c r="K14" s="118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63.75" customHeight="1" outlineLevel="1">
      <c r="A15" s="113"/>
      <c r="B15" s="119"/>
      <c r="C15" s="120"/>
      <c r="D15" s="121"/>
      <c r="E15" s="61"/>
      <c r="F15" s="61"/>
      <c r="G15" s="101"/>
      <c r="H15" s="108"/>
      <c r="I15" s="107"/>
      <c r="J15" s="104" t="s">
        <v>27</v>
      </c>
      <c r="K15" s="104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3.5" customHeight="1" outlineLevel="1">
      <c r="A16" s="115"/>
      <c r="B16" s="61"/>
      <c r="C16" s="116"/>
      <c r="D16" s="117"/>
      <c r="E16" s="117"/>
      <c r="F16" s="117"/>
      <c r="G16" s="117"/>
      <c r="H16" s="117"/>
      <c r="I16" s="117"/>
      <c r="J16" s="117"/>
      <c r="K16" s="118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63.75" customHeight="1" outlineLevel="1">
      <c r="A17" s="113"/>
      <c r="B17" s="122"/>
      <c r="C17" s="104"/>
      <c r="D17" s="121"/>
      <c r="E17" s="61"/>
      <c r="F17" s="61"/>
      <c r="G17" s="101"/>
      <c r="H17" s="108"/>
      <c r="I17" s="107"/>
      <c r="J17" s="104" t="s">
        <v>27</v>
      </c>
      <c r="K17" s="104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22.75"/>
    <col customWidth="1" min="4" max="6" width="8.75"/>
    <col customWidth="1" min="7" max="7" width="18.75"/>
    <col customWidth="1" min="8" max="26" width="8.75"/>
  </cols>
  <sheetData>
    <row r="1" ht="12.75" customHeight="1">
      <c r="A1" s="123" t="s">
        <v>66</v>
      </c>
      <c r="B1" s="124"/>
      <c r="C1" s="11"/>
      <c r="D1" s="11"/>
      <c r="E1" s="11"/>
      <c r="F1" s="11"/>
      <c r="G1" s="125"/>
    </row>
    <row r="2" ht="14.25" customHeight="1">
      <c r="A2" s="123"/>
      <c r="B2" s="124"/>
      <c r="C2" s="11"/>
      <c r="D2" s="11"/>
      <c r="E2" s="11"/>
      <c r="F2" s="11"/>
      <c r="G2" s="125"/>
    </row>
    <row r="3" ht="12.75" customHeight="1">
      <c r="B3" s="11" t="s">
        <v>67</v>
      </c>
      <c r="C3" s="11"/>
      <c r="D3" s="11"/>
      <c r="E3" s="11"/>
      <c r="F3" s="11"/>
      <c r="G3" s="125"/>
    </row>
    <row r="4" ht="12.75" customHeight="1">
      <c r="B4" s="11" t="s">
        <v>68</v>
      </c>
      <c r="C4" s="126"/>
      <c r="D4" s="11"/>
      <c r="E4" s="11"/>
      <c r="F4" s="11"/>
      <c r="G4" s="11"/>
    </row>
    <row r="5" ht="12.75" customHeight="1">
      <c r="A5" s="11"/>
      <c r="B5" s="11"/>
      <c r="C5" s="11"/>
      <c r="D5" s="11"/>
      <c r="E5" s="11"/>
      <c r="F5" s="11"/>
      <c r="G5" s="11"/>
    </row>
    <row r="6" ht="12.75" customHeight="1">
      <c r="A6" s="11"/>
      <c r="B6" s="11"/>
      <c r="C6" s="11"/>
      <c r="D6" s="11"/>
      <c r="E6" s="11"/>
      <c r="F6" s="11"/>
      <c r="G6" s="11"/>
    </row>
    <row r="7" ht="12.75" customHeight="1">
      <c r="A7" s="11"/>
      <c r="B7" s="127" t="s">
        <v>69</v>
      </c>
      <c r="C7" s="128" t="s">
        <v>70</v>
      </c>
      <c r="D7" s="129" t="s">
        <v>27</v>
      </c>
      <c r="E7" s="128" t="s">
        <v>29</v>
      </c>
      <c r="F7" s="128" t="s">
        <v>28</v>
      </c>
      <c r="G7" s="130" t="s">
        <v>71</v>
      </c>
    </row>
    <row r="8" ht="12.75" customHeight="1">
      <c r="A8" s="131"/>
      <c r="B8" s="132">
        <v>1.0</v>
      </c>
      <c r="C8" s="133" t="str">
        <f>'Mượn sách'!B4</f>
        <v>CR100 - Export to excel</v>
      </c>
      <c r="D8" s="134">
        <f>'Mượn sách'!B6 + 'Trả sách'!B6 + 'Tìm kiếm sách'!B6 + 'Cơ sở dữ liệu'!B6</f>
        <v>12</v>
      </c>
      <c r="E8" s="133">
        <f>'Mượn sách'!B7 +'Trả sách'!B7+'Tìm kiếm sách'!B7</f>
        <v>0</v>
      </c>
      <c r="F8" s="133">
        <f>'Mượn sách'!D6</f>
        <v>0</v>
      </c>
      <c r="G8" s="134">
        <f>'Mượn sách'!D7+'Trả sách'!D7 + 'Tìm kiếm sách'!D7 + 'Cơ sở dữ liệu'!D7</f>
        <v>-55</v>
      </c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ht="12.75" customHeight="1">
      <c r="A9" s="11"/>
      <c r="B9" s="136"/>
      <c r="C9" s="137"/>
      <c r="D9" s="138"/>
      <c r="E9" s="139"/>
      <c r="F9" s="139"/>
      <c r="G9" s="140"/>
    </row>
    <row r="10" ht="12.75" customHeight="1">
      <c r="A10" s="11"/>
      <c r="B10" s="141"/>
      <c r="C10" s="142" t="s">
        <v>72</v>
      </c>
      <c r="D10" s="143">
        <f t="shared" ref="D10:G10" si="1">SUM(D6:D9)</f>
        <v>12</v>
      </c>
      <c r="E10" s="143">
        <f t="shared" si="1"/>
        <v>0</v>
      </c>
      <c r="F10" s="143">
        <f t="shared" si="1"/>
        <v>0</v>
      </c>
      <c r="G10" s="144">
        <f t="shared" si="1"/>
        <v>-55</v>
      </c>
    </row>
    <row r="11" ht="12.75" customHeight="1">
      <c r="A11" s="11"/>
      <c r="B11" s="145"/>
      <c r="C11" s="11"/>
      <c r="D11" s="146"/>
      <c r="E11" s="147"/>
      <c r="F11" s="147"/>
      <c r="G11" s="147"/>
    </row>
    <row r="12" ht="12.75" customHeight="1">
      <c r="A12" s="11"/>
      <c r="B12" s="11"/>
      <c r="C12" s="11" t="s">
        <v>73</v>
      </c>
      <c r="D12" s="11"/>
      <c r="E12" s="148">
        <f>(D10+E10)*100/G10</f>
        <v>-21.81818182</v>
      </c>
      <c r="F12" s="11" t="s">
        <v>74</v>
      </c>
      <c r="G12" s="149"/>
    </row>
    <row r="13" ht="12.75" customHeight="1">
      <c r="A13" s="11"/>
      <c r="B13" s="11"/>
      <c r="C13" s="11" t="s">
        <v>75</v>
      </c>
      <c r="D13" s="11"/>
      <c r="E13" s="148">
        <f>D10*100/G10</f>
        <v>-21.81818182</v>
      </c>
      <c r="F13" s="11" t="s">
        <v>74</v>
      </c>
      <c r="G13" s="149"/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headerFooter>
    <oddFooter>&amp;L 02ae-BM/PM/HDCV/FSOFT v1/0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2002-07-27T17:17:25Z</dcterms:created>
  <dc:creator>Vadim V. Bobrenok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