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9ec2052c5723ba7/Documentos/Excel/DIO/"/>
    </mc:Choice>
  </mc:AlternateContent>
  <xr:revisionPtr revIDLastSave="0" documentId="8_{FFEEB250-53F1-4BF0-8A72-C63903C2B6DE}" xr6:coauthVersionLast="47" xr6:coauthVersionMax="47" xr10:uidLastSave="{00000000-0000-0000-0000-000000000000}"/>
  <bookViews>
    <workbookView xWindow="-120" yWindow="-120" windowWidth="20730" windowHeight="11040" activeTab="1" xr2:uid="{FF197CF0-87F4-4500-ADBF-EF2CCB5DADA5}"/>
  </bookViews>
  <sheets>
    <sheet name="App" sheetId="1" r:id="rId1"/>
    <sheet name="Tabela de Apoio" sheetId="3" r:id="rId2"/>
  </sheets>
  <definedNames>
    <definedName name="aporte">App!$D$9</definedName>
    <definedName name="patrimonio">App!$D$12</definedName>
    <definedName name="qtd_anos">App!$D$10</definedName>
    <definedName name="rendimento_carteira">App!$D$5</definedName>
    <definedName name="salario">App!$D$4</definedName>
    <definedName name="taxa_mensal">App!$D$11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28" i="1"/>
  <c r="D28" i="1" s="1"/>
  <c r="H4" i="3"/>
  <c r="A15" i="3"/>
  <c r="A16" i="3"/>
  <c r="A17" i="3"/>
  <c r="A18" i="3"/>
  <c r="A19" i="3"/>
  <c r="A20" i="3"/>
  <c r="A9" i="3"/>
  <c r="A10" i="3"/>
  <c r="A11" i="3"/>
  <c r="A12" i="3"/>
  <c r="A13" i="3"/>
  <c r="A14" i="3"/>
  <c r="A4" i="3"/>
  <c r="A5" i="3"/>
  <c r="A6" i="3"/>
  <c r="A7" i="3"/>
  <c r="A8" i="3"/>
  <c r="A3" i="3"/>
  <c r="C24" i="1"/>
  <c r="D6" i="1"/>
  <c r="C17" i="1"/>
  <c r="D17" i="1" s="1"/>
  <c r="C18" i="1"/>
  <c r="D18" i="1" s="1"/>
  <c r="C19" i="1"/>
  <c r="D19" i="1" s="1"/>
  <c r="C20" i="1"/>
  <c r="D20" i="1" s="1"/>
  <c r="C16" i="1"/>
  <c r="D16" i="1" s="1"/>
  <c r="D12" i="1"/>
  <c r="D13" i="1" s="1"/>
  <c r="D32" i="1" l="1"/>
  <c r="D31" i="1"/>
  <c r="D30" i="1"/>
  <c r="D33" i="1"/>
  <c r="D29" i="1"/>
  <c r="D34" i="1"/>
</calcChain>
</file>

<file path=xl/sharedStrings.xml><?xml version="1.0" encoding="utf-8"?>
<sst xmlns="http://schemas.openxmlformats.org/spreadsheetml/2006/main" count="72" uniqueCount="35">
  <si>
    <t>Quanto investir por mês ?</t>
  </si>
  <si>
    <t>Por quantos anos ?</t>
  </si>
  <si>
    <t>Taxa de rendimento mensal ?</t>
  </si>
  <si>
    <t>Patrimônio acumulado?</t>
  </si>
  <si>
    <t>Dividendos mensais ?</t>
  </si>
  <si>
    <t xml:space="preserve">INVESTIMENTO MENSAL </t>
  </si>
  <si>
    <t>Quanto em 2 anos ?</t>
  </si>
  <si>
    <t>Quanto em 5 anos ?</t>
  </si>
  <si>
    <t>Quanto em 10 anos ?</t>
  </si>
  <si>
    <t>Quanto em 20 anos ?</t>
  </si>
  <si>
    <t>Quanto em 30 anos ?</t>
  </si>
  <si>
    <t>Cenários</t>
  </si>
  <si>
    <t xml:space="preserve">Rendimento Carteira </t>
  </si>
  <si>
    <t xml:space="preserve">Salário  </t>
  </si>
  <si>
    <t>Dividendo</t>
  </si>
  <si>
    <t>CONFIGURAÇÕES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</si>
  <si>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</si>
  <si>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</si>
  <si>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</si>
  <si>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</si>
  <si>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</si>
  <si>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</si>
  <si>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</si>
  <si>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</si>
  <si>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</si>
  <si>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</si>
  <si>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</si>
  <si>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TOTAL</t>
  </si>
  <si>
    <t>Conservador</t>
  </si>
  <si>
    <t>%</t>
  </si>
  <si>
    <t>Chave</t>
  </si>
  <si>
    <t>Moderado</t>
  </si>
  <si>
    <t>Agressivo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</si>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</sst>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9" formatCode="&quot;R$&quot;\ 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6"/>
      <color theme="0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0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8" fontId="3" fillId="4" borderId="8" xfId="0" applyNumberFormat="1" applyFont="1" applyFill="1" applyBorder="1" applyAlignment="1">
      <alignment horizontal="center" vertical="center"/>
    </xf>
    <xf numFmtId="0" fontId="4" fillId="0" borderId="0" xfId="0" applyFont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9" fontId="0" fillId="0" borderId="0" xfId="0" applyNumberFormat="1" applyBorder="1" applyAlignment="1">
      <alignment vertical="center"/>
    </xf>
    <xf numFmtId="169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0" fontId="3" fillId="0" borderId="6" xfId="0" applyNumberFormat="1" applyFont="1" applyBorder="1" applyAlignment="1">
      <alignment horizontal="center" vertical="center"/>
    </xf>
    <xf numFmtId="8" fontId="3" fillId="4" borderId="6" xfId="0" applyNumberFormat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169" fontId="0" fillId="0" borderId="4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0" fontId="6" fillId="6" borderId="2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0" fontId="9" fillId="7" borderId="1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8" fontId="0" fillId="8" borderId="9" xfId="0" applyNumberFormat="1" applyFont="1" applyFill="1" applyBorder="1" applyAlignment="1">
      <alignment horizontal="center" vertical="center"/>
    </xf>
    <xf numFmtId="8" fontId="0" fillId="8" borderId="4" xfId="0" applyNumberFormat="1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8" fontId="0" fillId="8" borderId="14" xfId="0" applyNumberFormat="1" applyFont="1" applyFill="1" applyBorder="1" applyAlignment="1">
      <alignment horizontal="center" vertical="center"/>
    </xf>
    <xf numFmtId="8" fontId="0" fillId="8" borderId="13" xfId="0" applyNumberFormat="1" applyFont="1" applyFill="1" applyBorder="1" applyAlignment="1">
      <alignment horizontal="center"/>
    </xf>
    <xf numFmtId="169" fontId="0" fillId="8" borderId="8" xfId="0" applyNumberFormat="1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9" xfId="0" applyFont="1" applyFill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0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2" fillId="2" borderId="0" xfId="2" applyBorder="1" applyAlignment="1">
      <alignment horizontal="center"/>
    </xf>
    <xf numFmtId="0" fontId="2" fillId="2" borderId="0" xfId="2" applyAlignment="1">
      <alignment horizontal="center" vertical="center"/>
    </xf>
    <xf numFmtId="0" fontId="2" fillId="2" borderId="0" xfId="2" applyAlignment="1">
      <alignment horizontal="center"/>
    </xf>
    <xf numFmtId="0" fontId="0" fillId="4" borderId="0" xfId="0" applyFill="1" applyAlignment="1">
      <alignment horizontal="center"/>
    </xf>
    <xf numFmtId="169" fontId="3" fillId="4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169" fontId="3" fillId="9" borderId="0" xfId="0" applyNumberFormat="1" applyFont="1" applyFill="1" applyAlignment="1">
      <alignment horizontal="center"/>
    </xf>
    <xf numFmtId="169" fontId="0" fillId="4" borderId="0" xfId="0" applyNumberFormat="1" applyFill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9" fontId="0" fillId="0" borderId="15" xfId="0" applyNumberForma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9" fontId="0" fillId="0" borderId="15" xfId="0" applyNumberFormat="1" applyBorder="1" applyAlignment="1">
      <alignment horizontal="center"/>
    </xf>
    <xf numFmtId="0" fontId="2" fillId="2" borderId="0" xfId="2"/>
    <xf numFmtId="9" fontId="2" fillId="2" borderId="0" xfId="1" applyFont="1" applyFill="1"/>
    <xf numFmtId="0" fontId="4" fillId="10" borderId="0" xfId="0" applyFont="1" applyFill="1"/>
    <xf numFmtId="0" fontId="4" fillId="10" borderId="0" xfId="0" applyFont="1" applyFill="1" applyAlignment="1">
      <alignment horizontal="center"/>
    </xf>
  </cellXfs>
  <cellStyles count="3">
    <cellStyle name="Neutro" xfId="2" builtinId="2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600076</xdr:colOff>
      <xdr:row>0</xdr:row>
      <xdr:rowOff>47625</xdr:rowOff>
    </xdr:from>
    <xdr:to>
      <xdr:col>2</xdr:col>
      <xdr:colOff>295276</xdr:colOff>
      <xdr:row>0</xdr:row>
      <xdr:rowOff>657225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EBE9780-17B8-DF18-919F-C3E74DF898D5}"/>
            </a:ext>
          </a:extLst>
        </xdr:cNvPr>
        <xdr:cNvSpPr txBox="1"/>
      </xdr:nvSpPr>
      <xdr:spPr>
        <a:xfrm>
          <a:off x="847726" y="47625"/>
          <a:ext cx="260985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600" b="1">
              <a:solidFill>
                <a:schemeClr val="bg1"/>
              </a:solidFill>
            </a:rPr>
            <a:t>DIO INVEST</a:t>
          </a:r>
          <a:r>
            <a:rPr lang="pt-BR" sz="3600" b="1" baseline="0">
              <a:solidFill>
                <a:schemeClr val="bg1"/>
              </a:solidFill>
            </a:rPr>
            <a:t> </a:t>
          </a:r>
          <a:endParaRPr lang="pt-BR" sz="3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0</xdr:row>
      <xdr:rowOff>0</xdr:rowOff>
    </xdr:from>
    <xdr:to>
      <xdr:col>1</xdr:col>
      <xdr:colOff>561975</xdr:colOff>
      <xdr:row>0</xdr:row>
      <xdr:rowOff>657225</xdr:rowOff>
    </xdr:to>
    <xdr:pic>
      <xdr:nvPicPr>
        <xdr:cNvPr id="11" name="Gráfico 10" descr="Cofrinho com preenchimento sólido">
          <a:extLst>
            <a:ext uri="{FF2B5EF4-FFF2-40B4-BE49-F238E27FC236}">
              <a16:creationId xmlns:a16="http://schemas.microsoft.com/office/drawing/2014/main" id="{68EAD34E-3BEE-923B-4ADE-2FCB2B952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2400" y="0"/>
          <a:ext cx="6572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75F7-EB2C-4589-9C35-814B30D72DD4}">
  <dimension ref="A1:G1048575"/>
  <sheetViews>
    <sheetView showGridLines="0" topLeftCell="A16" workbookViewId="0">
      <selection activeCell="C23" sqref="C23"/>
    </sheetView>
  </sheetViews>
  <sheetFormatPr defaultColWidth="0" defaultRowHeight="15" x14ac:dyDescent="0.25"/>
  <cols>
    <col min="1" max="1" width="3.7109375" customWidth="1"/>
    <col min="2" max="2" width="43.7109375" style="2" customWidth="1"/>
    <col min="3" max="3" width="43.85546875" style="4" customWidth="1"/>
    <col min="4" max="4" width="12.5703125" style="2" customWidth="1"/>
    <col min="5" max="5" width="23.7109375" bestFit="1" customWidth="1"/>
    <col min="6" max="6" width="11.85546875" customWidth="1"/>
    <col min="7" max="7" width="9.140625" customWidth="1"/>
    <col min="8" max="9" width="9.140625" hidden="1" customWidth="1"/>
    <col min="10" max="16384" width="9.140625" hidden="1"/>
  </cols>
  <sheetData>
    <row r="1" spans="1:7" s="5" customFormat="1" ht="58.5" customHeight="1" x14ac:dyDescent="0.25">
      <c r="A1" s="1"/>
      <c r="B1" s="3"/>
      <c r="C1" s="12"/>
      <c r="D1" s="3"/>
      <c r="E1" s="1"/>
      <c r="F1"/>
      <c r="G1"/>
    </row>
    <row r="2" spans="1:7" ht="15.75" thickBot="1" x14ac:dyDescent="0.3"/>
    <row r="3" spans="1:7" ht="27.75" customHeight="1" x14ac:dyDescent="0.25">
      <c r="B3" s="11" t="s">
        <v>15</v>
      </c>
      <c r="C3" s="28"/>
      <c r="D3" s="27"/>
    </row>
    <row r="4" spans="1:7" ht="14.25" customHeight="1" x14ac:dyDescent="0.25">
      <c r="B4" s="41" t="s">
        <v>13</v>
      </c>
      <c r="C4" s="42"/>
      <c r="D4" s="19">
        <v>2000</v>
      </c>
    </row>
    <row r="5" spans="1:7" ht="14.25" customHeight="1" x14ac:dyDescent="0.25">
      <c r="B5" s="43" t="s">
        <v>12</v>
      </c>
      <c r="C5" s="44"/>
      <c r="D5" s="20">
        <v>6.0000000000000001E-3</v>
      </c>
    </row>
    <row r="6" spans="1:7" ht="14.25" customHeight="1" thickBot="1" x14ac:dyDescent="0.3">
      <c r="B6" s="45" t="s">
        <v>34</v>
      </c>
      <c r="C6" s="46"/>
      <c r="D6" s="40">
        <f>salario*30%</f>
        <v>600</v>
      </c>
    </row>
    <row r="7" spans="1:7" ht="14.25" customHeight="1" thickBot="1" x14ac:dyDescent="0.3">
      <c r="B7" s="53"/>
      <c r="C7" s="13"/>
    </row>
    <row r="8" spans="1:7" ht="30.75" customHeight="1" x14ac:dyDescent="0.25">
      <c r="B8" s="9" t="s">
        <v>5</v>
      </c>
      <c r="C8" s="25"/>
      <c r="D8" s="21"/>
    </row>
    <row r="9" spans="1:7" ht="15.75" x14ac:dyDescent="0.25">
      <c r="B9" s="29" t="s">
        <v>0</v>
      </c>
      <c r="C9" s="30"/>
      <c r="D9" s="14">
        <v>200</v>
      </c>
    </row>
    <row r="10" spans="1:7" ht="15.75" x14ac:dyDescent="0.25">
      <c r="B10" s="31" t="s">
        <v>1</v>
      </c>
      <c r="C10" s="32"/>
      <c r="D10" s="15">
        <v>5</v>
      </c>
    </row>
    <row r="11" spans="1:7" ht="15.75" x14ac:dyDescent="0.25">
      <c r="B11" s="31" t="s">
        <v>2</v>
      </c>
      <c r="C11" s="32"/>
      <c r="D11" s="16">
        <v>1.0789999999999999E-2</v>
      </c>
    </row>
    <row r="12" spans="1:7" ht="15.75" x14ac:dyDescent="0.25">
      <c r="B12" s="22" t="s">
        <v>3</v>
      </c>
      <c r="C12" s="24"/>
      <c r="D12" s="17">
        <f>FV(taxa_mensal,qtd_anos*12,aporte*-1)</f>
        <v>16755.382799697527</v>
      </c>
    </row>
    <row r="13" spans="1:7" ht="16.5" thickBot="1" x14ac:dyDescent="0.3">
      <c r="B13" s="23" t="s">
        <v>4</v>
      </c>
      <c r="C13" s="26"/>
      <c r="D13" s="6">
        <f>D12*rendimento_carteira</f>
        <v>100.53229679818516</v>
      </c>
    </row>
    <row r="14" spans="1:7" ht="15.75" thickBot="1" x14ac:dyDescent="0.3"/>
    <row r="15" spans="1:7" ht="24" x14ac:dyDescent="0.4">
      <c r="B15" s="8" t="s">
        <v>11</v>
      </c>
      <c r="C15" s="10"/>
      <c r="D15" s="18" t="s">
        <v>14</v>
      </c>
    </row>
    <row r="16" spans="1:7" ht="15.75" x14ac:dyDescent="0.25">
      <c r="A16" s="7">
        <v>2</v>
      </c>
      <c r="B16" s="33" t="s">
        <v>6</v>
      </c>
      <c r="C16" s="34">
        <f>FV(taxa_mensal,$A16*12,aporte*-1)</f>
        <v>5445.5254595290435</v>
      </c>
      <c r="D16" s="35">
        <f>C16*rendimento_carteira</f>
        <v>32.673152757174265</v>
      </c>
    </row>
    <row r="17" spans="1:4" ht="15.75" x14ac:dyDescent="0.25">
      <c r="A17" s="7">
        <v>5</v>
      </c>
      <c r="B17" s="36" t="s">
        <v>7</v>
      </c>
      <c r="C17" s="34">
        <f>FV(taxa_mensal,$A17*12,aporte*-1)</f>
        <v>16755.382799697527</v>
      </c>
      <c r="D17" s="35">
        <f>C17*rendimento_carteira</f>
        <v>100.53229679818516</v>
      </c>
    </row>
    <row r="18" spans="1:4" ht="15.75" x14ac:dyDescent="0.25">
      <c r="A18" s="7">
        <v>10</v>
      </c>
      <c r="B18" s="36" t="s">
        <v>8</v>
      </c>
      <c r="C18" s="34">
        <f>FV(taxa_mensal,$A18*12,aporte*-1)</f>
        <v>48656.842506034438</v>
      </c>
      <c r="D18" s="35">
        <f>C18*rendimento_carteira</f>
        <v>291.94105503620665</v>
      </c>
    </row>
    <row r="19" spans="1:4" ht="15.75" x14ac:dyDescent="0.25">
      <c r="A19" s="7">
        <v>20</v>
      </c>
      <c r="B19" s="36" t="s">
        <v>9</v>
      </c>
      <c r="C19" s="34">
        <f>FV(taxa_mensal,$A19*12,aporte*-1)</f>
        <v>225039.68001941612</v>
      </c>
      <c r="D19" s="35">
        <f>C19*rendimento_carteira</f>
        <v>1350.2380801164968</v>
      </c>
    </row>
    <row r="20" spans="1:4" ht="16.5" thickBot="1" x14ac:dyDescent="0.3">
      <c r="A20" s="7">
        <v>30</v>
      </c>
      <c r="B20" s="37" t="s">
        <v>10</v>
      </c>
      <c r="C20" s="38">
        <f>FV(taxa_mensal,$A20*12,aporte*-1)</f>
        <v>864433.93100094295</v>
      </c>
      <c r="D20" s="39">
        <f>C20*rendimento_carteira</f>
        <v>5186.6035860056581</v>
      </c>
    </row>
    <row r="23" spans="1:4" x14ac:dyDescent="0.25">
      <c r="B23" s="47" t="s">
        <v>16</v>
      </c>
      <c r="C23" s="48" t="s">
        <v>32</v>
      </c>
      <c r="D23" s="49"/>
    </row>
    <row r="24" spans="1:4" x14ac:dyDescent="0.25">
      <c r="B24" s="52" t="s">
        <v>17</v>
      </c>
      <c r="C24" s="51">
        <f>aporte</f>
        <v>200</v>
      </c>
      <c r="D24" s="50"/>
    </row>
    <row r="27" spans="1:4" x14ac:dyDescent="0.25">
      <c r="B27" s="55" t="s">
        <v>18</v>
      </c>
      <c r="C27" s="56" t="s">
        <v>19</v>
      </c>
      <c r="D27" s="55" t="s">
        <v>20</v>
      </c>
    </row>
    <row r="28" spans="1:4" x14ac:dyDescent="0.25">
      <c r="B28" s="2" t="s">
        <v>21</v>
      </c>
      <c r="C28" s="54">
        <f>VLOOKUP($C$23&amp;"-"&amp;B28,'Tabela de Apoio'!$A$2:$D$20,4,FALSE)</f>
        <v>0.5</v>
      </c>
      <c r="D28" s="60">
        <f>C28*$C$24</f>
        <v>100</v>
      </c>
    </row>
    <row r="29" spans="1:4" x14ac:dyDescent="0.25">
      <c r="B29" s="2" t="s">
        <v>22</v>
      </c>
      <c r="C29" s="54">
        <f>VLOOKUP($C$23&amp;"-"&amp;B29,'Tabela de Apoio'!$A$2:$D$20,4,FALSE)</f>
        <v>0.1</v>
      </c>
      <c r="D29" s="60">
        <f t="shared" ref="D29:D33" si="0">C29*$C$24</f>
        <v>20</v>
      </c>
    </row>
    <row r="30" spans="1:4" x14ac:dyDescent="0.25">
      <c r="B30" s="2" t="s">
        <v>23</v>
      </c>
      <c r="C30" s="54">
        <f>VLOOKUP($C$23&amp;"-"&amp;B30,'Tabela de Apoio'!$A$2:$D$20,4,FALSE)</f>
        <v>0.05</v>
      </c>
      <c r="D30" s="60">
        <f t="shared" si="0"/>
        <v>10</v>
      </c>
    </row>
    <row r="31" spans="1:4" x14ac:dyDescent="0.25">
      <c r="B31" s="2" t="s">
        <v>24</v>
      </c>
      <c r="C31" s="54">
        <f>VLOOKUP($C$23&amp;"-"&amp;B31,'Tabela de Apoio'!$A$2:$D$20,4,FALSE)</f>
        <v>0.05</v>
      </c>
      <c r="D31" s="60">
        <f t="shared" si="0"/>
        <v>10</v>
      </c>
    </row>
    <row r="32" spans="1:4" x14ac:dyDescent="0.25">
      <c r="B32" s="2" t="s">
        <v>25</v>
      </c>
      <c r="C32" s="54">
        <f>VLOOKUP($C$23&amp;"-"&amp;B32,'Tabela de Apoio'!$A$2:$D$20,4,FALSE)</f>
        <v>0.2</v>
      </c>
      <c r="D32" s="60">
        <f t="shared" si="0"/>
        <v>40</v>
      </c>
    </row>
    <row r="33" spans="2:4" x14ac:dyDescent="0.25">
      <c r="B33" s="2" t="s">
        <v>26</v>
      </c>
      <c r="C33" s="54">
        <f>VLOOKUP($C$23&amp;"-"&amp;B33,'Tabela de Apoio'!$A$2:$D$20,4,FALSE)</f>
        <v>0.1</v>
      </c>
      <c r="D33" s="60">
        <f t="shared" si="0"/>
        <v>20</v>
      </c>
    </row>
    <row r="34" spans="2:4" x14ac:dyDescent="0.25">
      <c r="B34" s="57" t="s">
        <v>27</v>
      </c>
      <c r="C34" s="58"/>
      <c r="D34" s="59">
        <f>SUM(D28:D33)</f>
        <v>200</v>
      </c>
    </row>
    <row r="1048575" hidden="1" x14ac:dyDescent="0.25"/>
  </sheetData>
  <mergeCells count="11">
    <mergeCell ref="B12:C12"/>
    <mergeCell ref="B13:C13"/>
    <mergeCell ref="B4:C4"/>
    <mergeCell ref="B5:C5"/>
    <mergeCell ref="B6:C6"/>
    <mergeCell ref="B15:C15"/>
    <mergeCell ref="B8:C8"/>
    <mergeCell ref="B3:C3"/>
    <mergeCell ref="B9:C9"/>
    <mergeCell ref="B10:C10"/>
    <mergeCell ref="B11:C11"/>
  </mergeCells>
  <dataValidations count="1">
    <dataValidation type="list" allowBlank="1" showInputMessage="1" showErrorMessage="1" sqref="C23" xr:uid="{6A3537EF-0D9E-4E65-A8A4-A7BB18A5331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88D4-86DE-4AFC-BAEF-BEE52A141BEB}">
  <dimension ref="A2:H20"/>
  <sheetViews>
    <sheetView tabSelected="1" workbookViewId="0">
      <selection activeCell="B1" sqref="B1:B1048576"/>
    </sheetView>
  </sheetViews>
  <sheetFormatPr defaultRowHeight="15" x14ac:dyDescent="0.25"/>
  <cols>
    <col min="1" max="1" width="30.85546875" bestFit="1" customWidth="1"/>
    <col min="2" max="2" width="14.42578125" style="2" bestFit="1" customWidth="1"/>
    <col min="3" max="3" width="18.5703125" style="2" bestFit="1" customWidth="1"/>
    <col min="4" max="4" width="9.140625" style="2"/>
    <col min="7" max="7" width="16.85546875" bestFit="1" customWidth="1"/>
  </cols>
  <sheetData>
    <row r="2" spans="1:8" x14ac:dyDescent="0.25">
      <c r="A2" s="68" t="s">
        <v>30</v>
      </c>
      <c r="B2" s="69" t="s">
        <v>16</v>
      </c>
      <c r="C2" s="69" t="s">
        <v>18</v>
      </c>
      <c r="D2" s="69" t="s">
        <v>29</v>
      </c>
    </row>
    <row r="3" spans="1:8" x14ac:dyDescent="0.25">
      <c r="A3" t="str">
        <f>B3&amp;"-"&amp;C3</f>
        <v>Conservador-PAPEL</v>
      </c>
      <c r="B3" s="2" t="s">
        <v>28</v>
      </c>
      <c r="C3" s="2" t="s">
        <v>21</v>
      </c>
      <c r="D3" s="54">
        <v>0.3</v>
      </c>
      <c r="H3" t="s">
        <v>29</v>
      </c>
    </row>
    <row r="4" spans="1:8" x14ac:dyDescent="0.25">
      <c r="A4" t="str">
        <f t="shared" ref="A4:A20" si="0">B4&amp;"-"&amp;C4</f>
        <v>Conservador-TIJOLO</v>
      </c>
      <c r="B4" s="2" t="s">
        <v>28</v>
      </c>
      <c r="C4" s="2" t="s">
        <v>22</v>
      </c>
      <c r="D4" s="54">
        <v>0.5</v>
      </c>
      <c r="G4" s="66" t="s">
        <v>33</v>
      </c>
      <c r="H4" s="67">
        <f>VLOOKUP(G4,$A$1:$D$20,4,FALSE)</f>
        <v>0.35</v>
      </c>
    </row>
    <row r="5" spans="1:8" x14ac:dyDescent="0.25">
      <c r="A5" t="str">
        <f t="shared" si="0"/>
        <v>Conservador-HÍBRIDOS</v>
      </c>
      <c r="B5" s="2" t="s">
        <v>28</v>
      </c>
      <c r="C5" s="2" t="s">
        <v>23</v>
      </c>
      <c r="D5" s="54">
        <v>0.1</v>
      </c>
    </row>
    <row r="6" spans="1:8" x14ac:dyDescent="0.25">
      <c r="A6" t="str">
        <f t="shared" si="0"/>
        <v>Conservador-FOFs</v>
      </c>
      <c r="B6" s="2" t="s">
        <v>28</v>
      </c>
      <c r="C6" s="2" t="s">
        <v>24</v>
      </c>
      <c r="D6" s="54">
        <v>0.1</v>
      </c>
    </row>
    <row r="7" spans="1:8" x14ac:dyDescent="0.25">
      <c r="A7" t="str">
        <f t="shared" si="0"/>
        <v>Conservador-DESENVOLVIMENTO</v>
      </c>
      <c r="B7" s="2" t="s">
        <v>28</v>
      </c>
      <c r="C7" s="2" t="s">
        <v>25</v>
      </c>
      <c r="D7" s="54">
        <v>0</v>
      </c>
    </row>
    <row r="8" spans="1:8" ht="15.75" thickBot="1" x14ac:dyDescent="0.3">
      <c r="A8" s="61" t="str">
        <f t="shared" si="0"/>
        <v>Conservador-HOTELARIAS</v>
      </c>
      <c r="B8" s="62" t="s">
        <v>28</v>
      </c>
      <c r="C8" s="62" t="s">
        <v>26</v>
      </c>
      <c r="D8" s="63">
        <v>0</v>
      </c>
    </row>
    <row r="9" spans="1:8" x14ac:dyDescent="0.25">
      <c r="A9" t="str">
        <f t="shared" si="0"/>
        <v>Moderado-PAPEL</v>
      </c>
      <c r="B9" s="2" t="s">
        <v>31</v>
      </c>
      <c r="C9" s="2" t="s">
        <v>21</v>
      </c>
      <c r="D9" s="64">
        <v>0.32</v>
      </c>
    </row>
    <row r="10" spans="1:8" x14ac:dyDescent="0.25">
      <c r="A10" t="str">
        <f t="shared" si="0"/>
        <v>Moderado-TIJOLO</v>
      </c>
      <c r="B10" s="2" t="s">
        <v>31</v>
      </c>
      <c r="C10" s="2" t="s">
        <v>22</v>
      </c>
      <c r="D10" s="64">
        <v>0.35</v>
      </c>
    </row>
    <row r="11" spans="1:8" x14ac:dyDescent="0.25">
      <c r="A11" t="str">
        <f t="shared" si="0"/>
        <v>Moderado-HÍBRIDOS</v>
      </c>
      <c r="B11" s="2" t="s">
        <v>31</v>
      </c>
      <c r="C11" s="2" t="s">
        <v>23</v>
      </c>
      <c r="D11" s="64">
        <v>0.08</v>
      </c>
    </row>
    <row r="12" spans="1:8" x14ac:dyDescent="0.25">
      <c r="A12" t="str">
        <f t="shared" si="0"/>
        <v>Moderado-FOFs</v>
      </c>
      <c r="B12" s="2" t="s">
        <v>31</v>
      </c>
      <c r="C12" s="2" t="s">
        <v>24</v>
      </c>
      <c r="D12" s="64">
        <v>0.05</v>
      </c>
    </row>
    <row r="13" spans="1:8" x14ac:dyDescent="0.25">
      <c r="A13" t="str">
        <f t="shared" si="0"/>
        <v>Moderado-DESENVOLVIMENTO</v>
      </c>
      <c r="B13" s="2" t="s">
        <v>31</v>
      </c>
      <c r="C13" s="2" t="s">
        <v>25</v>
      </c>
      <c r="D13" s="64">
        <v>0.1</v>
      </c>
    </row>
    <row r="14" spans="1:8" ht="15.75" thickBot="1" x14ac:dyDescent="0.3">
      <c r="A14" s="61" t="str">
        <f t="shared" si="0"/>
        <v>Moderado-HOTELARIAS</v>
      </c>
      <c r="B14" s="62" t="s">
        <v>31</v>
      </c>
      <c r="C14" s="62" t="s">
        <v>26</v>
      </c>
      <c r="D14" s="65">
        <v>0.1</v>
      </c>
    </row>
    <row r="15" spans="1:8" x14ac:dyDescent="0.25">
      <c r="A15" t="str">
        <f t="shared" si="0"/>
        <v>Agressivo-PAPEL</v>
      </c>
      <c r="B15" s="2" t="s">
        <v>32</v>
      </c>
      <c r="C15" s="2" t="s">
        <v>21</v>
      </c>
      <c r="D15" s="64">
        <v>0.5</v>
      </c>
    </row>
    <row r="16" spans="1:8" x14ac:dyDescent="0.25">
      <c r="A16" t="str">
        <f t="shared" si="0"/>
        <v>Agressivo-TIJOLO</v>
      </c>
      <c r="B16" s="2" t="s">
        <v>32</v>
      </c>
      <c r="C16" s="2" t="s">
        <v>22</v>
      </c>
      <c r="D16" s="64">
        <v>0.1</v>
      </c>
    </row>
    <row r="17" spans="1:4" x14ac:dyDescent="0.25">
      <c r="A17" t="str">
        <f t="shared" si="0"/>
        <v>Agressivo-HÍBRIDOS</v>
      </c>
      <c r="B17" s="2" t="s">
        <v>32</v>
      </c>
      <c r="C17" s="2" t="s">
        <v>23</v>
      </c>
      <c r="D17" s="64">
        <v>0.05</v>
      </c>
    </row>
    <row r="18" spans="1:4" x14ac:dyDescent="0.25">
      <c r="A18" t="str">
        <f t="shared" si="0"/>
        <v>Agressivo-FOFs</v>
      </c>
      <c r="B18" s="2" t="s">
        <v>32</v>
      </c>
      <c r="C18" s="2" t="s">
        <v>24</v>
      </c>
      <c r="D18" s="64">
        <v>0.05</v>
      </c>
    </row>
    <row r="19" spans="1:4" x14ac:dyDescent="0.25">
      <c r="A19" t="str">
        <f t="shared" si="0"/>
        <v>Agressivo-DESENVOLVIMENTO</v>
      </c>
      <c r="B19" s="2" t="s">
        <v>32</v>
      </c>
      <c r="C19" s="2" t="s">
        <v>25</v>
      </c>
      <c r="D19" s="64">
        <v>0.2</v>
      </c>
    </row>
    <row r="20" spans="1:4" x14ac:dyDescent="0.25">
      <c r="A20" t="str">
        <f t="shared" si="0"/>
        <v>Agressivo-HOTELARIAS</v>
      </c>
      <c r="B20" s="2" t="s">
        <v>32</v>
      </c>
      <c r="C20" s="2" t="s">
        <v>26</v>
      </c>
      <c r="D20" s="6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Tabela de Apoio</vt:lpstr>
      <vt:lpstr>aporte</vt:lpstr>
      <vt:lpstr>patrimonio</vt:lpstr>
      <vt:lpstr>qtd_anos</vt:lpstr>
      <vt:lpstr>rendimento_carteira</vt:lpstr>
      <vt:lpstr>salario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Thaina Colli</dc:creator>
  <cp:lastModifiedBy>Thaina Colli</cp:lastModifiedBy>
  <dcterms:created xsi:type="dcterms:W3CDTF">2025-06-02T13:45:50Z</dcterms:created>
  <dcterms:modified xsi:type="dcterms:W3CDTF">2025-06-02T17:18:02Z</dcterms:modified>
</cp:coreProperties>
</file>