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autoCompressPictures="0"/>
  <bookViews>
    <workbookView xWindow="120" yWindow="120" windowWidth="22080" windowHeight="15240" firstSheet="1" activeTab="1"/>
  </bookViews>
  <sheets>
    <sheet name="CB_DATA_" sheetId="4" state="hidden" r:id="rId1"/>
    <sheet name="Model" sheetId="1" r:id="rId2"/>
  </sheets>
  <definedNames>
    <definedName name="CB_07a8d9d9d99e4903aec88141ca9fc8fc" localSheetId="1" hidden="1">Model!$K$5</definedName>
    <definedName name="CB_0e3cc89485a8453f9ce1fbcbc8d7a3ec" localSheetId="1" hidden="1">Model!#REF!</definedName>
    <definedName name="CB_18cc48ecc35b4433aba0943a93482ffd" localSheetId="1" hidden="1">Model!#REF!</definedName>
    <definedName name="CB_24104856a1e34c62938af0bdea0b598b" localSheetId="1" hidden="1">Model!#REF!</definedName>
    <definedName name="CB_24b521bf63524fd497e600733c261e42" localSheetId="1" hidden="1">Model!#REF!</definedName>
    <definedName name="CB_3164d2fd80034a78a3666f2e07681fa3" localSheetId="1" hidden="1">Model!$G$5</definedName>
    <definedName name="CB_32884247b07b465482b6615d5f21eea9" localSheetId="1" hidden="1">Model!$F$25</definedName>
    <definedName name="CB_347c7840a1f44150a46aabfc137aa788" localSheetId="1" hidden="1">Model!$G$25</definedName>
    <definedName name="CB_3817107d80e843268b68c818b794b0d6" localSheetId="1" hidden="1">Model!#REF!</definedName>
    <definedName name="CB_3c9fff0f3f5c4ac5af8f8338ebbbcfd6" localSheetId="0" hidden="1">#N/A</definedName>
    <definedName name="CB_41e532765c304ff0bc7731432f4b5ee5" localSheetId="1" hidden="1">Model!$J$5</definedName>
    <definedName name="CB_477a2e51bb1240f9940294d63f6b0235" localSheetId="1" hidden="1">Model!#REF!</definedName>
    <definedName name="CB_47b4e59601c445649d6f47199fc54117" localSheetId="1" hidden="1">Model!#REF!</definedName>
    <definedName name="CB_47fec09f5c0244c48018b4bac1ea195d" localSheetId="1" hidden="1">Model!$B$7</definedName>
    <definedName name="CB_49b4bee017694f8090311d05f9aab3aa" localSheetId="1" hidden="1">Model!#REF!</definedName>
    <definedName name="CB_68c53e9501134eabbcbff49a1e7d713d" localSheetId="1" hidden="1">Model!#REF!</definedName>
    <definedName name="CB_70948887969a40c8989ba76f7aad2947" localSheetId="1" hidden="1">Model!#REF!</definedName>
    <definedName name="CB_735b499b259440a8abf3dd811933c3da" localSheetId="1" hidden="1">Model!$I$5</definedName>
    <definedName name="CB_7d57d5c5813646f78d4c397f09788557" localSheetId="1" hidden="1">Model!#REF!</definedName>
    <definedName name="CB_82d1033aa5a743b68f93300de5ec676c" localSheetId="0" hidden="1">#N/A</definedName>
    <definedName name="CB_87f2ac2ff8a3460f9c5da37f423dd26c" localSheetId="1" hidden="1">Model!#REF!</definedName>
    <definedName name="CB_89ec0b52248f42118879550fa05ece0a" localSheetId="1" hidden="1">Model!#REF!</definedName>
    <definedName name="CB_8b32e4f731534140bb513e3915963412" localSheetId="1" hidden="1">Model!$I$25</definedName>
    <definedName name="CB_96d4b137095943fea08ee722e4903c3b" localSheetId="1" hidden="1">Model!#REF!</definedName>
    <definedName name="CB_9cb03c94cb97448d92f3f653b05694d5" localSheetId="1" hidden="1">Model!#REF!</definedName>
    <definedName name="CB_a5069c8638554a0783d73a75204d6e2c" localSheetId="1" hidden="1">Model!$E$5</definedName>
    <definedName name="CB_aa8d8c68d4354ab6bdca846d1e1810df" localSheetId="1" hidden="1">Model!#REF!</definedName>
    <definedName name="CB_b123f9c24ed74f67acae495e29410152" localSheetId="1" hidden="1">Model!$H$5</definedName>
    <definedName name="CB_b2b0d042d1e741818417e3854de94f5c" localSheetId="1" hidden="1">Model!$J$25</definedName>
    <definedName name="CB_ba41fe53398d407e8483c22205d09ffe" localSheetId="1" hidden="1">Model!#REF!</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"'633511386236875000"</definedName>
    <definedName name="CB_Block_00000000000000000000000000000001" localSheetId="1" hidden="1">"'633511386237031250"</definedName>
    <definedName name="CB_Block_00000000000000000000000000000003" localSheetId="0" hidden="1">"'7.3.960.0"</definedName>
    <definedName name="CB_Block_00000000000000000000000000000003" localSheetId="1" hidden="1">"'7.3.960.0"</definedName>
    <definedName name="CB_BlockExt_00000000000000000000000000000003" localSheetId="0" hidden="1">"'7.3.1"</definedName>
    <definedName name="CB_BlockExt_00000000000000000000000000000003" localSheetId="1" hidden="1">"'7.3.1"</definedName>
    <definedName name="CB_c65a7d1079264e8996f20ff3cc6fa8c0" localSheetId="1" hidden="1">Model!#REF!</definedName>
    <definedName name="CB_cfceb01adf904595ad12d37c8a16c065" localSheetId="1" hidden="1">Model!#REF!</definedName>
    <definedName name="CB_d2752b92326a40888fada0607ddf0f3a" localSheetId="1" hidden="1">Model!$H$25</definedName>
    <definedName name="CB_d9751655ab28455ba4cf4ab49f448775" localSheetId="1" hidden="1">Model!$B$8</definedName>
    <definedName name="CB_daf53310d066465c80a178c4a017b988" localSheetId="1" hidden="1">Model!#REF!</definedName>
    <definedName name="CB_ef19722f2df6430aae0ab20f76a983ab" localSheetId="1" hidden="1">Model!$F$5</definedName>
    <definedName name="CB_f0eb245940574a6e95aeb7afa4e66441" localSheetId="1" hidden="1">Model!#REF!</definedName>
    <definedName name="CB_f1f65df9a84647f4a8437014df792061" localSheetId="1" hidden="1">Model!$E$25</definedName>
    <definedName name="CBCR_021de7f2d2274dffa802003a84653937" localSheetId="1" hidden="1">Model!#REF!</definedName>
    <definedName name="CBCR_12f97de025c741e48f194377a9b3b25e" localSheetId="1" hidden="1">Model!#REF!</definedName>
    <definedName name="CBCR_246f63761ce54cfb8f69be3cd881f88f" localSheetId="1" hidden="1">Model!#REF!</definedName>
    <definedName name="CBCR_2c135a785e284fe18fbafe15468fd487" localSheetId="1" hidden="1">Model!#REF!</definedName>
    <definedName name="CBCR_4385e49f7b55458c98c064335a7e12d2" localSheetId="1" hidden="1">Model!#REF!</definedName>
    <definedName name="CBCR_45a025d353b74a2495b59a5bfc18b92a" localSheetId="1" hidden="1">Model!#REF!</definedName>
    <definedName name="CBCR_4a6bc4d38cd44cd7b7539fb94cef129c" localSheetId="1" hidden="1">Model!#REF!</definedName>
    <definedName name="CBCR_6a0fd3419bea4dfd9a65aa3f9475192e" localSheetId="1" hidden="1">Model!#REF!</definedName>
    <definedName name="CBCR_7af8f90cd7b74a98a83ffd9f499f61d5" localSheetId="1" hidden="1">Model!#REF!</definedName>
    <definedName name="CBCR_8c2f414e935b49529537432968e1fdd0" localSheetId="1" hidden="1">Model!#REF!</definedName>
    <definedName name="CBCR_934c4ffc9ec648a69bb810d1b94a2301" localSheetId="1" hidden="1">Model!#REF!</definedName>
    <definedName name="CBCR_9bb4fcfd0d5f4299bd72a5924698f47a" localSheetId="1" hidden="1">Model!#REF!</definedName>
    <definedName name="CBCR_a9f545a9b7664c72b5b50b6eceaf3368" localSheetId="1" hidden="1">Model!#REF!</definedName>
    <definedName name="CBCR_c68fd3084f9a4402aa7760724f2bcb8f" localSheetId="1" hidden="1">Model!#REF!</definedName>
    <definedName name="CBCR_d1a345edd1fb47759f155bc774bb412c" localSheetId="1" hidden="1">Model!#REF!</definedName>
    <definedName name="CBCR_dc6b5eb277fd4816874ea560dc553174" localSheetId="1" hidden="1">Model!#REF!</definedName>
    <definedName name="CBCR_df1cba416bb74347982262277c9831ed" localSheetId="1" hidden="1">Model!#REF!</definedName>
    <definedName name="CBCR_df438303d34c4c4887f697956e29d74a" localSheetId="1" hidden="1">Model!#REF!</definedName>
    <definedName name="CBCR_f0dc2ea4a7814838a8c9cacabccdfb15" localSheetId="1" hidden="1">Model!#REF!</definedName>
    <definedName name="CBCR_f7840e07303c4de48f2e1687828627a7" localSheetId="1" hidden="1">Model!#REF!</definedName>
    <definedName name="CBCR_f8ae3ee87b4c432a9f772bef516195be" localSheetId="1" hidden="1">Model!#REF!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0" hidden="1">"'6c733c0c-a26e-432d-b2e0-02bb78706d82"</definedName>
    <definedName name="CBx_Sheet_Guid" localSheetId="1" hidden="1">"'8da0f6f0-1c3c-483a-b13a-7d05149be939"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bigm" localSheetId="1" hidden="1">1000000</definedName>
    <definedName name="solver_bnd" localSheetId="1" hidden="1">1</definedName>
    <definedName name="solver_cha" localSheetId="1" hidden="1">0</definedName>
    <definedName name="solver_chn" localSheetId="1" hidden="1">4</definedName>
    <definedName name="solver_cht" localSheetId="1" hidden="1">0</definedName>
    <definedName name="solver_corr" hidden="1">1</definedName>
    <definedName name="solver_ctp1" hidden="1">0</definedName>
    <definedName name="solver_ctp2" hidden="1">0</definedName>
    <definedName name="solver_dia" localSheetId="1" hidden="1">1</definedName>
    <definedName name="solver_disp" hidden="1">0</definedName>
    <definedName name="solver_eval" hidden="1">0</definedName>
    <definedName name="solver_glb" localSheetId="1" hidden="1">-1E+30</definedName>
    <definedName name="solver_gub" localSheetId="1" hidden="1">1E+30</definedName>
    <definedName name="solver_iao" localSheetId="1" hidden="1">0</definedName>
    <definedName name="solver_inc" localSheetId="1" hidden="1">0</definedName>
    <definedName name="solver_int" localSheetId="1" hidden="1">0</definedName>
    <definedName name="solver_ism" localSheetId="1" hidden="1">0</definedName>
    <definedName name="solver_lcens" hidden="1">-1E+30</definedName>
    <definedName name="solver_lcut" hidden="1">-1E+30</definedName>
    <definedName name="solver_log" localSheetId="1" hidden="1">1</definedName>
    <definedName name="solver_mda" localSheetId="1" hidden="1">4</definedName>
    <definedName name="solver_mod" localSheetId="1" hidden="1">4</definedName>
    <definedName name="solver_nopt" localSheetId="1" hidden="1">1</definedName>
    <definedName name="solver_nsim" hidden="1">1</definedName>
    <definedName name="solver_nsopt" localSheetId="1" hidden="1">-1</definedName>
    <definedName name="solver_nssim" hidden="1">-1</definedName>
    <definedName name="solver_ntr" localSheetId="1" hidden="1">0</definedName>
    <definedName name="solver_ntri" hidden="1">10000</definedName>
    <definedName name="solver_psi" localSheetId="1" hidden="1">0</definedName>
    <definedName name="solver_rgen" hidden="1">1</definedName>
    <definedName name="solver_rsmp" hidden="1">2</definedName>
    <definedName name="solver_seed" hidden="1">0</definedName>
    <definedName name="solver_slv" localSheetId="1" hidden="1">0</definedName>
    <definedName name="solver_slvu" localSheetId="1" hidden="1">0</definedName>
    <definedName name="solver_strm" hidden="1">0</definedName>
    <definedName name="solver_tree_a" localSheetId="1" hidden="1">1</definedName>
    <definedName name="solver_tree_b" localSheetId="1" hidden="1">1</definedName>
    <definedName name="solver_tree_ce" localSheetId="1" hidden="1">1</definedName>
    <definedName name="solver_tree_dn" localSheetId="1" hidden="1">1</definedName>
    <definedName name="solver_tree_rt" localSheetId="1" hidden="1">1000000000000</definedName>
    <definedName name="solver_typ" localSheetId="1" hidden="1">2</definedName>
    <definedName name="solver_ucens" hidden="1">1E+30</definedName>
    <definedName name="solver_ucut" hidden="1">1E+30</definedName>
    <definedName name="solver_umod" localSheetId="1" hidden="1">1</definedName>
    <definedName name="solver_ver" localSheetId="1" hidden="1">11</definedName>
    <definedName name="solver_vol" localSheetId="1" hidden="1">0</definedName>
    <definedName name="solveri_ISpPars_E5" localSheetId="1" hidden="1">"RiskSolver.UI.Charts.InputDlgPars:-1000001;1;1;132;56;56;57;0;90;90;0;0;0;0;1;"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4" i="1" l="1"/>
  <c r="B35" i="1"/>
  <c r="B36" i="1"/>
  <c r="B37" i="1"/>
  <c r="B38" i="1"/>
  <c r="B39" i="1"/>
  <c r="C35" i="1"/>
  <c r="C36" i="1"/>
  <c r="C37" i="1"/>
  <c r="C38" i="1"/>
  <c r="C39" i="1"/>
  <c r="D36" i="1"/>
  <c r="D37" i="1"/>
  <c r="D38" i="1"/>
  <c r="D39" i="1"/>
  <c r="E37" i="1"/>
  <c r="E38" i="1"/>
  <c r="E39" i="1"/>
  <c r="F38" i="1"/>
  <c r="F39" i="1"/>
  <c r="G39" i="1"/>
  <c r="K5" i="1"/>
  <c r="J5" i="1"/>
  <c r="I5" i="1"/>
  <c r="H5" i="1"/>
  <c r="G5" i="1"/>
  <c r="F5" i="1"/>
  <c r="E5" i="1"/>
  <c r="B7" i="1"/>
  <c r="J7" i="1"/>
  <c r="B8" i="1"/>
  <c r="J8" i="1"/>
  <c r="B9" i="1"/>
  <c r="J9" i="1"/>
  <c r="J10" i="1"/>
  <c r="J13" i="1"/>
  <c r="J14" i="1"/>
  <c r="J20" i="1"/>
  <c r="J23" i="1"/>
  <c r="I7" i="1"/>
  <c r="I8" i="1"/>
  <c r="I10" i="1"/>
  <c r="I13" i="1"/>
  <c r="I14" i="1"/>
  <c r="I20" i="1"/>
  <c r="I23" i="1"/>
  <c r="H7" i="1"/>
  <c r="H9" i="1"/>
  <c r="H10" i="1"/>
  <c r="H13" i="1"/>
  <c r="H14" i="1"/>
  <c r="H20" i="1"/>
  <c r="H23" i="1"/>
  <c r="G8" i="1"/>
  <c r="G9" i="1"/>
  <c r="G10" i="1"/>
  <c r="G13" i="1"/>
  <c r="G14" i="1"/>
  <c r="G20" i="1"/>
  <c r="G23" i="1"/>
  <c r="F7" i="1"/>
  <c r="F8" i="1"/>
  <c r="F9" i="1"/>
  <c r="F10" i="1"/>
  <c r="F13" i="1"/>
  <c r="F14" i="1"/>
  <c r="F20" i="1"/>
  <c r="F23" i="1"/>
  <c r="E7" i="1"/>
  <c r="E8" i="1"/>
  <c r="E9" i="1"/>
  <c r="E10" i="1"/>
  <c r="E13" i="1"/>
  <c r="E14" i="1"/>
  <c r="E20" i="1"/>
  <c r="E23" i="1"/>
  <c r="E24" i="1"/>
  <c r="E25" i="1"/>
  <c r="E26" i="1"/>
  <c r="E27" i="1"/>
  <c r="E28" i="1"/>
  <c r="F24" i="1"/>
  <c r="F25" i="1"/>
  <c r="F26" i="1"/>
  <c r="E29" i="1"/>
  <c r="F27" i="1"/>
  <c r="F28" i="1"/>
  <c r="G24" i="1"/>
  <c r="G25" i="1"/>
  <c r="G26" i="1"/>
  <c r="F29" i="1"/>
  <c r="G27" i="1"/>
  <c r="G28" i="1"/>
  <c r="H24" i="1"/>
  <c r="H25" i="1"/>
  <c r="H26" i="1"/>
  <c r="G29" i="1"/>
  <c r="H27" i="1"/>
  <c r="H28" i="1"/>
  <c r="I24" i="1"/>
  <c r="I25" i="1"/>
  <c r="I26" i="1"/>
  <c r="H29" i="1"/>
  <c r="I27" i="1"/>
  <c r="I28" i="1"/>
  <c r="J24" i="1"/>
  <c r="J25" i="1"/>
  <c r="B11" i="4"/>
  <c r="A11" i="4"/>
  <c r="J26" i="1"/>
  <c r="I29" i="1"/>
  <c r="J27" i="1"/>
  <c r="J29" i="1"/>
  <c r="J28" i="1"/>
</calcChain>
</file>

<file path=xl/sharedStrings.xml><?xml version="1.0" encoding="utf-8"?>
<sst xmlns="http://schemas.openxmlformats.org/spreadsheetml/2006/main" count="78" uniqueCount="64">
  <si>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</si>
  <si>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</si>
  <si>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</si>
  <si>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</si>
  <si>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</si>
  <si>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</si>
  <si>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</si>
  <si>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</si>
  <si>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</si>
  <si>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</si>
  <si>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</si>
  <si>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</si>
  <si>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</si>
  <si>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</si>
  <si>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</si>
  <si>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</si>
  <si>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</si>
  <si>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</si>
  <si>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</si>
  <si>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</si>
  <si>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</si>
  <si>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</si>
  <si>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</si>
  <si>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</si>
  <si>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</si>
  <si>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</si>
  <si>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</si>
  <si>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</si>
  <si>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</si>
  <si>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</si>
  <si>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</si>
  <si>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</si>
  <si>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</si>
  <si>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</si>
  <si>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</si>
  <si>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</si>
  <si>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</si>
  <si>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</si>
  <si>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</si>
  <si>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</si>
  <si>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</si>
  <si>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</si>
  <si>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</si>
  <si>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</si>
  <si>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</si>
  <si>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</si>
  <si>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</si>
  <si>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</si>
  <si>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</si>
  <si>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</si>
  <si>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</si>
  <si>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</si>
  <si>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</si>
  <si>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</si>
  <si>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</si>
  <si>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</si>
  <si>
    <t>Correlations</t>
  </si>
  <si>
    <t>$K$5</t>
  </si>
  <si>
    <t>$J$5</t>
  </si>
  <si>
    <t>$I$5</t>
  </si>
  <si>
    <t>$H$5</t>
  </si>
  <si>
    <t>$G$5</t>
  </si>
  <si>
    <t>$F$5</t>
  </si>
  <si>
    <t>$E$5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</si>
</sst>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164" fontId="0" fillId="0" borderId="0" xfId="1" applyNumberFormat="1" applyFont="1"/>
    <xf numFmtId="9" fontId="0" fillId="0" borderId="0" xfId="0" applyNumberFormat="1"/>
    <xf numFmtId="0" fontId="2" fillId="0" borderId="0" xfId="0" applyFont="1"/>
    <xf numFmtId="164" fontId="0" fillId="0" borderId="0" xfId="0" applyNumberFormat="1"/>
    <xf numFmtId="164" fontId="0" fillId="0" borderId="1" xfId="0" applyNumberFormat="1" applyBorder="1"/>
    <xf numFmtId="164" fontId="0" fillId="0" borderId="1" xfId="1" applyNumberFormat="1" applyFont="1" applyBorder="1"/>
    <xf numFmtId="164" fontId="0" fillId="0" borderId="2" xfId="0" applyNumberFormat="1" applyBorder="1"/>
    <xf numFmtId="164" fontId="0" fillId="0" borderId="3" xfId="1" applyNumberFormat="1" applyFont="1" applyBorder="1"/>
    <xf numFmtId="44" fontId="0" fillId="0" borderId="0" xfId="1" applyFont="1"/>
    <xf numFmtId="164" fontId="0" fillId="0" borderId="0" xfId="1" applyNumberFormat="1" applyFont="1" applyAlignment="1">
      <alignment horizontal="left"/>
    </xf>
    <xf numFmtId="0" fontId="0" fillId="0" borderId="0" xfId="0" quotePrefix="1"/>
    <xf numFmtId="0" fontId="2" fillId="0" borderId="0" xfId="0" applyFont="1" applyAlignment="1">
      <alignment horizontal="right"/>
    </xf>
    <xf numFmtId="164" fontId="0" fillId="2" borderId="0" xfId="0" applyNumberFormat="1" applyFill="1"/>
    <xf numFmtId="9" fontId="0" fillId="3" borderId="0" xfId="0" applyNumberFormat="1" applyFill="1"/>
    <xf numFmtId="164" fontId="0" fillId="3" borderId="0" xfId="1" applyNumberFormat="1" applyFont="1" applyFill="1"/>
    <xf numFmtId="0" fontId="2"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baseColWidth="10" defaultColWidth="8.83203125" defaultRowHeight="12" x14ac:dyDescent="0"/>
  <cols>
    <col min="1" max="2" width="36.6640625" customWidth="1"/>
  </cols>
  <sheetData>
    <row r="1" spans="1:3">
      <c r="A1" s="3" t="s">
        <v>32</v>
      </c>
    </row>
    <row r="3" spans="1:3">
      <c r="A3" t="s">
        <v>33</v>
      </c>
      <c r="B3" t="s">
        <v>34</v>
      </c>
      <c r="C3">
        <v>0</v>
      </c>
    </row>
    <row r="4" spans="1:3">
      <c r="A4" t="s">
        <v>35</v>
      </c>
    </row>
    <row r="5" spans="1:3">
      <c r="A5" t="s">
        <v>36</v>
      </c>
    </row>
    <row r="7" spans="1:3">
      <c r="A7" s="3" t="s">
        <v>37</v>
      </c>
      <c r="B7" t="s">
        <v>38</v>
      </c>
    </row>
    <row r="8" spans="1:3">
      <c r="B8">
        <v>2</v>
      </c>
    </row>
    <row r="10" spans="1:3">
      <c r="A10" t="s">
        <v>39</v>
      </c>
    </row>
    <row r="11" spans="1:3">
      <c r="A11" t="e">
        <f>CB_DATA_!#REF!</f>
        <v>#REF!</v>
      </c>
      <c r="B11" t="e">
        <f>Model!#REF!</f>
        <v>#REF!</v>
      </c>
    </row>
    <row r="13" spans="1:3">
      <c r="A13" t="s">
        <v>40</v>
      </c>
    </row>
    <row r="14" spans="1:3">
      <c r="A14" t="s">
        <v>44</v>
      </c>
      <c r="B14" t="s">
        <v>50</v>
      </c>
    </row>
    <row r="16" spans="1:3">
      <c r="A16" t="s">
        <v>41</v>
      </c>
    </row>
    <row r="19" spans="1:2">
      <c r="A19" t="s">
        <v>42</v>
      </c>
    </row>
    <row r="20" spans="1:2">
      <c r="A20">
        <v>31</v>
      </c>
      <c r="B20">
        <v>34</v>
      </c>
    </row>
    <row r="25" spans="1:2">
      <c r="A25" s="3" t="s">
        <v>43</v>
      </c>
    </row>
    <row r="26" spans="1:2">
      <c r="A26" s="11" t="s">
        <v>45</v>
      </c>
      <c r="B26" s="11" t="s">
        <v>45</v>
      </c>
    </row>
    <row r="27" spans="1:2">
      <c r="A27" t="s">
        <v>46</v>
      </c>
      <c r="B27" t="s">
        <v>51</v>
      </c>
    </row>
    <row r="28" spans="1:2">
      <c r="A28" s="11" t="s">
        <v>47</v>
      </c>
      <c r="B28" s="11" t="s">
        <v>47</v>
      </c>
    </row>
    <row r="29" spans="1:2">
      <c r="A29" s="11" t="s">
        <v>48</v>
      </c>
      <c r="B29" s="11" t="s">
        <v>52</v>
      </c>
    </row>
    <row r="30" spans="1:2">
      <c r="A30" t="s">
        <v>49</v>
      </c>
      <c r="B30" t="s">
        <v>53</v>
      </c>
    </row>
    <row r="31" spans="1:2">
      <c r="A31" s="11" t="s">
        <v>47</v>
      </c>
      <c r="B31" s="11" t="s">
        <v>47</v>
      </c>
    </row>
    <row r="32" spans="1:2">
      <c r="B32" s="11" t="s">
        <v>48</v>
      </c>
    </row>
    <row r="33" spans="2:2">
      <c r="B33" t="s">
        <v>54</v>
      </c>
    </row>
    <row r="34" spans="2:2">
      <c r="B34" s="11" t="s">
        <v>47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workbookViewId="0"/>
  </sheetViews>
  <sheetFormatPr baseColWidth="10" defaultColWidth="8.83203125" defaultRowHeight="12" x14ac:dyDescent="0"/>
  <cols>
    <col min="1" max="1" width="31.33203125" bestFit="1" customWidth="1"/>
    <col min="2" max="4" width="9.6640625" bestFit="1" customWidth="1"/>
    <col min="5" max="5" width="10.5" customWidth="1"/>
    <col min="6" max="6" width="10.33203125" bestFit="1" customWidth="1"/>
    <col min="7" max="9" width="9.6640625" bestFit="1" customWidth="1"/>
    <col min="10" max="10" width="10" bestFit="1" customWidth="1"/>
    <col min="11" max="11" width="9.6640625" bestFit="1" customWidth="1"/>
  </cols>
  <sheetData>
    <row r="1" spans="1:11">
      <c r="A1" s="3" t="s">
        <v>55</v>
      </c>
    </row>
    <row r="2" spans="1:11">
      <c r="A2" s="3"/>
    </row>
    <row r="3" spans="1:11">
      <c r="A3" s="12" t="s">
        <v>28</v>
      </c>
      <c r="B3" s="1">
        <v>100000</v>
      </c>
    </row>
    <row r="4" spans="1:11">
      <c r="A4" s="3"/>
      <c r="C4" t="s">
        <v>31</v>
      </c>
      <c r="D4" t="s">
        <v>30</v>
      </c>
      <c r="E4" t="s">
        <v>0</v>
      </c>
      <c r="F4" t="s">
        <v>1</v>
      </c>
      <c r="G4" t="s">
        <v>2</v>
      </c>
      <c r="H4" t="s">
        <v>3</v>
      </c>
      <c r="I4" t="s">
        <v>4</v>
      </c>
      <c r="J4" t="s">
        <v>5</v>
      </c>
      <c r="K4" t="s">
        <v>29</v>
      </c>
    </row>
    <row r="5" spans="1:11">
      <c r="A5" s="3"/>
      <c r="B5" s="3" t="s">
        <v>6</v>
      </c>
      <c r="C5" s="1">
        <v>400000</v>
      </c>
      <c r="D5" s="1">
        <v>500000</v>
      </c>
      <c r="E5" s="15" t="e">
        <f ca="1">_xll.PsiNormal(600000,60000, _xll.PsiCorrMatrix($B$33:$H$39, 1, "Monthly Correlations"))</f>
        <v>#NAME?</v>
      </c>
      <c r="F5" s="15" t="e">
        <f ca="1">_xll.PsiNormal(700000,70000, _xll.PsiCorrMatrix($B$33:$H$39, 2, "Monthly Correlations"))</f>
        <v>#NAME?</v>
      </c>
      <c r="G5" s="15" t="e">
        <f ca="1">_xll.PsiNormal(800000,80000, _xll.PsiCorrMatrix($B$33:$H$39, 3, "Monthly Correlations"))</f>
        <v>#NAME?</v>
      </c>
      <c r="H5" s="15" t="e">
        <f ca="1">_xll.PsiNormal(800000,80000, _xll.PsiCorrMatrix($B$33:$H$39, 4, "Monthly Correlations"))</f>
        <v>#NAME?</v>
      </c>
      <c r="I5" s="15" t="e">
        <f ca="1">_xll.PsiNormal(700000,70000, _xll.PsiCorrMatrix($B$33:$H$39, 5, "Monthly Correlations"))</f>
        <v>#NAME?</v>
      </c>
      <c r="J5" s="15" t="e">
        <f ca="1">_xll.PsiNormal(600000,60000, _xll.PsiCorrMatrix($B$33:$H$39, 6, "Monthly Correlations"))</f>
        <v>#NAME?</v>
      </c>
      <c r="K5" s="15" t="e">
        <f ca="1">_xll.PsiNormal(500000,50000, _xll.PsiCorrMatrix($B$33:$H$39, 7, "Monthly Correlations"))</f>
        <v>#NAME?</v>
      </c>
    </row>
    <row r="6" spans="1:11">
      <c r="A6" s="3" t="s">
        <v>7</v>
      </c>
    </row>
    <row r="7" spans="1:11">
      <c r="A7" s="12" t="s">
        <v>8</v>
      </c>
      <c r="B7" s="14" t="e">
        <f ca="1">_xll.PsiUniform(15%,20%)</f>
        <v>#NAME?</v>
      </c>
      <c r="E7" s="4" t="e">
        <f ca="1">$B7*E$5</f>
        <v>#NAME?</v>
      </c>
      <c r="F7" s="4" t="e">
        <f ca="1">$B7*F$5</f>
        <v>#NAME?</v>
      </c>
      <c r="G7" s="4">
        <v>160000</v>
      </c>
      <c r="H7" s="4" t="e">
        <f ca="1">$B7*H$5</f>
        <v>#NAME?</v>
      </c>
      <c r="I7" s="4" t="e">
        <f ca="1">$B7*I$5</f>
        <v>#NAME?</v>
      </c>
      <c r="J7" s="4" t="e">
        <f ca="1">$B7*J$5</f>
        <v>#NAME?</v>
      </c>
    </row>
    <row r="8" spans="1:11">
      <c r="A8" s="12" t="s">
        <v>9</v>
      </c>
      <c r="B8" s="14" t="e">
        <f ca="1">_xll.PsiUniform(40%,50%)</f>
        <v>#NAME?</v>
      </c>
      <c r="E8" s="4" t="e">
        <f ca="1">$B8*D$5</f>
        <v>#NAME?</v>
      </c>
      <c r="F8" s="4" t="e">
        <f ca="1">$B8*E$5</f>
        <v>#NAME?</v>
      </c>
      <c r="G8" s="4" t="e">
        <f ca="1">$B8*F$5</f>
        <v>#NAME?</v>
      </c>
      <c r="H8" s="4">
        <v>400000</v>
      </c>
      <c r="I8" s="4" t="e">
        <f ca="1">$B8*H$5</f>
        <v>#NAME?</v>
      </c>
      <c r="J8" s="4" t="e">
        <f ca="1">$B8*I$5</f>
        <v>#NAME?</v>
      </c>
    </row>
    <row r="9" spans="1:11" ht="13" thickBot="1">
      <c r="A9" s="12" t="s">
        <v>10</v>
      </c>
      <c r="B9" s="2" t="e">
        <f ca="1">1-B7-B8</f>
        <v>#NAME?</v>
      </c>
      <c r="E9" s="5" t="e">
        <f ca="1">$B9*C$5</f>
        <v>#NAME?</v>
      </c>
      <c r="F9" s="5" t="e">
        <f ca="1">$B9*D$5</f>
        <v>#NAME?</v>
      </c>
      <c r="G9" s="5" t="e">
        <f ca="1">$B9*E$5</f>
        <v>#NAME?</v>
      </c>
      <c r="H9" s="5" t="e">
        <f ca="1">$B9*F$5</f>
        <v>#NAME?</v>
      </c>
      <c r="I9" s="5">
        <v>240000</v>
      </c>
      <c r="J9" s="5" t="e">
        <f ca="1">$B9*H$5</f>
        <v>#NAME?</v>
      </c>
    </row>
    <row r="10" spans="1:11" ht="13" thickTop="1">
      <c r="A10" s="12" t="s">
        <v>11</v>
      </c>
      <c r="E10" s="4" t="e">
        <f t="shared" ref="E10:J10" ca="1" si="0">SUM(E7:E9)</f>
        <v>#NAME?</v>
      </c>
      <c r="F10" s="4" t="e">
        <f t="shared" ca="1" si="0"/>
        <v>#NAME?</v>
      </c>
      <c r="G10" s="4" t="e">
        <f t="shared" ca="1" si="0"/>
        <v>#NAME?</v>
      </c>
      <c r="H10" s="4" t="e">
        <f t="shared" ca="1" si="0"/>
        <v>#NAME?</v>
      </c>
      <c r="I10" s="4" t="e">
        <f t="shared" ca="1" si="0"/>
        <v>#NAME?</v>
      </c>
      <c r="J10" s="4" t="e">
        <f t="shared" ca="1" si="0"/>
        <v>#NAME?</v>
      </c>
    </row>
    <row r="11" spans="1:11">
      <c r="A11" s="3"/>
    </row>
    <row r="12" spans="1:11">
      <c r="A12" s="3" t="s">
        <v>12</v>
      </c>
    </row>
    <row r="13" spans="1:11">
      <c r="A13" s="12" t="s">
        <v>13</v>
      </c>
      <c r="E13" s="1" t="e">
        <f t="shared" ref="E13:J13" ca="1" si="1">0.6*F5</f>
        <v>#NAME?</v>
      </c>
      <c r="F13" s="1" t="e">
        <f t="shared" ca="1" si="1"/>
        <v>#NAME?</v>
      </c>
      <c r="G13" s="1" t="e">
        <f t="shared" ca="1" si="1"/>
        <v>#NAME?</v>
      </c>
      <c r="H13" s="1" t="e">
        <f t="shared" ca="1" si="1"/>
        <v>#NAME?</v>
      </c>
      <c r="I13" s="1" t="e">
        <f t="shared" ca="1" si="1"/>
        <v>#NAME?</v>
      </c>
      <c r="J13" s="1" t="e">
        <f t="shared" ca="1" si="1"/>
        <v>#NAME?</v>
      </c>
    </row>
    <row r="14" spans="1:11">
      <c r="A14" s="12" t="s">
        <v>14</v>
      </c>
      <c r="E14" s="1" t="e">
        <f t="shared" ref="E14:J14" ca="1" si="2">0.12*E5</f>
        <v>#NAME?</v>
      </c>
      <c r="F14" s="1" t="e">
        <f t="shared" ca="1" si="2"/>
        <v>#NAME?</v>
      </c>
      <c r="G14" s="1" t="e">
        <f t="shared" ca="1" si="2"/>
        <v>#NAME?</v>
      </c>
      <c r="H14" s="1" t="e">
        <f t="shared" ca="1" si="2"/>
        <v>#NAME?</v>
      </c>
      <c r="I14" s="1" t="e">
        <f t="shared" ca="1" si="2"/>
        <v>#NAME?</v>
      </c>
      <c r="J14" s="1" t="e">
        <f t="shared" ca="1" si="2"/>
        <v>#NAME?</v>
      </c>
    </row>
    <row r="15" spans="1:11">
      <c r="A15" s="12" t="s">
        <v>15</v>
      </c>
      <c r="E15" s="1">
        <v>10000</v>
      </c>
      <c r="F15" s="1">
        <v>10000</v>
      </c>
      <c r="G15" s="1">
        <v>10000</v>
      </c>
      <c r="H15" s="1">
        <v>10000</v>
      </c>
      <c r="I15" s="1">
        <v>10000</v>
      </c>
      <c r="J15" s="1">
        <v>10000</v>
      </c>
    </row>
    <row r="16" spans="1:11">
      <c r="A16" s="12" t="s">
        <v>16</v>
      </c>
      <c r="E16" s="1">
        <v>30000</v>
      </c>
      <c r="F16" s="1">
        <v>30000</v>
      </c>
      <c r="G16" s="1">
        <v>30000</v>
      </c>
      <c r="H16" s="1">
        <v>30000</v>
      </c>
      <c r="I16" s="1">
        <v>25000</v>
      </c>
      <c r="J16" s="1">
        <v>25000</v>
      </c>
    </row>
    <row r="17" spans="1:10">
      <c r="A17" s="12" t="s">
        <v>18</v>
      </c>
      <c r="E17" s="1">
        <v>20000</v>
      </c>
      <c r="F17" s="1"/>
      <c r="G17" s="1"/>
      <c r="H17" s="1">
        <v>30000</v>
      </c>
      <c r="I17" s="1"/>
      <c r="J17" s="1"/>
    </row>
    <row r="18" spans="1:10">
      <c r="A18" s="12" t="s">
        <v>17</v>
      </c>
      <c r="E18" s="1"/>
      <c r="F18" s="1"/>
      <c r="G18" s="1">
        <v>150000</v>
      </c>
      <c r="H18" s="1"/>
      <c r="I18" s="1"/>
      <c r="J18" s="1"/>
    </row>
    <row r="19" spans="1:10" ht="13" thickBot="1">
      <c r="A19" s="12" t="s">
        <v>19</v>
      </c>
      <c r="E19" s="6"/>
      <c r="F19" s="6">
        <v>60000</v>
      </c>
      <c r="G19" s="6"/>
      <c r="H19" s="6"/>
      <c r="I19" s="6"/>
      <c r="J19" s="6"/>
    </row>
    <row r="20" spans="1:10" ht="13" thickTop="1">
      <c r="A20" s="12" t="s">
        <v>20</v>
      </c>
      <c r="E20" s="1" t="e">
        <f t="shared" ref="E20:J20" ca="1" si="3">SUM(E13:E19)</f>
        <v>#NAME?</v>
      </c>
      <c r="F20" s="1" t="e">
        <f t="shared" ca="1" si="3"/>
        <v>#NAME?</v>
      </c>
      <c r="G20" s="1" t="e">
        <f t="shared" ca="1" si="3"/>
        <v>#NAME?</v>
      </c>
      <c r="H20" s="1" t="e">
        <f t="shared" ca="1" si="3"/>
        <v>#NAME?</v>
      </c>
      <c r="I20" s="1" t="e">
        <f t="shared" ca="1" si="3"/>
        <v>#NAME?</v>
      </c>
      <c r="J20" s="1" t="e">
        <f t="shared" ca="1" si="3"/>
        <v>#NAME?</v>
      </c>
    </row>
    <row r="21" spans="1:10">
      <c r="A21" s="3"/>
    </row>
    <row r="22" spans="1:10">
      <c r="A22" s="3" t="s">
        <v>21</v>
      </c>
    </row>
    <row r="23" spans="1:10">
      <c r="A23" s="12" t="s">
        <v>22</v>
      </c>
      <c r="E23" s="4" t="e">
        <f t="shared" ref="E23:J23" ca="1" si="4">E10-E20</f>
        <v>#NAME?</v>
      </c>
      <c r="F23" s="4" t="e">
        <f t="shared" ca="1" si="4"/>
        <v>#NAME?</v>
      </c>
      <c r="G23" s="4" t="e">
        <f t="shared" ca="1" si="4"/>
        <v>#NAME?</v>
      </c>
      <c r="H23" s="4" t="e">
        <f t="shared" ca="1" si="4"/>
        <v>#NAME?</v>
      </c>
      <c r="I23" s="4" t="e">
        <f t="shared" ca="1" si="4"/>
        <v>#NAME?</v>
      </c>
      <c r="J23" s="4" t="e">
        <f t="shared" ca="1" si="4"/>
        <v>#NAME?</v>
      </c>
    </row>
    <row r="24" spans="1:10">
      <c r="A24" s="12" t="s">
        <v>23</v>
      </c>
      <c r="E24" s="8">
        <f t="shared" ref="E24:J24" si="5">D28</f>
        <v>150000</v>
      </c>
      <c r="F24" s="8" t="e">
        <f t="shared" ca="1" si="5"/>
        <v>#NAME?</v>
      </c>
      <c r="G24" s="8" t="e">
        <f t="shared" ca="1" si="5"/>
        <v>#NAME?</v>
      </c>
      <c r="H24" s="8" t="e">
        <f t="shared" ca="1" si="5"/>
        <v>#NAME?</v>
      </c>
      <c r="I24" s="8" t="e">
        <f t="shared" ca="1" si="5"/>
        <v>#NAME?</v>
      </c>
      <c r="J24" s="8" t="e">
        <f t="shared" ca="1" si="5"/>
        <v>#NAME?</v>
      </c>
    </row>
    <row r="25" spans="1:10">
      <c r="A25" s="12" t="s">
        <v>24</v>
      </c>
      <c r="E25" s="13" t="e">
        <f ca="1">E23+E24 + _xll.PsiOutput()</f>
        <v>#NAME?</v>
      </c>
      <c r="F25" s="13" t="e">
        <f ca="1">F23+F24 + _xll.PsiOutput()</f>
        <v>#NAME?</v>
      </c>
      <c r="G25" s="13" t="e">
        <f ca="1">G23+G24 + _xll.PsiOutput()</f>
        <v>#NAME?</v>
      </c>
      <c r="H25" s="13" t="e">
        <f ca="1">H23+H24 + _xll.PsiOutput()</f>
        <v>#NAME?</v>
      </c>
      <c r="I25" s="13" t="e">
        <f ca="1">I23+I24 + _xll.PsiOutput()</f>
        <v>#NAME?</v>
      </c>
      <c r="J25" s="13" t="e">
        <f ca="1">J23+J24 + _xll.PsiOutput()</f>
        <v>#NAME?</v>
      </c>
    </row>
    <row r="26" spans="1:10">
      <c r="A26" s="12" t="s">
        <v>25</v>
      </c>
      <c r="E26" s="4" t="e">
        <f t="shared" ref="E26:J26" ca="1" si="6">MAX(0,$B$3-E25)</f>
        <v>#NAME?</v>
      </c>
      <c r="F26" s="4" t="e">
        <f t="shared" ca="1" si="6"/>
        <v>#NAME?</v>
      </c>
      <c r="G26" s="4" t="e">
        <f t="shared" ca="1" si="6"/>
        <v>#NAME?</v>
      </c>
      <c r="H26" s="4" t="e">
        <f t="shared" ca="1" si="6"/>
        <v>#NAME?</v>
      </c>
      <c r="I26" s="4" t="e">
        <f t="shared" ca="1" si="6"/>
        <v>#NAME?</v>
      </c>
      <c r="J26" s="4" t="e">
        <f t="shared" ca="1" si="6"/>
        <v>#NAME?</v>
      </c>
    </row>
    <row r="27" spans="1:10">
      <c r="A27" s="12" t="s">
        <v>26</v>
      </c>
      <c r="E27" s="8" t="e">
        <f ca="1">IF(E25&gt;$B$3,MIN(E25,D29),0)</f>
        <v>#NAME?</v>
      </c>
      <c r="F27" s="8" t="e">
        <f ca="1">IF(F25&gt;$B$3,MIN(F25-100000,E29),0)</f>
        <v>#NAME?</v>
      </c>
      <c r="G27" s="8" t="e">
        <f ca="1">IF(G25&gt;$B$3,MIN(G25-100000,F29),0)</f>
        <v>#NAME?</v>
      </c>
      <c r="H27" s="8" t="e">
        <f ca="1">IF(H25&gt;$B$3,MIN(H25-100000,G29),0)</f>
        <v>#NAME?</v>
      </c>
      <c r="I27" s="8" t="e">
        <f ca="1">IF(I25&gt;$B$3,MIN(I25-100000,H29),0)</f>
        <v>#NAME?</v>
      </c>
      <c r="J27" s="8" t="e">
        <f ca="1">IF(J25&gt;$B$3,MIN(J25-100000,I29),0)</f>
        <v>#NAME?</v>
      </c>
    </row>
    <row r="28" spans="1:10" ht="13" thickBot="1">
      <c r="A28" s="12" t="s">
        <v>21</v>
      </c>
      <c r="D28" s="10">
        <v>150000</v>
      </c>
      <c r="E28" s="5" t="e">
        <f t="shared" ref="E28:J28" ca="1" si="7">E25+E26-E27</f>
        <v>#NAME?</v>
      </c>
      <c r="F28" s="5" t="e">
        <f t="shared" ca="1" si="7"/>
        <v>#NAME?</v>
      </c>
      <c r="G28" s="5" t="e">
        <f t="shared" ca="1" si="7"/>
        <v>#NAME?</v>
      </c>
      <c r="H28" s="5" t="e">
        <f t="shared" ca="1" si="7"/>
        <v>#NAME?</v>
      </c>
      <c r="I28" s="5" t="e">
        <f t="shared" ca="1" si="7"/>
        <v>#NAME?</v>
      </c>
      <c r="J28" s="5" t="e">
        <f t="shared" ca="1" si="7"/>
        <v>#NAME?</v>
      </c>
    </row>
    <row r="29" spans="1:10" ht="14" thickTop="1" thickBot="1">
      <c r="A29" s="12" t="s">
        <v>27</v>
      </c>
      <c r="C29" s="9"/>
      <c r="D29" s="9">
        <v>0</v>
      </c>
      <c r="E29" s="7" t="e">
        <f ca="1">E26-E27</f>
        <v>#NAME?</v>
      </c>
      <c r="F29" s="7" t="e">
        <f ca="1">F26-F27+E29</f>
        <v>#NAME?</v>
      </c>
      <c r="G29" s="7" t="e">
        <f ca="1">G26-G27+F29</f>
        <v>#NAME?</v>
      </c>
      <c r="H29" s="7" t="e">
        <f ca="1">H26-H27+G29</f>
        <v>#NAME?</v>
      </c>
      <c r="I29" s="7" t="e">
        <f ca="1">I26-I27+H29</f>
        <v>#NAME?</v>
      </c>
      <c r="J29" s="7" t="e">
        <f ca="1">J26-J27+I29</f>
        <v>#NAME?</v>
      </c>
    </row>
    <row r="30" spans="1:10" ht="13" thickTop="1"/>
    <row r="32" spans="1:10">
      <c r="A32" s="16" t="s">
        <v>56</v>
      </c>
      <c r="B32" s="17" t="s">
        <v>63</v>
      </c>
      <c r="C32" s="17" t="s">
        <v>62</v>
      </c>
      <c r="D32" s="17" t="s">
        <v>61</v>
      </c>
      <c r="E32" s="17" t="s">
        <v>60</v>
      </c>
      <c r="F32" s="17" t="s">
        <v>59</v>
      </c>
      <c r="G32" s="17" t="s">
        <v>58</v>
      </c>
      <c r="H32" s="17" t="s">
        <v>57</v>
      </c>
    </row>
    <row r="33" spans="1:8">
      <c r="A33" s="17" t="s">
        <v>63</v>
      </c>
      <c r="B33" s="17">
        <v>1</v>
      </c>
      <c r="C33" s="17">
        <v>0.59180018737456697</v>
      </c>
      <c r="D33" s="17">
        <v>1.45876902453117E-2</v>
      </c>
      <c r="E33" s="17">
        <v>-1.5880185844277701E-2</v>
      </c>
      <c r="F33" s="17">
        <v>1.46229583408261E-2</v>
      </c>
      <c r="G33" s="17">
        <v>-1.10806720599868E-2</v>
      </c>
      <c r="H33" s="17">
        <v>5.9347412551455604E-3</v>
      </c>
    </row>
    <row r="34" spans="1:8">
      <c r="A34" s="17" t="s">
        <v>62</v>
      </c>
      <c r="B34" s="17">
        <f>$C$33</f>
        <v>0.59180018737456697</v>
      </c>
      <c r="C34" s="17">
        <v>1</v>
      </c>
      <c r="D34" s="17">
        <v>0.58478449966691404</v>
      </c>
      <c r="E34" s="17">
        <v>2.97614498652813E-2</v>
      </c>
      <c r="F34" s="17">
        <v>-2.74020789791154E-2</v>
      </c>
      <c r="G34" s="17">
        <v>2.0757226410105099E-2</v>
      </c>
      <c r="H34" s="17">
        <v>-1.11136050073756E-2</v>
      </c>
    </row>
    <row r="35" spans="1:8">
      <c r="A35" s="17" t="s">
        <v>61</v>
      </c>
      <c r="B35" s="17">
        <f>$D$33</f>
        <v>1.45876902453117E-2</v>
      </c>
      <c r="C35" s="17">
        <f>$D$34</f>
        <v>0.58478449966691404</v>
      </c>
      <c r="D35" s="17">
        <v>1</v>
      </c>
      <c r="E35" s="17">
        <v>0.58004719718949604</v>
      </c>
      <c r="F35" s="17">
        <v>3.6328787175041601E-2</v>
      </c>
      <c r="G35" s="17">
        <v>-2.7509815082416501E-2</v>
      </c>
      <c r="H35" s="17">
        <v>1.4723770634766599E-2</v>
      </c>
    </row>
    <row r="36" spans="1:8">
      <c r="A36" s="17" t="s">
        <v>60</v>
      </c>
      <c r="B36" s="17">
        <f>$E$33</f>
        <v>-1.5880185844277701E-2</v>
      </c>
      <c r="C36" s="17">
        <f>$E$34</f>
        <v>2.97614498652813E-2</v>
      </c>
      <c r="D36" s="17">
        <f>$E$35</f>
        <v>0.58004719718949604</v>
      </c>
      <c r="E36" s="17">
        <v>1</v>
      </c>
      <c r="F36" s="17">
        <v>0.58066109539814403</v>
      </c>
      <c r="G36" s="17">
        <v>2.9979618572932999E-2</v>
      </c>
      <c r="H36" s="17">
        <v>-1.6042951094043301E-2</v>
      </c>
    </row>
    <row r="37" spans="1:8">
      <c r="A37" s="17" t="s">
        <v>59</v>
      </c>
      <c r="B37" s="17">
        <f>$F$33</f>
        <v>1.46229583408261E-2</v>
      </c>
      <c r="C37" s="17">
        <f>$F$34</f>
        <v>-2.74020789791154E-2</v>
      </c>
      <c r="D37" s="17">
        <f>$F$35</f>
        <v>3.6328787175041601E-2</v>
      </c>
      <c r="E37" s="17">
        <f>$F$36</f>
        <v>0.58066109539814403</v>
      </c>
      <c r="F37" s="17">
        <v>1</v>
      </c>
      <c r="G37" s="17">
        <v>0.586242814132787</v>
      </c>
      <c r="H37" s="17">
        <v>1.47600956494031E-2</v>
      </c>
    </row>
    <row r="38" spans="1:8">
      <c r="A38" s="17" t="s">
        <v>58</v>
      </c>
      <c r="B38" s="17">
        <f>$G$33</f>
        <v>-1.10806720599868E-2</v>
      </c>
      <c r="C38" s="17">
        <f>$G$34</f>
        <v>2.0757226410105099E-2</v>
      </c>
      <c r="D38" s="17">
        <f>$G$35</f>
        <v>-2.7509815082416501E-2</v>
      </c>
      <c r="E38" s="17">
        <f>$G$36</f>
        <v>2.9979618572932999E-2</v>
      </c>
      <c r="F38" s="17">
        <f>$G$37</f>
        <v>0.586242814132787</v>
      </c>
      <c r="G38" s="17">
        <v>1</v>
      </c>
      <c r="H38" s="17">
        <v>0.59323110230650899</v>
      </c>
    </row>
    <row r="39" spans="1:8">
      <c r="A39" s="17" t="s">
        <v>57</v>
      </c>
      <c r="B39" s="17">
        <f>$H$33</f>
        <v>5.9347412551455604E-3</v>
      </c>
      <c r="C39" s="17">
        <f>$H$34</f>
        <v>-1.11136050073756E-2</v>
      </c>
      <c r="D39" s="17">
        <f>$H$35</f>
        <v>1.4723770634766599E-2</v>
      </c>
      <c r="E39" s="17">
        <f>$H$36</f>
        <v>-1.6042951094043301E-2</v>
      </c>
      <c r="F39" s="17">
        <f>$H$37</f>
        <v>1.47600956494031E-2</v>
      </c>
      <c r="G39" s="17">
        <f>$H$38</f>
        <v>0.59323110230650899</v>
      </c>
      <c r="H39" s="17">
        <v>1</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Jim Evans</cp:lastModifiedBy>
  <dcterms:created xsi:type="dcterms:W3CDTF">2000-10-22T13:48:45Z</dcterms:created>
  <dcterms:modified xsi:type="dcterms:W3CDTF">2014-09-28T15:17:23Z</dcterms:modified>
</cp:coreProperties>
</file>