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FSOFT\FRESHER\2019\HN_FR_JAVA_1908\MockProject\git\java1908_fams_g2\Doc\HN19_FR_JAVA_08_G2\WIP\Plan\"/>
    </mc:Choice>
  </mc:AlternateContent>
  <bookViews>
    <workbookView xWindow="0" yWindow="0" windowWidth="28800" windowHeight="12300" tabRatio="443"/>
  </bookViews>
  <sheets>
    <sheet name="Candidate Management Module" sheetId="9" r:id="rId1"/>
  </sheets>
  <definedNames>
    <definedName name="prevWBS" localSheetId="0">'Candidate Management Module'!$A1048576</definedName>
    <definedName name="_xlnm.Print_Area" localSheetId="0">'Candidate Management Module'!$A$1:$BS$52</definedName>
    <definedName name="_xlnm.Print_Titles" localSheetId="0">'Candidate Management Module'!$4:$7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workbook>
</file>

<file path=xl/calcChain.xml><?xml version="1.0" encoding="utf-8"?>
<calcChain xmlns="http://schemas.openxmlformats.org/spreadsheetml/2006/main">
  <c r="K8" i="9" l="1"/>
  <c r="K50" i="9"/>
  <c r="K20" i="9"/>
  <c r="K27" i="9"/>
  <c r="N27" i="9" s="1"/>
  <c r="K11" i="9"/>
  <c r="K9" i="9" l="1"/>
  <c r="L70" i="9" l="1"/>
  <c r="K69" i="9"/>
  <c r="N69" i="9" s="1"/>
  <c r="K68" i="9"/>
  <c r="N68" i="9" s="1"/>
  <c r="K67" i="9"/>
  <c r="N67" i="9" s="1"/>
  <c r="K66" i="9"/>
  <c r="N66" i="9" s="1"/>
  <c r="K65" i="9"/>
  <c r="N65" i="9" s="1"/>
  <c r="K64" i="9"/>
  <c r="N64" i="9" s="1"/>
  <c r="K63" i="9"/>
  <c r="N63" i="9" s="1"/>
  <c r="A63" i="9"/>
  <c r="A64" i="9" s="1"/>
  <c r="A65" i="9" s="1"/>
  <c r="A66" i="9" s="1"/>
  <c r="A67" i="9" s="1"/>
  <c r="A68" i="9" s="1"/>
  <c r="A69" i="9" s="1"/>
  <c r="K62" i="9"/>
  <c r="N62" i="9" s="1"/>
  <c r="L52" i="9"/>
  <c r="L61" i="9"/>
  <c r="K60" i="9"/>
  <c r="N60" i="9" s="1"/>
  <c r="K59" i="9"/>
  <c r="N59" i="9" s="1"/>
  <c r="K58" i="9"/>
  <c r="N58" i="9" s="1"/>
  <c r="K57" i="9"/>
  <c r="N57" i="9" s="1"/>
  <c r="K56" i="9"/>
  <c r="N56" i="9" s="1"/>
  <c r="K55" i="9"/>
  <c r="N55" i="9" s="1"/>
  <c r="K54" i="9"/>
  <c r="N54" i="9" s="1"/>
  <c r="A54" i="9"/>
  <c r="A55" i="9" s="1"/>
  <c r="A56" i="9" s="1"/>
  <c r="A57" i="9" s="1"/>
  <c r="A58" i="9" s="1"/>
  <c r="A59" i="9" s="1"/>
  <c r="A60" i="9" s="1"/>
  <c r="K53" i="9"/>
  <c r="N53" i="9" s="1"/>
  <c r="K80" i="9" l="1"/>
  <c r="N80" i="9" s="1"/>
  <c r="K79" i="9"/>
  <c r="N79" i="9" s="1"/>
  <c r="K78" i="9"/>
  <c r="N78" i="9" s="1"/>
  <c r="K77" i="9"/>
  <c r="N77" i="9" s="1"/>
  <c r="K76" i="9"/>
  <c r="N76" i="9" s="1"/>
  <c r="K75" i="9"/>
  <c r="N75" i="9" s="1"/>
  <c r="K51" i="9" l="1"/>
  <c r="N51" i="9" s="1"/>
  <c r="N50" i="9"/>
  <c r="K49" i="9"/>
  <c r="N49" i="9" s="1"/>
  <c r="K48" i="9"/>
  <c r="N48" i="9" s="1"/>
  <c r="K47" i="9"/>
  <c r="N47" i="9" s="1"/>
  <c r="K46" i="9"/>
  <c r="N46" i="9" s="1"/>
  <c r="K45" i="9"/>
  <c r="N45" i="9" s="1"/>
  <c r="A45" i="9"/>
  <c r="A46" i="9" s="1"/>
  <c r="A47" i="9" s="1"/>
  <c r="A48" i="9" s="1"/>
  <c r="A49" i="9" s="1"/>
  <c r="A50" i="9" s="1"/>
  <c r="A51" i="9" s="1"/>
  <c r="K44" i="9"/>
  <c r="N44" i="9" s="1"/>
  <c r="K74" i="9"/>
  <c r="N74" i="9" s="1"/>
  <c r="K73" i="9"/>
  <c r="N73" i="9" s="1"/>
  <c r="K72" i="9"/>
  <c r="N72" i="9" s="1"/>
  <c r="A72" i="9"/>
  <c r="A73" i="9" s="1"/>
  <c r="K71" i="9"/>
  <c r="N71" i="9" s="1"/>
  <c r="A74" i="9" l="1"/>
  <c r="K19" i="9" l="1"/>
  <c r="N19" i="9" s="1"/>
  <c r="N20" i="9"/>
  <c r="K21" i="9"/>
  <c r="N21" i="9" s="1"/>
  <c r="K22" i="9"/>
  <c r="N22" i="9" s="1"/>
  <c r="K23" i="9"/>
  <c r="N23" i="9" s="1"/>
  <c r="K24" i="9"/>
  <c r="N24" i="9" s="1"/>
  <c r="K18" i="9"/>
  <c r="N18" i="9" s="1"/>
  <c r="K10" i="9"/>
  <c r="K12" i="9"/>
  <c r="K13" i="9"/>
  <c r="N13" i="9" s="1"/>
  <c r="K14" i="9"/>
  <c r="N14" i="9" s="1"/>
  <c r="K15" i="9"/>
  <c r="K37" i="9"/>
  <c r="N37" i="9" s="1"/>
  <c r="K38" i="9"/>
  <c r="N38" i="9" s="1"/>
  <c r="K39" i="9"/>
  <c r="N39" i="9" s="1"/>
  <c r="K40" i="9"/>
  <c r="N40" i="9" s="1"/>
  <c r="K41" i="9"/>
  <c r="N41" i="9" s="1"/>
  <c r="K42" i="9"/>
  <c r="N42" i="9" s="1"/>
  <c r="K36" i="9"/>
  <c r="N36" i="9" s="1"/>
  <c r="K28" i="9"/>
  <c r="N28" i="9" s="1"/>
  <c r="K29" i="9"/>
  <c r="N29" i="9" s="1"/>
  <c r="K30" i="9"/>
  <c r="N30" i="9" s="1"/>
  <c r="K31" i="9"/>
  <c r="N31" i="9" s="1"/>
  <c r="K32" i="9"/>
  <c r="N32" i="9" s="1"/>
  <c r="K33" i="9"/>
  <c r="N33" i="9" s="1"/>
  <c r="L43" i="9"/>
  <c r="L83" i="9" s="1"/>
  <c r="L34" i="9"/>
  <c r="L25" i="9"/>
  <c r="L16" i="9"/>
  <c r="N26" i="9"/>
  <c r="L85" i="9" l="1"/>
  <c r="K17" i="9"/>
  <c r="N17" i="9" s="1"/>
  <c r="K35" i="9" l="1"/>
  <c r="N35" i="9" s="1"/>
  <c r="P6" i="9" l="1"/>
  <c r="P5" i="9" s="1"/>
  <c r="N9" i="9" l="1"/>
  <c r="N8" i="9" l="1"/>
  <c r="N12" i="9" l="1"/>
  <c r="N11" i="9"/>
  <c r="N10" i="9"/>
  <c r="N15" i="9"/>
  <c r="P7" i="9"/>
  <c r="P4" i="9"/>
  <c r="A8" i="9"/>
  <c r="Q6" i="9" l="1"/>
  <c r="R6" i="9" l="1"/>
  <c r="S6" i="9" l="1"/>
  <c r="T6" i="9" l="1"/>
  <c r="U6" i="9" l="1"/>
  <c r="Q7" i="9"/>
  <c r="V6" i="9" l="1"/>
  <c r="R7" i="9"/>
  <c r="W6" i="9" l="1"/>
  <c r="S7" i="9"/>
  <c r="X6" i="9" l="1"/>
  <c r="T7" i="9"/>
  <c r="Y6" i="9" l="1"/>
  <c r="U7" i="9"/>
  <c r="Z6" i="9" l="1"/>
  <c r="V7" i="9"/>
  <c r="AA6" i="9" l="1"/>
  <c r="W7" i="9"/>
  <c r="W5" i="9"/>
  <c r="W4" i="9"/>
  <c r="AB6" i="9" l="1"/>
  <c r="X7" i="9"/>
  <c r="AC6" i="9" l="1"/>
  <c r="Y7" i="9"/>
  <c r="AD6" i="9" l="1"/>
  <c r="Z7" i="9"/>
  <c r="AE6" i="9" l="1"/>
  <c r="AA7" i="9"/>
  <c r="AF6" i="9" l="1"/>
  <c r="AC7" i="9"/>
  <c r="AB7" i="9"/>
  <c r="AG6" i="9" l="1"/>
  <c r="AD5" i="9"/>
  <c r="AD4" i="9"/>
  <c r="AD7" i="9"/>
  <c r="AH6" i="9" l="1"/>
  <c r="AE7" i="9"/>
  <c r="AI6" i="9" l="1"/>
  <c r="AF7" i="9"/>
  <c r="AJ6" i="9" l="1"/>
  <c r="AG7" i="9"/>
  <c r="AK6" i="9" l="1"/>
  <c r="AH7" i="9"/>
  <c r="AL6" i="9" l="1"/>
  <c r="AI7" i="9"/>
  <c r="AM6" i="9" l="1"/>
  <c r="AJ7" i="9"/>
  <c r="AN6" i="9" l="1"/>
  <c r="AK4" i="9"/>
  <c r="AK7" i="9"/>
  <c r="AK5" i="9"/>
  <c r="AO6" i="9" l="1"/>
  <c r="AL7" i="9"/>
  <c r="AP6" i="9" l="1"/>
  <c r="AM7" i="9"/>
  <c r="AQ6" i="9" l="1"/>
  <c r="AN7" i="9"/>
  <c r="AR6" i="9" l="1"/>
  <c r="AO7" i="9"/>
  <c r="AS6" i="9" l="1"/>
  <c r="AP7" i="9"/>
  <c r="AT6" i="9" l="1"/>
  <c r="AQ7" i="9"/>
  <c r="AU6" i="9" l="1"/>
  <c r="AR7" i="9"/>
  <c r="AR5" i="9"/>
  <c r="AR4" i="9"/>
  <c r="AV6" i="9" l="1"/>
  <c r="AS7" i="9"/>
  <c r="AW6" i="9" l="1"/>
  <c r="AT7" i="9"/>
  <c r="AX6" i="9" l="1"/>
  <c r="AU7" i="9"/>
  <c r="AY6" i="9" l="1"/>
  <c r="AV7" i="9"/>
  <c r="AZ6" i="9" l="1"/>
  <c r="AW7" i="9"/>
  <c r="BA6" i="9" l="1"/>
  <c r="AX7" i="9"/>
  <c r="BB6" i="9" l="1"/>
  <c r="AY7" i="9"/>
  <c r="AY5" i="9"/>
  <c r="AY4" i="9"/>
  <c r="BC6" i="9" l="1"/>
  <c r="AZ7" i="9"/>
  <c r="BD6" i="9" l="1"/>
  <c r="BA7" i="9"/>
  <c r="BE6" i="9" l="1"/>
  <c r="BB7" i="9"/>
  <c r="BF6" i="9" l="1"/>
  <c r="BC7" i="9"/>
  <c r="BG6" i="9" l="1"/>
  <c r="BD7" i="9"/>
  <c r="BH6" i="9" l="1"/>
  <c r="BE7" i="9"/>
  <c r="BI6" i="9" l="1"/>
  <c r="BF5" i="9"/>
  <c r="BF4" i="9"/>
  <c r="BF7" i="9"/>
  <c r="BJ6" i="9" l="1"/>
  <c r="BG7" i="9"/>
  <c r="BK6" i="9" l="1"/>
  <c r="BH7" i="9"/>
  <c r="BL6" i="9" l="1"/>
  <c r="BI7" i="9"/>
  <c r="BM6" i="9" l="1"/>
  <c r="BJ7" i="9"/>
  <c r="BN6" i="9" l="1"/>
  <c r="BK7" i="9"/>
  <c r="BO6" i="9" l="1"/>
  <c r="BL7" i="9"/>
  <c r="BP6" i="9" l="1"/>
  <c r="BM4" i="9"/>
  <c r="BM7" i="9"/>
  <c r="BM5" i="9"/>
  <c r="BQ6" i="9" l="1"/>
  <c r="BN7" i="9"/>
  <c r="BR6" i="9" l="1"/>
  <c r="BO7" i="9"/>
  <c r="BS6" i="9" l="1"/>
  <c r="BP7" i="9"/>
  <c r="BQ7" i="9" l="1"/>
  <c r="BR7" i="9" l="1"/>
  <c r="BS7" i="9" l="1"/>
  <c r="A9" i="9" l="1"/>
  <c r="A10" i="9" s="1"/>
  <c r="A11" i="9" l="1"/>
  <c r="A12" i="9" s="1"/>
  <c r="A13" i="9" s="1"/>
  <c r="A14" i="9" s="1"/>
  <c r="A15" i="9" s="1"/>
  <c r="A18" i="9" l="1"/>
  <c r="A19" i="9" s="1"/>
  <c r="A20" i="9" s="1"/>
  <c r="A21" i="9" s="1"/>
  <c r="A22" i="9" s="1"/>
  <c r="A23" i="9" s="1"/>
  <c r="A24" i="9" s="1"/>
  <c r="A27" i="9" l="1"/>
  <c r="A28" i="9" s="1"/>
  <c r="A29" i="9" s="1"/>
  <c r="A30" i="9" s="1"/>
  <c r="A31" i="9" s="1"/>
  <c r="A32" i="9" s="1"/>
  <c r="A33" i="9" s="1"/>
  <c r="A36" i="9" l="1"/>
  <c r="A37" i="9" s="1"/>
  <c r="A38" i="9" s="1"/>
  <c r="A39" i="9" s="1"/>
  <c r="A40" i="9" s="1"/>
  <c r="A41" i="9" s="1"/>
  <c r="A42"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H7" authorId="0" shapeId="0">
      <text>
        <r>
          <rPr>
            <b/>
            <sz val="9"/>
            <color indexed="81"/>
            <rFont val="Tahoma"/>
            <family val="2"/>
          </rPr>
          <t>Task Lead</t>
        </r>
        <r>
          <rPr>
            <sz val="9"/>
            <color indexed="81"/>
            <rFont val="Tahoma"/>
            <family val="2"/>
          </rPr>
          <t xml:space="preserve">
Enter the name of the Task Lead in this column.</t>
        </r>
      </text>
    </comment>
    <comment ref="I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J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K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L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M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N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<sst xmlns="http://schemas.openxmlformats.org/spreadsheetml/2006/main" count="149" uniqueCount="60">
  <si>
    <t>WBS</t>
  </si>
  <si>
    <t>TASK</t>
  </si>
  <si>
    <t>START</t>
  </si>
  <si>
    <t>END</t>
  </si>
  <si>
    <t>DAYS</t>
  </si>
  <si>
    <t>% DONE</t>
  </si>
  <si>
    <t>WORK DAYS</t>
  </si>
  <si>
    <t>PREDECESSOR</t>
  </si>
  <si>
    <t xml:space="preserve">Display Week </t>
  </si>
  <si>
    <t xml:space="preserve">Project Start Date </t>
  </si>
  <si>
    <t xml:space="preserve">Project Lead </t>
  </si>
  <si>
    <t>Study requirement Q&amp;A list</t>
  </si>
  <si>
    <t>Design Screen</t>
  </si>
  <si>
    <t>Code</t>
  </si>
  <si>
    <t>Code review &amp; Fixbug</t>
  </si>
  <si>
    <t>ACTUAL</t>
  </si>
  <si>
    <t>ASSIGN TO</t>
  </si>
  <si>
    <t>UT Case Document</t>
  </si>
  <si>
    <t>Prepare UT scripts</t>
  </si>
  <si>
    <t>Perform UT &amp; Fix bugs</t>
  </si>
  <si>
    <t>[Landing Page - TBU]</t>
  </si>
  <si>
    <t>[Login-Logout-Filter/Interceptor] 
(UC1: Log in,  UC 2: Logout)</t>
  </si>
  <si>
    <t>MD</t>
  </si>
  <si>
    <t>Database Design</t>
  </si>
  <si>
    <t>Team Lead</t>
  </si>
  <si>
    <t>Build Project</t>
  </si>
  <si>
    <t>Total (Man-days)</t>
  </si>
  <si>
    <t>(days)</t>
  </si>
  <si>
    <t>Members</t>
  </si>
  <si>
    <t>FAMS Project Schedule</t>
  </si>
  <si>
    <t>Candidate Management Module</t>
  </si>
  <si>
    <t>Message list</t>
  </si>
  <si>
    <t>Checkstyle</t>
  </si>
  <si>
    <t>Automate Code review with Checkstyle</t>
  </si>
  <si>
    <t>Exception Handler</t>
  </si>
  <si>
    <t>[Candidate Profile – View result]
(UC 28: View an existing Candidate )</t>
  </si>
  <si>
    <t>[Candidate Profile – Update Result]
(UC 28: View an existing Candidate )</t>
  </si>
  <si>
    <t>[Candidate Information Tab – view mode]
(UC 28: View an existing Candidate, UC 29: Transfer Candidate)</t>
  </si>
  <si>
    <t>[Candidate Information Tab – create &amp; edit mode]
(UC 25: Create a new Candidate Profile, UC 26: Update an existing Candidate)</t>
  </si>
  <si>
    <t>[Candidate Listing]
(UC: View List Candidate, UC 27: Delete an existing Candidate )</t>
  </si>
  <si>
    <t>LongNV35</t>
  </si>
  <si>
    <t>MinhLV6</t>
  </si>
  <si>
    <t>ThanhCT2</t>
  </si>
  <si>
    <t>ThaiNV15</t>
  </si>
  <si>
    <t>Done</t>
  </si>
  <si>
    <t>Authentication: Done
Authorize:
Principal: In-process</t>
  </si>
  <si>
    <t>Open</t>
  </si>
  <si>
    <t>Validate</t>
  </si>
  <si>
    <t>View: Done
Tranfser: Open</t>
  </si>
  <si>
    <t>Create new: Done</t>
  </si>
  <si>
    <t>View: OK
Paging: In-progress</t>
  </si>
  <si>
    <t>View: Done
Tranfser: done</t>
  </si>
  <si>
    <t>View:Done
Paging: done
Hiển thị page: in-progress</t>
  </si>
  <si>
    <t>Done
Phân quyền-</t>
  </si>
  <si>
    <t>Phân quyền: done</t>
  </si>
  <si>
    <t>Candidate: OK
Class, Trainee: In-progress</t>
  </si>
  <si>
    <t>Update: done</t>
  </si>
  <si>
    <t>SQL, Exception: done
State: in-progress</t>
  </si>
  <si>
    <t>Chart: in-progress</t>
  </si>
  <si>
    <t>Save: CandidateProfile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</si>
</sst>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4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
      <b/>
      <sz val="9"/>
      <color rgb="FF000000"/>
      <name val="Arial"/>
      <family val="2"/>
      <scheme val="minor"/>
    </font>
    <font>
      <b/>
      <sz val="1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9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44" fillId="21" borderId="13" xfId="0" applyFont="1" applyFill="1" applyBorder="1" applyAlignment="1" applyProtection="1">
      <alignment vertical="center"/>
    </xf>
    <xf numFmtId="0" fontId="44" fillId="21" borderId="10" xfId="0" applyFont="1" applyFill="1" applyBorder="1" applyAlignment="1" applyProtection="1">
      <alignment vertical="center"/>
    </xf>
    <xf numFmtId="0" fontId="34" fillId="21" borderId="13" xfId="0" applyFont="1" applyFill="1" applyBorder="1" applyAlignment="1" applyProtection="1">
      <alignment vertical="center" wrapText="1"/>
    </xf>
    <xf numFmtId="0" fontId="34" fillId="21" borderId="10" xfId="0" applyFont="1" applyFill="1" applyBorder="1" applyAlignment="1" applyProtection="1">
      <alignment vertical="center" wrapText="1"/>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30" fillId="0" borderId="13" xfId="0" applyFont="1" applyFill="1" applyBorder="1" applyAlignment="1" applyProtection="1">
      <alignment horizontal="left" vertical="center"/>
    </xf>
    <xf numFmtId="2" fontId="35" fillId="23" borderId="11" xfId="0" applyNumberFormat="1" applyFont="1" applyFill="1" applyBorder="1" applyAlignment="1" applyProtection="1">
      <alignment horizontal="center" vertical="center"/>
    </xf>
    <xf numFmtId="2" fontId="45" fillId="23" borderId="0" xfId="0" applyNumberFormat="1" applyFont="1" applyFill="1" applyBorder="1" applyAlignment="1" applyProtection="1">
      <alignment horizontal="center" vertical="center"/>
    </xf>
    <xf numFmtId="2" fontId="30" fillId="21" borderId="10" xfId="40" applyNumberFormat="1" applyFont="1" applyFill="1" applyBorder="1" applyAlignment="1" applyProtection="1">
      <alignment horizontal="center" vertical="center"/>
    </xf>
    <xf numFmtId="2" fontId="30" fillId="21" borderId="13" xfId="40" applyNumberFormat="1" applyFont="1" applyFill="1" applyBorder="1" applyAlignment="1" applyProtection="1">
      <alignment horizontal="center" vertical="center"/>
    </xf>
    <xf numFmtId="2" fontId="46" fillId="0" borderId="0" xfId="0" applyNumberFormat="1" applyFont="1" applyProtection="1"/>
    <xf numFmtId="2" fontId="45" fillId="23" borderId="11" xfId="0" applyNumberFormat="1" applyFont="1" applyFill="1" applyBorder="1" applyAlignment="1" applyProtection="1">
      <alignment horizontal="center" vertical="center"/>
    </xf>
    <xf numFmtId="0" fontId="1" fillId="0" borderId="0" xfId="0" applyFont="1" applyProtection="1"/>
    <xf numFmtId="0" fontId="30" fillId="24" borderId="10" xfId="0" applyFont="1" applyFill="1" applyBorder="1" applyAlignment="1" applyProtection="1">
      <alignment vertical="center"/>
    </xf>
    <xf numFmtId="0" fontId="35" fillId="0" borderId="0" xfId="0" applyFont="1" applyFill="1" applyBorder="1" applyAlignment="1" applyProtection="1">
      <alignment horizontal="center" vertical="center"/>
    </xf>
    <xf numFmtId="0" fontId="46" fillId="0" borderId="0" xfId="0" applyFont="1" applyProtection="1"/>
    <xf numFmtId="16" fontId="40" fillId="0" borderId="17" xfId="0" applyNumberFormat="1" applyFont="1" applyFill="1" applyBorder="1" applyAlignment="1" applyProtection="1">
      <alignment horizontal="center" vertical="center" wrapText="1"/>
    </xf>
    <xf numFmtId="0" fontId="30" fillId="0" borderId="10" xfId="0" applyFont="1" applyFill="1" applyBorder="1" applyAlignment="1" applyProtection="1">
      <alignment horizontal="center" vertical="center" wrapText="1"/>
    </xf>
    <xf numFmtId="0" fontId="46" fillId="0" borderId="0" xfId="0" applyFont="1" applyAlignment="1" applyProtection="1">
      <alignment horizontal="right"/>
    </xf>
    <xf numFmtId="0" fontId="30" fillId="0" borderId="13" xfId="0" applyNumberFormat="1" applyFont="1" applyFill="1" applyBorder="1" applyAlignment="1" applyProtection="1">
      <alignment horizontal="center" vertical="center"/>
    </xf>
    <xf numFmtId="0" fontId="30" fillId="0" borderId="0" xfId="0" applyFont="1" applyFill="1" applyBorder="1" applyAlignment="1" applyProtection="1">
      <alignment horizontal="center"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5">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M$4" horiz="1" max="100" min="1" page="0"/>
</file>

<file path=xl/drawings/drawing1.xml><?xml version="1.0" encoding="utf-8"?>
<xdr:wsDr xmlns:xdr="http://schemas.openxmlformats.org/drawingml/2006/spreadsheetDrawing" xmlns:a="http://schemas.openxmlformats.org/drawingml/2006/main">
  <xdr:twoCellAnchor editAs="absolute">
    <xdr:from>
      <xdr:col>2</xdr:col>
      <xdr:colOff>790795</xdr:colOff>
      <xdr:row>5</xdr:row>
      <xdr:rowOff>142875</xdr:rowOff>
    </xdr:from>
    <xdr:to>
      <xdr:col>5</xdr:col>
      <xdr:colOff>866908</xdr:colOff>
      <xdr:row>12</xdr:row>
      <xdr:rowOff>170729</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14</xdr:col>
          <xdr:colOff>146050</xdr:colOff>
          <xdr:row>1</xdr:row>
          <xdr:rowOff>190500</xdr:rowOff>
        </xdr:from>
        <xdr:to>
          <xdr:col>32</xdr:col>
          <xdr:colOff>165100</xdr:colOff>
          <xdr:row>2</xdr:row>
          <xdr:rowOff>171450</xdr:rowOff>
        </xdr:to>
        <xdr:sp macro="" textlink="">
          <xdr:nvSpPr>
            <xdr:cNvPr id="8238" name="Scroll Bar 46" hidden="1">
              <a:extLst>
                <a:ext uri="{63B3BB69-23CF-44E3-9099-C40C66FF867C}">
                  <a14:compatExt spid="_x0000_s8238"/>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S85"/>
  <sheetViews>
    <sheetView showGridLines="0" tabSelected="1" zoomScale="70" zoomScaleNormal="70" workbookViewId="0">
      <pane ySplit="7" topLeftCell="A35" activePane="bottomLeft" state="frozen"/>
      <selection pane="bottomLeft" activeCell="G47" sqref="G47"/>
    </sheetView>
  </sheetViews>
  <sheetFormatPr defaultColWidth="9.1796875" defaultRowHeight="12.5" x14ac:dyDescent="0.25"/>
  <cols>
    <col min="1" max="1" width="6.81640625" style="5" customWidth="1"/>
    <col min="2" max="2" width="55.54296875" style="1" customWidth="1"/>
    <col min="3" max="7" width="17" style="1" customWidth="1"/>
    <col min="8" max="8" width="13" style="1" customWidth="1"/>
    <col min="9" max="9" width="8.54296875" style="6" customWidth="1"/>
    <col min="10" max="11" width="12" style="1" customWidth="1"/>
    <col min="12" max="12" width="6" style="1" customWidth="1"/>
    <col min="13" max="13" width="6.7265625" style="1" customWidth="1"/>
    <col min="14" max="14" width="12.453125" style="1" customWidth="1"/>
    <col min="15" max="15" width="1.81640625" style="1" customWidth="1"/>
    <col min="16" max="71" width="2.453125" style="1" customWidth="1"/>
    <col min="72" max="16384" width="9.1796875" style="3"/>
  </cols>
  <sheetData>
    <row r="1" spans="1:71" ht="30" customHeight="1" x14ac:dyDescent="0.25">
      <c r="A1" s="58" t="s">
        <v>29</v>
      </c>
      <c r="B1" s="10"/>
      <c r="C1" s="10"/>
      <c r="D1" s="10"/>
      <c r="E1" s="10"/>
      <c r="F1" s="10"/>
      <c r="G1" s="10"/>
      <c r="H1" s="10"/>
      <c r="I1" s="10"/>
      <c r="J1" s="10"/>
      <c r="K1" s="10"/>
      <c r="N1" s="62"/>
      <c r="P1" s="95"/>
      <c r="Q1" s="95"/>
      <c r="R1" s="95"/>
      <c r="S1" s="95"/>
      <c r="T1" s="95"/>
      <c r="U1" s="95"/>
      <c r="V1" s="95"/>
      <c r="W1" s="95"/>
      <c r="X1" s="95"/>
      <c r="Y1" s="95"/>
      <c r="Z1" s="95"/>
      <c r="AA1" s="95"/>
      <c r="AB1" s="95"/>
      <c r="AC1" s="95"/>
      <c r="AD1" s="95"/>
      <c r="AE1" s="95"/>
      <c r="AF1" s="95"/>
      <c r="AG1" s="95"/>
      <c r="AH1" s="95"/>
      <c r="AI1" s="95"/>
      <c r="AJ1" s="95"/>
    </row>
    <row r="2" spans="1:71" ht="18" customHeight="1" x14ac:dyDescent="0.25">
      <c r="A2" s="15" t="s">
        <v>30</v>
      </c>
      <c r="B2" s="7"/>
      <c r="C2" s="7"/>
      <c r="D2" s="7"/>
      <c r="E2" s="7"/>
      <c r="F2" s="7"/>
      <c r="G2" s="7"/>
      <c r="H2" s="7"/>
      <c r="I2" s="9"/>
      <c r="J2" s="63"/>
      <c r="K2" s="63"/>
      <c r="M2" s="2"/>
    </row>
    <row r="3" spans="1:71" ht="14" x14ac:dyDescent="0.25">
      <c r="A3" s="15"/>
      <c r="B3" s="11"/>
      <c r="C3" s="4"/>
      <c r="D3" s="4"/>
      <c r="E3" s="4"/>
      <c r="F3" s="4"/>
      <c r="G3" s="4"/>
      <c r="H3" s="4"/>
      <c r="I3" s="4"/>
      <c r="J3" s="4"/>
      <c r="K3" s="4"/>
      <c r="L3" s="4"/>
      <c r="M3" s="2"/>
      <c r="P3" s="8"/>
      <c r="Q3" s="8"/>
      <c r="R3" s="8"/>
      <c r="S3" s="8"/>
      <c r="T3" s="8"/>
      <c r="U3" s="8"/>
      <c r="V3" s="8"/>
      <c r="W3" s="8"/>
      <c r="X3" s="8"/>
      <c r="Y3" s="8"/>
      <c r="Z3" s="8"/>
      <c r="AA3" s="8"/>
      <c r="AB3" s="8"/>
      <c r="AC3" s="8"/>
      <c r="AD3" s="8"/>
      <c r="AE3" s="8"/>
      <c r="AF3" s="8"/>
    </row>
    <row r="4" spans="1:71" ht="17.25" customHeight="1" x14ac:dyDescent="0.25">
      <c r="A4" s="43"/>
      <c r="B4" s="47" t="s">
        <v>9</v>
      </c>
      <c r="C4" s="97">
        <v>43907</v>
      </c>
      <c r="D4" s="97"/>
      <c r="E4" s="97"/>
      <c r="F4" s="97"/>
      <c r="G4" s="97"/>
      <c r="H4" s="97"/>
      <c r="I4" s="97"/>
      <c r="J4" s="97"/>
      <c r="K4" s="44"/>
      <c r="L4" s="47" t="s">
        <v>8</v>
      </c>
      <c r="M4" s="61">
        <v>1</v>
      </c>
      <c r="N4" s="45"/>
      <c r="O4" s="13"/>
      <c r="P4" s="89" t="str">
        <f>"Week "&amp;(P6-($C$4-WEEKDAY($C$4,1)+2))/7+1</f>
        <v>Week 1</v>
      </c>
      <c r="Q4" s="90"/>
      <c r="R4" s="90"/>
      <c r="S4" s="90"/>
      <c r="T4" s="90"/>
      <c r="U4" s="90"/>
      <c r="V4" s="91"/>
      <c r="W4" s="89" t="str">
        <f>"Week "&amp;(W6-($C$4-WEEKDAY($C$4,1)+2))/7+1</f>
        <v>Week 2</v>
      </c>
      <c r="X4" s="90"/>
      <c r="Y4" s="90"/>
      <c r="Z4" s="90"/>
      <c r="AA4" s="90"/>
      <c r="AB4" s="90"/>
      <c r="AC4" s="91"/>
      <c r="AD4" s="89" t="str">
        <f>"Week "&amp;(AD6-($C$4-WEEKDAY($C$4,1)+2))/7+1</f>
        <v>Week 3</v>
      </c>
      <c r="AE4" s="90"/>
      <c r="AF4" s="90"/>
      <c r="AG4" s="90"/>
      <c r="AH4" s="90"/>
      <c r="AI4" s="90"/>
      <c r="AJ4" s="91"/>
      <c r="AK4" s="89" t="str">
        <f>"Week "&amp;(AK6-($C$4-WEEKDAY($C$4,1)+2))/7+1</f>
        <v>Week 4</v>
      </c>
      <c r="AL4" s="90"/>
      <c r="AM4" s="90"/>
      <c r="AN4" s="90"/>
      <c r="AO4" s="90"/>
      <c r="AP4" s="90"/>
      <c r="AQ4" s="91"/>
      <c r="AR4" s="89" t="str">
        <f>"Week "&amp;(AR6-($C$4-WEEKDAY($C$4,1)+2))/7+1</f>
        <v>Week 5</v>
      </c>
      <c r="AS4" s="90"/>
      <c r="AT4" s="90"/>
      <c r="AU4" s="90"/>
      <c r="AV4" s="90"/>
      <c r="AW4" s="90"/>
      <c r="AX4" s="91"/>
      <c r="AY4" s="89" t="str">
        <f>"Week "&amp;(AY6-($C$4-WEEKDAY($C$4,1)+2))/7+1</f>
        <v>Week 6</v>
      </c>
      <c r="AZ4" s="90"/>
      <c r="BA4" s="90"/>
      <c r="BB4" s="90"/>
      <c r="BC4" s="90"/>
      <c r="BD4" s="90"/>
      <c r="BE4" s="91"/>
      <c r="BF4" s="89" t="str">
        <f>"Week "&amp;(BF6-($C$4-WEEKDAY($C$4,1)+2))/7+1</f>
        <v>Week 7</v>
      </c>
      <c r="BG4" s="90"/>
      <c r="BH4" s="90"/>
      <c r="BI4" s="90"/>
      <c r="BJ4" s="90"/>
      <c r="BK4" s="90"/>
      <c r="BL4" s="91"/>
      <c r="BM4" s="89" t="str">
        <f>"Week "&amp;(BM6-($C$4-WEEKDAY($C$4,1)+2))/7+1</f>
        <v>Week 8</v>
      </c>
      <c r="BN4" s="90"/>
      <c r="BO4" s="90"/>
      <c r="BP4" s="90"/>
      <c r="BQ4" s="90"/>
      <c r="BR4" s="90"/>
      <c r="BS4" s="91"/>
    </row>
    <row r="5" spans="1:71" ht="17.25" customHeight="1" x14ac:dyDescent="0.25">
      <c r="A5" s="43"/>
      <c r="B5" s="47" t="s">
        <v>10</v>
      </c>
      <c r="C5" s="96" t="s">
        <v>41</v>
      </c>
      <c r="D5" s="96"/>
      <c r="E5" s="96"/>
      <c r="F5" s="96"/>
      <c r="G5" s="96"/>
      <c r="H5" s="96"/>
      <c r="I5" s="96"/>
      <c r="J5" s="96"/>
      <c r="K5" s="46"/>
      <c r="L5" s="46"/>
      <c r="M5" s="46"/>
      <c r="N5" s="46"/>
      <c r="O5" s="13"/>
      <c r="P5" s="92">
        <f>P6</f>
        <v>43906</v>
      </c>
      <c r="Q5" s="93"/>
      <c r="R5" s="93"/>
      <c r="S5" s="93"/>
      <c r="T5" s="93"/>
      <c r="U5" s="93"/>
      <c r="V5" s="94"/>
      <c r="W5" s="92">
        <f>W6</f>
        <v>43913</v>
      </c>
      <c r="X5" s="93"/>
      <c r="Y5" s="93"/>
      <c r="Z5" s="93"/>
      <c r="AA5" s="93"/>
      <c r="AB5" s="93"/>
      <c r="AC5" s="94"/>
      <c r="AD5" s="92">
        <f>AD6</f>
        <v>43920</v>
      </c>
      <c r="AE5" s="93"/>
      <c r="AF5" s="93"/>
      <c r="AG5" s="93"/>
      <c r="AH5" s="93"/>
      <c r="AI5" s="93"/>
      <c r="AJ5" s="94"/>
      <c r="AK5" s="92">
        <f>AK6</f>
        <v>43927</v>
      </c>
      <c r="AL5" s="93"/>
      <c r="AM5" s="93"/>
      <c r="AN5" s="93"/>
      <c r="AO5" s="93"/>
      <c r="AP5" s="93"/>
      <c r="AQ5" s="94"/>
      <c r="AR5" s="92">
        <f>AR6</f>
        <v>43934</v>
      </c>
      <c r="AS5" s="93"/>
      <c r="AT5" s="93"/>
      <c r="AU5" s="93"/>
      <c r="AV5" s="93"/>
      <c r="AW5" s="93"/>
      <c r="AX5" s="94"/>
      <c r="AY5" s="92">
        <f>AY6</f>
        <v>43941</v>
      </c>
      <c r="AZ5" s="93"/>
      <c r="BA5" s="93"/>
      <c r="BB5" s="93"/>
      <c r="BC5" s="93"/>
      <c r="BD5" s="93"/>
      <c r="BE5" s="94"/>
      <c r="BF5" s="92">
        <f>BF6</f>
        <v>43948</v>
      </c>
      <c r="BG5" s="93"/>
      <c r="BH5" s="93"/>
      <c r="BI5" s="93"/>
      <c r="BJ5" s="93"/>
      <c r="BK5" s="93"/>
      <c r="BL5" s="94"/>
      <c r="BM5" s="92">
        <f>BM6</f>
        <v>43955</v>
      </c>
      <c r="BN5" s="93"/>
      <c r="BO5" s="93"/>
      <c r="BP5" s="93"/>
      <c r="BQ5" s="93"/>
      <c r="BR5" s="93"/>
      <c r="BS5" s="94"/>
    </row>
    <row r="6" spans="1:71" x14ac:dyDescent="0.25">
      <c r="A6" s="12"/>
      <c r="B6" s="13"/>
      <c r="C6" s="13"/>
      <c r="D6" s="13"/>
      <c r="E6" s="13"/>
      <c r="F6" s="13"/>
      <c r="G6" s="13"/>
      <c r="H6" s="13"/>
      <c r="I6" s="14"/>
      <c r="J6" s="13"/>
      <c r="K6" s="13"/>
      <c r="L6" s="13"/>
      <c r="M6" s="13"/>
      <c r="N6" s="13"/>
      <c r="O6" s="13"/>
      <c r="P6" s="32">
        <f>C4-WEEKDAY(C4,1)+2+7*(M4-1)</f>
        <v>43906</v>
      </c>
      <c r="Q6" s="25">
        <f t="shared" ref="Q6:AV6" si="0">P6+1</f>
        <v>43907</v>
      </c>
      <c r="R6" s="25">
        <f t="shared" si="0"/>
        <v>43908</v>
      </c>
      <c r="S6" s="25">
        <f t="shared" si="0"/>
        <v>43909</v>
      </c>
      <c r="T6" s="25">
        <f t="shared" si="0"/>
        <v>43910</v>
      </c>
      <c r="U6" s="25">
        <f t="shared" si="0"/>
        <v>43911</v>
      </c>
      <c r="V6" s="33">
        <f t="shared" si="0"/>
        <v>43912</v>
      </c>
      <c r="W6" s="32">
        <f t="shared" si="0"/>
        <v>43913</v>
      </c>
      <c r="X6" s="25">
        <f t="shared" si="0"/>
        <v>43914</v>
      </c>
      <c r="Y6" s="25">
        <f t="shared" si="0"/>
        <v>43915</v>
      </c>
      <c r="Z6" s="25">
        <f t="shared" si="0"/>
        <v>43916</v>
      </c>
      <c r="AA6" s="25">
        <f t="shared" si="0"/>
        <v>43917</v>
      </c>
      <c r="AB6" s="25">
        <f t="shared" si="0"/>
        <v>43918</v>
      </c>
      <c r="AC6" s="33">
        <f t="shared" si="0"/>
        <v>43919</v>
      </c>
      <c r="AD6" s="32">
        <f t="shared" si="0"/>
        <v>43920</v>
      </c>
      <c r="AE6" s="25">
        <f t="shared" si="0"/>
        <v>43921</v>
      </c>
      <c r="AF6" s="25">
        <f t="shared" si="0"/>
        <v>43922</v>
      </c>
      <c r="AG6" s="25">
        <f t="shared" si="0"/>
        <v>43923</v>
      </c>
      <c r="AH6" s="25">
        <f t="shared" si="0"/>
        <v>43924</v>
      </c>
      <c r="AI6" s="25">
        <f t="shared" si="0"/>
        <v>43925</v>
      </c>
      <c r="AJ6" s="33">
        <f t="shared" si="0"/>
        <v>43926</v>
      </c>
      <c r="AK6" s="32">
        <f t="shared" si="0"/>
        <v>43927</v>
      </c>
      <c r="AL6" s="25">
        <f t="shared" si="0"/>
        <v>43928</v>
      </c>
      <c r="AM6" s="25">
        <f t="shared" si="0"/>
        <v>43929</v>
      </c>
      <c r="AN6" s="25">
        <f t="shared" si="0"/>
        <v>43930</v>
      </c>
      <c r="AO6" s="25">
        <f t="shared" si="0"/>
        <v>43931</v>
      </c>
      <c r="AP6" s="25">
        <f t="shared" si="0"/>
        <v>43932</v>
      </c>
      <c r="AQ6" s="33">
        <f t="shared" si="0"/>
        <v>43933</v>
      </c>
      <c r="AR6" s="32">
        <f t="shared" si="0"/>
        <v>43934</v>
      </c>
      <c r="AS6" s="25">
        <f t="shared" si="0"/>
        <v>43935</v>
      </c>
      <c r="AT6" s="25">
        <f t="shared" si="0"/>
        <v>43936</v>
      </c>
      <c r="AU6" s="25">
        <f t="shared" si="0"/>
        <v>43937</v>
      </c>
      <c r="AV6" s="25">
        <f t="shared" si="0"/>
        <v>43938</v>
      </c>
      <c r="AW6" s="25">
        <f t="shared" ref="AW6:BS6" si="1">AV6+1</f>
        <v>43939</v>
      </c>
      <c r="AX6" s="33">
        <f t="shared" si="1"/>
        <v>43940</v>
      </c>
      <c r="AY6" s="32">
        <f t="shared" si="1"/>
        <v>43941</v>
      </c>
      <c r="AZ6" s="25">
        <f t="shared" si="1"/>
        <v>43942</v>
      </c>
      <c r="BA6" s="25">
        <f t="shared" si="1"/>
        <v>43943</v>
      </c>
      <c r="BB6" s="25">
        <f t="shared" si="1"/>
        <v>43944</v>
      </c>
      <c r="BC6" s="25">
        <f t="shared" si="1"/>
        <v>43945</v>
      </c>
      <c r="BD6" s="25">
        <f t="shared" si="1"/>
        <v>43946</v>
      </c>
      <c r="BE6" s="33">
        <f t="shared" si="1"/>
        <v>43947</v>
      </c>
      <c r="BF6" s="32">
        <f t="shared" si="1"/>
        <v>43948</v>
      </c>
      <c r="BG6" s="25">
        <f t="shared" si="1"/>
        <v>43949</v>
      </c>
      <c r="BH6" s="25">
        <f t="shared" si="1"/>
        <v>43950</v>
      </c>
      <c r="BI6" s="25">
        <f t="shared" si="1"/>
        <v>43951</v>
      </c>
      <c r="BJ6" s="25">
        <f t="shared" si="1"/>
        <v>43952</v>
      </c>
      <c r="BK6" s="25">
        <f t="shared" si="1"/>
        <v>43953</v>
      </c>
      <c r="BL6" s="33">
        <f t="shared" si="1"/>
        <v>43954</v>
      </c>
      <c r="BM6" s="32">
        <f t="shared" si="1"/>
        <v>43955</v>
      </c>
      <c r="BN6" s="25">
        <f t="shared" si="1"/>
        <v>43956</v>
      </c>
      <c r="BO6" s="25">
        <f t="shared" si="1"/>
        <v>43957</v>
      </c>
      <c r="BP6" s="25">
        <f t="shared" si="1"/>
        <v>43958</v>
      </c>
      <c r="BQ6" s="25">
        <f t="shared" si="1"/>
        <v>43959</v>
      </c>
      <c r="BR6" s="25">
        <f t="shared" si="1"/>
        <v>43960</v>
      </c>
      <c r="BS6" s="33">
        <f t="shared" si="1"/>
        <v>43961</v>
      </c>
    </row>
    <row r="7" spans="1:71" s="57" customFormat="1" ht="50.25" customHeight="1" thickBot="1" x14ac:dyDescent="0.3">
      <c r="A7" s="49" t="s">
        <v>0</v>
      </c>
      <c r="B7" s="50" t="s">
        <v>1</v>
      </c>
      <c r="C7" s="51" t="s">
        <v>16</v>
      </c>
      <c r="D7" s="84">
        <v>43914</v>
      </c>
      <c r="E7" s="84">
        <v>43917</v>
      </c>
      <c r="F7" s="84">
        <v>43920</v>
      </c>
      <c r="G7" s="84">
        <v>43921</v>
      </c>
      <c r="H7" s="51" t="s">
        <v>15</v>
      </c>
      <c r="I7" s="52" t="s">
        <v>7</v>
      </c>
      <c r="J7" s="53" t="s">
        <v>2</v>
      </c>
      <c r="K7" s="53" t="s">
        <v>3</v>
      </c>
      <c r="L7" s="51" t="s">
        <v>4</v>
      </c>
      <c r="M7" s="51" t="s">
        <v>5</v>
      </c>
      <c r="N7" s="51" t="s">
        <v>6</v>
      </c>
      <c r="O7" s="51"/>
      <c r="P7" s="54" t="str">
        <f t="shared" ref="P7:AU7" si="2">CHOOSE(WEEKDAY(P6,1),"S","M","T","W","T","F","S")</f>
        <v>M</v>
      </c>
      <c r="Q7" s="55" t="str">
        <f t="shared" si="2"/>
        <v>T</v>
      </c>
      <c r="R7" s="55" t="str">
        <f t="shared" si="2"/>
        <v>W</v>
      </c>
      <c r="S7" s="55" t="str">
        <f t="shared" si="2"/>
        <v>T</v>
      </c>
      <c r="T7" s="55" t="str">
        <f t="shared" si="2"/>
        <v>F</v>
      </c>
      <c r="U7" s="55" t="str">
        <f t="shared" si="2"/>
        <v>S</v>
      </c>
      <c r="V7" s="56" t="str">
        <f t="shared" si="2"/>
        <v>S</v>
      </c>
      <c r="W7" s="54" t="str">
        <f t="shared" si="2"/>
        <v>M</v>
      </c>
      <c r="X7" s="55" t="str">
        <f t="shared" si="2"/>
        <v>T</v>
      </c>
      <c r="Y7" s="55" t="str">
        <f t="shared" si="2"/>
        <v>W</v>
      </c>
      <c r="Z7" s="55" t="str">
        <f t="shared" si="2"/>
        <v>T</v>
      </c>
      <c r="AA7" s="55" t="str">
        <f t="shared" si="2"/>
        <v>F</v>
      </c>
      <c r="AB7" s="55" t="str">
        <f t="shared" si="2"/>
        <v>S</v>
      </c>
      <c r="AC7" s="56" t="str">
        <f t="shared" si="2"/>
        <v>S</v>
      </c>
      <c r="AD7" s="54" t="str">
        <f t="shared" si="2"/>
        <v>M</v>
      </c>
      <c r="AE7" s="55" t="str">
        <f t="shared" si="2"/>
        <v>T</v>
      </c>
      <c r="AF7" s="55" t="str">
        <f t="shared" si="2"/>
        <v>W</v>
      </c>
      <c r="AG7" s="55" t="str">
        <f t="shared" si="2"/>
        <v>T</v>
      </c>
      <c r="AH7" s="55" t="str">
        <f t="shared" si="2"/>
        <v>F</v>
      </c>
      <c r="AI7" s="55" t="str">
        <f t="shared" si="2"/>
        <v>S</v>
      </c>
      <c r="AJ7" s="56" t="str">
        <f t="shared" si="2"/>
        <v>S</v>
      </c>
      <c r="AK7" s="54" t="str">
        <f t="shared" si="2"/>
        <v>M</v>
      </c>
      <c r="AL7" s="55" t="str">
        <f t="shared" si="2"/>
        <v>T</v>
      </c>
      <c r="AM7" s="55" t="str">
        <f t="shared" si="2"/>
        <v>W</v>
      </c>
      <c r="AN7" s="55" t="str">
        <f t="shared" si="2"/>
        <v>T</v>
      </c>
      <c r="AO7" s="55" t="str">
        <f t="shared" si="2"/>
        <v>F</v>
      </c>
      <c r="AP7" s="55" t="str">
        <f t="shared" si="2"/>
        <v>S</v>
      </c>
      <c r="AQ7" s="56" t="str">
        <f t="shared" si="2"/>
        <v>S</v>
      </c>
      <c r="AR7" s="54" t="str">
        <f t="shared" si="2"/>
        <v>M</v>
      </c>
      <c r="AS7" s="55" t="str">
        <f t="shared" si="2"/>
        <v>T</v>
      </c>
      <c r="AT7" s="55" t="str">
        <f t="shared" si="2"/>
        <v>W</v>
      </c>
      <c r="AU7" s="55" t="str">
        <f t="shared" si="2"/>
        <v>T</v>
      </c>
      <c r="AV7" s="55" t="str">
        <f t="shared" ref="AV7:BS7" si="3">CHOOSE(WEEKDAY(AV6,1),"S","M","T","W","T","F","S")</f>
        <v>F</v>
      </c>
      <c r="AW7" s="55" t="str">
        <f t="shared" si="3"/>
        <v>S</v>
      </c>
      <c r="AX7" s="56" t="str">
        <f t="shared" si="3"/>
        <v>S</v>
      </c>
      <c r="AY7" s="54" t="str">
        <f t="shared" si="3"/>
        <v>M</v>
      </c>
      <c r="AZ7" s="55" t="str">
        <f t="shared" si="3"/>
        <v>T</v>
      </c>
      <c r="BA7" s="55" t="str">
        <f t="shared" si="3"/>
        <v>W</v>
      </c>
      <c r="BB7" s="55" t="str">
        <f t="shared" si="3"/>
        <v>T</v>
      </c>
      <c r="BC7" s="55" t="str">
        <f t="shared" si="3"/>
        <v>F</v>
      </c>
      <c r="BD7" s="55" t="str">
        <f t="shared" si="3"/>
        <v>S</v>
      </c>
      <c r="BE7" s="56" t="str">
        <f t="shared" si="3"/>
        <v>S</v>
      </c>
      <c r="BF7" s="54" t="str">
        <f t="shared" si="3"/>
        <v>M</v>
      </c>
      <c r="BG7" s="55" t="str">
        <f t="shared" si="3"/>
        <v>T</v>
      </c>
      <c r="BH7" s="55" t="str">
        <f t="shared" si="3"/>
        <v>W</v>
      </c>
      <c r="BI7" s="55" t="str">
        <f t="shared" si="3"/>
        <v>T</v>
      </c>
      <c r="BJ7" s="55" t="str">
        <f t="shared" si="3"/>
        <v>F</v>
      </c>
      <c r="BK7" s="55" t="str">
        <f t="shared" si="3"/>
        <v>S</v>
      </c>
      <c r="BL7" s="56" t="str">
        <f t="shared" si="3"/>
        <v>S</v>
      </c>
      <c r="BM7" s="54" t="str">
        <f t="shared" si="3"/>
        <v>M</v>
      </c>
      <c r="BN7" s="55" t="str">
        <f t="shared" si="3"/>
        <v>T</v>
      </c>
      <c r="BO7" s="55" t="str">
        <f t="shared" si="3"/>
        <v>W</v>
      </c>
      <c r="BP7" s="55" t="str">
        <f t="shared" si="3"/>
        <v>T</v>
      </c>
      <c r="BQ7" s="55" t="str">
        <f t="shared" si="3"/>
        <v>F</v>
      </c>
      <c r="BR7" s="55" t="str">
        <f t="shared" si="3"/>
        <v>S</v>
      </c>
      <c r="BS7" s="56" t="str">
        <f t="shared" si="3"/>
        <v>S</v>
      </c>
    </row>
    <row r="8" spans="1:71" s="17" customFormat="1" ht="28" x14ac:dyDescent="0.25">
      <c r="A8" s="26" t="str">
        <f>IF(ISERROR(VALUE(SUBSTITUTE(prevWBS,".",""))),"1",IF(ISERROR(FIND("`",SUBSTITUTE(prevWBS,".","`",1))),TEXT(VALUE(prevWBS)+1,"#"),TEXT(VALUE(LEFT(prevWBS,FIND("`",SUBSTITUTE(prevWBS,".","`",1))-1))+1,"#")))</f>
        <v>1</v>
      </c>
      <c r="B8" s="66" t="s">
        <v>21</v>
      </c>
      <c r="C8" s="64" t="s">
        <v>40</v>
      </c>
      <c r="D8" s="64"/>
      <c r="E8" s="64"/>
      <c r="F8" s="64"/>
      <c r="G8" s="64"/>
      <c r="H8" s="64"/>
      <c r="I8" s="27"/>
      <c r="J8" s="28"/>
      <c r="K8" s="48" t="str">
        <f>IF(ISBLANK(J8)," - ",IF(L8=0,J8,J8+L8-1))</f>
        <v xml:space="preserve"> - </v>
      </c>
      <c r="L8" s="29"/>
      <c r="M8" s="30"/>
      <c r="N8" s="31" t="str">
        <f t="shared" ref="N8:N11" si="4">IF(OR(K8=0,J8=0)," - ",NETWORKDAYS(J8,K8))</f>
        <v xml:space="preserve"> - </v>
      </c>
      <c r="O8" s="34"/>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row>
    <row r="9" spans="1:71" s="22" customFormat="1" ht="17.5" x14ac:dyDescent="0.25">
      <c r="A9" s="21" t="str">
        <f t="shared" ref="A9:A7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9" t="s">
        <v>11</v>
      </c>
      <c r="D9" s="22" t="s">
        <v>44</v>
      </c>
      <c r="I9" s="60"/>
      <c r="J9" s="37">
        <v>43907</v>
      </c>
      <c r="K9" s="38">
        <f>IF(ISBLANK(J9)," - F13",IF(AND(L9&gt;=0, L9&lt;1),J9,J9+L9-1))</f>
        <v>43907</v>
      </c>
      <c r="L9" s="74">
        <v>0.25</v>
      </c>
      <c r="M9" s="23">
        <v>1</v>
      </c>
      <c r="N9" s="24">
        <f>IF(OR(K9=0,J9=0)," - ",NETWORKDAYS(J9,K9))</f>
        <v>1</v>
      </c>
      <c r="O9" s="35"/>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row>
    <row r="10" spans="1:71" s="22" customFormat="1" ht="17.5" x14ac:dyDescent="0.25">
      <c r="A10" s="21" t="str">
        <f t="shared" si="5"/>
        <v>1.2</v>
      </c>
      <c r="B10" s="59" t="s">
        <v>12</v>
      </c>
      <c r="D10" s="22" t="s">
        <v>44</v>
      </c>
      <c r="I10" s="60"/>
      <c r="J10" s="37">
        <v>43907</v>
      </c>
      <c r="K10" s="38">
        <f t="shared" ref="K10:K15" si="6">IF(ISBLANK(J10)," - F13",IF(AND(L10&gt;=0, L10&lt;1),J10,J10+L10-1))</f>
        <v>43907</v>
      </c>
      <c r="L10" s="74">
        <v>0.5</v>
      </c>
      <c r="M10" s="23">
        <v>1</v>
      </c>
      <c r="N10" s="24">
        <f>IF(OR(K10=0,J10=0)," - ",NETWORKDAYS(J10,K10))</f>
        <v>1</v>
      </c>
      <c r="O10" s="35"/>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row>
    <row r="11" spans="1:71" s="22" customFormat="1" ht="34.5" x14ac:dyDescent="0.25">
      <c r="A11" s="21" t="str">
        <f t="shared" si="5"/>
        <v>1.3</v>
      </c>
      <c r="B11" s="59" t="s">
        <v>13</v>
      </c>
      <c r="D11" s="59" t="s">
        <v>45</v>
      </c>
      <c r="E11" s="85" t="s">
        <v>53</v>
      </c>
      <c r="F11" s="85" t="s">
        <v>54</v>
      </c>
      <c r="G11" s="85"/>
      <c r="I11" s="60"/>
      <c r="J11" s="37">
        <v>43908</v>
      </c>
      <c r="K11" s="38">
        <f>IF(ISBLANK(J11)," - F13",IF(AND(L11&gt;=0, L11&lt;1),J11,J11+L11-1))</f>
        <v>43908.5</v>
      </c>
      <c r="L11" s="74">
        <v>1.5</v>
      </c>
      <c r="M11" s="23">
        <v>0.7</v>
      </c>
      <c r="N11" s="24">
        <f t="shared" si="4"/>
        <v>1</v>
      </c>
      <c r="O11" s="35"/>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row>
    <row r="12" spans="1:71" s="22" customFormat="1" ht="17.5" x14ac:dyDescent="0.25">
      <c r="A12" s="21" t="str">
        <f t="shared" si="5"/>
        <v>1.4</v>
      </c>
      <c r="B12" s="59" t="s">
        <v>14</v>
      </c>
      <c r="I12" s="60"/>
      <c r="J12" s="37">
        <v>43909</v>
      </c>
      <c r="K12" s="38">
        <f t="shared" si="6"/>
        <v>43909</v>
      </c>
      <c r="L12" s="74">
        <v>0.5</v>
      </c>
      <c r="M12" s="23">
        <v>0</v>
      </c>
      <c r="N12" s="24">
        <f>IF(OR(K12=0,J12=0)," - ",NETWORKDAYS(J12,K12))</f>
        <v>1</v>
      </c>
      <c r="O12" s="35"/>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row>
    <row r="13" spans="1:71" s="22" customFormat="1" ht="17.5" x14ac:dyDescent="0.25">
      <c r="A13" s="21" t="str">
        <f t="shared" si="5"/>
        <v>1.5</v>
      </c>
      <c r="B13" s="59" t="s">
        <v>17</v>
      </c>
      <c r="I13" s="60"/>
      <c r="J13" s="37">
        <v>43910</v>
      </c>
      <c r="K13" s="38">
        <f t="shared" si="6"/>
        <v>43910</v>
      </c>
      <c r="L13" s="74">
        <v>0.5</v>
      </c>
      <c r="M13" s="23">
        <v>0</v>
      </c>
      <c r="N13" s="24">
        <f>IF(OR(K13=0,J13=0)," - ",NETWORKDAYS(J13,K13))</f>
        <v>1</v>
      </c>
      <c r="O13" s="35"/>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row>
    <row r="14" spans="1:71" s="22" customFormat="1" ht="17.5" x14ac:dyDescent="0.25">
      <c r="A14" s="21" t="str">
        <f t="shared" si="5"/>
        <v>1.6</v>
      </c>
      <c r="B14" s="59" t="s">
        <v>18</v>
      </c>
      <c r="I14" s="60"/>
      <c r="J14" s="37">
        <v>43910</v>
      </c>
      <c r="K14" s="38">
        <f t="shared" si="6"/>
        <v>43910</v>
      </c>
      <c r="L14" s="74">
        <v>0.5</v>
      </c>
      <c r="M14" s="23">
        <v>0</v>
      </c>
      <c r="N14" s="24">
        <f>IF(OR(K14=0,J14=0)," - ",NETWORKDAYS(J14,K14))</f>
        <v>1</v>
      </c>
      <c r="O14" s="35"/>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row>
    <row r="15" spans="1:71" s="22" customFormat="1" ht="17.5" x14ac:dyDescent="0.25">
      <c r="A15" s="21" t="str">
        <f t="shared" si="5"/>
        <v>1.7</v>
      </c>
      <c r="B15" s="59" t="s">
        <v>19</v>
      </c>
      <c r="I15" s="60"/>
      <c r="J15" s="37">
        <v>43911</v>
      </c>
      <c r="K15" s="38">
        <f t="shared" si="6"/>
        <v>43911</v>
      </c>
      <c r="L15" s="74">
        <v>1</v>
      </c>
      <c r="M15" s="23">
        <v>0</v>
      </c>
      <c r="N15" s="24">
        <f>IF(OR(K15=0,J15=0)," - ",NETWORKDAYS(J15,K15))</f>
        <v>0</v>
      </c>
      <c r="O15" s="35"/>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row>
    <row r="16" spans="1:71" s="22" customFormat="1" ht="17.5" x14ac:dyDescent="0.25">
      <c r="A16" s="87" t="s">
        <v>22</v>
      </c>
      <c r="B16" s="87"/>
      <c r="C16" s="87"/>
      <c r="D16" s="87"/>
      <c r="E16" s="87"/>
      <c r="F16" s="87"/>
      <c r="G16" s="87"/>
      <c r="H16" s="87"/>
      <c r="I16" s="87"/>
      <c r="J16" s="68"/>
      <c r="K16" s="69"/>
      <c r="L16" s="75">
        <f>SUM(L9:L15)</f>
        <v>4.75</v>
      </c>
      <c r="M16" s="70"/>
      <c r="N16" s="71"/>
      <c r="O16" s="72"/>
      <c r="P16" s="73"/>
      <c r="Q16" s="73"/>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row>
    <row r="17" spans="1:71" s="17" customFormat="1" ht="17.5" x14ac:dyDescent="0.25">
      <c r="A17" s="16">
        <v>2</v>
      </c>
      <c r="B17" s="67" t="s">
        <v>20</v>
      </c>
      <c r="C17" s="65" t="s">
        <v>41</v>
      </c>
      <c r="D17" s="65"/>
      <c r="E17" s="65"/>
      <c r="F17" s="65"/>
      <c r="G17" s="65"/>
      <c r="H17" s="65"/>
      <c r="I17" s="18"/>
      <c r="J17" s="39"/>
      <c r="K17" s="39" t="str">
        <f t="shared" ref="K17" si="7">IF(ISBLANK(J17)," - ",IF(L17=0,J17,J17+L17-1))</f>
        <v xml:space="preserve"> - </v>
      </c>
      <c r="L17" s="76"/>
      <c r="M17" s="19"/>
      <c r="N17" s="20" t="str">
        <f t="shared" ref="N17" si="8">IF(OR(K17=0,J17=0)," - ",NETWORKDAYS(J17,K17))</f>
        <v xml:space="preserve"> - </v>
      </c>
      <c r="O17" s="34"/>
      <c r="P17" s="40"/>
      <c r="Q17" s="40"/>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row>
    <row r="18" spans="1:71" s="22" customFormat="1" ht="17.5" x14ac:dyDescent="0.25">
      <c r="A18" s="21" t="str">
        <f t="shared" si="5"/>
        <v>2.1</v>
      </c>
      <c r="B18" s="59" t="s">
        <v>11</v>
      </c>
      <c r="D18" s="22" t="s">
        <v>44</v>
      </c>
      <c r="I18" s="60"/>
      <c r="J18" s="37">
        <v>43908</v>
      </c>
      <c r="K18" s="38">
        <f>IF(ISBLANK(J18)," - F13",IF(AND(L18&gt;=0, L18&lt;1),J18,J18+L18-1))</f>
        <v>43908</v>
      </c>
      <c r="L18" s="74">
        <v>0.5</v>
      </c>
      <c r="M18" s="23">
        <v>1</v>
      </c>
      <c r="N18" s="24">
        <f t="shared" ref="N18:N24" si="9">IF(OR(K18=0,J18=0)," - ",NETWORKDAYS(J18,K18))</f>
        <v>1</v>
      </c>
      <c r="O18" s="35"/>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row>
    <row r="19" spans="1:71" s="22" customFormat="1" ht="17.5" x14ac:dyDescent="0.25">
      <c r="A19" s="21" t="str">
        <f t="shared" si="5"/>
        <v>2.2</v>
      </c>
      <c r="B19" s="59" t="s">
        <v>12</v>
      </c>
      <c r="D19" s="22" t="s">
        <v>44</v>
      </c>
      <c r="I19" s="60"/>
      <c r="J19" s="37">
        <v>43909</v>
      </c>
      <c r="K19" s="38">
        <f t="shared" ref="K19:K24" si="10">IF(ISBLANK(J19)," - F13",IF(AND(L19&gt;=0, L19&lt;1),J19,J19+L19-1))</f>
        <v>43909</v>
      </c>
      <c r="L19" s="74">
        <v>1</v>
      </c>
      <c r="M19" s="23">
        <v>1</v>
      </c>
      <c r="N19" s="24">
        <f t="shared" si="9"/>
        <v>1</v>
      </c>
      <c r="O19" s="35"/>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row>
    <row r="20" spans="1:71" s="22" customFormat="1" ht="34.5" x14ac:dyDescent="0.25">
      <c r="A20" s="21" t="str">
        <f t="shared" si="5"/>
        <v>2.3</v>
      </c>
      <c r="B20" s="59" t="s">
        <v>13</v>
      </c>
      <c r="D20" s="22" t="s">
        <v>46</v>
      </c>
      <c r="F20" s="59" t="s">
        <v>55</v>
      </c>
      <c r="G20" s="59" t="s">
        <v>58</v>
      </c>
      <c r="I20" s="60"/>
      <c r="J20" s="37">
        <v>43910</v>
      </c>
      <c r="K20" s="38">
        <f>IF(ISBLANK(J20)," - F13",IF(AND(L20&gt;=0, L20&lt;1),J20,J20+L20-1))</f>
        <v>43911</v>
      </c>
      <c r="L20" s="74">
        <v>2</v>
      </c>
      <c r="M20" s="23">
        <v>0.6</v>
      </c>
      <c r="N20" s="24">
        <f t="shared" si="9"/>
        <v>1</v>
      </c>
      <c r="O20" s="35"/>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row>
    <row r="21" spans="1:71" s="22" customFormat="1" ht="17.5" x14ac:dyDescent="0.25">
      <c r="A21" s="21" t="str">
        <f t="shared" si="5"/>
        <v>2.4</v>
      </c>
      <c r="B21" s="59" t="s">
        <v>14</v>
      </c>
      <c r="I21" s="60"/>
      <c r="J21" s="37">
        <v>43912</v>
      </c>
      <c r="K21" s="38">
        <f t="shared" si="10"/>
        <v>43912</v>
      </c>
      <c r="L21" s="74">
        <v>1</v>
      </c>
      <c r="M21" s="23">
        <v>0</v>
      </c>
      <c r="N21" s="24">
        <f t="shared" si="9"/>
        <v>0</v>
      </c>
      <c r="O21" s="35"/>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row>
    <row r="22" spans="1:71" s="22" customFormat="1" ht="17.5" x14ac:dyDescent="0.25">
      <c r="A22" s="21" t="str">
        <f t="shared" si="5"/>
        <v>2.5</v>
      </c>
      <c r="B22" s="59" t="s">
        <v>17</v>
      </c>
      <c r="I22" s="60"/>
      <c r="J22" s="37">
        <v>43913</v>
      </c>
      <c r="K22" s="38">
        <f t="shared" si="10"/>
        <v>43913</v>
      </c>
      <c r="L22" s="74">
        <v>0.5</v>
      </c>
      <c r="M22" s="23">
        <v>0</v>
      </c>
      <c r="N22" s="24">
        <f t="shared" si="9"/>
        <v>1</v>
      </c>
      <c r="O22" s="35"/>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row>
    <row r="23" spans="1:71" s="22" customFormat="1" ht="17.5" x14ac:dyDescent="0.25">
      <c r="A23" s="21" t="str">
        <f t="shared" si="5"/>
        <v>2.6</v>
      </c>
      <c r="B23" s="59" t="s">
        <v>18</v>
      </c>
      <c r="I23" s="60"/>
      <c r="J23" s="37">
        <v>43913</v>
      </c>
      <c r="K23" s="38">
        <f t="shared" si="10"/>
        <v>43913</v>
      </c>
      <c r="L23" s="74">
        <v>0.5</v>
      </c>
      <c r="M23" s="23">
        <v>0</v>
      </c>
      <c r="N23" s="24">
        <f t="shared" si="9"/>
        <v>1</v>
      </c>
      <c r="O23" s="35"/>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row>
    <row r="24" spans="1:71" s="22" customFormat="1" ht="17.5" x14ac:dyDescent="0.25">
      <c r="A24" s="21" t="str">
        <f t="shared" si="5"/>
        <v>2.7</v>
      </c>
      <c r="B24" s="59" t="s">
        <v>19</v>
      </c>
      <c r="I24" s="60"/>
      <c r="J24" s="37">
        <v>43914</v>
      </c>
      <c r="K24" s="38">
        <f t="shared" si="10"/>
        <v>43914</v>
      </c>
      <c r="L24" s="74">
        <v>0.5</v>
      </c>
      <c r="M24" s="23">
        <v>0</v>
      </c>
      <c r="N24" s="24">
        <f t="shared" si="9"/>
        <v>1</v>
      </c>
      <c r="O24" s="35"/>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row>
    <row r="25" spans="1:71" s="22" customFormat="1" ht="17.5" x14ac:dyDescent="0.25">
      <c r="A25" s="88" t="s">
        <v>22</v>
      </c>
      <c r="B25" s="88"/>
      <c r="C25" s="88"/>
      <c r="D25" s="88"/>
      <c r="E25" s="88"/>
      <c r="F25" s="88"/>
      <c r="G25" s="88"/>
      <c r="H25" s="88"/>
      <c r="I25" s="88"/>
      <c r="J25" s="68"/>
      <c r="K25" s="69"/>
      <c r="L25" s="75">
        <f>SUM(L18:L24)</f>
        <v>6</v>
      </c>
      <c r="M25" s="70"/>
      <c r="N25" s="71"/>
      <c r="O25" s="72"/>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c r="BO25" s="73"/>
      <c r="BP25" s="73"/>
      <c r="BQ25" s="73"/>
      <c r="BR25" s="73"/>
      <c r="BS25" s="73"/>
    </row>
    <row r="26" spans="1:71" s="17" customFormat="1" ht="42" x14ac:dyDescent="0.25">
      <c r="A26" s="26">
        <v>3</v>
      </c>
      <c r="B26" s="66" t="s">
        <v>39</v>
      </c>
      <c r="C26" s="64" t="s">
        <v>40</v>
      </c>
      <c r="D26" s="64"/>
      <c r="E26" s="64"/>
      <c r="F26" s="64"/>
      <c r="G26" s="64"/>
      <c r="H26" s="64"/>
      <c r="I26" s="27"/>
      <c r="J26" s="28"/>
      <c r="K26" s="48"/>
      <c r="L26" s="77"/>
      <c r="M26" s="30"/>
      <c r="N26" s="31" t="str">
        <f>IF(OR(K26=0,J26=0)," - ",AP24NETWORKDAYS(J26,K26))</f>
        <v xml:space="preserve"> - </v>
      </c>
      <c r="O26" s="34"/>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row>
    <row r="27" spans="1:71" s="22" customFormat="1" ht="17.5" x14ac:dyDescent="0.25">
      <c r="A27" s="21" t="str">
        <f t="shared" si="5"/>
        <v>3.1</v>
      </c>
      <c r="B27" s="59" t="s">
        <v>11</v>
      </c>
      <c r="D27" s="22" t="s">
        <v>44</v>
      </c>
      <c r="I27" s="60"/>
      <c r="J27" s="37">
        <v>43912</v>
      </c>
      <c r="K27" s="38">
        <f>IF(ISBLANK(J27)," - F13",IF(OR(L27=0, L27=0.5),J27,J27+L27-1))</f>
        <v>43911.25</v>
      </c>
      <c r="L27" s="74">
        <v>0.25</v>
      </c>
      <c r="M27" s="23">
        <v>1</v>
      </c>
      <c r="N27" s="24">
        <f>IF(OR(K27=0,J27=0)," - ",NETWORKDAYS(J27,K27))</f>
        <v>0</v>
      </c>
      <c r="O27" s="35"/>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row>
    <row r="28" spans="1:71" s="22" customFormat="1" ht="17.5" x14ac:dyDescent="0.25">
      <c r="A28" s="21" t="str">
        <f t="shared" si="5"/>
        <v>3.2</v>
      </c>
      <c r="B28" s="59" t="s">
        <v>12</v>
      </c>
      <c r="D28" s="22" t="s">
        <v>44</v>
      </c>
      <c r="I28" s="60"/>
      <c r="J28" s="37">
        <v>43912</v>
      </c>
      <c r="K28" s="38">
        <f t="shared" ref="K28:K33" si="11">IF(ISBLANK(J28)," - F13",IF(OR(L28=0, L28=0.5),J28,J28+L28-1))</f>
        <v>43912</v>
      </c>
      <c r="L28" s="74">
        <v>1</v>
      </c>
      <c r="M28" s="23">
        <v>1</v>
      </c>
      <c r="N28" s="24">
        <f>IF(OR(K28=0,J28=0)," - ",NETWORKDAYS(J28,K28))</f>
        <v>0</v>
      </c>
      <c r="O28" s="35"/>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row>
    <row r="29" spans="1:71" s="22" customFormat="1" ht="46" x14ac:dyDescent="0.25">
      <c r="A29" s="21" t="str">
        <f t="shared" si="5"/>
        <v>3.3</v>
      </c>
      <c r="B29" s="59" t="s">
        <v>13</v>
      </c>
      <c r="D29" s="22" t="s">
        <v>46</v>
      </c>
      <c r="E29" s="59" t="s">
        <v>50</v>
      </c>
      <c r="F29" s="59" t="s">
        <v>52</v>
      </c>
      <c r="G29" s="59" t="s">
        <v>44</v>
      </c>
      <c r="I29" s="60"/>
      <c r="J29" s="37">
        <v>43913</v>
      </c>
      <c r="K29" s="38">
        <f t="shared" si="11"/>
        <v>43914.5</v>
      </c>
      <c r="L29" s="74">
        <v>2.5</v>
      </c>
      <c r="M29" s="23">
        <v>0.9</v>
      </c>
      <c r="N29" s="24">
        <f t="shared" ref="N29" si="12">IF(OR(K29=0,J29=0)," - ",NETWORKDAYS(J29,K29))</f>
        <v>2</v>
      </c>
      <c r="O29" s="35"/>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row>
    <row r="30" spans="1:71" s="22" customFormat="1" ht="17.5" x14ac:dyDescent="0.25">
      <c r="A30" s="21" t="str">
        <f t="shared" si="5"/>
        <v>3.4</v>
      </c>
      <c r="B30" s="59" t="s">
        <v>14</v>
      </c>
      <c r="I30" s="60"/>
      <c r="J30" s="37">
        <v>43915</v>
      </c>
      <c r="K30" s="38">
        <f t="shared" si="11"/>
        <v>43915</v>
      </c>
      <c r="L30" s="74">
        <v>0.5</v>
      </c>
      <c r="M30" s="23">
        <v>0</v>
      </c>
      <c r="N30" s="24">
        <f>IF(OR(K30=0,J30=0)," - ",NETWORKDAYS(J30,K30))</f>
        <v>1</v>
      </c>
      <c r="O30" s="35"/>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row>
    <row r="31" spans="1:71" s="22" customFormat="1" ht="17.5" x14ac:dyDescent="0.25">
      <c r="A31" s="21" t="str">
        <f t="shared" si="5"/>
        <v>3.5</v>
      </c>
      <c r="B31" s="59" t="s">
        <v>17</v>
      </c>
      <c r="I31" s="60"/>
      <c r="J31" s="37">
        <v>43915</v>
      </c>
      <c r="K31" s="38">
        <f t="shared" si="11"/>
        <v>43914.25</v>
      </c>
      <c r="L31" s="74">
        <v>0.25</v>
      </c>
      <c r="M31" s="23">
        <v>0</v>
      </c>
      <c r="N31" s="24">
        <f>IF(OR(K31=0,J31=0)," - ",NETWORKDAYS(J31,K31))</f>
        <v>-2</v>
      </c>
      <c r="O31" s="35"/>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row>
    <row r="32" spans="1:71" s="22" customFormat="1" ht="17.5" x14ac:dyDescent="0.25">
      <c r="A32" s="21" t="str">
        <f t="shared" si="5"/>
        <v>3.6</v>
      </c>
      <c r="B32" s="59" t="s">
        <v>18</v>
      </c>
      <c r="I32" s="60"/>
      <c r="J32" s="37">
        <v>43916</v>
      </c>
      <c r="K32" s="38">
        <f t="shared" si="11"/>
        <v>43916</v>
      </c>
      <c r="L32" s="74">
        <v>0.5</v>
      </c>
      <c r="M32" s="23">
        <v>0</v>
      </c>
      <c r="N32" s="24">
        <f>IF(OR(K32=0,J32=0)," - ",NETWORKDAYS(J32,K32))</f>
        <v>1</v>
      </c>
      <c r="O32" s="35"/>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row>
    <row r="33" spans="1:71" s="22" customFormat="1" ht="17.5" x14ac:dyDescent="0.25">
      <c r="A33" s="21" t="str">
        <f t="shared" si="5"/>
        <v>3.7</v>
      </c>
      <c r="B33" s="59" t="s">
        <v>19</v>
      </c>
      <c r="I33" s="60"/>
      <c r="J33" s="37">
        <v>43917</v>
      </c>
      <c r="K33" s="38">
        <f t="shared" si="11"/>
        <v>43917</v>
      </c>
      <c r="L33" s="74">
        <v>1</v>
      </c>
      <c r="M33" s="23">
        <v>0</v>
      </c>
      <c r="N33" s="24">
        <f>IF(OR(K33=0,J33=0)," - ",NETWORKDAYS(J33,K33))</f>
        <v>1</v>
      </c>
      <c r="O33" s="35"/>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row>
    <row r="34" spans="1:71" s="22" customFormat="1" ht="17.5" x14ac:dyDescent="0.25">
      <c r="A34" s="87" t="s">
        <v>22</v>
      </c>
      <c r="B34" s="87"/>
      <c r="C34" s="87"/>
      <c r="D34" s="87"/>
      <c r="E34" s="87"/>
      <c r="F34" s="87"/>
      <c r="G34" s="87"/>
      <c r="H34" s="87"/>
      <c r="I34" s="87"/>
      <c r="J34" s="68"/>
      <c r="K34" s="69"/>
      <c r="L34" s="75">
        <f>SUM(L27:L33)</f>
        <v>6</v>
      </c>
      <c r="M34" s="70"/>
      <c r="N34" s="71"/>
      <c r="O34" s="72"/>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row>
    <row r="35" spans="1:71" s="17" customFormat="1" ht="42" x14ac:dyDescent="0.25">
      <c r="A35" s="16">
        <v>4</v>
      </c>
      <c r="B35" s="67" t="s">
        <v>38</v>
      </c>
      <c r="C35" s="65" t="s">
        <v>43</v>
      </c>
      <c r="D35" s="65"/>
      <c r="E35" s="65"/>
      <c r="F35" s="65"/>
      <c r="G35" s="65"/>
      <c r="H35" s="65"/>
      <c r="I35" s="18"/>
      <c r="J35" s="39"/>
      <c r="K35" s="39" t="str">
        <f>IF(ISBLANK(J35)," - ",IF(L35=0,J35,J35+L35-1))</f>
        <v xml:space="preserve"> - </v>
      </c>
      <c r="L35" s="76"/>
      <c r="M35" s="19"/>
      <c r="N35" s="20" t="str">
        <f t="shared" ref="N35:N42" si="13">IF(OR(K35=0,J35=0)," - ",NETWORKDAYS(J35,K35))</f>
        <v xml:space="preserve"> - </v>
      </c>
      <c r="O35" s="34"/>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row>
    <row r="36" spans="1:71" s="22" customFormat="1" ht="17.5" x14ac:dyDescent="0.25">
      <c r="A36" s="21" t="str">
        <f t="shared" si="5"/>
        <v>4.1</v>
      </c>
      <c r="B36" s="59" t="s">
        <v>11</v>
      </c>
      <c r="C36" s="81"/>
      <c r="D36" s="81" t="s">
        <v>44</v>
      </c>
      <c r="E36" s="81"/>
      <c r="F36" s="81"/>
      <c r="G36" s="81"/>
      <c r="I36" s="60"/>
      <c r="J36" s="37">
        <v>43907</v>
      </c>
      <c r="K36" s="38">
        <f t="shared" ref="K36:K42" si="14">IF(ISBLANK(J36)," - F13",IF(OR(L36=0, L36=0.5),J36,J36+L36-1))</f>
        <v>43907</v>
      </c>
      <c r="L36" s="74">
        <v>0.5</v>
      </c>
      <c r="M36" s="23">
        <v>1</v>
      </c>
      <c r="N36" s="24">
        <f t="shared" si="13"/>
        <v>1</v>
      </c>
      <c r="O36" s="35"/>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row>
    <row r="37" spans="1:71" s="22" customFormat="1" ht="17.5" x14ac:dyDescent="0.25">
      <c r="A37" s="21" t="str">
        <f t="shared" si="5"/>
        <v>4.2</v>
      </c>
      <c r="B37" s="59" t="s">
        <v>12</v>
      </c>
      <c r="C37" s="81"/>
      <c r="D37" s="81" t="s">
        <v>44</v>
      </c>
      <c r="E37" s="81"/>
      <c r="F37" s="81"/>
      <c r="G37" s="81"/>
      <c r="I37" s="60"/>
      <c r="J37" s="37">
        <v>43907</v>
      </c>
      <c r="K37" s="38">
        <f t="shared" si="14"/>
        <v>43907</v>
      </c>
      <c r="L37" s="74">
        <v>1</v>
      </c>
      <c r="M37" s="23">
        <v>1</v>
      </c>
      <c r="N37" s="24">
        <f t="shared" si="13"/>
        <v>1</v>
      </c>
      <c r="O37" s="35"/>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row>
    <row r="38" spans="1:71" s="22" customFormat="1" ht="17.5" x14ac:dyDescent="0.25">
      <c r="A38" s="21" t="str">
        <f t="shared" si="5"/>
        <v>4.3</v>
      </c>
      <c r="B38" s="59" t="s">
        <v>13</v>
      </c>
      <c r="C38" s="81"/>
      <c r="D38" s="81" t="s">
        <v>47</v>
      </c>
      <c r="E38" s="81" t="s">
        <v>49</v>
      </c>
      <c r="F38" s="81" t="s">
        <v>56</v>
      </c>
      <c r="G38" s="81" t="s">
        <v>59</v>
      </c>
      <c r="I38" s="60"/>
      <c r="J38" s="37">
        <v>43908</v>
      </c>
      <c r="K38" s="38">
        <f t="shared" si="14"/>
        <v>43910</v>
      </c>
      <c r="L38" s="74">
        <v>3</v>
      </c>
      <c r="M38" s="23">
        <v>0.8</v>
      </c>
      <c r="N38" s="24">
        <f t="shared" si="13"/>
        <v>3</v>
      </c>
      <c r="O38" s="35"/>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row>
    <row r="39" spans="1:71" s="22" customFormat="1" ht="17.5" x14ac:dyDescent="0.25">
      <c r="A39" s="21" t="str">
        <f t="shared" si="5"/>
        <v>4.4</v>
      </c>
      <c r="B39" s="59" t="s">
        <v>14</v>
      </c>
      <c r="C39" s="81"/>
      <c r="D39" s="81"/>
      <c r="E39" s="81"/>
      <c r="F39" s="81"/>
      <c r="G39" s="81"/>
      <c r="I39" s="60"/>
      <c r="J39" s="37">
        <v>43911</v>
      </c>
      <c r="K39" s="38">
        <f t="shared" si="14"/>
        <v>43911</v>
      </c>
      <c r="L39" s="74">
        <v>1</v>
      </c>
      <c r="M39" s="23">
        <v>0</v>
      </c>
      <c r="N39" s="24">
        <f t="shared" si="13"/>
        <v>0</v>
      </c>
      <c r="O39" s="35"/>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row>
    <row r="40" spans="1:71" s="22" customFormat="1" ht="17.5" x14ac:dyDescent="0.25">
      <c r="A40" s="21" t="str">
        <f t="shared" si="5"/>
        <v>4.5</v>
      </c>
      <c r="B40" s="59" t="s">
        <v>17</v>
      </c>
      <c r="C40" s="81"/>
      <c r="D40" s="81"/>
      <c r="E40" s="81"/>
      <c r="F40" s="81"/>
      <c r="G40" s="81"/>
      <c r="I40" s="60"/>
      <c r="J40" s="37">
        <v>43912</v>
      </c>
      <c r="K40" s="38">
        <f t="shared" si="14"/>
        <v>43912</v>
      </c>
      <c r="L40" s="74">
        <v>0.5</v>
      </c>
      <c r="M40" s="23">
        <v>0</v>
      </c>
      <c r="N40" s="24">
        <f t="shared" si="13"/>
        <v>0</v>
      </c>
      <c r="O40" s="35"/>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row>
    <row r="41" spans="1:71" s="22" customFormat="1" ht="17.5" x14ac:dyDescent="0.25">
      <c r="A41" s="21" t="str">
        <f t="shared" si="5"/>
        <v>4.6</v>
      </c>
      <c r="B41" s="59" t="s">
        <v>18</v>
      </c>
      <c r="C41" s="81"/>
      <c r="D41" s="81"/>
      <c r="E41" s="81"/>
      <c r="F41" s="81"/>
      <c r="G41" s="81"/>
      <c r="I41" s="60"/>
      <c r="J41" s="37">
        <v>43913</v>
      </c>
      <c r="K41" s="38">
        <f t="shared" si="14"/>
        <v>43913</v>
      </c>
      <c r="L41" s="74">
        <v>0.5</v>
      </c>
      <c r="M41" s="23">
        <v>0</v>
      </c>
      <c r="N41" s="24">
        <f t="shared" si="13"/>
        <v>1</v>
      </c>
      <c r="O41" s="35"/>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row>
    <row r="42" spans="1:71" s="22" customFormat="1" ht="17.5" x14ac:dyDescent="0.25">
      <c r="A42" s="21" t="str">
        <f t="shared" si="5"/>
        <v>4.7</v>
      </c>
      <c r="B42" s="59" t="s">
        <v>19</v>
      </c>
      <c r="C42" s="81"/>
      <c r="D42" s="81"/>
      <c r="E42" s="81"/>
      <c r="F42" s="81"/>
      <c r="G42" s="81"/>
      <c r="I42" s="60"/>
      <c r="J42" s="37">
        <v>43913</v>
      </c>
      <c r="K42" s="38">
        <f t="shared" si="14"/>
        <v>43913</v>
      </c>
      <c r="L42" s="74">
        <v>0.5</v>
      </c>
      <c r="M42" s="23">
        <v>0</v>
      </c>
      <c r="N42" s="24">
        <f t="shared" si="13"/>
        <v>1</v>
      </c>
      <c r="O42" s="35"/>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row>
    <row r="43" spans="1:71" s="22" customFormat="1" ht="17.5" x14ac:dyDescent="0.25">
      <c r="A43" s="87" t="s">
        <v>22</v>
      </c>
      <c r="B43" s="87"/>
      <c r="C43" s="87"/>
      <c r="D43" s="87"/>
      <c r="E43" s="87"/>
      <c r="F43" s="87"/>
      <c r="G43" s="87"/>
      <c r="H43" s="87"/>
      <c r="I43" s="87"/>
      <c r="J43" s="68"/>
      <c r="K43" s="69"/>
      <c r="L43" s="75">
        <f>SUM(L36:L42)</f>
        <v>7</v>
      </c>
      <c r="M43" s="70"/>
      <c r="N43" s="71"/>
      <c r="O43" s="72"/>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row>
    <row r="44" spans="1:71" s="17" customFormat="1" ht="42" x14ac:dyDescent="0.25">
      <c r="A44" s="16">
        <v>5</v>
      </c>
      <c r="B44" s="67" t="s">
        <v>37</v>
      </c>
      <c r="C44" s="65" t="s">
        <v>43</v>
      </c>
      <c r="D44" s="65"/>
      <c r="E44" s="65"/>
      <c r="F44" s="65"/>
      <c r="G44" s="65"/>
      <c r="H44" s="65" t="s">
        <v>42</v>
      </c>
      <c r="I44" s="18"/>
      <c r="J44" s="37"/>
      <c r="K44" s="39" t="str">
        <f t="shared" ref="K44" si="15">IF(ISBLANK(J44)," - ",IF(L44=0,J44,J44+L44-1))</f>
        <v xml:space="preserve"> - </v>
      </c>
      <c r="L44" s="76"/>
      <c r="M44" s="19"/>
      <c r="N44" s="20" t="str">
        <f t="shared" ref="N44" si="16">IF(OR(K44=0,J44=0)," - ",NETWORKDAYS(J44,K44))</f>
        <v xml:space="preserve"> - </v>
      </c>
      <c r="O44" s="34"/>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row>
    <row r="45" spans="1:71" s="22" customFormat="1" ht="17.5" x14ac:dyDescent="0.25">
      <c r="A45" s="21" t="str">
        <f t="shared" si="5"/>
        <v>5.1</v>
      </c>
      <c r="B45" s="59" t="s">
        <v>11</v>
      </c>
      <c r="D45" s="22" t="s">
        <v>44</v>
      </c>
      <c r="I45" s="60"/>
      <c r="J45" s="37">
        <v>43914</v>
      </c>
      <c r="K45" s="38">
        <f>IF(ISBLANK(J45)," - F13",IF(OR(L45=0, L45=0.5),J45,J45+L45-1))</f>
        <v>43913.25</v>
      </c>
      <c r="L45" s="74">
        <v>0.25</v>
      </c>
      <c r="M45" s="23">
        <v>1</v>
      </c>
      <c r="N45" s="24">
        <f>IF(OR(K45=0,J45=0)," - ",NETWORKDAYS(J45,K45))</f>
        <v>-2</v>
      </c>
      <c r="O45" s="35"/>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row>
    <row r="46" spans="1:71" s="22" customFormat="1" ht="17.5" x14ac:dyDescent="0.25">
      <c r="A46" s="21" t="str">
        <f t="shared" si="5"/>
        <v>5.2</v>
      </c>
      <c r="B46" s="59" t="s">
        <v>12</v>
      </c>
      <c r="D46" s="22" t="s">
        <v>44</v>
      </c>
      <c r="I46" s="60"/>
      <c r="J46" s="37">
        <v>43914</v>
      </c>
      <c r="K46" s="38">
        <f t="shared" ref="K46:K51" si="17">IF(ISBLANK(J46)," - F13",IF(OR(L46=0, L46=0.5),J46,J46+L46-1))</f>
        <v>43914</v>
      </c>
      <c r="L46" s="74">
        <v>0.5</v>
      </c>
      <c r="M46" s="23">
        <v>1</v>
      </c>
      <c r="N46" s="24">
        <f>IF(OR(K46=0,J46=0)," - ",NETWORKDAYS(J46,K46))</f>
        <v>1</v>
      </c>
      <c r="O46" s="35"/>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row>
    <row r="47" spans="1:71" s="22" customFormat="1" ht="23" x14ac:dyDescent="0.25">
      <c r="A47" s="21" t="str">
        <f t="shared" si="5"/>
        <v>5.3</v>
      </c>
      <c r="B47" s="59" t="s">
        <v>13</v>
      </c>
      <c r="D47" s="59" t="s">
        <v>48</v>
      </c>
      <c r="E47" s="59"/>
      <c r="F47" s="59" t="s">
        <v>51</v>
      </c>
      <c r="G47" s="59"/>
      <c r="H47" s="59"/>
      <c r="I47" s="60"/>
      <c r="J47" s="37">
        <v>43915</v>
      </c>
      <c r="K47" s="38">
        <f t="shared" si="17"/>
        <v>43915</v>
      </c>
      <c r="L47" s="74">
        <v>1</v>
      </c>
      <c r="M47" s="23">
        <v>1</v>
      </c>
      <c r="N47" s="24">
        <f t="shared" ref="N47" si="18">IF(OR(K47=0,J47=0)," - ",NETWORKDAYS(J47,K47))</f>
        <v>1</v>
      </c>
      <c r="O47" s="35"/>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row>
    <row r="48" spans="1:71" s="22" customFormat="1" ht="17.5" x14ac:dyDescent="0.25">
      <c r="A48" s="21" t="str">
        <f t="shared" si="5"/>
        <v>5.4</v>
      </c>
      <c r="B48" s="59" t="s">
        <v>14</v>
      </c>
      <c r="I48" s="60"/>
      <c r="J48" s="37">
        <v>43916</v>
      </c>
      <c r="K48" s="38">
        <f t="shared" si="17"/>
        <v>43916</v>
      </c>
      <c r="L48" s="74">
        <v>1</v>
      </c>
      <c r="M48" s="23">
        <v>0</v>
      </c>
      <c r="N48" s="24">
        <f>IF(OR(K48=0,J48=0)," - ",NETWORKDAYS(J48,K48))</f>
        <v>1</v>
      </c>
      <c r="O48" s="35"/>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row>
    <row r="49" spans="1:71" s="22" customFormat="1" ht="17.5" x14ac:dyDescent="0.25">
      <c r="A49" s="21" t="str">
        <f t="shared" si="5"/>
        <v>5.5</v>
      </c>
      <c r="B49" s="59" t="s">
        <v>17</v>
      </c>
      <c r="I49" s="60"/>
      <c r="J49" s="37">
        <v>43917</v>
      </c>
      <c r="K49" s="38">
        <f t="shared" si="17"/>
        <v>43917</v>
      </c>
      <c r="L49" s="74">
        <v>0.5</v>
      </c>
      <c r="M49" s="23">
        <v>0</v>
      </c>
      <c r="N49" s="24">
        <f>IF(OR(K49=0,J49=0)," - ",NETWORKDAYS(J49,K49))</f>
        <v>1</v>
      </c>
      <c r="O49" s="35"/>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row>
    <row r="50" spans="1:71" s="22" customFormat="1" ht="17.5" x14ac:dyDescent="0.25">
      <c r="A50" s="21" t="str">
        <f t="shared" si="5"/>
        <v>5.6</v>
      </c>
      <c r="B50" s="59" t="s">
        <v>18</v>
      </c>
      <c r="I50" s="60"/>
      <c r="J50" s="37">
        <v>43917</v>
      </c>
      <c r="K50" s="38">
        <f>IF(ISBLANK(J50)," - F13",IF(OR(L50=0, L50=0.5),J50,J50+L50-1))</f>
        <v>43916.25</v>
      </c>
      <c r="L50" s="74">
        <v>0.25</v>
      </c>
      <c r="M50" s="23">
        <v>0</v>
      </c>
      <c r="N50" s="24">
        <f>IF(OR(K50=0,J50=0)," - ",NETWORKDAYS(J50,K50))</f>
        <v>-2</v>
      </c>
      <c r="O50" s="35"/>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row>
    <row r="51" spans="1:71" s="22" customFormat="1" ht="17.5" x14ac:dyDescent="0.25">
      <c r="A51" s="21" t="str">
        <f t="shared" si="5"/>
        <v>5.7</v>
      </c>
      <c r="B51" s="59" t="s">
        <v>19</v>
      </c>
      <c r="I51" s="60"/>
      <c r="J51" s="37">
        <v>43918</v>
      </c>
      <c r="K51" s="38">
        <f t="shared" si="17"/>
        <v>43918</v>
      </c>
      <c r="L51" s="74">
        <v>0.5</v>
      </c>
      <c r="M51" s="23">
        <v>0</v>
      </c>
      <c r="N51" s="24">
        <f>IF(OR(K51=0,J51=0)," - ",NETWORKDAYS(J51,K51))</f>
        <v>0</v>
      </c>
      <c r="O51" s="35"/>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row>
    <row r="52" spans="1:71" s="22" customFormat="1" ht="17.5" x14ac:dyDescent="0.25">
      <c r="A52" s="87" t="s">
        <v>22</v>
      </c>
      <c r="B52" s="87"/>
      <c r="C52" s="87"/>
      <c r="D52" s="87"/>
      <c r="E52" s="87"/>
      <c r="F52" s="87"/>
      <c r="G52" s="87"/>
      <c r="H52" s="87"/>
      <c r="I52" s="87"/>
      <c r="J52" s="68"/>
      <c r="K52" s="69"/>
      <c r="L52" s="75">
        <f>SUM(L45:L51)</f>
        <v>4</v>
      </c>
      <c r="M52" s="70"/>
      <c r="N52" s="71"/>
      <c r="O52" s="72"/>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row>
    <row r="53" spans="1:71" s="17" customFormat="1" ht="28" x14ac:dyDescent="0.25">
      <c r="A53" s="16">
        <v>6</v>
      </c>
      <c r="B53" s="67" t="s">
        <v>35</v>
      </c>
      <c r="C53" s="65" t="s">
        <v>42</v>
      </c>
      <c r="D53" s="65"/>
      <c r="E53" s="65"/>
      <c r="F53" s="65"/>
      <c r="G53" s="65"/>
      <c r="H53" s="65"/>
      <c r="I53" s="18"/>
      <c r="J53" s="39"/>
      <c r="K53" s="39" t="str">
        <f t="shared" ref="K53" si="19">IF(ISBLANK(J53)," - ",IF(L53=0,J53,J53+L53-1))</f>
        <v xml:space="preserve"> - </v>
      </c>
      <c r="L53" s="76"/>
      <c r="M53" s="19"/>
      <c r="N53" s="20" t="str">
        <f t="shared" ref="N53" si="20">IF(OR(K53=0,J53=0)," - ",NETWORKDAYS(J53,K53))</f>
        <v xml:space="preserve"> - </v>
      </c>
      <c r="O53" s="34"/>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row>
    <row r="54" spans="1:71" s="22" customFormat="1" ht="17.5" x14ac:dyDescent="0.25">
      <c r="A54" s="21" t="str">
        <f t="shared" si="5"/>
        <v>6.1</v>
      </c>
      <c r="B54" s="59" t="s">
        <v>11</v>
      </c>
      <c r="D54" s="22" t="s">
        <v>44</v>
      </c>
      <c r="I54" s="60"/>
      <c r="J54" s="37">
        <v>43907</v>
      </c>
      <c r="K54" s="38">
        <f>IF(ISBLANK(J54)," - F13",IF(OR(L54=0, L54=0.5),J54,J54+L54-1))</f>
        <v>43906.25</v>
      </c>
      <c r="L54" s="74">
        <v>0.25</v>
      </c>
      <c r="M54" s="23">
        <v>1</v>
      </c>
      <c r="N54" s="24">
        <f>IF(OR(K54=0,J54=0)," - ",NETWORKDAYS(J54,K54))</f>
        <v>-2</v>
      </c>
      <c r="O54" s="35"/>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row>
    <row r="55" spans="1:71" s="22" customFormat="1" ht="17.5" x14ac:dyDescent="0.25">
      <c r="A55" s="21" t="str">
        <f t="shared" si="5"/>
        <v>6.2</v>
      </c>
      <c r="B55" s="59" t="s">
        <v>12</v>
      </c>
      <c r="D55" s="22" t="s">
        <v>44</v>
      </c>
      <c r="I55" s="60"/>
      <c r="J55" s="37">
        <v>43907</v>
      </c>
      <c r="K55" s="38">
        <f t="shared" ref="K55:K60" si="21">IF(ISBLANK(J55)," - F13",IF(OR(L55=0, L55=0.5),J55,J55+L55-1))</f>
        <v>43907</v>
      </c>
      <c r="L55" s="74">
        <v>0.5</v>
      </c>
      <c r="M55" s="23">
        <v>1</v>
      </c>
      <c r="N55" s="24">
        <f>IF(OR(K55=0,J55=0)," - ",NETWORKDAYS(J55,K55))</f>
        <v>1</v>
      </c>
      <c r="O55" s="35"/>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row>
    <row r="56" spans="1:71" s="22" customFormat="1" ht="23" x14ac:dyDescent="0.25">
      <c r="A56" s="21" t="str">
        <f t="shared" si="5"/>
        <v>6.3</v>
      </c>
      <c r="B56" s="59" t="s">
        <v>13</v>
      </c>
      <c r="D56" s="59" t="s">
        <v>48</v>
      </c>
      <c r="E56" s="59"/>
      <c r="F56" s="59" t="s">
        <v>48</v>
      </c>
      <c r="G56" s="59"/>
      <c r="I56" s="60"/>
      <c r="J56" s="37">
        <v>43908</v>
      </c>
      <c r="K56" s="38">
        <f t="shared" si="21"/>
        <v>43908.5</v>
      </c>
      <c r="L56" s="74">
        <v>1.5</v>
      </c>
      <c r="M56" s="23">
        <v>1</v>
      </c>
      <c r="N56" s="24">
        <f t="shared" ref="N56" si="22">IF(OR(K56=0,J56=0)," - ",NETWORKDAYS(J56,K56))</f>
        <v>1</v>
      </c>
      <c r="O56" s="35"/>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row>
    <row r="57" spans="1:71" s="22" customFormat="1" ht="17.5" x14ac:dyDescent="0.25">
      <c r="A57" s="21" t="str">
        <f t="shared" si="5"/>
        <v>6.4</v>
      </c>
      <c r="B57" s="59" t="s">
        <v>14</v>
      </c>
      <c r="I57" s="60"/>
      <c r="J57" s="37">
        <v>43910</v>
      </c>
      <c r="K57" s="38">
        <f t="shared" si="21"/>
        <v>43910</v>
      </c>
      <c r="L57" s="74">
        <v>0.5</v>
      </c>
      <c r="M57" s="23">
        <v>0</v>
      </c>
      <c r="N57" s="24">
        <f>IF(OR(K57=0,J57=0)," - ",NETWORKDAYS(J57,K57))</f>
        <v>1</v>
      </c>
      <c r="O57" s="35"/>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row>
    <row r="58" spans="1:71" s="22" customFormat="1" ht="17.5" x14ac:dyDescent="0.25">
      <c r="A58" s="21" t="str">
        <f t="shared" si="5"/>
        <v>6.5</v>
      </c>
      <c r="B58" s="59" t="s">
        <v>17</v>
      </c>
      <c r="I58" s="60"/>
      <c r="J58" s="37">
        <v>43910</v>
      </c>
      <c r="K58" s="38">
        <f t="shared" si="21"/>
        <v>43910</v>
      </c>
      <c r="L58" s="74">
        <v>0.5</v>
      </c>
      <c r="M58" s="23">
        <v>0</v>
      </c>
      <c r="N58" s="24">
        <f>IF(OR(K58=0,J58=0)," - ",NETWORKDAYS(J58,K58))</f>
        <v>1</v>
      </c>
      <c r="O58" s="35"/>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row>
    <row r="59" spans="1:71" s="22" customFormat="1" ht="17.5" x14ac:dyDescent="0.25">
      <c r="A59" s="21" t="str">
        <f t="shared" si="5"/>
        <v>6.6</v>
      </c>
      <c r="B59" s="59" t="s">
        <v>18</v>
      </c>
      <c r="I59" s="60"/>
      <c r="J59" s="37">
        <v>43911</v>
      </c>
      <c r="K59" s="38">
        <f t="shared" si="21"/>
        <v>43911</v>
      </c>
      <c r="L59" s="74">
        <v>0.5</v>
      </c>
      <c r="M59" s="23">
        <v>0</v>
      </c>
      <c r="N59" s="24">
        <f>IF(OR(K59=0,J59=0)," - ",NETWORKDAYS(J59,K59))</f>
        <v>0</v>
      </c>
      <c r="O59" s="35"/>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row>
    <row r="60" spans="1:71" s="22" customFormat="1" ht="17.5" x14ac:dyDescent="0.25">
      <c r="A60" s="21" t="str">
        <f t="shared" si="5"/>
        <v>6.7</v>
      </c>
      <c r="B60" s="59" t="s">
        <v>19</v>
      </c>
      <c r="I60" s="60"/>
      <c r="J60" s="37">
        <v>43912</v>
      </c>
      <c r="K60" s="38">
        <f t="shared" si="21"/>
        <v>43912</v>
      </c>
      <c r="L60" s="74">
        <v>1</v>
      </c>
      <c r="M60" s="23">
        <v>0</v>
      </c>
      <c r="N60" s="24">
        <f>IF(OR(K60=0,J60=0)," - ",NETWORKDAYS(J60,K60))</f>
        <v>0</v>
      </c>
      <c r="O60" s="35"/>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row>
    <row r="61" spans="1:71" s="22" customFormat="1" ht="17.5" x14ac:dyDescent="0.25">
      <c r="A61" s="21"/>
      <c r="B61" s="59"/>
      <c r="I61" s="82"/>
      <c r="J61" s="68"/>
      <c r="K61" s="69"/>
      <c r="L61" s="75">
        <f>SUM(L54:L60)</f>
        <v>4.75</v>
      </c>
      <c r="M61" s="70"/>
      <c r="N61" s="71"/>
      <c r="O61" s="72"/>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row>
    <row r="62" spans="1:71" s="17" customFormat="1" ht="28" x14ac:dyDescent="0.25">
      <c r="A62" s="16">
        <v>7</v>
      </c>
      <c r="B62" s="67" t="s">
        <v>36</v>
      </c>
      <c r="C62" s="65" t="s">
        <v>42</v>
      </c>
      <c r="D62" s="65"/>
      <c r="E62" s="65"/>
      <c r="F62" s="65"/>
      <c r="G62" s="65"/>
      <c r="H62" s="65" t="s">
        <v>42</v>
      </c>
      <c r="I62" s="18"/>
      <c r="J62" s="39"/>
      <c r="K62" s="39" t="str">
        <f t="shared" ref="K62" si="23">IF(ISBLANK(J62)," - ",IF(L62=0,J62,J62+L62-1))</f>
        <v xml:space="preserve"> - </v>
      </c>
      <c r="L62" s="76"/>
      <c r="M62" s="19"/>
      <c r="N62" s="20" t="str">
        <f t="shared" ref="N62" si="24">IF(OR(K62=0,J62=0)," - ",NETWORKDAYS(J62,K62))</f>
        <v xml:space="preserve"> - </v>
      </c>
      <c r="O62" s="34"/>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row>
    <row r="63" spans="1:71" s="22" customFormat="1" ht="17.5" x14ac:dyDescent="0.25">
      <c r="A63" s="21" t="str">
        <f t="shared" si="5"/>
        <v>7.1</v>
      </c>
      <c r="B63" s="59" t="s">
        <v>11</v>
      </c>
      <c r="D63" s="22" t="s">
        <v>44</v>
      </c>
      <c r="I63" s="60"/>
      <c r="J63" s="37">
        <v>43913</v>
      </c>
      <c r="K63" s="38">
        <f>IF(ISBLANK(J63)," - F13",IF(OR(L63=0, L63=0.5),J63,J63+L63-1))</f>
        <v>43912.25</v>
      </c>
      <c r="L63" s="74">
        <v>0.25</v>
      </c>
      <c r="M63" s="23">
        <v>1</v>
      </c>
      <c r="N63" s="24">
        <f>IF(OR(K63=0,J63=0)," - ",NETWORKDAYS(J63,K63))</f>
        <v>-1</v>
      </c>
      <c r="O63" s="35"/>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row>
    <row r="64" spans="1:71" s="22" customFormat="1" ht="17.5" x14ac:dyDescent="0.25">
      <c r="A64" s="21" t="str">
        <f t="shared" si="5"/>
        <v>7.2</v>
      </c>
      <c r="B64" s="59" t="s">
        <v>12</v>
      </c>
      <c r="D64" s="22" t="s">
        <v>44</v>
      </c>
      <c r="I64" s="60"/>
      <c r="J64" s="37">
        <v>43913</v>
      </c>
      <c r="K64" s="38">
        <f t="shared" ref="K64:K69" si="25">IF(ISBLANK(J64)," - F13",IF(OR(L64=0, L64=0.5),J64,J64+L64-1))</f>
        <v>43913</v>
      </c>
      <c r="L64" s="74">
        <v>0.5</v>
      </c>
      <c r="M64" s="23">
        <v>1</v>
      </c>
      <c r="N64" s="24">
        <f>IF(OR(K64=0,J64=0)," - ",NETWORKDAYS(J64,K64))</f>
        <v>1</v>
      </c>
      <c r="O64" s="35"/>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row>
    <row r="65" spans="1:71" s="22" customFormat="1" ht="17.5" x14ac:dyDescent="0.25">
      <c r="A65" s="21" t="str">
        <f t="shared" si="5"/>
        <v>7.3</v>
      </c>
      <c r="B65" s="59" t="s">
        <v>13</v>
      </c>
      <c r="D65" s="22" t="s">
        <v>46</v>
      </c>
      <c r="H65" s="22" t="s">
        <v>44</v>
      </c>
      <c r="I65" s="60"/>
      <c r="J65" s="37">
        <v>43914</v>
      </c>
      <c r="K65" s="38">
        <f t="shared" si="25"/>
        <v>43914.5</v>
      </c>
      <c r="L65" s="74">
        <v>1.5</v>
      </c>
      <c r="M65" s="23">
        <v>0.8</v>
      </c>
      <c r="N65" s="24">
        <f t="shared" ref="N65" si="26">IF(OR(K65=0,J65=0)," - ",NETWORKDAYS(J65,K65))</f>
        <v>1</v>
      </c>
      <c r="O65" s="35"/>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row>
    <row r="66" spans="1:71" s="22" customFormat="1" ht="17.5" x14ac:dyDescent="0.25">
      <c r="A66" s="21" t="str">
        <f t="shared" si="5"/>
        <v>7.4</v>
      </c>
      <c r="B66" s="59" t="s">
        <v>14</v>
      </c>
      <c r="I66" s="60"/>
      <c r="J66" s="37">
        <v>43916</v>
      </c>
      <c r="K66" s="38">
        <f t="shared" si="25"/>
        <v>43916</v>
      </c>
      <c r="L66" s="74">
        <v>0.5</v>
      </c>
      <c r="M66" s="23">
        <v>0</v>
      </c>
      <c r="N66" s="24">
        <f>IF(OR(K66=0,J66=0)," - ",NETWORKDAYS(J66,K66))</f>
        <v>1</v>
      </c>
      <c r="O66" s="35"/>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row>
    <row r="67" spans="1:71" s="22" customFormat="1" ht="17.5" x14ac:dyDescent="0.25">
      <c r="A67" s="21" t="str">
        <f t="shared" si="5"/>
        <v>7.5</v>
      </c>
      <c r="B67" s="59" t="s">
        <v>17</v>
      </c>
      <c r="I67" s="60"/>
      <c r="J67" s="37">
        <v>43916</v>
      </c>
      <c r="K67" s="38">
        <f t="shared" si="25"/>
        <v>43916</v>
      </c>
      <c r="L67" s="74">
        <v>0.5</v>
      </c>
      <c r="M67" s="23">
        <v>0</v>
      </c>
      <c r="N67" s="24">
        <f>IF(OR(K67=0,J67=0)," - ",NETWORKDAYS(J67,K67))</f>
        <v>1</v>
      </c>
      <c r="O67" s="35"/>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row>
    <row r="68" spans="1:71" s="22" customFormat="1" ht="17.5" x14ac:dyDescent="0.25">
      <c r="A68" s="21" t="str">
        <f t="shared" si="5"/>
        <v>7.6</v>
      </c>
      <c r="B68" s="59" t="s">
        <v>18</v>
      </c>
      <c r="I68" s="60"/>
      <c r="J68" s="37">
        <v>43917</v>
      </c>
      <c r="K68" s="38">
        <f t="shared" si="25"/>
        <v>43917</v>
      </c>
      <c r="L68" s="74">
        <v>0.5</v>
      </c>
      <c r="M68" s="23">
        <v>0</v>
      </c>
      <c r="N68" s="24">
        <f>IF(OR(K68=0,J68=0)," - ",NETWORKDAYS(J68,K68))</f>
        <v>1</v>
      </c>
      <c r="O68" s="35"/>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row>
    <row r="69" spans="1:71" s="22" customFormat="1" ht="17.5" x14ac:dyDescent="0.25">
      <c r="A69" s="21" t="str">
        <f t="shared" si="5"/>
        <v>7.7</v>
      </c>
      <c r="B69" s="59" t="s">
        <v>19</v>
      </c>
      <c r="I69" s="60"/>
      <c r="J69" s="37">
        <v>43918</v>
      </c>
      <c r="K69" s="38">
        <f t="shared" si="25"/>
        <v>43918</v>
      </c>
      <c r="L69" s="74">
        <v>1</v>
      </c>
      <c r="M69" s="23">
        <v>0</v>
      </c>
      <c r="N69" s="24">
        <f>IF(OR(K69=0,J69=0)," - ",NETWORKDAYS(J69,K69))</f>
        <v>0</v>
      </c>
      <c r="O69" s="35"/>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row>
    <row r="70" spans="1:71" s="22" customFormat="1" ht="17.5" x14ac:dyDescent="0.25">
      <c r="A70" s="21"/>
      <c r="B70" s="59"/>
      <c r="I70" s="82"/>
      <c r="J70" s="68"/>
      <c r="K70" s="69"/>
      <c r="L70" s="75">
        <f>SUM(L63:L69)</f>
        <v>4.75</v>
      </c>
      <c r="M70" s="70"/>
      <c r="N70" s="71"/>
      <c r="O70" s="72"/>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row>
    <row r="71" spans="1:71" s="17" customFormat="1" ht="17.5" x14ac:dyDescent="0.25">
      <c r="A71" s="16">
        <v>8</v>
      </c>
      <c r="B71" s="67" t="s">
        <v>23</v>
      </c>
      <c r="C71" s="65" t="s">
        <v>24</v>
      </c>
      <c r="D71" s="65"/>
      <c r="E71" s="65"/>
      <c r="F71" s="65"/>
      <c r="G71" s="65"/>
      <c r="H71" s="65"/>
      <c r="I71" s="18"/>
      <c r="J71" s="37"/>
      <c r="K71" s="39" t="str">
        <f t="shared" ref="K71" si="27">IF(ISBLANK(J71)," - ",IF(L71=0,J71,J71+L71-1))</f>
        <v xml:space="preserve"> - </v>
      </c>
      <c r="L71" s="76"/>
      <c r="M71" s="19"/>
      <c r="N71" s="20" t="str">
        <f t="shared" ref="N71" si="28">IF(OR(K71=0,J71=0)," - ",NETWORKDAYS(J71,K71))</f>
        <v xml:space="preserve"> - </v>
      </c>
      <c r="O71" s="36"/>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row>
    <row r="72" spans="1:71" s="22" customFormat="1" ht="17.5" x14ac:dyDescent="0.25">
      <c r="A72" s="21" t="str">
        <f t="shared" si="5"/>
        <v>8.1</v>
      </c>
      <c r="B72" s="59" t="s">
        <v>23</v>
      </c>
      <c r="C72" s="22" t="s">
        <v>24</v>
      </c>
      <c r="D72" s="22" t="s">
        <v>44</v>
      </c>
      <c r="I72" s="60"/>
      <c r="J72" s="37">
        <v>43907</v>
      </c>
      <c r="K72" s="38">
        <f>IF(ISBLANK(J72)," - F13",IF(OR(L72=0, L72=0.5),J72,J72+L72-1))</f>
        <v>43907</v>
      </c>
      <c r="L72" s="79">
        <v>1</v>
      </c>
      <c r="M72" s="23">
        <v>1</v>
      </c>
      <c r="N72" s="24">
        <f>IF(OR(K72=0,J72=0)," - ",NETWORKDAYS(J72,K72))</f>
        <v>1</v>
      </c>
      <c r="O72" s="35"/>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row>
    <row r="73" spans="1:71" s="17" customFormat="1" ht="17.5" x14ac:dyDescent="0.25">
      <c r="A73" s="16" t="str">
        <f>IF(ISERROR(VALUE(SUBSTITUTE(prevWBS,".",""))),"1",IF(ISERROR(FIND("`",SUBSTITUTE(prevWBS,".","`",1))),TEXT(VALUE(prevWBS)+1,"#"),TEXT(VALUE(LEFT(prevWBS,FIND("`",SUBSTITUTE(prevWBS,".","`",1))-1))+1,"#")))</f>
        <v>9</v>
      </c>
      <c r="B73" s="67" t="s">
        <v>25</v>
      </c>
      <c r="C73" s="65" t="s">
        <v>24</v>
      </c>
      <c r="D73" s="65"/>
      <c r="E73" s="65"/>
      <c r="F73" s="65"/>
      <c r="G73" s="65"/>
      <c r="H73" s="65"/>
      <c r="I73" s="18"/>
      <c r="J73" s="37"/>
      <c r="K73" s="39" t="str">
        <f t="shared" ref="K73" si="29">IF(ISBLANK(J73)," - ",IF(L73=0,J73,J73+L73-1))</f>
        <v xml:space="preserve"> - </v>
      </c>
      <c r="L73" s="76"/>
      <c r="M73" s="19"/>
      <c r="N73" s="20" t="str">
        <f t="shared" ref="N73" si="30">IF(OR(K73=0,J73=0)," - ",NETWORKDAYS(J73,K73))</f>
        <v xml:space="preserve"> - </v>
      </c>
      <c r="O73" s="36"/>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row>
    <row r="74" spans="1:71" s="22" customFormat="1" ht="17.5" x14ac:dyDescent="0.25">
      <c r="A74" s="21" t="str">
        <f t="shared" si="5"/>
        <v>9.1</v>
      </c>
      <c r="B74" s="59" t="s">
        <v>25</v>
      </c>
      <c r="C74" s="22" t="s">
        <v>24</v>
      </c>
      <c r="D74" s="22" t="s">
        <v>44</v>
      </c>
      <c r="I74" s="60"/>
      <c r="J74" s="37">
        <v>43908</v>
      </c>
      <c r="K74" s="38">
        <f>IF(ISBLANK(J74)," - F13",IF(OR(L74=0, L74=0.5),J74,J74+L74-1))</f>
        <v>43908</v>
      </c>
      <c r="L74" s="79">
        <v>1</v>
      </c>
      <c r="M74" s="23">
        <v>1</v>
      </c>
      <c r="N74" s="24">
        <f>IF(OR(K74=0,J74=0)," - ",NETWORKDAYS(J74,K74))</f>
        <v>1</v>
      </c>
      <c r="O74" s="35"/>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row>
    <row r="75" spans="1:71" s="17" customFormat="1" ht="17.5" x14ac:dyDescent="0.25">
      <c r="A75" s="16">
        <v>10</v>
      </c>
      <c r="B75" s="67" t="s">
        <v>31</v>
      </c>
      <c r="C75" s="65" t="s">
        <v>24</v>
      </c>
      <c r="D75" s="65"/>
      <c r="E75" s="65"/>
      <c r="F75" s="65"/>
      <c r="G75" s="65"/>
      <c r="H75" s="65"/>
      <c r="I75" s="18"/>
      <c r="J75" s="39"/>
      <c r="K75" s="39" t="str">
        <f>IF(ISBLANK(J75)," - ",IF(L75=0,J75,J75+L75-1))</f>
        <v xml:space="preserve"> - </v>
      </c>
      <c r="L75" s="76"/>
      <c r="M75" s="19"/>
      <c r="N75" s="20" t="str">
        <f t="shared" ref="N75:N80" si="31">IF(OR(K75=0,J75=0)," - ",NETWORKDAYS(J75,K75))</f>
        <v xml:space="preserve"> - </v>
      </c>
      <c r="O75" s="36"/>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row>
    <row r="76" spans="1:71" s="22" customFormat="1" ht="17.5" x14ac:dyDescent="0.25">
      <c r="A76" s="21"/>
      <c r="B76" s="59" t="s">
        <v>31</v>
      </c>
      <c r="C76" s="22" t="s">
        <v>24</v>
      </c>
      <c r="H76" s="22" t="s">
        <v>44</v>
      </c>
      <c r="I76" s="60"/>
      <c r="J76" s="37">
        <v>43909</v>
      </c>
      <c r="K76" s="38">
        <f>IF(ISBLANK(J76)," - F13",IF(OR(L76=0, L76=0.5),J76,J76+L76-1))</f>
        <v>43909</v>
      </c>
      <c r="L76" s="79">
        <v>1</v>
      </c>
      <c r="M76" s="23">
        <v>1</v>
      </c>
      <c r="N76" s="24">
        <f t="shared" si="31"/>
        <v>1</v>
      </c>
      <c r="O76" s="35"/>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row>
    <row r="77" spans="1:71" s="17" customFormat="1" ht="17.5" x14ac:dyDescent="0.25">
      <c r="A77" s="16">
        <v>11</v>
      </c>
      <c r="B77" s="67" t="s">
        <v>32</v>
      </c>
      <c r="C77" s="65" t="s">
        <v>24</v>
      </c>
      <c r="D77" s="65"/>
      <c r="E77" s="65"/>
      <c r="F77" s="65"/>
      <c r="G77" s="65"/>
      <c r="H77" s="65"/>
      <c r="I77" s="18"/>
      <c r="J77" s="39"/>
      <c r="K77" s="39" t="str">
        <f>IF(ISBLANK(J77)," - ",IF(L77=0,J77,J77+L77-1))</f>
        <v xml:space="preserve"> - </v>
      </c>
      <c r="L77" s="76"/>
      <c r="M77" s="19"/>
      <c r="N77" s="20" t="str">
        <f t="shared" si="31"/>
        <v xml:space="preserve"> - </v>
      </c>
      <c r="O77" s="36"/>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row>
    <row r="78" spans="1:71" s="22" customFormat="1" ht="17.5" x14ac:dyDescent="0.25">
      <c r="A78" s="21"/>
      <c r="B78" s="59" t="s">
        <v>33</v>
      </c>
      <c r="C78" s="22" t="s">
        <v>24</v>
      </c>
      <c r="I78" s="60"/>
      <c r="J78" s="37">
        <v>43919</v>
      </c>
      <c r="K78" s="38">
        <f>IF(ISBLANK(J78)," - F13",IF(OR(L78=0, L78=0.5),J78,J78+L78-1))</f>
        <v>43919</v>
      </c>
      <c r="L78" s="79">
        <v>0.5</v>
      </c>
      <c r="M78" s="23">
        <v>0</v>
      </c>
      <c r="N78" s="24">
        <f t="shared" si="31"/>
        <v>0</v>
      </c>
      <c r="O78" s="35"/>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row>
    <row r="79" spans="1:71" s="17" customFormat="1" ht="17.5" x14ac:dyDescent="0.25">
      <c r="A79" s="16">
        <v>12</v>
      </c>
      <c r="B79" s="67" t="s">
        <v>34</v>
      </c>
      <c r="C79" s="65" t="s">
        <v>24</v>
      </c>
      <c r="D79" s="65"/>
      <c r="E79" s="65"/>
      <c r="F79" s="65"/>
      <c r="G79" s="65"/>
      <c r="H79" s="65" t="s">
        <v>42</v>
      </c>
      <c r="I79" s="18"/>
      <c r="J79" s="39"/>
      <c r="K79" s="39" t="str">
        <f>IF(ISBLANK(J79)," - ",IF(L79=0,J79,J79+L79-1))</f>
        <v xml:space="preserve"> - </v>
      </c>
      <c r="L79" s="76"/>
      <c r="M79" s="19"/>
      <c r="N79" s="20" t="str">
        <f t="shared" si="31"/>
        <v xml:space="preserve"> - </v>
      </c>
      <c r="O79" s="36"/>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row>
    <row r="80" spans="1:71" s="22" customFormat="1" ht="34.5" x14ac:dyDescent="0.25">
      <c r="A80" s="21"/>
      <c r="B80" s="59" t="s">
        <v>34</v>
      </c>
      <c r="C80" s="22" t="s">
        <v>24</v>
      </c>
      <c r="F80" s="59" t="s">
        <v>57</v>
      </c>
      <c r="G80" s="59"/>
      <c r="H80" s="22" t="s">
        <v>46</v>
      </c>
      <c r="I80" s="60"/>
      <c r="J80" s="37">
        <v>43918</v>
      </c>
      <c r="K80" s="38">
        <f>IF(ISBLANK(J80)," - F13",IF(OR(L80=0, L80=0.5),J80,J80+L80-1))</f>
        <v>43918</v>
      </c>
      <c r="L80" s="79">
        <v>0.5</v>
      </c>
      <c r="M80" s="23">
        <v>0.5</v>
      </c>
      <c r="N80" s="24">
        <f t="shared" si="31"/>
        <v>0</v>
      </c>
      <c r="O80" s="35"/>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row>
    <row r="83" spans="2:13" ht="13" x14ac:dyDescent="0.3">
      <c r="B83" s="86" t="s">
        <v>26</v>
      </c>
      <c r="C83" s="86"/>
      <c r="D83" s="86"/>
      <c r="E83" s="86"/>
      <c r="F83" s="86"/>
      <c r="G83" s="86"/>
      <c r="H83" s="86"/>
      <c r="I83" s="86"/>
      <c r="J83" s="86"/>
      <c r="K83" s="86"/>
      <c r="L83" s="78">
        <f>SUM(L74,L72,L52,L43,L34,L25,L16,L76,L78,L80,L61,L70)</f>
        <v>41.25</v>
      </c>
    </row>
    <row r="85" spans="2:13" ht="13" x14ac:dyDescent="0.3">
      <c r="J85" s="83" t="s">
        <v>28</v>
      </c>
      <c r="K85" s="80">
        <v>4</v>
      </c>
      <c r="L85" s="1">
        <f>L83/K85</f>
        <v>10.3125</v>
      </c>
      <c r="M85" s="80" t="s">
        <v>27</v>
      </c>
    </row>
  </sheetData>
  <sheetProtection formatCells="0" formatColumns="0" formatRows="0" insertRows="0" deleteRows="0"/>
  <mergeCells count="25">
    <mergeCell ref="P1:AJ1"/>
    <mergeCell ref="C5:J5"/>
    <mergeCell ref="W4:AC4"/>
    <mergeCell ref="P4:V4"/>
    <mergeCell ref="C4:J4"/>
    <mergeCell ref="W5:AC5"/>
    <mergeCell ref="P5:V5"/>
    <mergeCell ref="AD4:AJ4"/>
    <mergeCell ref="AD5:AJ5"/>
    <mergeCell ref="AK4:AQ4"/>
    <mergeCell ref="AK5:AQ5"/>
    <mergeCell ref="BM4:BS4"/>
    <mergeCell ref="BM5:BS5"/>
    <mergeCell ref="AR5:AX5"/>
    <mergeCell ref="AY4:BE4"/>
    <mergeCell ref="AY5:BE5"/>
    <mergeCell ref="AR4:AX4"/>
    <mergeCell ref="BF4:BL4"/>
    <mergeCell ref="BF5:BL5"/>
    <mergeCell ref="B83:K83"/>
    <mergeCell ref="A16:I16"/>
    <mergeCell ref="A25:I25"/>
    <mergeCell ref="A34:I34"/>
    <mergeCell ref="A43:I43"/>
    <mergeCell ref="A52:I52"/>
  </mergeCells>
  <phoneticPr fontId="3" type="noConversion"/>
  <conditionalFormatting sqref="M8:M16 M18:M25 M36:M43">
    <cfRule type="dataBar" priority="37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P6:BS7">
    <cfRule type="expression" dxfId="64" priority="413">
      <formula>P$6=TODAY()</formula>
    </cfRule>
  </conditionalFormatting>
  <conditionalFormatting sqref="P8:BS8 P10:BS16 P17:Q17 P19:BS26 P28:BS34 P37:BS43 P46:BS52 P55:BS61">
    <cfRule type="expression" dxfId="63" priority="416">
      <formula>AND($J8&lt;=P$6,ROUNDDOWN(($K8-$J8+1)*$M8,0)+$J8-1&gt;=P$6)</formula>
    </cfRule>
    <cfRule type="expression" dxfId="62" priority="417">
      <formula>AND(NOT(ISBLANK($J8)),$J8&lt;=P$6,$K8&gt;=P$6)</formula>
    </cfRule>
  </conditionalFormatting>
  <conditionalFormatting sqref="P6:BS16 P18:BS25 P35:BS43">
    <cfRule type="expression" dxfId="61" priority="376">
      <formula>P$6=TODAY()</formula>
    </cfRule>
  </conditionalFormatting>
  <conditionalFormatting sqref="M35">
    <cfRule type="dataBar" priority="311">
      <dataBar>
        <cfvo type="num" val="0"/>
        <cfvo type="num" val="1"/>
        <color theme="0" tint="-0.34998626667073579"/>
      </dataBar>
      <extLst>
        <ext xmlns:x14="http://schemas.microsoft.com/office/spreadsheetml/2009/9/main" uri="{B025F937-C7B1-47D3-B67F-A62EFF666E3E}">
          <x14:id>{573E7217-410C-4B27-8557-634C914E72E7}</x14:id>
        </ext>
      </extLst>
    </cfRule>
  </conditionalFormatting>
  <conditionalFormatting sqref="M35">
    <cfRule type="dataBar" priority="266">
      <dataBar>
        <cfvo type="num" val="0"/>
        <cfvo type="num" val="1"/>
        <color theme="0" tint="-0.34998626667073579"/>
      </dataBar>
      <extLst>
        <ext xmlns:x14="http://schemas.microsoft.com/office/spreadsheetml/2009/9/main" uri="{B025F937-C7B1-47D3-B67F-A62EFF666E3E}">
          <x14:id>{89F6EFD6-26E0-486D-9187-1EAD53F2B68E}</x14:id>
        </ext>
      </extLst>
    </cfRule>
  </conditionalFormatting>
  <conditionalFormatting sqref="R35:BS35">
    <cfRule type="expression" dxfId="60" priority="576">
      <formula>AND(#REF!&lt;=R$6,ROUNDDOWN((#REF!-#REF!+1)*#REF!,0)+#REF!-1&gt;=R$6)</formula>
    </cfRule>
    <cfRule type="expression" dxfId="59" priority="577">
      <formula>AND(NOT(ISBLANK(#REF!)),#REF!&lt;=R$6,#REF!&gt;=R$6)</formula>
    </cfRule>
  </conditionalFormatting>
  <conditionalFormatting sqref="M71">
    <cfRule type="dataBar" priority="224">
      <dataBar>
        <cfvo type="num" val="0"/>
        <cfvo type="num" val="1"/>
        <color theme="0" tint="-0.34998626667073579"/>
      </dataBar>
      <extLst>
        <ext xmlns:x14="http://schemas.microsoft.com/office/spreadsheetml/2009/9/main" uri="{B025F937-C7B1-47D3-B67F-A62EFF666E3E}">
          <x14:id>{5D73DAA4-2706-4FAD-896B-B62C7B42EA42}</x14:id>
        </ext>
      </extLst>
    </cfRule>
  </conditionalFormatting>
  <conditionalFormatting sqref="M71">
    <cfRule type="dataBar" priority="222">
      <dataBar>
        <cfvo type="num" val="0"/>
        <cfvo type="num" val="1"/>
        <color theme="0" tint="-0.34998626667073579"/>
      </dataBar>
      <extLst>
        <ext xmlns:x14="http://schemas.microsoft.com/office/spreadsheetml/2009/9/main" uri="{B025F937-C7B1-47D3-B67F-A62EFF666E3E}">
          <x14:id>{2BA56CE8-B61F-417B-92FE-53D14A7F5403}</x14:id>
        </ext>
      </extLst>
    </cfRule>
  </conditionalFormatting>
  <conditionalFormatting sqref="P71:BS71">
    <cfRule type="expression" dxfId="58" priority="223">
      <formula>P$6=TODAY()</formula>
    </cfRule>
  </conditionalFormatting>
  <conditionalFormatting sqref="R71:BS71">
    <cfRule type="expression" dxfId="57" priority="225">
      <formula>AND(#REF!&lt;=R$6,ROUNDDOWN((#REF!-#REF!+1)*#REF!,0)+#REF!-1&gt;=R$6)</formula>
    </cfRule>
    <cfRule type="expression" dxfId="56" priority="226">
      <formula>AND(NOT(ISBLANK(#REF!)),#REF!&lt;=R$6,#REF!&gt;=R$6)</formula>
    </cfRule>
  </conditionalFormatting>
  <conditionalFormatting sqref="P71:Q71">
    <cfRule type="expression" dxfId="55" priority="227">
      <formula>AND(#REF!&lt;=P$6,ROUNDDOWN((#REF!-#REF!+1)*#REF!,0)+#REF!-1&gt;=P$6)</formula>
    </cfRule>
    <cfRule type="expression" dxfId="54" priority="228">
      <formula>AND(NOT(ISBLANK(#REF!)),#REF!&lt;=P$6,#REF!&gt;=P$6)</formula>
    </cfRule>
  </conditionalFormatting>
  <conditionalFormatting sqref="P72:BS72">
    <cfRule type="expression" dxfId="53" priority="217">
      <formula>P$6=TODAY()</formula>
    </cfRule>
  </conditionalFormatting>
  <conditionalFormatting sqref="M73">
    <cfRule type="dataBar" priority="211">
      <dataBar>
        <cfvo type="num" val="0"/>
        <cfvo type="num" val="1"/>
        <color theme="0" tint="-0.34998626667073579"/>
      </dataBar>
      <extLst>
        <ext xmlns:x14="http://schemas.microsoft.com/office/spreadsheetml/2009/9/main" uri="{B025F937-C7B1-47D3-B67F-A62EFF666E3E}">
          <x14:id>{5DE06B1A-86B7-42D1-886A-DBFA016AECA8}</x14:id>
        </ext>
      </extLst>
    </cfRule>
  </conditionalFormatting>
  <conditionalFormatting sqref="M73">
    <cfRule type="dataBar" priority="209">
      <dataBar>
        <cfvo type="num" val="0"/>
        <cfvo type="num" val="1"/>
        <color theme="0" tint="-0.34998626667073579"/>
      </dataBar>
      <extLst>
        <ext xmlns:x14="http://schemas.microsoft.com/office/spreadsheetml/2009/9/main" uri="{B025F937-C7B1-47D3-B67F-A62EFF666E3E}">
          <x14:id>{64A469C5-FFDE-4D2E-A0F8-D95428D0D1AF}</x14:id>
        </ext>
      </extLst>
    </cfRule>
  </conditionalFormatting>
  <conditionalFormatting sqref="P73:BS73">
    <cfRule type="expression" dxfId="52" priority="210">
      <formula>P$6=TODAY()</formula>
    </cfRule>
  </conditionalFormatting>
  <conditionalFormatting sqref="R73:BS73">
    <cfRule type="expression" dxfId="51" priority="212">
      <formula>AND(#REF!&lt;=R$6,ROUNDDOWN((#REF!-#REF!+1)*#REF!,0)+#REF!-1&gt;=R$6)</formula>
    </cfRule>
    <cfRule type="expression" dxfId="50" priority="213">
      <formula>AND(NOT(ISBLANK(#REF!)),#REF!&lt;=R$6,#REF!&gt;=R$6)</formula>
    </cfRule>
  </conditionalFormatting>
  <conditionalFormatting sqref="P73:Q73">
    <cfRule type="expression" dxfId="49" priority="214">
      <formula>AND(#REF!&lt;=P$6,ROUNDDOWN((#REF!-#REF!+1)*#REF!,0)+#REF!-1&gt;=P$6)</formula>
    </cfRule>
    <cfRule type="expression" dxfId="48" priority="215">
      <formula>AND(NOT(ISBLANK(#REF!)),#REF!&lt;=P$6,#REF!&gt;=P$6)</formula>
    </cfRule>
  </conditionalFormatting>
  <conditionalFormatting sqref="P74:BS74">
    <cfRule type="expression" dxfId="47" priority="204">
      <formula>P$6=TODAY()</formula>
    </cfRule>
  </conditionalFormatting>
  <conditionalFormatting sqref="M17">
    <cfRule type="dataBar" priority="199">
      <dataBar>
        <cfvo type="num" val="0"/>
        <cfvo type="num" val="1"/>
        <color theme="0" tint="-0.34998626667073579"/>
      </dataBar>
      <extLst>
        <ext xmlns:x14="http://schemas.microsoft.com/office/spreadsheetml/2009/9/main" uri="{B025F937-C7B1-47D3-B67F-A62EFF666E3E}">
          <x14:id>{34D31F1C-F9F0-4179-93BD-0EA43A8C1ABF}</x14:id>
        </ext>
      </extLst>
    </cfRule>
  </conditionalFormatting>
  <conditionalFormatting sqref="R17:BS17">
    <cfRule type="expression" dxfId="46" priority="200">
      <formula>R$6=TODAY()</formula>
    </cfRule>
  </conditionalFormatting>
  <conditionalFormatting sqref="M17">
    <cfRule type="dataBar" priority="195">
      <dataBar>
        <cfvo type="num" val="0"/>
        <cfvo type="num" val="1"/>
        <color theme="0" tint="-0.34998626667073579"/>
      </dataBar>
      <extLst>
        <ext xmlns:x14="http://schemas.microsoft.com/office/spreadsheetml/2009/9/main" uri="{B025F937-C7B1-47D3-B67F-A62EFF666E3E}">
          <x14:id>{B954B83F-2E70-41A5-9C81-9691BB10F0E1}</x14:id>
        </ext>
      </extLst>
    </cfRule>
  </conditionalFormatting>
  <conditionalFormatting sqref="P17:Q17">
    <cfRule type="expression" dxfId="45" priority="196">
      <formula>P$6=TODAY()</formula>
    </cfRule>
  </conditionalFormatting>
  <conditionalFormatting sqref="P26:BS26">
    <cfRule type="expression" dxfId="44" priority="186">
      <formula>P$6=TODAY()</formula>
    </cfRule>
  </conditionalFormatting>
  <conditionalFormatting sqref="M26">
    <cfRule type="dataBar" priority="185">
      <dataBar>
        <cfvo type="num" val="0"/>
        <cfvo type="num" val="1"/>
        <color theme="0" tint="-0.34998626667073579"/>
      </dataBar>
      <extLst>
        <ext xmlns:x14="http://schemas.microsoft.com/office/spreadsheetml/2009/9/main" uri="{B025F937-C7B1-47D3-B67F-A62EFF666E3E}">
          <x14:id>{9BF93423-454B-4523-B181-F84114182884}</x14:id>
        </ext>
      </extLst>
    </cfRule>
  </conditionalFormatting>
  <conditionalFormatting sqref="M72">
    <cfRule type="dataBar" priority="147">
      <dataBar>
        <cfvo type="num" val="0"/>
        <cfvo type="num" val="1"/>
        <color theme="0" tint="-0.34998626667073579"/>
      </dataBar>
      <extLst>
        <ext xmlns:x14="http://schemas.microsoft.com/office/spreadsheetml/2009/9/main" uri="{B025F937-C7B1-47D3-B67F-A62EFF666E3E}">
          <x14:id>{8482D5E1-52A7-40D1-9E43-D40DD0153B0B}</x14:id>
        </ext>
      </extLst>
    </cfRule>
  </conditionalFormatting>
  <conditionalFormatting sqref="M74">
    <cfRule type="dataBar" priority="146">
      <dataBar>
        <cfvo type="num" val="0"/>
        <cfvo type="num" val="1"/>
        <color theme="0" tint="-0.34998626667073579"/>
      </dataBar>
      <extLst>
        <ext xmlns:x14="http://schemas.microsoft.com/office/spreadsheetml/2009/9/main" uri="{B025F937-C7B1-47D3-B67F-A62EFF666E3E}">
          <x14:id>{EA6B7F62-9B6F-4817-AA6C-344C0F85F9B1}</x14:id>
        </ext>
      </extLst>
    </cfRule>
  </conditionalFormatting>
  <conditionalFormatting sqref="M27:M34">
    <cfRule type="dataBar" priority="132">
      <dataBar>
        <cfvo type="num" val="0"/>
        <cfvo type="num" val="1"/>
        <color theme="0" tint="-0.34998626667073579"/>
      </dataBar>
      <extLst>
        <ext xmlns:x14="http://schemas.microsoft.com/office/spreadsheetml/2009/9/main" uri="{B025F937-C7B1-47D3-B67F-A62EFF666E3E}">
          <x14:id>{5355A6CE-8FEA-4FBF-B8E9-CA2561DECAE8}</x14:id>
        </ext>
      </extLst>
    </cfRule>
  </conditionalFormatting>
  <conditionalFormatting sqref="P27:BS34">
    <cfRule type="expression" dxfId="43" priority="133">
      <formula>P$6=TODAY()</formula>
    </cfRule>
  </conditionalFormatting>
  <conditionalFormatting sqref="P9:BS9">
    <cfRule type="expression" dxfId="42" priority="967">
      <formula>AND(#REF!&lt;=P$6,ROUNDDOWN((#REF!-#REF!+1)*#REF!,0)+#REF!-1&gt;=P$6)</formula>
    </cfRule>
    <cfRule type="expression" dxfId="41" priority="968">
      <formula>AND(NOT(ISBLANK(#REF!)),#REF!&lt;=P$6,#REF!&gt;=P$6)</formula>
    </cfRule>
  </conditionalFormatting>
  <conditionalFormatting sqref="P18:BS18">
    <cfRule type="expression" dxfId="40" priority="1003">
      <formula>AND(#REF!&lt;=P$6,ROUNDDOWN((#REF!-#REF!+1)*#REF!,0)+#REF!-1&gt;=P$6)</formula>
    </cfRule>
    <cfRule type="expression" dxfId="39" priority="1004">
      <formula>AND(NOT(ISBLANK(#REF!)),#REF!&lt;=P$6,#REF!&gt;=P$6)</formula>
    </cfRule>
  </conditionalFormatting>
  <conditionalFormatting sqref="P27:BS27">
    <cfRule type="expression" dxfId="38" priority="1027">
      <formula>AND(#REF!&lt;=P$6,ROUNDDOWN((#REF!-#REF!+1)*#REF!,0)+#REF!-1&gt;=P$6)</formula>
    </cfRule>
    <cfRule type="expression" dxfId="37" priority="1028">
      <formula>AND(NOT(ISBLANK(#REF!)),#REF!&lt;=P$6,#REF!&gt;=P$6)</formula>
    </cfRule>
  </conditionalFormatting>
  <conditionalFormatting sqref="P36:BS36">
    <cfRule type="expression" dxfId="36" priority="1033">
      <formula>AND(#REF!&lt;=P$6,ROUNDDOWN((#REF!-#REF!+1)*#REF!,0)+#REF!-1&gt;=P$6)</formula>
    </cfRule>
    <cfRule type="expression" dxfId="35" priority="1034">
      <formula>AND(NOT(ISBLANK(#REF!)),#REF!&lt;=P$6,#REF!&gt;=P$6)</formula>
    </cfRule>
  </conditionalFormatting>
  <conditionalFormatting sqref="P74:BS74">
    <cfRule type="expression" dxfId="34" priority="1041">
      <formula>AND(#REF!&lt;=P$6,ROUNDDOWN((#REF!-#REF!+1)*#REF!,0)+#REF!-1&gt;=P$6)</formula>
    </cfRule>
    <cfRule type="expression" dxfId="33" priority="1042">
      <formula>AND(NOT(ISBLANK(#REF!)),#REF!&lt;=P$6,#REF!&gt;=P$6)</formula>
    </cfRule>
  </conditionalFormatting>
  <conditionalFormatting sqref="P72:BS72">
    <cfRule type="expression" dxfId="32" priority="1043">
      <formula>AND(#REF!&lt;=P$6,ROUNDDOWN((#REF!-#REF!+1)*#REF!,0)+#REF!-1&gt;=P$6)</formula>
    </cfRule>
    <cfRule type="expression" dxfId="31" priority="1044">
      <formula>AND(NOT(ISBLANK(#REF!)),#REF!&lt;=P$6,#REF!&gt;=P$6)</formula>
    </cfRule>
  </conditionalFormatting>
  <conditionalFormatting sqref="R17:BS17">
    <cfRule type="expression" dxfId="30" priority="1047">
      <formula>AND(#REF!&lt;=R$6,ROUNDDOWN((#REF!-#REF!+1)*#REF!,0)+#REF!-1&gt;=R$6)</formula>
    </cfRule>
    <cfRule type="expression" dxfId="29" priority="1048">
      <formula>AND(NOT(ISBLANK(#REF!)),#REF!&lt;=R$6,#REF!&gt;=R$6)</formula>
    </cfRule>
  </conditionalFormatting>
  <conditionalFormatting sqref="M52">
    <cfRule type="dataBar" priority="88">
      <dataBar>
        <cfvo type="num" val="0"/>
        <cfvo type="num" val="1"/>
        <color theme="0" tint="-0.34998626667073579"/>
      </dataBar>
      <extLst>
        <ext xmlns:x14="http://schemas.microsoft.com/office/spreadsheetml/2009/9/main" uri="{B025F937-C7B1-47D3-B67F-A62EFF666E3E}">
          <x14:id>{6040D05D-B288-4FAE-8AFA-63ABF8306ADD}</x14:id>
        </ext>
      </extLst>
    </cfRule>
  </conditionalFormatting>
  <conditionalFormatting sqref="P52:BS52">
    <cfRule type="expression" dxfId="28" priority="89">
      <formula>P$6=TODAY()</formula>
    </cfRule>
  </conditionalFormatting>
  <conditionalFormatting sqref="P35:Q35">
    <cfRule type="expression" dxfId="27" priority="1049">
      <formula>AND(#REF!&lt;=P$6,ROUNDDOWN((#REF!-#REF!+1)*#REF!,0)+#REF!-1&gt;=P$6)</formula>
    </cfRule>
    <cfRule type="expression" dxfId="26" priority="1050">
      <formula>AND(NOT(ISBLANK(#REF!)),#REF!&lt;=P$6,#REF!&gt;=P$6)</formula>
    </cfRule>
  </conditionalFormatting>
  <conditionalFormatting sqref="M45:M51">
    <cfRule type="dataBar" priority="36">
      <dataBar>
        <cfvo type="num" val="0"/>
        <cfvo type="num" val="1"/>
        <color theme="0" tint="-0.34998626667073579"/>
      </dataBar>
      <extLst>
        <ext xmlns:x14="http://schemas.microsoft.com/office/spreadsheetml/2009/9/main" uri="{B025F937-C7B1-47D3-B67F-A62EFF666E3E}">
          <x14:id>{7D0BD07E-81C3-4273-9366-D559C2A68210}</x14:id>
        </ext>
      </extLst>
    </cfRule>
  </conditionalFormatting>
  <conditionalFormatting sqref="P44:BS44">
    <cfRule type="expression" dxfId="25" priority="42">
      <formula>P$6=TODAY()</formula>
    </cfRule>
  </conditionalFormatting>
  <conditionalFormatting sqref="M44">
    <cfRule type="dataBar" priority="41">
      <dataBar>
        <cfvo type="num" val="0"/>
        <cfvo type="num" val="1"/>
        <color theme="0" tint="-0.34998626667073579"/>
      </dataBar>
      <extLst>
        <ext xmlns:x14="http://schemas.microsoft.com/office/spreadsheetml/2009/9/main" uri="{B025F937-C7B1-47D3-B67F-A62EFF666E3E}">
          <x14:id>{35630A9C-C9DA-4CC9-A061-4EE54835EECC}</x14:id>
        </ext>
      </extLst>
    </cfRule>
  </conditionalFormatting>
  <conditionalFormatting sqref="M44">
    <cfRule type="dataBar" priority="40">
      <dataBar>
        <cfvo type="num" val="0"/>
        <cfvo type="num" val="1"/>
        <color theme="0" tint="-0.34998626667073579"/>
      </dataBar>
      <extLst>
        <ext xmlns:x14="http://schemas.microsoft.com/office/spreadsheetml/2009/9/main" uri="{B025F937-C7B1-47D3-B67F-A62EFF666E3E}">
          <x14:id>{6C8182D9-3937-4383-932B-E751B73D5F78}</x14:id>
        </ext>
      </extLst>
    </cfRule>
  </conditionalFormatting>
  <conditionalFormatting sqref="R44:BS44">
    <cfRule type="expression" dxfId="24" priority="43">
      <formula>AND(#REF!&lt;=R$6,ROUNDDOWN((#REF!-#REF!+1)*#REF!,0)+#REF!-1&gt;=R$6)</formula>
    </cfRule>
    <cfRule type="expression" dxfId="23" priority="44">
      <formula>AND(NOT(ISBLANK(#REF!)),#REF!&lt;=R$6,#REF!&gt;=R$6)</formula>
    </cfRule>
  </conditionalFormatting>
  <conditionalFormatting sqref="P45:BS51">
    <cfRule type="expression" dxfId="22" priority="37">
      <formula>P$6=TODAY()</formula>
    </cfRule>
  </conditionalFormatting>
  <conditionalFormatting sqref="P45:BS45">
    <cfRule type="expression" dxfId="21" priority="45">
      <formula>AND(#REF!&lt;=P$6,ROUNDDOWN((#REF!-#REF!+1)*#REF!,0)+#REF!-1&gt;=P$6)</formula>
    </cfRule>
    <cfRule type="expression" dxfId="20" priority="46">
      <formula>AND(NOT(ISBLANK(#REF!)),#REF!&lt;=P$6,#REF!&gt;=P$6)</formula>
    </cfRule>
  </conditionalFormatting>
  <conditionalFormatting sqref="P44:Q44">
    <cfRule type="expression" dxfId="19" priority="47">
      <formula>AND(#REF!&lt;=P$6,ROUNDDOWN((#REF!-#REF!+1)*#REF!,0)+#REF!-1&gt;=P$6)</formula>
    </cfRule>
    <cfRule type="expression" dxfId="18" priority="48">
      <formula>AND(NOT(ISBLANK(#REF!)),#REF!&lt;=P$6,#REF!&gt;=P$6)</formula>
    </cfRule>
  </conditionalFormatting>
  <conditionalFormatting sqref="M75">
    <cfRule type="dataBar" priority="35">
      <dataBar>
        <cfvo type="num" val="0"/>
        <cfvo type="num" val="1"/>
        <color theme="0" tint="-0.34998626667073579"/>
      </dataBar>
      <extLst>
        <ext xmlns:x14="http://schemas.microsoft.com/office/spreadsheetml/2009/9/main" uri="{B025F937-C7B1-47D3-B67F-A62EFF666E3E}">
          <x14:id>{4FCF8139-9676-44BE-98B4-4B8CA50B8EDC}</x14:id>
        </ext>
      </extLst>
    </cfRule>
  </conditionalFormatting>
  <conditionalFormatting sqref="M75">
    <cfRule type="dataBar" priority="34">
      <dataBar>
        <cfvo type="num" val="0"/>
        <cfvo type="num" val="1"/>
        <color theme="0" tint="-0.34998626667073579"/>
      </dataBar>
      <extLst>
        <ext xmlns:x14="http://schemas.microsoft.com/office/spreadsheetml/2009/9/main" uri="{B025F937-C7B1-47D3-B67F-A62EFF666E3E}">
          <x14:id>{1E63DDDA-0B2A-4866-AEA6-9A5AFBED205B}</x14:id>
        </ext>
      </extLst>
    </cfRule>
  </conditionalFormatting>
  <conditionalFormatting sqref="M76">
    <cfRule type="dataBar" priority="33">
      <dataBar>
        <cfvo type="num" val="0"/>
        <cfvo type="num" val="1"/>
        <color theme="0" tint="-0.34998626667073579"/>
      </dataBar>
      <extLst>
        <ext xmlns:x14="http://schemas.microsoft.com/office/spreadsheetml/2009/9/main" uri="{B025F937-C7B1-47D3-B67F-A62EFF666E3E}">
          <x14:id>{27B1CAD0-9C95-432F-A6B3-19769C95E522}</x14:id>
        </ext>
      </extLst>
    </cfRule>
  </conditionalFormatting>
  <conditionalFormatting sqref="M77">
    <cfRule type="dataBar" priority="32">
      <dataBar>
        <cfvo type="num" val="0"/>
        <cfvo type="num" val="1"/>
        <color theme="0" tint="-0.34998626667073579"/>
      </dataBar>
      <extLst>
        <ext xmlns:x14="http://schemas.microsoft.com/office/spreadsheetml/2009/9/main" uri="{B025F937-C7B1-47D3-B67F-A62EFF666E3E}">
          <x14:id>{B809B917-7613-4BD8-A9B9-E5C541331E9E}</x14:id>
        </ext>
      </extLst>
    </cfRule>
  </conditionalFormatting>
  <conditionalFormatting sqref="M77">
    <cfRule type="dataBar" priority="31">
      <dataBar>
        <cfvo type="num" val="0"/>
        <cfvo type="num" val="1"/>
        <color theme="0" tint="-0.34998626667073579"/>
      </dataBar>
      <extLst>
        <ext xmlns:x14="http://schemas.microsoft.com/office/spreadsheetml/2009/9/main" uri="{B025F937-C7B1-47D3-B67F-A62EFF666E3E}">
          <x14:id>{A646EF43-C6DD-48F1-906D-4D7EBD3B19D2}</x14:id>
        </ext>
      </extLst>
    </cfRule>
  </conditionalFormatting>
  <conditionalFormatting sqref="M78">
    <cfRule type="dataBar" priority="30">
      <dataBar>
        <cfvo type="num" val="0"/>
        <cfvo type="num" val="1"/>
        <color theme="0" tint="-0.34998626667073579"/>
      </dataBar>
      <extLst>
        <ext xmlns:x14="http://schemas.microsoft.com/office/spreadsheetml/2009/9/main" uri="{B025F937-C7B1-47D3-B67F-A62EFF666E3E}">
          <x14:id>{7E41F203-2067-4D7D-B911-34CD791BE408}</x14:id>
        </ext>
      </extLst>
    </cfRule>
  </conditionalFormatting>
  <conditionalFormatting sqref="M79">
    <cfRule type="dataBar" priority="29">
      <dataBar>
        <cfvo type="num" val="0"/>
        <cfvo type="num" val="1"/>
        <color theme="0" tint="-0.34998626667073579"/>
      </dataBar>
      <extLst>
        <ext xmlns:x14="http://schemas.microsoft.com/office/spreadsheetml/2009/9/main" uri="{B025F937-C7B1-47D3-B67F-A62EFF666E3E}">
          <x14:id>{BF988923-CB10-4800-B89B-C97472CABB5D}</x14:id>
        </ext>
      </extLst>
    </cfRule>
  </conditionalFormatting>
  <conditionalFormatting sqref="M79">
    <cfRule type="dataBar" priority="28">
      <dataBar>
        <cfvo type="num" val="0"/>
        <cfvo type="num" val="1"/>
        <color theme="0" tint="-0.34998626667073579"/>
      </dataBar>
      <extLst>
        <ext xmlns:x14="http://schemas.microsoft.com/office/spreadsheetml/2009/9/main" uri="{B025F937-C7B1-47D3-B67F-A62EFF666E3E}">
          <x14:id>{8EB1699C-5C00-4536-9EB8-94F820293C1A}</x14:id>
        </ext>
      </extLst>
    </cfRule>
  </conditionalFormatting>
  <conditionalFormatting sqref="M80">
    <cfRule type="dataBar" priority="27">
      <dataBar>
        <cfvo type="num" val="0"/>
        <cfvo type="num" val="1"/>
        <color theme="0" tint="-0.34998626667073579"/>
      </dataBar>
      <extLst>
        <ext xmlns:x14="http://schemas.microsoft.com/office/spreadsheetml/2009/9/main" uri="{B025F937-C7B1-47D3-B67F-A62EFF666E3E}">
          <x14:id>{DD0693C3-B0D8-447C-8F87-AAC524823320}</x14:id>
        </ext>
      </extLst>
    </cfRule>
  </conditionalFormatting>
  <conditionalFormatting sqref="P53:BS53">
    <cfRule type="expression" dxfId="17" priority="18">
      <formula>P$6=TODAY()</formula>
    </cfRule>
  </conditionalFormatting>
  <conditionalFormatting sqref="M53">
    <cfRule type="dataBar" priority="17">
      <dataBar>
        <cfvo type="num" val="0"/>
        <cfvo type="num" val="1"/>
        <color theme="0" tint="-0.34998626667073579"/>
      </dataBar>
      <extLst>
        <ext xmlns:x14="http://schemas.microsoft.com/office/spreadsheetml/2009/9/main" uri="{B025F937-C7B1-47D3-B67F-A62EFF666E3E}">
          <x14:id>{8D941D43-D799-46B8-8FE5-9290F78DC567}</x14:id>
        </ext>
      </extLst>
    </cfRule>
  </conditionalFormatting>
  <conditionalFormatting sqref="M53">
    <cfRule type="dataBar" priority="16">
      <dataBar>
        <cfvo type="num" val="0"/>
        <cfvo type="num" val="1"/>
        <color theme="0" tint="-0.34998626667073579"/>
      </dataBar>
      <extLst>
        <ext xmlns:x14="http://schemas.microsoft.com/office/spreadsheetml/2009/9/main" uri="{B025F937-C7B1-47D3-B67F-A62EFF666E3E}">
          <x14:id>{69C05F8A-9137-4FD2-85AB-6FE605E042FF}</x14:id>
        </ext>
      </extLst>
    </cfRule>
  </conditionalFormatting>
  <conditionalFormatting sqref="R53:BS53">
    <cfRule type="expression" dxfId="16" priority="19">
      <formula>AND(#REF!&lt;=R$6,ROUNDDOWN((#REF!-#REF!+1)*#REF!,0)+#REF!-1&gt;=R$6)</formula>
    </cfRule>
    <cfRule type="expression" dxfId="15" priority="20">
      <formula>AND(NOT(ISBLANK(#REF!)),#REF!&lt;=R$6,#REF!&gt;=R$6)</formula>
    </cfRule>
  </conditionalFormatting>
  <conditionalFormatting sqref="M54:M61">
    <cfRule type="dataBar" priority="14">
      <dataBar>
        <cfvo type="num" val="0"/>
        <cfvo type="num" val="1"/>
        <color theme="0" tint="-0.34998626667073579"/>
      </dataBar>
      <extLst>
        <ext xmlns:x14="http://schemas.microsoft.com/office/spreadsheetml/2009/9/main" uri="{B025F937-C7B1-47D3-B67F-A62EFF666E3E}">
          <x14:id>{C26C1236-8554-4546-8599-7BF89E277C54}</x14:id>
        </ext>
      </extLst>
    </cfRule>
  </conditionalFormatting>
  <conditionalFormatting sqref="P54:BS61">
    <cfRule type="expression" dxfId="14" priority="15">
      <formula>P$6=TODAY()</formula>
    </cfRule>
  </conditionalFormatting>
  <conditionalFormatting sqref="P54:BS54">
    <cfRule type="expression" dxfId="13" priority="21">
      <formula>AND(#REF!&lt;=P$6,ROUNDDOWN((#REF!-#REF!+1)*#REF!,0)+#REF!-1&gt;=P$6)</formula>
    </cfRule>
    <cfRule type="expression" dxfId="12" priority="22">
      <formula>AND(NOT(ISBLANK(#REF!)),#REF!&lt;=P$6,#REF!&gt;=P$6)</formula>
    </cfRule>
  </conditionalFormatting>
  <conditionalFormatting sqref="P53:Q53">
    <cfRule type="expression" dxfId="11" priority="25">
      <formula>AND(#REF!&lt;=P$6,ROUNDDOWN((#REF!-#REF!+1)*#REF!,0)+#REF!-1&gt;=P$6)</formula>
    </cfRule>
    <cfRule type="expression" dxfId="10" priority="26">
      <formula>AND(NOT(ISBLANK(#REF!)),#REF!&lt;=P$6,#REF!&gt;=P$6)</formula>
    </cfRule>
  </conditionalFormatting>
  <conditionalFormatting sqref="P64:BS70">
    <cfRule type="expression" dxfId="9" priority="12">
      <formula>AND($J64&lt;=P$6,ROUNDDOWN(($K64-$J64+1)*$M64,0)+$J64-1&gt;=P$6)</formula>
    </cfRule>
    <cfRule type="expression" dxfId="8" priority="13">
      <formula>AND(NOT(ISBLANK($J64)),$J64&lt;=P$6,$K64&gt;=P$6)</formula>
    </cfRule>
  </conditionalFormatting>
  <conditionalFormatting sqref="P62:BS62">
    <cfRule type="expression" dxfId="7" priority="5">
      <formula>P$6=TODAY()</formula>
    </cfRule>
  </conditionalFormatting>
  <conditionalFormatting sqref="M62">
    <cfRule type="dataBar" priority="4">
      <dataBar>
        <cfvo type="num" val="0"/>
        <cfvo type="num" val="1"/>
        <color theme="0" tint="-0.34998626667073579"/>
      </dataBar>
      <extLst>
        <ext xmlns:x14="http://schemas.microsoft.com/office/spreadsheetml/2009/9/main" uri="{B025F937-C7B1-47D3-B67F-A62EFF666E3E}">
          <x14:id>{5C477D0E-4449-4770-A933-1A7D255E957D}</x14:id>
        </ext>
      </extLst>
    </cfRule>
  </conditionalFormatting>
  <conditionalFormatting sqref="M62">
    <cfRule type="dataBar" priority="3">
      <dataBar>
        <cfvo type="num" val="0"/>
        <cfvo type="num" val="1"/>
        <color theme="0" tint="-0.34998626667073579"/>
      </dataBar>
      <extLst>
        <ext xmlns:x14="http://schemas.microsoft.com/office/spreadsheetml/2009/9/main" uri="{B025F937-C7B1-47D3-B67F-A62EFF666E3E}">
          <x14:id>{D7B80B96-BF2F-4AE6-B8C8-47401CD690FE}</x14:id>
        </ext>
      </extLst>
    </cfRule>
  </conditionalFormatting>
  <conditionalFormatting sqref="R62:BS62">
    <cfRule type="expression" dxfId="6" priority="6">
      <formula>AND(#REF!&lt;=R$6,ROUNDDOWN((#REF!-#REF!+1)*#REF!,0)+#REF!-1&gt;=R$6)</formula>
    </cfRule>
    <cfRule type="expression" dxfId="5" priority="7">
      <formula>AND(NOT(ISBLANK(#REF!)),#REF!&lt;=R$6,#REF!&gt;=R$6)</formula>
    </cfRule>
  </conditionalFormatting>
  <conditionalFormatting sqref="M63:M70">
    <cfRule type="dataBar" priority="1">
      <dataBar>
        <cfvo type="num" val="0"/>
        <cfvo type="num" val="1"/>
        <color theme="0" tint="-0.34998626667073579"/>
      </dataBar>
      <extLst>
        <ext xmlns:x14="http://schemas.microsoft.com/office/spreadsheetml/2009/9/main" uri="{B025F937-C7B1-47D3-B67F-A62EFF666E3E}">
          <x14:id>{BB4581BC-5276-4BD9-AF16-8643F4F709B8}</x14:id>
        </ext>
      </extLst>
    </cfRule>
  </conditionalFormatting>
  <conditionalFormatting sqref="P63:BS70">
    <cfRule type="expression" dxfId="4" priority="2">
      <formula>P$6=TODAY()</formula>
    </cfRule>
  </conditionalFormatting>
  <conditionalFormatting sqref="P63:BS63">
    <cfRule type="expression" dxfId="3" priority="8">
      <formula>AND(#REF!&lt;=P$6,ROUNDDOWN((#REF!-#REF!+1)*#REF!,0)+#REF!-1&gt;=P$6)</formula>
    </cfRule>
    <cfRule type="expression" dxfId="2" priority="9">
      <formula>AND(NOT(ISBLANK(#REF!)),#REF!&lt;=P$6,#REF!&gt;=P$6)</formula>
    </cfRule>
  </conditionalFormatting>
  <conditionalFormatting sqref="P62:Q62">
    <cfRule type="expression" dxfId="1" priority="10">
      <formula>AND(#REF!&lt;=P$6,ROUNDDOWN((#REF!-#REF!+1)*#REF!,0)+#REF!-1&gt;=P$6)</formula>
    </cfRule>
    <cfRule type="expression" dxfId="0" priority="11">
      <formula>AND(NOT(ISBLANK(#REF!)),#REF!&lt;=P$6,#REF!&gt;=P$6)</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M4"/>
  </dataValidations>
  <pageMargins left="0.25" right="0.25" top="0.5" bottom="0.5" header="0.5" footer="0.25"/>
  <pageSetup scale="63" fitToHeight="0" orientation="landscape" r:id="rId1"/>
  <headerFooter alignWithMargins="0"/>
  <ignoredErrors>
    <ignoredError sqref="K7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14</xdr:col>
                    <xdr:colOff>146050</xdr:colOff>
                    <xdr:row>1</xdr:row>
                    <xdr:rowOff>190500</xdr:rowOff>
                  </from>
                  <to>
                    <xdr:col>32</xdr:col>
                    <xdr:colOff>165100</xdr:colOff>
                    <xdr:row>2</xdr:row>
                    <xdr:rowOff>171450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M8:M16 M18:M25 M36:M43</xm:sqref>
        </x14:conditionalFormatting>
        <x14:conditionalFormatting xmlns:xm="http://schemas.microsoft.com/office/excel/2006/main">
          <x14:cfRule type="dataBar" id="{573E7217-410C-4B27-8557-634C914E72E7}">
            <x14:dataBar minLength="0" maxLength="100" gradient="0">
              <x14:cfvo type="num">
                <xm:f>0</xm:f>
              </x14:cfvo>
              <x14:cfvo type="num">
                <xm:f>1</xm:f>
              </x14:cfvo>
              <x14:negativeFillColor rgb="FFFF0000"/>
              <x14:axisColor rgb="FF000000"/>
            </x14:dataBar>
          </x14:cfRule>
          <xm:sqref>M35</xm:sqref>
        </x14:conditionalFormatting>
        <x14:conditionalFormatting xmlns:xm="http://schemas.microsoft.com/office/excel/2006/main">
          <x14:cfRule type="dataBar" id="{89F6EFD6-26E0-486D-9187-1EAD53F2B68E}">
            <x14:dataBar minLength="0" maxLength="100" gradient="0">
              <x14:cfvo type="num">
                <xm:f>0</xm:f>
              </x14:cfvo>
              <x14:cfvo type="num">
                <xm:f>1</xm:f>
              </x14:cfvo>
              <x14:negativeFillColor rgb="FFFF0000"/>
              <x14:axisColor rgb="FF000000"/>
            </x14:dataBar>
          </x14:cfRule>
          <xm:sqref>M35</xm:sqref>
        </x14:conditionalFormatting>
        <x14:conditionalFormatting xmlns:xm="http://schemas.microsoft.com/office/excel/2006/main">
          <x14:cfRule type="dataBar" id="{5D73DAA4-2706-4FAD-896B-B62C7B42EA42}">
            <x14:dataBar minLength="0" maxLength="100" gradient="0">
              <x14:cfvo type="num">
                <xm:f>0</xm:f>
              </x14:cfvo>
              <x14:cfvo type="num">
                <xm:f>1</xm:f>
              </x14:cfvo>
              <x14:negativeFillColor rgb="FFFF0000"/>
              <x14:axisColor rgb="FF000000"/>
            </x14:dataBar>
          </x14:cfRule>
          <xm:sqref>M71</xm:sqref>
        </x14:conditionalFormatting>
        <x14:conditionalFormatting xmlns:xm="http://schemas.microsoft.com/office/excel/2006/main">
          <x14:cfRule type="dataBar" id="{2BA56CE8-B61F-417B-92FE-53D14A7F5403}">
            <x14:dataBar minLength="0" maxLength="100" gradient="0">
              <x14:cfvo type="num">
                <xm:f>0</xm:f>
              </x14:cfvo>
              <x14:cfvo type="num">
                <xm:f>1</xm:f>
              </x14:cfvo>
              <x14:negativeFillColor rgb="FFFF0000"/>
              <x14:axisColor rgb="FF000000"/>
            </x14:dataBar>
          </x14:cfRule>
          <xm:sqref>M71</xm:sqref>
        </x14:conditionalFormatting>
        <x14:conditionalFormatting xmlns:xm="http://schemas.microsoft.com/office/excel/2006/main">
          <x14:cfRule type="dataBar" id="{5DE06B1A-86B7-42D1-886A-DBFA016AECA8}">
            <x14:dataBar minLength="0" maxLength="100" gradient="0">
              <x14:cfvo type="num">
                <xm:f>0</xm:f>
              </x14:cfvo>
              <x14:cfvo type="num">
                <xm:f>1</xm:f>
              </x14:cfvo>
              <x14:negativeFillColor rgb="FFFF0000"/>
              <x14:axisColor rgb="FF000000"/>
            </x14:dataBar>
          </x14:cfRule>
          <xm:sqref>M73</xm:sqref>
        </x14:conditionalFormatting>
        <x14:conditionalFormatting xmlns:xm="http://schemas.microsoft.com/office/excel/2006/main">
          <x14:cfRule type="dataBar" id="{64A469C5-FFDE-4D2E-A0F8-D95428D0D1AF}">
            <x14:dataBar minLength="0" maxLength="100" gradient="0">
              <x14:cfvo type="num">
                <xm:f>0</xm:f>
              </x14:cfvo>
              <x14:cfvo type="num">
                <xm:f>1</xm:f>
              </x14:cfvo>
              <x14:negativeFillColor rgb="FFFF0000"/>
              <x14:axisColor rgb="FF000000"/>
            </x14:dataBar>
          </x14:cfRule>
          <xm:sqref>M73</xm:sqref>
        </x14:conditionalFormatting>
        <x14:conditionalFormatting xmlns:xm="http://schemas.microsoft.com/office/excel/2006/main">
          <x14:cfRule type="dataBar" id="{34D31F1C-F9F0-4179-93BD-0EA43A8C1ABF}">
            <x14:dataBar minLength="0" maxLength="100" gradient="0">
              <x14:cfvo type="num">
                <xm:f>0</xm:f>
              </x14:cfvo>
              <x14:cfvo type="num">
                <xm:f>1</xm:f>
              </x14:cfvo>
              <x14:negativeFillColor rgb="FFFF0000"/>
              <x14:axisColor rgb="FF000000"/>
            </x14:dataBar>
          </x14:cfRule>
          <xm:sqref>M17</xm:sqref>
        </x14:conditionalFormatting>
        <x14:conditionalFormatting xmlns:xm="http://schemas.microsoft.com/office/excel/2006/main">
          <x14:cfRule type="dataBar" id="{B954B83F-2E70-41A5-9C81-9691BB10F0E1}">
            <x14:dataBar minLength="0" maxLength="100" gradient="0">
              <x14:cfvo type="num">
                <xm:f>0</xm:f>
              </x14:cfvo>
              <x14:cfvo type="num">
                <xm:f>1</xm:f>
              </x14:cfvo>
              <x14:negativeFillColor rgb="FFFF0000"/>
              <x14:axisColor rgb="FF000000"/>
            </x14:dataBar>
          </x14:cfRule>
          <xm:sqref>M17</xm:sqref>
        </x14:conditionalFormatting>
        <x14:conditionalFormatting xmlns:xm="http://schemas.microsoft.com/office/excel/2006/main">
          <x14:cfRule type="dataBar" id="{9BF93423-454B-4523-B181-F84114182884}">
            <x14:dataBar minLength="0" maxLength="100" gradient="0">
              <x14:cfvo type="num">
                <xm:f>0</xm:f>
              </x14:cfvo>
              <x14:cfvo type="num">
                <xm:f>1</xm:f>
              </x14:cfvo>
              <x14:negativeFillColor rgb="FFFF0000"/>
              <x14:axisColor rgb="FF000000"/>
            </x14:dataBar>
          </x14:cfRule>
          <xm:sqref>M26</xm:sqref>
        </x14:conditionalFormatting>
        <x14:conditionalFormatting xmlns:xm="http://schemas.microsoft.com/office/excel/2006/main">
          <x14:cfRule type="dataBar" id="{8482D5E1-52A7-40D1-9E43-D40DD0153B0B}">
            <x14:dataBar minLength="0" maxLength="100" gradient="0">
              <x14:cfvo type="num">
                <xm:f>0</xm:f>
              </x14:cfvo>
              <x14:cfvo type="num">
                <xm:f>1</xm:f>
              </x14:cfvo>
              <x14:negativeFillColor rgb="FFFF0000"/>
              <x14:axisColor rgb="FF000000"/>
            </x14:dataBar>
          </x14:cfRule>
          <xm:sqref>M72</xm:sqref>
        </x14:conditionalFormatting>
        <x14:conditionalFormatting xmlns:xm="http://schemas.microsoft.com/office/excel/2006/main">
          <x14:cfRule type="dataBar" id="{EA6B7F62-9B6F-4817-AA6C-344C0F85F9B1}">
            <x14:dataBar minLength="0" maxLength="100" gradient="0">
              <x14:cfvo type="num">
                <xm:f>0</xm:f>
              </x14:cfvo>
              <x14:cfvo type="num">
                <xm:f>1</xm:f>
              </x14:cfvo>
              <x14:negativeFillColor rgb="FFFF0000"/>
              <x14:axisColor rgb="FF000000"/>
            </x14:dataBar>
          </x14:cfRule>
          <xm:sqref>M74</xm:sqref>
        </x14:conditionalFormatting>
        <x14:conditionalFormatting xmlns:xm="http://schemas.microsoft.com/office/excel/2006/main">
          <x14:cfRule type="dataBar" id="{5355A6CE-8FEA-4FBF-B8E9-CA2561DECAE8}">
            <x14:dataBar minLength="0" maxLength="100" gradient="0">
              <x14:cfvo type="num">
                <xm:f>0</xm:f>
              </x14:cfvo>
              <x14:cfvo type="num">
                <xm:f>1</xm:f>
              </x14:cfvo>
              <x14:negativeFillColor rgb="FFFF0000"/>
              <x14:axisColor rgb="FF000000"/>
            </x14:dataBar>
          </x14:cfRule>
          <xm:sqref>M27:M34</xm:sqref>
        </x14:conditionalFormatting>
        <x14:conditionalFormatting xmlns:xm="http://schemas.microsoft.com/office/excel/2006/main">
          <x14:cfRule type="dataBar" id="{6040D05D-B288-4FAE-8AFA-63ABF8306ADD}">
            <x14:dataBar minLength="0" maxLength="100" gradient="0">
              <x14:cfvo type="num">
                <xm:f>0</xm:f>
              </x14:cfvo>
              <x14:cfvo type="num">
                <xm:f>1</xm:f>
              </x14:cfvo>
              <x14:negativeFillColor rgb="FFFF0000"/>
              <x14:axisColor rgb="FF000000"/>
            </x14:dataBar>
          </x14:cfRule>
          <xm:sqref>M52</xm:sqref>
        </x14:conditionalFormatting>
        <x14:conditionalFormatting xmlns:xm="http://schemas.microsoft.com/office/excel/2006/main">
          <x14:cfRule type="dataBar" id="{7D0BD07E-81C3-4273-9366-D559C2A68210}">
            <x14:dataBar minLength="0" maxLength="100" gradient="0">
              <x14:cfvo type="num">
                <xm:f>0</xm:f>
              </x14:cfvo>
              <x14:cfvo type="num">
                <xm:f>1</xm:f>
              </x14:cfvo>
              <x14:negativeFillColor rgb="FFFF0000"/>
              <x14:axisColor rgb="FF000000"/>
            </x14:dataBar>
          </x14:cfRule>
          <xm:sqref>M45:M51</xm:sqref>
        </x14:conditionalFormatting>
        <x14:conditionalFormatting xmlns:xm="http://schemas.microsoft.com/office/excel/2006/main">
          <x14:cfRule type="dataBar" id="{35630A9C-C9DA-4CC9-A061-4EE54835EECC}">
            <x14:dataBar minLength="0" maxLength="100" gradient="0">
              <x14:cfvo type="num">
                <xm:f>0</xm:f>
              </x14:cfvo>
              <x14:cfvo type="num">
                <xm:f>1</xm:f>
              </x14:cfvo>
              <x14:negativeFillColor rgb="FFFF0000"/>
              <x14:axisColor rgb="FF000000"/>
            </x14:dataBar>
          </x14:cfRule>
          <xm:sqref>M44</xm:sqref>
        </x14:conditionalFormatting>
        <x14:conditionalFormatting xmlns:xm="http://schemas.microsoft.com/office/excel/2006/main">
          <x14:cfRule type="dataBar" id="{6C8182D9-3937-4383-932B-E751B73D5F78}">
            <x14:dataBar minLength="0" maxLength="100" gradient="0">
              <x14:cfvo type="num">
                <xm:f>0</xm:f>
              </x14:cfvo>
              <x14:cfvo type="num">
                <xm:f>1</xm:f>
              </x14:cfvo>
              <x14:negativeFillColor rgb="FFFF0000"/>
              <x14:axisColor rgb="FF000000"/>
            </x14:dataBar>
          </x14:cfRule>
          <xm:sqref>M44</xm:sqref>
        </x14:conditionalFormatting>
        <x14:conditionalFormatting xmlns:xm="http://schemas.microsoft.com/office/excel/2006/main">
          <x14:cfRule type="dataBar" id="{4FCF8139-9676-44BE-98B4-4B8CA50B8EDC}">
            <x14:dataBar minLength="0" maxLength="100" gradient="0">
              <x14:cfvo type="num">
                <xm:f>0</xm:f>
              </x14:cfvo>
              <x14:cfvo type="num">
                <xm:f>1</xm:f>
              </x14:cfvo>
              <x14:negativeFillColor rgb="FFFF0000"/>
              <x14:axisColor rgb="FF000000"/>
            </x14:dataBar>
          </x14:cfRule>
          <xm:sqref>M75</xm:sqref>
        </x14:conditionalFormatting>
        <x14:conditionalFormatting xmlns:xm="http://schemas.microsoft.com/office/excel/2006/main">
          <x14:cfRule type="dataBar" id="{1E63DDDA-0B2A-4866-AEA6-9A5AFBED205B}">
            <x14:dataBar minLength="0" maxLength="100" gradient="0">
              <x14:cfvo type="num">
                <xm:f>0</xm:f>
              </x14:cfvo>
              <x14:cfvo type="num">
                <xm:f>1</xm:f>
              </x14:cfvo>
              <x14:negativeFillColor rgb="FFFF0000"/>
              <x14:axisColor rgb="FF000000"/>
            </x14:dataBar>
          </x14:cfRule>
          <xm:sqref>M75</xm:sqref>
        </x14:conditionalFormatting>
        <x14:conditionalFormatting xmlns:xm="http://schemas.microsoft.com/office/excel/2006/main">
          <x14:cfRule type="dataBar" id="{27B1CAD0-9C95-432F-A6B3-19769C95E522}">
            <x14:dataBar minLength="0" maxLength="100" gradient="0">
              <x14:cfvo type="num">
                <xm:f>0</xm:f>
              </x14:cfvo>
              <x14:cfvo type="num">
                <xm:f>1</xm:f>
              </x14:cfvo>
              <x14:negativeFillColor rgb="FFFF0000"/>
              <x14:axisColor rgb="FF000000"/>
            </x14:dataBar>
          </x14:cfRule>
          <xm:sqref>M76</xm:sqref>
        </x14:conditionalFormatting>
        <x14:conditionalFormatting xmlns:xm="http://schemas.microsoft.com/office/excel/2006/main">
          <x14:cfRule type="dataBar" id="{B809B917-7613-4BD8-A9B9-E5C541331E9E}">
            <x14:dataBar minLength="0" maxLength="100" gradient="0">
              <x14:cfvo type="num">
                <xm:f>0</xm:f>
              </x14:cfvo>
              <x14:cfvo type="num">
                <xm:f>1</xm:f>
              </x14:cfvo>
              <x14:negativeFillColor rgb="FFFF0000"/>
              <x14:axisColor rgb="FF000000"/>
            </x14:dataBar>
          </x14:cfRule>
          <xm:sqref>M77</xm:sqref>
        </x14:conditionalFormatting>
        <x14:conditionalFormatting xmlns:xm="http://schemas.microsoft.com/office/excel/2006/main">
          <x14:cfRule type="dataBar" id="{A646EF43-C6DD-48F1-906D-4D7EBD3B19D2}">
            <x14:dataBar minLength="0" maxLength="100" gradient="0">
              <x14:cfvo type="num">
                <xm:f>0</xm:f>
              </x14:cfvo>
              <x14:cfvo type="num">
                <xm:f>1</xm:f>
              </x14:cfvo>
              <x14:negativeFillColor rgb="FFFF0000"/>
              <x14:axisColor rgb="FF000000"/>
            </x14:dataBar>
          </x14:cfRule>
          <xm:sqref>M77</xm:sqref>
        </x14:conditionalFormatting>
        <x14:conditionalFormatting xmlns:xm="http://schemas.microsoft.com/office/excel/2006/main">
          <x14:cfRule type="dataBar" id="{7E41F203-2067-4D7D-B911-34CD791BE408}">
            <x14:dataBar minLength="0" maxLength="100" gradient="0">
              <x14:cfvo type="num">
                <xm:f>0</xm:f>
              </x14:cfvo>
              <x14:cfvo type="num">
                <xm:f>1</xm:f>
              </x14:cfvo>
              <x14:negativeFillColor rgb="FFFF0000"/>
              <x14:axisColor rgb="FF000000"/>
            </x14:dataBar>
          </x14:cfRule>
          <xm:sqref>M78</xm:sqref>
        </x14:conditionalFormatting>
        <x14:conditionalFormatting xmlns:xm="http://schemas.microsoft.com/office/excel/2006/main">
          <x14:cfRule type="dataBar" id="{BF988923-CB10-4800-B89B-C97472CABB5D}">
            <x14:dataBar minLength="0" maxLength="100" gradient="0">
              <x14:cfvo type="num">
                <xm:f>0</xm:f>
              </x14:cfvo>
              <x14:cfvo type="num">
                <xm:f>1</xm:f>
              </x14:cfvo>
              <x14:negativeFillColor rgb="FFFF0000"/>
              <x14:axisColor rgb="FF000000"/>
            </x14:dataBar>
          </x14:cfRule>
          <xm:sqref>M79</xm:sqref>
        </x14:conditionalFormatting>
        <x14:conditionalFormatting xmlns:xm="http://schemas.microsoft.com/office/excel/2006/main">
          <x14:cfRule type="dataBar" id="{8EB1699C-5C00-4536-9EB8-94F820293C1A}">
            <x14:dataBar minLength="0" maxLength="100" gradient="0">
              <x14:cfvo type="num">
                <xm:f>0</xm:f>
              </x14:cfvo>
              <x14:cfvo type="num">
                <xm:f>1</xm:f>
              </x14:cfvo>
              <x14:negativeFillColor rgb="FFFF0000"/>
              <x14:axisColor rgb="FF000000"/>
            </x14:dataBar>
          </x14:cfRule>
          <xm:sqref>M79</xm:sqref>
        </x14:conditionalFormatting>
        <x14:conditionalFormatting xmlns:xm="http://schemas.microsoft.com/office/excel/2006/main">
          <x14:cfRule type="dataBar" id="{DD0693C3-B0D8-447C-8F87-AAC524823320}">
            <x14:dataBar minLength="0" maxLength="100" gradient="0">
              <x14:cfvo type="num">
                <xm:f>0</xm:f>
              </x14:cfvo>
              <x14:cfvo type="num">
                <xm:f>1</xm:f>
              </x14:cfvo>
              <x14:negativeFillColor rgb="FFFF0000"/>
              <x14:axisColor rgb="FF000000"/>
            </x14:dataBar>
          </x14:cfRule>
          <xm:sqref>M80</xm:sqref>
        </x14:conditionalFormatting>
        <x14:conditionalFormatting xmlns:xm="http://schemas.microsoft.com/office/excel/2006/main">
          <x14:cfRule type="dataBar" id="{8D941D43-D799-46B8-8FE5-9290F78DC567}">
            <x14:dataBar minLength="0" maxLength="100" gradient="0">
              <x14:cfvo type="num">
                <xm:f>0</xm:f>
              </x14:cfvo>
              <x14:cfvo type="num">
                <xm:f>1</xm:f>
              </x14:cfvo>
              <x14:negativeFillColor rgb="FFFF0000"/>
              <x14:axisColor rgb="FF000000"/>
            </x14:dataBar>
          </x14:cfRule>
          <xm:sqref>M53</xm:sqref>
        </x14:conditionalFormatting>
        <x14:conditionalFormatting xmlns:xm="http://schemas.microsoft.com/office/excel/2006/main">
          <x14:cfRule type="dataBar" id="{69C05F8A-9137-4FD2-85AB-6FE605E042FF}">
            <x14:dataBar minLength="0" maxLength="100" gradient="0">
              <x14:cfvo type="num">
                <xm:f>0</xm:f>
              </x14:cfvo>
              <x14:cfvo type="num">
                <xm:f>1</xm:f>
              </x14:cfvo>
              <x14:negativeFillColor rgb="FFFF0000"/>
              <x14:axisColor rgb="FF000000"/>
            </x14:dataBar>
          </x14:cfRule>
          <xm:sqref>M53</xm:sqref>
        </x14:conditionalFormatting>
        <x14:conditionalFormatting xmlns:xm="http://schemas.microsoft.com/office/excel/2006/main">
          <x14:cfRule type="dataBar" id="{C26C1236-8554-4546-8599-7BF89E277C54}">
            <x14:dataBar minLength="0" maxLength="100" gradient="0">
              <x14:cfvo type="num">
                <xm:f>0</xm:f>
              </x14:cfvo>
              <x14:cfvo type="num">
                <xm:f>1</xm:f>
              </x14:cfvo>
              <x14:negativeFillColor rgb="FFFF0000"/>
              <x14:axisColor rgb="FF000000"/>
            </x14:dataBar>
          </x14:cfRule>
          <xm:sqref>M54:M61</xm:sqref>
        </x14:conditionalFormatting>
        <x14:conditionalFormatting xmlns:xm="http://schemas.microsoft.com/office/excel/2006/main">
          <x14:cfRule type="dataBar" id="{5C477D0E-4449-4770-A933-1A7D255E957D}">
            <x14:dataBar minLength="0" maxLength="100" gradient="0">
              <x14:cfvo type="num">
                <xm:f>0</xm:f>
              </x14:cfvo>
              <x14:cfvo type="num">
                <xm:f>1</xm:f>
              </x14:cfvo>
              <x14:negativeFillColor rgb="FFFF0000"/>
              <x14:axisColor rgb="FF000000"/>
            </x14:dataBar>
          </x14:cfRule>
          <xm:sqref>M62</xm:sqref>
        </x14:conditionalFormatting>
        <x14:conditionalFormatting xmlns:xm="http://schemas.microsoft.com/office/excel/2006/main">
          <x14:cfRule type="dataBar" id="{D7B80B96-BF2F-4AE6-B8C8-47401CD690FE}">
            <x14:dataBar minLength="0" maxLength="100" gradient="0">
              <x14:cfvo type="num">
                <xm:f>0</xm:f>
              </x14:cfvo>
              <x14:cfvo type="num">
                <xm:f>1</xm:f>
              </x14:cfvo>
              <x14:negativeFillColor rgb="FFFF0000"/>
              <x14:axisColor rgb="FF000000"/>
            </x14:dataBar>
          </x14:cfRule>
          <xm:sqref>M62</xm:sqref>
        </x14:conditionalFormatting>
        <x14:conditionalFormatting xmlns:xm="http://schemas.microsoft.com/office/excel/2006/main">
          <x14:cfRule type="dataBar" id="{BB4581BC-5276-4BD9-AF16-8643F4F709B8}">
            <x14:dataBar minLength="0" maxLength="100" gradient="0">
              <x14:cfvo type="num">
                <xm:f>0</xm:f>
              </x14:cfvo>
              <x14:cfvo type="num">
                <xm:f>1</xm:f>
              </x14:cfvo>
              <x14:negativeFillColor rgb="FFFF0000"/>
              <x14:axisColor rgb="FF000000"/>
            </x14:dataBar>
          </x14:cfRule>
          <xm:sqref>M63:M70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Candidate Management Module</vt:lpstr>
      <vt:lpstr>'Candidate Management Module'!prevWBS</vt:lpstr>
      <vt:lpstr>'Candidate Management Module'!Print_Area</vt:lpstr>
      <vt:lpstr>'Candidate Management Module'!Print_Titles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Nguyen Thi Dieu (FA.TOD)</cp:lastModifiedBy>
  <cp:lastPrinted>2018-02-12T20:25:38Z</cp:lastPrinted>
  <dcterms:created xsi:type="dcterms:W3CDTF">2010-06-09T16:05:03Z</dcterms:created>
  <dcterms:modified xsi:type="dcterms:W3CDTF">2020-03-31T09:09:07Z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