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450" tabRatio="644" firstSheet="4" activeTab="5"/>
  </bookViews>
  <sheets>
    <sheet name="BM01" sheetId="16" state="hidden" r:id="rId1"/>
    <sheet name="BM02" sheetId="9" state="hidden" r:id="rId2"/>
    <sheet name="BM03" sheetId="7" state="hidden" r:id="rId3"/>
    <sheet name="BM04" sheetId="3" state="hidden" r:id="rId4"/>
    <sheet name="Tong hop" sheetId="38" r:id="rId5"/>
    <sheet name="Tot" sheetId="27" r:id="rId6"/>
    <sheet name="Hoan thanh" sheetId="29" r:id="rId7"/>
    <sheet name="LĐ Phòng" sheetId="31" r:id="rId8"/>
    <sheet name="KTSX" sheetId="32" r:id="rId9"/>
    <sheet name="TKTC" sheetId="33" r:id="rId10"/>
    <sheet name="ĐM&amp;QLSX" sheetId="34" r:id="rId11"/>
    <sheet name="HT&amp;CT" sheetId="35" r:id="rId12"/>
    <sheet name="HH" sheetId="37" r:id="rId13"/>
    <sheet name="XDCB" sheetId="36" r:id="rId14"/>
    <sheet name="Bang ket qua theo cong thuc" sheetId="6" state="hidden" r:id="rId15"/>
    <sheet name="Summary" sheetId="18" state="hidden" r:id="rId16"/>
    <sheet name="PL01" sheetId="12" state="hidden" r:id="rId17"/>
    <sheet name="PL02" sheetId="13" state="hidden" r:id="rId18"/>
    <sheet name="PL03" sheetId="14" state="hidden" r:id="rId19"/>
  </sheets>
  <definedNames>
    <definedName name="_xlnm._FilterDatabase" localSheetId="14" hidden="1">'Bang ket qua theo cong thuc'!$A$13:$M$98</definedName>
    <definedName name="_xlnm._FilterDatabase" localSheetId="10" hidden="1">'ĐM&amp;QLSX'!$A$8:$I$8</definedName>
    <definedName name="_xlnm._FilterDatabase" localSheetId="12" hidden="1">HH!$A$8:$I$8</definedName>
    <definedName name="_xlnm._FilterDatabase" localSheetId="6" hidden="1">'Hoan thanh'!$A$8:$I$13</definedName>
    <definedName name="_xlnm._FilterDatabase" localSheetId="11" hidden="1">'HT&amp;CT'!$A$8:$I$8</definedName>
    <definedName name="_xlnm._FilterDatabase" localSheetId="8" hidden="1">KTSX!$A$8:$I$8</definedName>
    <definedName name="_xlnm._FilterDatabase" localSheetId="7" hidden="1">'LĐ Phòng'!$A$8:$X$14</definedName>
    <definedName name="_xlnm._FilterDatabase" localSheetId="9" hidden="1">TKTC!$A$8:$I$8</definedName>
    <definedName name="_xlnm._FilterDatabase" localSheetId="4" hidden="1">'Tong hop'!$A$8:$I$38</definedName>
    <definedName name="_xlnm._FilterDatabase" localSheetId="5" hidden="1">Tot!$A$10:$Z$11</definedName>
    <definedName name="_xlnm._FilterDatabase" localSheetId="13" hidden="1">XDCB!$A$8:$I$8</definedName>
    <definedName name="_xlnm.Print_Area" localSheetId="14">'Bang ket qua theo cong thuc'!$A$4:$H$129</definedName>
    <definedName name="_xlnm.Print_Area" localSheetId="0">'BM01'!$A$1:$L$54</definedName>
    <definedName name="_xlnm.Print_Area" localSheetId="1">'BM02'!$A$1:$H$38</definedName>
    <definedName name="_xlnm.Print_Area" localSheetId="2">'BM03'!$A$1:$G$27</definedName>
    <definedName name="_xlnm.Print_Area" localSheetId="10">'ĐM&amp;QLSX'!$A$1:$I$8</definedName>
    <definedName name="_xlnm.Print_Area" localSheetId="12">HH!$A$1:$I$11</definedName>
    <definedName name="_xlnm.Print_Area" localSheetId="6">'Hoan thanh'!$A$1:$I$29</definedName>
    <definedName name="_xlnm.Print_Area" localSheetId="11">'HT&amp;CT'!$A$1:$I$8</definedName>
    <definedName name="_xlnm.Print_Area" localSheetId="8">KTSX!$A$1:$I$8</definedName>
    <definedName name="_xlnm.Print_Area" localSheetId="7">'LĐ Phòng'!$A$1:$J$14</definedName>
    <definedName name="_xlnm.Print_Area" localSheetId="16">'PL01'!$A$1:$E$28</definedName>
    <definedName name="_xlnm.Print_Area" localSheetId="17">'PL02'!$A$1:$E$13</definedName>
    <definedName name="_xlnm.Print_Area" localSheetId="18">'PL03'!$A$1:$G$29</definedName>
    <definedName name="_xlnm.Print_Area" localSheetId="9">TKTC!$A$1:$I$8</definedName>
    <definedName name="_xlnm.Print_Area" localSheetId="4">'Tong hop'!$A$1:$I$63</definedName>
    <definedName name="_xlnm.Print_Area" localSheetId="13">XDCB!$A$1:$I$8</definedName>
    <definedName name="_xlnm.Print_Titles" localSheetId="0">'BM01'!$18:$19</definedName>
    <definedName name="_xlnm.Print_Titles" localSheetId="10">'ĐM&amp;QLSX'!$7:$8</definedName>
    <definedName name="_xlnm.Print_Titles" localSheetId="12">HH!$7:$8</definedName>
    <definedName name="_xlnm.Print_Titles" localSheetId="6">'Hoan thanh'!$7:$8</definedName>
    <definedName name="_xlnm.Print_Titles" localSheetId="11">'HT&amp;CT'!$7:$8</definedName>
    <definedName name="_xlnm.Print_Titles" localSheetId="8">KTSX!$7:$8</definedName>
    <definedName name="_xlnm.Print_Titles" localSheetId="7">'LĐ Phòng'!$7:$8</definedName>
    <definedName name="_xlnm.Print_Titles" localSheetId="9">TKTC!$7:$8</definedName>
    <definedName name="_xlnm.Print_Titles" localSheetId="4">'Tong hop'!$7:$8</definedName>
    <definedName name="_xlnm.Print_Titles" localSheetId="5">Tot!$10:$11</definedName>
    <definedName name="_xlnm.Print_Titles" localSheetId="13">XDCB!$7:$8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4" i="38" l="1"/>
  <c r="B10" i="38" l="1"/>
  <c r="C10" i="38"/>
  <c r="D10" i="38"/>
  <c r="E10" i="38"/>
  <c r="F10" i="38"/>
  <c r="G10" i="38"/>
  <c r="H10" i="38"/>
  <c r="I10" i="38"/>
  <c r="B11" i="38"/>
  <c r="C11" i="38"/>
  <c r="D11" i="38"/>
  <c r="E11" i="38"/>
  <c r="F11" i="38"/>
  <c r="G11" i="38"/>
  <c r="H11" i="38"/>
  <c r="I11" i="38"/>
  <c r="B12" i="38"/>
  <c r="C12" i="38"/>
  <c r="D12" i="38"/>
  <c r="E12" i="38"/>
  <c r="F12" i="38"/>
  <c r="G12" i="38"/>
  <c r="H12" i="38"/>
  <c r="I12" i="38"/>
  <c r="B13" i="38"/>
  <c r="C13" i="38"/>
  <c r="D13" i="38"/>
  <c r="E13" i="38"/>
  <c r="F13" i="38"/>
  <c r="G13" i="38"/>
  <c r="H13" i="38"/>
  <c r="I13" i="38"/>
  <c r="B14" i="38"/>
  <c r="C14" i="38"/>
  <c r="D14" i="38"/>
  <c r="E14" i="38"/>
  <c r="F14" i="38"/>
  <c r="H14" i="38"/>
  <c r="I14" i="38"/>
  <c r="C9" i="38"/>
  <c r="D9" i="38"/>
  <c r="E9" i="38"/>
  <c r="F9" i="38"/>
  <c r="G9" i="38"/>
  <c r="H9" i="38"/>
  <c r="I9" i="38"/>
  <c r="B9" i="38"/>
  <c r="F49" i="38" l="1"/>
  <c r="H14" i="31"/>
  <c r="E56" i="38" l="1"/>
  <c r="L15" i="27" l="1"/>
  <c r="N15" i="27" s="1"/>
  <c r="P15" i="27"/>
  <c r="U15" i="27"/>
  <c r="L16" i="27"/>
  <c r="N16" i="27" s="1"/>
  <c r="U16" i="27"/>
  <c r="L17" i="27"/>
  <c r="N17" i="27" s="1"/>
  <c r="U17" i="27"/>
  <c r="L18" i="27"/>
  <c r="N18" i="27" s="1"/>
  <c r="U18" i="27"/>
  <c r="L19" i="27"/>
  <c r="N19" i="27" s="1"/>
  <c r="U19" i="27"/>
  <c r="L20" i="27"/>
  <c r="N20" i="27" s="1"/>
  <c r="U20" i="27"/>
  <c r="L21" i="27"/>
  <c r="N21" i="27" s="1"/>
  <c r="U21" i="27"/>
  <c r="M22" i="27"/>
  <c r="L22" i="27" l="1"/>
  <c r="G14" i="6" l="1"/>
  <c r="G15" i="6"/>
  <c r="G16" i="6"/>
  <c r="G17" i="6"/>
  <c r="G18" i="6"/>
  <c r="F98" i="6"/>
  <c r="G98" i="6" s="1"/>
  <c r="F69" i="6" l="1"/>
  <c r="G69" i="6" s="1"/>
  <c r="F19" i="6"/>
  <c r="G19" i="6" s="1"/>
  <c r="F27" i="6"/>
  <c r="G27" i="6" s="1"/>
  <c r="F39" i="6"/>
  <c r="G39" i="6" s="1"/>
  <c r="F40" i="6"/>
  <c r="G40" i="6" s="1"/>
  <c r="F41" i="6"/>
  <c r="G41" i="6" s="1"/>
  <c r="F42" i="6"/>
  <c r="G42" i="6" s="1"/>
  <c r="F43" i="6"/>
  <c r="G43" i="6" s="1"/>
  <c r="F44" i="6"/>
  <c r="G44" i="6" s="1"/>
  <c r="F45" i="6"/>
  <c r="G45" i="6" s="1"/>
  <c r="F46" i="6"/>
  <c r="G46" i="6" s="1"/>
  <c r="F47" i="6"/>
  <c r="G47" i="6" s="1"/>
  <c r="F48" i="6"/>
  <c r="G48" i="6" s="1"/>
  <c r="F49" i="6"/>
  <c r="G49" i="6" s="1"/>
  <c r="F50" i="6"/>
  <c r="G50" i="6" s="1"/>
  <c r="F51" i="6"/>
  <c r="G51" i="6" s="1"/>
  <c r="F52" i="6"/>
  <c r="G52" i="6" s="1"/>
  <c r="F53" i="6"/>
  <c r="G53" i="6" s="1"/>
  <c r="F54" i="6"/>
  <c r="G54" i="6" s="1"/>
  <c r="F59" i="6"/>
  <c r="G59" i="6" s="1"/>
  <c r="F66" i="6"/>
  <c r="G66" i="6" s="1"/>
  <c r="F71" i="6"/>
  <c r="G71" i="6" s="1"/>
  <c r="F77" i="6"/>
  <c r="G77" i="6" s="1"/>
  <c r="F63" i="6" l="1"/>
  <c r="G63" i="6" s="1"/>
  <c r="F35" i="6"/>
  <c r="G35" i="6" s="1"/>
  <c r="F31" i="6"/>
  <c r="G31" i="6" s="1"/>
  <c r="F90" i="6"/>
  <c r="G90" i="6" s="1"/>
  <c r="F86" i="6"/>
  <c r="G86" i="6" s="1"/>
  <c r="F82" i="6"/>
  <c r="G82" i="6" s="1"/>
  <c r="F78" i="6"/>
  <c r="G78" i="6" s="1"/>
  <c r="F74" i="6"/>
  <c r="G74" i="6" s="1"/>
  <c r="F70" i="6"/>
  <c r="G70" i="6" s="1"/>
  <c r="F34" i="6"/>
  <c r="G34" i="6" s="1"/>
  <c r="F26" i="6"/>
  <c r="G26" i="6" s="1"/>
  <c r="F89" i="6"/>
  <c r="G89" i="6" s="1"/>
  <c r="F85" i="6"/>
  <c r="G85" i="6" s="1"/>
  <c r="F81" i="6"/>
  <c r="G81" i="6" s="1"/>
  <c r="F73" i="6"/>
  <c r="G73" i="6" s="1"/>
  <c r="F65" i="6"/>
  <c r="G65" i="6" s="1"/>
  <c r="F61" i="6"/>
  <c r="G61" i="6" s="1"/>
  <c r="F57" i="6"/>
  <c r="G57" i="6" s="1"/>
  <c r="F37" i="6"/>
  <c r="G37" i="6" s="1"/>
  <c r="F33" i="6"/>
  <c r="G33" i="6" s="1"/>
  <c r="F29" i="6"/>
  <c r="G29" i="6" s="1"/>
  <c r="F25" i="6"/>
  <c r="G25" i="6" s="1"/>
  <c r="F21" i="6"/>
  <c r="G21" i="6" s="1"/>
  <c r="F91" i="6"/>
  <c r="G91" i="6" s="1"/>
  <c r="F87" i="6"/>
  <c r="G87" i="6" s="1"/>
  <c r="F83" i="6"/>
  <c r="G83" i="6" s="1"/>
  <c r="F79" i="6"/>
  <c r="G79" i="6" s="1"/>
  <c r="F75" i="6"/>
  <c r="G75" i="6" s="1"/>
  <c r="F67" i="6"/>
  <c r="G67" i="6" s="1"/>
  <c r="F55" i="6"/>
  <c r="G55" i="6" s="1"/>
  <c r="F23" i="6"/>
  <c r="G23" i="6" s="1"/>
  <c r="F62" i="6"/>
  <c r="G62" i="6" s="1"/>
  <c r="F58" i="6"/>
  <c r="G58" i="6" s="1"/>
  <c r="F38" i="6"/>
  <c r="G38" i="6" s="1"/>
  <c r="F30" i="6"/>
  <c r="G30" i="6" s="1"/>
  <c r="F22" i="6"/>
  <c r="G22" i="6" s="1"/>
  <c r="F88" i="6"/>
  <c r="G88" i="6" s="1"/>
  <c r="F84" i="6"/>
  <c r="G84" i="6" s="1"/>
  <c r="F80" i="6"/>
  <c r="G80" i="6" s="1"/>
  <c r="F76" i="6"/>
  <c r="G76" i="6" s="1"/>
  <c r="F72" i="6"/>
  <c r="G72" i="6" s="1"/>
  <c r="F68" i="6"/>
  <c r="G68" i="6" s="1"/>
  <c r="F64" i="6"/>
  <c r="G64" i="6" s="1"/>
  <c r="F60" i="6"/>
  <c r="G60" i="6" s="1"/>
  <c r="F56" i="6"/>
  <c r="G56" i="6" s="1"/>
  <c r="F36" i="6"/>
  <c r="G36" i="6" s="1"/>
  <c r="F32" i="6"/>
  <c r="G32" i="6" s="1"/>
  <c r="F28" i="6"/>
  <c r="G28" i="6" s="1"/>
  <c r="F24" i="6"/>
  <c r="G24" i="6" s="1"/>
  <c r="F20" i="6"/>
  <c r="G20" i="6" s="1"/>
  <c r="F96" i="6"/>
  <c r="G96" i="6" s="1"/>
  <c r="F92" i="6"/>
  <c r="G92" i="6" s="1"/>
  <c r="F97" i="6"/>
  <c r="G97" i="6" s="1"/>
  <c r="F93" i="6"/>
  <c r="G93" i="6" s="1"/>
  <c r="F95" i="6"/>
  <c r="G95" i="6" s="1"/>
  <c r="F94" i="6"/>
  <c r="G94" i="6" s="1"/>
  <c r="R2" i="31" l="1"/>
  <c r="N2" i="31"/>
  <c r="M5" i="31"/>
  <c r="M6" i="31"/>
  <c r="M2" i="31"/>
  <c r="Q5" i="31"/>
  <c r="K3" i="31"/>
  <c r="O5" i="31"/>
  <c r="M3" i="31"/>
  <c r="O1" i="31"/>
  <c r="M1" i="31"/>
  <c r="K2" i="31"/>
  <c r="K5" i="31"/>
  <c r="Q1" i="31"/>
  <c r="P5" i="31"/>
  <c r="L5" i="31"/>
  <c r="R5" i="31"/>
  <c r="N5" i="31"/>
  <c r="P1" i="31"/>
  <c r="L1" i="31"/>
  <c r="N1" i="31"/>
  <c r="R1" i="31"/>
  <c r="P3" i="31"/>
  <c r="L3" i="31"/>
  <c r="N3" i="31"/>
  <c r="R3" i="31"/>
  <c r="Q2" i="31"/>
  <c r="O6" i="31"/>
  <c r="K4" i="31"/>
  <c r="K6" i="31"/>
  <c r="M4" i="31"/>
  <c r="O2" i="31"/>
  <c r="L2" i="31"/>
  <c r="P4" i="31"/>
  <c r="L4" i="31"/>
  <c r="R4" i="31"/>
  <c r="N4" i="31"/>
  <c r="Q3" i="31"/>
  <c r="K1" i="31"/>
  <c r="O4" i="31"/>
  <c r="Q6" i="31"/>
  <c r="Q4" i="31"/>
  <c r="O3" i="31"/>
  <c r="P2" i="31"/>
  <c r="J5" i="6"/>
  <c r="E120" i="6"/>
  <c r="E118" i="6"/>
  <c r="J6" i="6"/>
  <c r="J7" i="6"/>
  <c r="D118" i="6"/>
  <c r="J8" i="6"/>
  <c r="B117" i="6"/>
  <c r="J10" i="6"/>
  <c r="D120" i="6"/>
  <c r="J4" i="6"/>
  <c r="E119" i="6"/>
  <c r="J9" i="6"/>
  <c r="D119" i="6"/>
  <c r="E121" i="6"/>
  <c r="D121" i="6"/>
  <c r="R6" i="31" l="1"/>
  <c r="L6" i="31"/>
  <c r="K7" i="31" s="1"/>
  <c r="F21" i="14"/>
  <c r="M7" i="31" l="1"/>
  <c r="L7" i="27"/>
  <c r="Q4" i="27"/>
  <c r="K6" i="27"/>
  <c r="P4" i="27"/>
  <c r="K4" i="27"/>
  <c r="M4" i="27"/>
  <c r="P6" i="27"/>
  <c r="M7" i="27"/>
  <c r="L6" i="27"/>
  <c r="O4" i="27"/>
  <c r="N5" i="27"/>
  <c r="M8" i="27"/>
  <c r="Q6" i="27"/>
  <c r="L4" i="27"/>
  <c r="O9" i="27"/>
  <c r="K7" i="27"/>
  <c r="M9" i="27"/>
  <c r="N4" i="27"/>
  <c r="K8" i="27"/>
  <c r="N8" i="27"/>
  <c r="Q9" i="27"/>
  <c r="K9" i="27"/>
  <c r="N6" i="27"/>
  <c r="O8" i="27"/>
  <c r="R6" i="27"/>
  <c r="N7" i="27"/>
  <c r="O5" i="27"/>
  <c r="Q8" i="27"/>
  <c r="Q5" i="27"/>
  <c r="R8" i="27"/>
  <c r="P5" i="27"/>
  <c r="P7" i="27"/>
  <c r="M5" i="27"/>
  <c r="O6" i="27"/>
  <c r="Q7" i="27"/>
  <c r="P8" i="27"/>
  <c r="R5" i="27"/>
  <c r="R7" i="27"/>
  <c r="M6" i="27"/>
  <c r="O7" i="27"/>
  <c r="K5" i="27"/>
  <c r="R4" i="27"/>
  <c r="L8" i="27"/>
  <c r="L5" i="27"/>
  <c r="K8" i="6"/>
  <c r="O6" i="6"/>
  <c r="K7" i="6"/>
  <c r="N4" i="6"/>
  <c r="N8" i="6"/>
  <c r="M8" i="6"/>
  <c r="Q5" i="6"/>
  <c r="M7" i="6"/>
  <c r="M4" i="6"/>
  <c r="P10" i="6"/>
  <c r="N5" i="6"/>
  <c r="N7" i="6"/>
  <c r="N9" i="6"/>
  <c r="P4" i="6"/>
  <c r="P6" i="6"/>
  <c r="P8" i="6"/>
  <c r="M6" i="6"/>
  <c r="O9" i="6"/>
  <c r="K9" i="6"/>
  <c r="Q9" i="6"/>
  <c r="M9" i="6"/>
  <c r="Q8" i="6"/>
  <c r="K5" i="6"/>
  <c r="Q7" i="6"/>
  <c r="Q4" i="6"/>
  <c r="L5" i="6"/>
  <c r="L7" i="6"/>
  <c r="L9" i="6"/>
  <c r="Q6" i="6"/>
  <c r="O5" i="6"/>
  <c r="K4" i="6"/>
  <c r="N6" i="6"/>
  <c r="L10" i="6"/>
  <c r="P5" i="6"/>
  <c r="P7" i="6"/>
  <c r="P9" i="6"/>
  <c r="K6" i="6"/>
  <c r="O8" i="6"/>
  <c r="M5" i="6"/>
  <c r="O7" i="6"/>
  <c r="O4" i="6"/>
  <c r="L4" i="6"/>
  <c r="L6" i="6"/>
  <c r="L8" i="6"/>
  <c r="N10" i="6"/>
  <c r="D7" i="18"/>
  <c r="D10" i="18"/>
  <c r="H7" i="18"/>
  <c r="H8" i="18"/>
  <c r="D9" i="18"/>
  <c r="B6" i="18"/>
  <c r="B10" i="18"/>
  <c r="F8" i="18"/>
  <c r="H6" i="18"/>
  <c r="B9" i="18"/>
  <c r="D8" i="18"/>
  <c r="B4" i="18"/>
  <c r="F7" i="18"/>
  <c r="H9" i="18"/>
  <c r="B7" i="18"/>
  <c r="F10" i="18"/>
  <c r="F4" i="18"/>
  <c r="F9" i="18"/>
  <c r="B8" i="18"/>
  <c r="H4" i="18"/>
  <c r="F5" i="18"/>
  <c r="B5" i="18"/>
  <c r="F6" i="18"/>
  <c r="D4" i="18"/>
  <c r="D5" i="18"/>
  <c r="H5" i="18"/>
  <c r="H10" i="18"/>
  <c r="D6" i="18"/>
  <c r="G8" i="18"/>
  <c r="E7" i="18"/>
  <c r="I9" i="18"/>
  <c r="E4" i="18"/>
  <c r="G5" i="18"/>
  <c r="I6" i="18"/>
  <c r="G4" i="18"/>
  <c r="I5" i="18"/>
  <c r="C7" i="18"/>
  <c r="I7" i="18"/>
  <c r="I4" i="18"/>
  <c r="E5" i="18"/>
  <c r="G6" i="18"/>
  <c r="C4" i="18"/>
  <c r="E9" i="18"/>
  <c r="C6" i="18"/>
  <c r="I8" i="18"/>
  <c r="E8" i="18"/>
  <c r="C9" i="18"/>
  <c r="E6" i="18"/>
  <c r="C8" i="18"/>
  <c r="C5" i="18"/>
  <c r="G9" i="18"/>
  <c r="G7" i="18"/>
  <c r="L9" i="27" l="1"/>
  <c r="K10" i="27" s="1"/>
  <c r="R9" i="27"/>
  <c r="Q10" i="6"/>
  <c r="K10" i="6"/>
  <c r="J11" i="6" s="1"/>
  <c r="C10" i="18"/>
  <c r="I10" i="18"/>
  <c r="M10" i="27" l="1"/>
  <c r="L11" i="6"/>
  <c r="B11" i="18"/>
  <c r="D11" i="18"/>
</calcChain>
</file>

<file path=xl/comments1.xml><?xml version="1.0" encoding="utf-8"?>
<comments xmlns="http://schemas.openxmlformats.org/spreadsheetml/2006/main">
  <authors>
    <author>Author</author>
  </authors>
  <commentList>
    <comment ref="D9" authorId="0" shapeId="0">
      <text>
        <r>
          <rPr>
            <b/>
            <sz val="8"/>
            <color indexed="81"/>
            <rFont val="Tahoma"/>
            <family val="2"/>
          </rPr>
          <t>size 39</t>
        </r>
        <r>
          <rPr>
            <sz val="8"/>
            <color indexed="81"/>
            <rFont val="Tahoma"/>
            <family val="2"/>
          </rPr>
          <t xml:space="preserve">
</t>
        </r>
      </text>
    </comment>
    <comment ref="D10" authorId="0" shapeId="0">
      <text>
        <r>
          <rPr>
            <b/>
            <sz val="8"/>
            <color indexed="81"/>
            <rFont val="Tahoma"/>
            <family val="2"/>
          </rPr>
          <t xml:space="preserve">sze 39, 1 mau
</t>
        </r>
        <r>
          <rPr>
            <sz val="8"/>
            <color indexed="81"/>
            <rFont val="Tahoma"/>
            <family val="2"/>
          </rPr>
          <t xml:space="preserve">
</t>
        </r>
      </text>
    </comment>
    <comment ref="D12" authorId="0" shapeId="0">
      <text>
        <r>
          <rPr>
            <b/>
            <sz val="8"/>
            <color indexed="81"/>
            <rFont val="Tahoma"/>
            <family val="2"/>
          </rPr>
          <t xml:space="preserve">SIZE: 42
</t>
        </r>
      </text>
    </comment>
  </commentList>
</comments>
</file>

<file path=xl/comments2.xml><?xml version="1.0" encoding="utf-8"?>
<comments xmlns="http://schemas.openxmlformats.org/spreadsheetml/2006/main">
  <authors>
    <author>Author</author>
  </authors>
  <commentList>
    <comment ref="L18" authorId="0" shapeId="0">
      <text>
        <r>
          <rPr>
            <b/>
            <sz val="9"/>
            <color indexed="81"/>
            <rFont val="Tahoma"/>
            <family val="2"/>
          </rPr>
          <t>Author:</t>
        </r>
        <r>
          <rPr>
            <sz val="9"/>
            <color indexed="81"/>
            <rFont val="Tahoma"/>
            <family val="2"/>
          </rPr>
          <t xml:space="preserve">
1 suất XS không tính
</t>
        </r>
      </text>
    </comment>
  </commentList>
</comments>
</file>

<file path=xl/comments3.xml><?xml version="1.0" encoding="utf-8"?>
<comments xmlns="http://schemas.openxmlformats.org/spreadsheetml/2006/main">
  <authors>
    <author>Author</author>
  </authors>
  <commentList>
    <comment ref="D9" authorId="0" shapeId="0">
      <text>
        <r>
          <rPr>
            <b/>
            <sz val="8"/>
            <color indexed="81"/>
            <rFont val="Tahoma"/>
            <family val="2"/>
          </rPr>
          <t>size 39</t>
        </r>
        <r>
          <rPr>
            <sz val="8"/>
            <color indexed="81"/>
            <rFont val="Tahoma"/>
            <family val="2"/>
          </rPr>
          <t xml:space="preserve">
</t>
        </r>
      </text>
    </comment>
    <comment ref="D10" authorId="0" shapeId="0">
      <text>
        <r>
          <rPr>
            <b/>
            <sz val="8"/>
            <color indexed="81"/>
            <rFont val="Tahoma"/>
            <family val="2"/>
          </rPr>
          <t xml:space="preserve">sze 39, 1 mau
</t>
        </r>
        <r>
          <rPr>
            <sz val="8"/>
            <color indexed="81"/>
            <rFont val="Tahoma"/>
            <family val="2"/>
          </rPr>
          <t xml:space="preserve">
</t>
        </r>
      </text>
    </comment>
    <comment ref="D12" authorId="0" shapeId="0">
      <text>
        <r>
          <rPr>
            <b/>
            <sz val="8"/>
            <color indexed="81"/>
            <rFont val="Tahoma"/>
            <family val="2"/>
          </rPr>
          <t xml:space="preserve">SIZE: 42
</t>
        </r>
      </text>
    </comment>
  </commentList>
</comments>
</file>

<file path=xl/comments4.xml><?xml version="1.0" encoding="utf-8"?>
<comments xmlns="http://schemas.openxmlformats.org/spreadsheetml/2006/main">
  <authors>
    <author>Author</author>
  </authors>
  <commentList>
    <comment ref="D9" authorId="0" shapeId="0">
      <text>
        <r>
          <rPr>
            <b/>
            <sz val="8"/>
            <color indexed="81"/>
            <rFont val="Tahoma"/>
            <family val="2"/>
          </rPr>
          <t>size 39</t>
        </r>
        <r>
          <rPr>
            <sz val="8"/>
            <color indexed="81"/>
            <rFont val="Tahoma"/>
            <family val="2"/>
          </rPr>
          <t xml:space="preserve">
</t>
        </r>
      </text>
    </comment>
    <comment ref="D10" authorId="0" shapeId="0">
      <text>
        <r>
          <rPr>
            <b/>
            <sz val="8"/>
            <color indexed="81"/>
            <rFont val="Tahoma"/>
            <family val="2"/>
          </rPr>
          <t xml:space="preserve">sze 39, 1 mau
</t>
        </r>
        <r>
          <rPr>
            <sz val="8"/>
            <color indexed="81"/>
            <rFont val="Tahoma"/>
            <family val="2"/>
          </rPr>
          <t xml:space="preserve">
</t>
        </r>
      </text>
    </comment>
    <comment ref="D12" authorId="0" shapeId="0">
      <text>
        <r>
          <rPr>
            <b/>
            <sz val="8"/>
            <color indexed="81"/>
            <rFont val="Tahoma"/>
            <family val="2"/>
          </rPr>
          <t xml:space="preserve">SIZE: 42
</t>
        </r>
      </text>
    </comment>
  </commentList>
</comments>
</file>

<file path=xl/comments5.xml><?xml version="1.0" encoding="utf-8"?>
<comments xmlns="http://schemas.openxmlformats.org/spreadsheetml/2006/main">
  <authors>
    <author>Author</author>
  </authors>
  <commentList>
    <comment ref="E80" authorId="0" shapeId="0">
      <text>
        <r>
          <rPr>
            <sz val="8"/>
            <color indexed="81"/>
            <rFont val="Tahoma"/>
            <family val="2"/>
          </rPr>
          <t xml:space="preserve">
</t>
        </r>
        <r>
          <rPr>
            <sz val="18"/>
            <color indexed="81"/>
            <rFont val="Tahoma"/>
            <family val="2"/>
          </rPr>
          <t>'26/3/2008</t>
        </r>
      </text>
    </comment>
    <comment ref="E81" authorId="0" shapeId="0">
      <text>
        <r>
          <rPr>
            <b/>
            <sz val="8"/>
            <color indexed="81"/>
            <rFont val="Tahoma"/>
            <family val="2"/>
          </rPr>
          <t>Ngày cũ: 7/6/2010</t>
        </r>
      </text>
    </comment>
    <comment ref="E82" authorId="0" shapeId="0">
      <text>
        <r>
          <rPr>
            <b/>
            <sz val="8"/>
            <color indexed="81"/>
            <rFont val="Tahoma"/>
            <family val="2"/>
          </rPr>
          <t>Ngày cũ: 07/6/2010</t>
        </r>
      </text>
    </comment>
  </commentList>
</comments>
</file>

<file path=xl/sharedStrings.xml><?xml version="1.0" encoding="utf-8"?>
<sst xmlns="http://schemas.openxmlformats.org/spreadsheetml/2006/main" count="1007" uniqueCount="526">
  <si>
    <t>Stt</t>
  </si>
  <si>
    <t>Ghi chú</t>
  </si>
  <si>
    <t>Mã NV</t>
  </si>
  <si>
    <t>Họ và tên</t>
  </si>
  <si>
    <t>Chức danh</t>
  </si>
  <si>
    <t>Tiêu chí đánh giá</t>
  </si>
  <si>
    <t>Chấp hành các quy định (30 điểm)</t>
  </si>
  <si>
    <t>Tổng điểm</t>
  </si>
  <si>
    <t>Người đánh giá</t>
  </si>
  <si>
    <t>Cán bộ quản lý</t>
  </si>
  <si>
    <t>Trưởng Bộ phận/Ban Dự án</t>
  </si>
  <si>
    <t>CÔNG TY DỊCH VỤ CƠ KHÍ HÀNG HẢI PTSC</t>
  </si>
  <si>
    <t>Xưởng ……..</t>
  </si>
  <si>
    <t>PHIẾU ĐÁNH GIÁ KẾT QUẢ CÔNG VIỆC LAO ĐỘNG TRỰC TIẾP</t>
  </si>
  <si>
    <t>Tháng ….. Năm …..</t>
  </si>
  <si>
    <t>Tổ:……………..</t>
  </si>
  <si>
    <t>MC…</t>
  </si>
  <si>
    <t>Nguyễn Văn A</t>
  </si>
  <si>
    <t>CN Hàn</t>
  </si>
  <si>
    <t>x</t>
  </si>
  <si>
    <t>Xuất sắc 
(70)</t>
  </si>
  <si>
    <t>Tốt
 (60)</t>
  </si>
  <si>
    <t>Hoàn thành 
(50)</t>
  </si>
  <si>
    <t>Không hoàn thành 
(0)</t>
  </si>
  <si>
    <t>Chấp hành xuất sắc
(30)</t>
  </si>
  <si>
    <t>Chấp hành tốt 
(25)</t>
  </si>
  <si>
    <t>Chấp hành 
(20)</t>
  </si>
  <si>
    <t>Không chấp hành 
(0)</t>
  </si>
  <si>
    <t>Mức độ hoàn thành CV (70 điểm)</t>
  </si>
  <si>
    <t>(ngày   /    /201..)</t>
  </si>
  <si>
    <t>BẢNG TỔNG HỢP ĐÁNH GIÁ KẾT QUẢ CÔNG VIỆC CBCNV</t>
  </si>
  <si>
    <t>Bộ phận:</t>
  </si>
  <si>
    <t>Tổ:</t>
  </si>
  <si>
    <t>Số tờ:</t>
  </si>
  <si>
    <t>Ngày vào làm việc</t>
  </si>
  <si>
    <t>Chức danh/
 Vị trí công việc</t>
  </si>
  <si>
    <t>Điểm số</t>
  </si>
  <si>
    <t>Kết quả đánh giá 
công việc</t>
  </si>
  <si>
    <t>Xếp loại</t>
  </si>
  <si>
    <t xml:space="preserve">CBCNV hoàn thành xuất sắc nhiệm vụ: </t>
  </si>
  <si>
    <t xml:space="preserve">CBCNV hoàn thành tốt nhiệm vụ: </t>
  </si>
  <si>
    <t xml:space="preserve">CBCNV hoàn thành nhiệm vụ: </t>
  </si>
  <si>
    <t xml:space="preserve">CBCNV không hoàn thành nhiệm vụ: </t>
  </si>
  <si>
    <t>Ghi chú:</t>
  </si>
  <si>
    <t>Bảng tổng hợp này được chuyển về phòng TCNS cùng với các phiếu đánh giá.</t>
  </si>
  <si>
    <t>Người tổng hợp</t>
  </si>
  <si>
    <t>Trưởng Bộ phận</t>
  </si>
  <si>
    <t>Vũng Tàu, ngày   tháng   năm 201..</t>
  </si>
  <si>
    <t>TT</t>
  </si>
  <si>
    <t>Tiêu chí</t>
  </si>
  <si>
    <t>Điểm số (100)</t>
  </si>
  <si>
    <t>Xuất sắc</t>
  </si>
  <si>
    <t>Tốt</t>
  </si>
  <si>
    <t>Hoàn thành</t>
  </si>
  <si>
    <t>Không hoàn thành</t>
  </si>
  <si>
    <t>I</t>
  </si>
  <si>
    <r>
      <t xml:space="preserve">Mức độ hoàn thành nhiệm vụ/công việc được giao </t>
    </r>
    <r>
      <rPr>
        <i/>
        <sz val="13"/>
        <color rgb="FFFF0000"/>
        <rFont val="Times New Roman"/>
        <family val="1"/>
      </rPr>
      <t>(xem hướng dẫn ở phụ lục 01).</t>
    </r>
  </si>
  <si>
    <t>II</t>
  </si>
  <si>
    <r>
      <t xml:space="preserve">Chấp hành nội quy lao động, quy định an toàn lao động, quy định điều hành của quản lý cấp trên </t>
    </r>
    <r>
      <rPr>
        <i/>
        <sz val="13"/>
        <color rgb="FFFF0000"/>
        <rFont val="Times New Roman"/>
        <family val="1"/>
      </rPr>
      <t>(xem hướng dẫn ở phụ lục 03).</t>
    </r>
  </si>
  <si>
    <t>V</t>
  </si>
  <si>
    <t>Khả năng phát triển về chuyên môn/quản lý/vị trí công việc khác (đề nghị ghi ra ô bên cạnh).</t>
  </si>
  <si>
    <t>Nhân viên cần được hướng dẫn/kèm cặp/ đào tạo thêm về chuyên môn/ngoại ngữ/các kỹ năng mềm cần thiết cho vị trí công việc (đề nghị ghi ra ô bên cạnh).</t>
  </si>
  <si>
    <t>III</t>
  </si>
  <si>
    <t>IV</t>
  </si>
  <si>
    <r>
      <t>Ghi chú</t>
    </r>
    <r>
      <rPr>
        <sz val="11"/>
        <color rgb="FF000000"/>
        <rFont val="Times New Roman"/>
        <family val="1"/>
      </rPr>
      <t>: Người đánh giá đánh dấu (X) vào phần nhận xét, đánh giá phù hợp với kết quả thực hiện của nhân viên dựa trên các hướng dẫn ở các phụ lục.</t>
    </r>
  </si>
  <si>
    <t>Người đánh giá                   Cán bộ Quản lý                 Trưởng bộ phận/Ban Dự án</t>
  </si>
  <si>
    <t>PHIẾU ĐÁNH GIÁ KẾT QUẢ CÔNG VIỆC LAO ĐỘNG GIÁN TIẾP,</t>
  </si>
  <si>
    <t>ĐỐC CÔNG, TỔ TRƯỞNG/TỔ PHÓ TRỰC TIẾP</t>
  </si>
  <si>
    <t>CÔNG TY DỊCH VỤ CƠ KHÍ HÀNG HẢI</t>
  </si>
  <si>
    <t>QUY ĐỊNH ĐÁNH GIÁ KẾT QUẢ CÔNG VIỆC</t>
  </si>
  <si>
    <t xml:space="preserve">Họ và tên nhân viên được đánh giá:  </t>
  </si>
  <si>
    <t>Mã NV:</t>
  </si>
  <si>
    <t xml:space="preserve">Vị trí công việc: </t>
  </si>
  <si>
    <t xml:space="preserve">Tổ chuyên môn:                                                                      </t>
  </si>
  <si>
    <t>Phòng/Xưởng:</t>
  </si>
  <si>
    <t>Ngày đánh giá:</t>
  </si>
  <si>
    <t xml:space="preserve">Ngày bắt đầu làm việc tại dự án:                                            </t>
  </si>
  <si>
    <t>KẾ HOẠCH THỰC HIỆN NHIỆM VỤ/CÔNG VIỆC/MỤC TIÊU</t>
  </si>
  <si>
    <t>Tháng        năm 201….</t>
  </si>
  <si>
    <t>(Dùng cho lao động gián tiếp, Đốc công, Tổ trưởng/Tổ phó trực tiếp)</t>
  </si>
  <si>
    <t>Kế hoạch thực hiện</t>
  </si>
  <si>
    <t>Mục tiêu</t>
  </si>
  <si>
    <t>Phối hợp</t>
  </si>
  <si>
    <t>Thông tin</t>
  </si>
  <si>
    <t>Ngày hoàn tất</t>
  </si>
  <si>
    <t>…</t>
  </si>
  <si>
    <t>Ngày bắt đầu</t>
  </si>
  <si>
    <t>Nhiệm vụ/công việc/Mục tiêu được giao hoặc đăng ký</t>
  </si>
  <si>
    <t>Tỷ trọng</t>
  </si>
  <si>
    <t>Tổng các mục tiêu</t>
  </si>
  <si>
    <t>Vị trí công việc</t>
  </si>
  <si>
    <t>Bộ phận</t>
  </si>
  <si>
    <t>Tổ</t>
  </si>
  <si>
    <t>Người thực hiện                      Quản lý trực tiếp                        Trưởng bộ phận</t>
  </si>
  <si>
    <t>PHỤ LỤC 01:</t>
  </si>
  <si>
    <t>Hướng dẫn đánh giá Mức độ hoàn thành nhiệm vụ/công việc được giao</t>
  </si>
  <si>
    <t>của lao động gián tiếp, đốc công, tổ trưởng/tổ phó sản xuất</t>
  </si>
  <si>
    <t>Mức độ</t>
  </si>
  <si>
    <t>Điểm</t>
  </si>
  <si>
    <t>Nhiệm vụ được hoàn thành xuất sắc so với tiêu chuẩn và yêu cầu.</t>
  </si>
  <si>
    <t>Phấn đấu hoàn thành công việc ở mức độ cao một cách rõ ràng.</t>
  </si>
  <si>
    <t>Không bao giờ để xảy ra vấn đề về chất lượng công việc/sản phẩm hoặc chậm trễ trong công việc ngay cả trong những tình huống khó khăn, căng thẳng.</t>
  </si>
  <si>
    <t>Chủ động xác định những mục tiêu công việc có tính thử thách, trong công việc biết cách sắp đặt kế hoạch để giải quyết vấn đề nhằm đạt kết quả cao nhất.</t>
  </si>
  <si>
    <t>Nhân viên hoàn thành nhiệm vụ tốt hơn so với yêu cầu.</t>
  </si>
  <si>
    <t>Mỗi công việc được giao hoàn thành đúng thời hạn với trách nhiệm cao nhất.</t>
  </si>
  <si>
    <t>Liên tục đạt được kết quả công việc vượt mức.</t>
  </si>
  <si>
    <t>Hầu như không cần giám sát hay đôn đốc.</t>
  </si>
  <si>
    <t>Luôn xem xét, đánh giá kỹ trong công việc.</t>
  </si>
  <si>
    <t>Có quyết định và hành động mang lại thành quả cao hơn mức mong đợi.</t>
  </si>
  <si>
    <t>Nhân viên hoàn thành nhiệm vụ đúng yêu cầu; đáp ứng khả năng và kinh nghiệm cho vị trí công việc đó.</t>
  </si>
  <si>
    <t>Chưa có yêu cầu cải tiến đáng kể nào cho vị trí này.</t>
  </si>
  <si>
    <t>Sai sót cũng có khi xảy ra nhưng ít lặp lại và không gây hậu quả.</t>
  </si>
  <si>
    <t>Biết chọn lựa thứ tự ưu tiên giải quyết các vấn đề trong công việc.</t>
  </si>
  <si>
    <t>Hầu như có thể tin cậy vào phần lớn công việc được giao.</t>
  </si>
  <si>
    <t>Chỉ cần giám sát và theo dõi ở mức bình thường.</t>
  </si>
  <si>
    <t>Luôn hoàn thành phần lớn công việc hay dự án đúng thời hạn.</t>
  </si>
  <si>
    <t>Thể hiện kết quả cân bằng giữa chất lượng và số lượng.</t>
  </si>
  <si>
    <t>Nhân viên không hoàn thành một vài yêu cầu trong công việc và đã được cấp trên cảnh báo, nhắc nhở về những yêu cầu cần phải hoàn thành.</t>
  </si>
  <si>
    <t>PHỤ LỤC 02:</t>
  </si>
  <si>
    <t>của lao động trực tiếp</t>
  </si>
  <si>
    <r>
      <t xml:space="preserve">Hoàn thành vượt </t>
    </r>
    <r>
      <rPr>
        <sz val="13"/>
        <color rgb="FFFF0000"/>
        <rFont val="Times New Roman"/>
        <family val="1"/>
      </rPr>
      <t>10%</t>
    </r>
    <r>
      <rPr>
        <sz val="13"/>
        <color rgb="FF000000"/>
        <rFont val="Times New Roman"/>
        <family val="1"/>
      </rPr>
      <t xml:space="preserve"> trở lên so với định mức được giao trong tháng</t>
    </r>
  </si>
  <si>
    <r>
      <t xml:space="preserve">Hoàn thành vượt từ trên </t>
    </r>
    <r>
      <rPr>
        <sz val="13"/>
        <color rgb="FFFF0000"/>
        <rFont val="Times New Roman"/>
        <family val="1"/>
      </rPr>
      <t>5%&lt;10%</t>
    </r>
    <r>
      <rPr>
        <sz val="13"/>
        <color rgb="FF000000"/>
        <rFont val="Times New Roman"/>
        <family val="1"/>
      </rPr>
      <t xml:space="preserve"> so với định mức được giao trong tháng</t>
    </r>
  </si>
  <si>
    <r>
      <t xml:space="preserve">Hoàn thành từ </t>
    </r>
    <r>
      <rPr>
        <sz val="13"/>
        <color rgb="FFFF0000"/>
        <rFont val="Times New Roman"/>
        <family val="1"/>
      </rPr>
      <t>98%</t>
    </r>
    <r>
      <rPr>
        <sz val="13"/>
        <color rgb="FF000000"/>
        <rFont val="Times New Roman"/>
        <family val="1"/>
      </rPr>
      <t xml:space="preserve"> </t>
    </r>
    <r>
      <rPr>
        <sz val="13"/>
        <color rgb="FFFF0000"/>
        <rFont val="Times New Roman"/>
        <family val="1"/>
      </rPr>
      <t>trở lên</t>
    </r>
    <r>
      <rPr>
        <sz val="13"/>
        <color rgb="FF000000"/>
        <rFont val="Times New Roman"/>
        <family val="1"/>
      </rPr>
      <t xml:space="preserve"> so với định mức được giao trong tháng</t>
    </r>
  </si>
  <si>
    <t>Không hoàn thành định mức</t>
  </si>
  <si>
    <t>Hướng dẫn đánh giá việc chấp hành các quy định, nội quy lao động</t>
  </si>
  <si>
    <t>PHỤ LỤC 03:</t>
  </si>
  <si>
    <t>Số điểm</t>
  </si>
  <si>
    <t>Diễn giải</t>
  </si>
  <si>
    <t>Chấp hành Xuất sắc</t>
  </si>
  <si>
    <r>
      <t>-</t>
    </r>
    <r>
      <rPr>
        <sz val="7"/>
        <color theme="1"/>
        <rFont val="Times New Roman"/>
        <family val="1"/>
      </rPr>
      <t xml:space="preserve">   </t>
    </r>
    <r>
      <rPr>
        <sz val="13"/>
        <color theme="1"/>
        <rFont val="Times New Roman"/>
        <family val="1"/>
      </rPr>
      <t>Chấp hành nghiêm chỉnh nội quy lao động, quy định an toàn lao động. Có biểu hiện rõ rệt về ý thức xây dựng và đóng góp để các cá nhân liên quan chấp hành nghiêm chỉnh nội quy lao động, an toàn lao động.</t>
    </r>
  </si>
  <si>
    <r>
      <t>-</t>
    </r>
    <r>
      <rPr>
        <sz val="7"/>
        <color theme="1"/>
        <rFont val="Times New Roman"/>
        <family val="1"/>
      </rPr>
      <t xml:space="preserve">   </t>
    </r>
    <r>
      <rPr>
        <sz val="13"/>
        <color theme="1"/>
        <rFont val="Times New Roman"/>
        <family val="1"/>
      </rPr>
      <t>Luôn chấp hành nghiêm chỉnh sự điều hành của người quản lý cấp trên.</t>
    </r>
  </si>
  <si>
    <r>
      <t>-</t>
    </r>
    <r>
      <rPr>
        <sz val="7"/>
        <color rgb="FF000000"/>
        <rFont val="Times New Roman"/>
        <family val="1"/>
      </rPr>
      <t xml:space="preserve">   </t>
    </r>
    <r>
      <rPr>
        <sz val="13"/>
        <color theme="1"/>
        <rFont val="Times New Roman"/>
        <family val="1"/>
      </rPr>
      <t xml:space="preserve">Đi làm đủ ngày công trong tháng theo qui định. </t>
    </r>
    <r>
      <rPr>
        <sz val="13"/>
        <color rgb="FFFF0000"/>
        <rFont val="Times New Roman"/>
        <family val="1"/>
      </rPr>
      <t>(bao gồm quy đổi ngày công)</t>
    </r>
  </si>
  <si>
    <t>Đạt tất cả các tiêu chí </t>
  </si>
  <si>
    <t>Chấp hành tốt</t>
  </si>
  <si>
    <r>
      <t>-</t>
    </r>
    <r>
      <rPr>
        <sz val="7"/>
        <color theme="1"/>
        <rFont val="Times New Roman"/>
        <family val="1"/>
      </rPr>
      <t xml:space="preserve">   </t>
    </r>
    <r>
      <rPr>
        <sz val="13"/>
        <color theme="1"/>
        <rFont val="Times New Roman"/>
        <family val="1"/>
      </rPr>
      <t>Chấp hành nghiêm chỉnh nội quy lao động, quy định an toàn lao động. Có biểu hiện rõ rệt về ý thức xây dựng và đóng góp.</t>
    </r>
  </si>
  <si>
    <r>
      <t>-</t>
    </r>
    <r>
      <rPr>
        <sz val="7"/>
        <color rgb="FF000000"/>
        <rFont val="Times New Roman"/>
        <family val="1"/>
      </rPr>
      <t xml:space="preserve">   </t>
    </r>
    <r>
      <rPr>
        <sz val="13"/>
        <color theme="1"/>
        <rFont val="Times New Roman"/>
        <family val="1"/>
      </rPr>
      <t>Tuân thủ quy định về nghỉ phép/nghỉ bù, các loại nghỉ có hưởng lương.</t>
    </r>
  </si>
  <si>
    <t>Chấp hành</t>
  </si>
  <si>
    <r>
      <t>-</t>
    </r>
    <r>
      <rPr>
        <sz val="7"/>
        <color theme="1"/>
        <rFont val="Times New Roman"/>
        <family val="1"/>
      </rPr>
      <t xml:space="preserve">   </t>
    </r>
    <r>
      <rPr>
        <sz val="13"/>
        <color theme="1"/>
        <rFont val="Times New Roman"/>
        <family val="1"/>
      </rPr>
      <t>Chấp hành nghiêm chỉnh nội quy lao động, quy định an toàn lao động.</t>
    </r>
  </si>
  <si>
    <r>
      <t>-</t>
    </r>
    <r>
      <rPr>
        <sz val="7"/>
        <color rgb="FF000000"/>
        <rFont val="Times New Roman"/>
        <family val="1"/>
      </rPr>
      <t xml:space="preserve">   </t>
    </r>
    <r>
      <rPr>
        <sz val="13"/>
        <color theme="1"/>
        <rFont val="Times New Roman"/>
        <family val="1"/>
      </rPr>
      <t>Nghỉ không lương (có xin phép).</t>
    </r>
  </si>
  <si>
    <t>Không chấp hành</t>
  </si>
  <si>
    <r>
      <t>-</t>
    </r>
    <r>
      <rPr>
        <sz val="7"/>
        <color theme="1"/>
        <rFont val="Times New Roman"/>
        <family val="1"/>
      </rPr>
      <t xml:space="preserve">   </t>
    </r>
    <r>
      <rPr>
        <sz val="13"/>
        <color theme="1"/>
        <rFont val="Times New Roman"/>
        <family val="1"/>
      </rPr>
      <t>Nghỉ không phép.</t>
    </r>
  </si>
  <si>
    <r>
      <t>-</t>
    </r>
    <r>
      <rPr>
        <sz val="7"/>
        <color theme="1"/>
        <rFont val="Times New Roman"/>
        <family val="1"/>
      </rPr>
      <t xml:space="preserve">   </t>
    </r>
    <r>
      <rPr>
        <sz val="13"/>
        <color theme="1"/>
        <rFont val="Times New Roman"/>
        <family val="1"/>
      </rPr>
      <t xml:space="preserve">Đi làm muộn về sớm không có lý do chính đáng </t>
    </r>
    <r>
      <rPr>
        <i/>
        <sz val="13"/>
        <color rgb="FFFF0000"/>
        <rFont val="Times New Roman"/>
        <family val="1"/>
      </rPr>
      <t>(quá 3 lần/tháng).</t>
    </r>
  </si>
  <si>
    <r>
      <t>-</t>
    </r>
    <r>
      <rPr>
        <sz val="7"/>
        <color theme="1"/>
        <rFont val="Times New Roman"/>
        <family val="1"/>
      </rPr>
      <t xml:space="preserve">   </t>
    </r>
    <r>
      <rPr>
        <sz val="13"/>
        <color theme="1"/>
        <rFont val="Times New Roman"/>
        <family val="1"/>
      </rPr>
      <t xml:space="preserve">Vi phạm nội quy lao động, an toàn lao động, bị </t>
    </r>
    <r>
      <rPr>
        <sz val="13"/>
        <color rgb="FF000000"/>
        <rFont val="Times New Roman"/>
        <family val="1"/>
      </rPr>
      <t>nhắc nhở bằng văn bản trở lên.</t>
    </r>
  </si>
  <si>
    <t>Vi phạm 1 trong các tiêu chí</t>
  </si>
  <si>
    <t>PHIẾU ĐÁNH GIÁ CẤP TRƯỞNG/PHÓ BỘ PHẬN</t>
  </si>
  <si>
    <t>Họ và tên:</t>
  </si>
  <si>
    <t>Vị trí công việc:</t>
  </si>
  <si>
    <t>HƯỚNG DẪN PHÂN LOẠI THEO 5 MỨC ĐỘ:</t>
  </si>
  <si>
    <t>Không đạt/có những biểu hiện rõ ràng không đạt, cần có sự huấn luyện, giám sát thật chặt chẽ của cấp trên.</t>
  </si>
  <si>
    <t xml:space="preserve">Cần Cải tiến </t>
  </si>
  <si>
    <t>Chưa đạt/có một số biểu hiện đạt, nhưng là những hành động không nhất quán và cần có sự giám sát, động viên của cấp trên.</t>
  </si>
  <si>
    <t>Hiệu quả thấp</t>
  </si>
  <si>
    <t>Đạt/có những biểu hiện rõ ràng đạt, nhưng vẫn còn một vài nhược điểm có thể chấp nhận được và cần được cung cấp thêm những gợi ý, hướng dẫn của cấp trên.</t>
  </si>
  <si>
    <t>Một số hiệu quả</t>
  </si>
  <si>
    <t>Đạt/có những biểu hiện rõ ràng, chỉ có một vài nhược điểm nhỏ và chỉ cần những cải tiến thông thường.</t>
  </si>
  <si>
    <t>Hiệu quả</t>
  </si>
  <si>
    <t>Đạt/có những biểu hiện vượt quá sự mong đợi và gần như là không thể hiện điểm yếu.</t>
  </si>
  <si>
    <t>Rất hiệu quả</t>
  </si>
  <si>
    <t>NỘI DUNG và KẾT QUẢ ĐÁNH GIÁ</t>
  </si>
  <si>
    <t>Tự đánh giá</t>
  </si>
  <si>
    <t>Đánh giá của 
Quản lý trực tiếp</t>
  </si>
  <si>
    <t>Quản lý-hoạch định</t>
  </si>
  <si>
    <t>Am hiểu những mục tiêu dài hạn của công ty. Xác định rõ những mục tiêu thuộc trách nhiệm. Biết cách hoạch định để mục tiêu của Bộ phận phù hợp với mục tiêu chung của công ty.</t>
  </si>
  <si>
    <t>Xác định rõ những mục tiêu của cấp dưới và tiến hành thỏa thuận với họ. Giám sát và kiểm tra việc thực hiện công việc của nhân viên dựa trên những mục tiêu đã thỏa thuận.</t>
  </si>
  <si>
    <t>Hoạch định và sắp xếp công việc theo thứ tự ưu tiên, sử dụng hiệu quả thời gian làm việc của nhân viên.</t>
  </si>
  <si>
    <t>Thường xuyên đánh giá các kết quả công việc hiện tại và đối chiếu với mục tiêu đã đề ra.</t>
  </si>
  <si>
    <t>Dự đoán trước những khó khăn và hoạch định những biện pháp dự phòng để giải quyết.</t>
  </si>
  <si>
    <t>Giải quyết vấn đề và ra quyết định</t>
  </si>
  <si>
    <t>Nhìn nhận, phân tích chính xác và đáng tin cậy các vấn đề. Không bi sa lầy vào chi tiết.</t>
  </si>
  <si>
    <t>Có nhiều giải pháp khác nhau để giải quyết vấn đề có hiệu quả.</t>
  </si>
  <si>
    <t>Biết yêu cầu phản biện và thích ứng với ý kiến phản biện nhằm làm sáng tỏ vấn đề.</t>
  </si>
  <si>
    <t>Hội nhập những ý tưởng hoặc những khả năng của mình vào quyết định chung.</t>
  </si>
  <si>
    <t>Quá trình ra quyết định hợp lý, sẵn sàng quyết định trong thẩm quyền và chịu trách nhiệm về quyết định của mình.</t>
  </si>
  <si>
    <t>Đội ngũ và sự lãnh đạo</t>
  </si>
  <si>
    <t>Tạo dựng tinh thần đồng đội. Mang lại sức mạnh và định hướng cho những hoạt động của đội ngũ.</t>
  </si>
  <si>
    <t xml:space="preserve">Chủ động tham gia làm việc với cấp dưới, thường xuyên đưa ra các thông tin phản hồi xây dựng về kết quả công việc. </t>
  </si>
  <si>
    <t>Hướng dẫn cấp dưới cải tiến cách làm việc và hoàn thành công việc.Thừa nhận sự đóng góp của nhân viên và chia sẻ thành tựu với họ.</t>
  </si>
  <si>
    <t>Nhận ra được điểm mạnh và những điểm yếu của từng nhân viên. Huấn luyện cho nhân viên một cách hiệu quả về những kỹ năng còn yếu, thiếu sót.</t>
  </si>
  <si>
    <t>Sử dụng phong cách lãnh đạo 1 cách thích hợp. Lãnh đạo bằng ví dụ cụ thể và làm việc như một điển hình đối với cấp dưới.</t>
  </si>
  <si>
    <t>Ýchí-động lực</t>
  </si>
  <si>
    <t>Bền bỉ đáp ứng những đòi hỏi của công việc, Kiên trì trong những điều kiện/môi trường bất lợi.</t>
  </si>
  <si>
    <t>Tự chuẩn bị để sẵn sàng làm việc nhiều giờ nhằm hoàn tất công việc. Có khả năng xử lý tốt những tình huống phức tạp khó khăn mà không quá căng thẳng.</t>
  </si>
  <si>
    <t>Tự đặt ra những tiêu chuẩn cao đối với cá nhân mình và nỗ lực thực hiện chúng, có ý chí thăng tiến, vươn lên.</t>
  </si>
  <si>
    <t>Tìm kiếm cơ hội để thể hiện trách nhiệm.</t>
  </si>
  <si>
    <t>Chấp nhận và lắng nghe sự phê bình của cấp trên, góp ý của cấp dưới và duy trì tiêu chuẩn đạo đức trong công việc.</t>
  </si>
  <si>
    <t>Nội qui-qui định</t>
  </si>
  <si>
    <t>Tự giác thực hiện đúng nội qui, qui định, các qui trình và thể hiện sự gương mẫu trong duy trì nội qui làm việc của bộ phận, Công ty.</t>
  </si>
  <si>
    <t>Chủ động trình bày, đề xuất với cấp trên trực tiếp, chấp hành chỉ đạo của cấp trên và thực hiện các quan hệ làm việc đúng theo cơ cấu tổ chức.</t>
  </si>
  <si>
    <t>Chủ động đặt vấn đề và thuyết phục nhân viên tuân thủ nội qui, qui định làm việc.</t>
  </si>
  <si>
    <t>Sử dụng đầy đủ và đúng quyền hạn được phân cấp nhằm thực hiện tốt trách nhiệm.</t>
  </si>
  <si>
    <t>Trung thành và chủ động thực hiện những chuẩn mực theo văn hóa công ty.</t>
  </si>
  <si>
    <t>Cần hỗ trợ đào tạo thêm:</t>
  </si>
  <si>
    <t>Tự đề nghị xếp loại
Ký tên</t>
  </si>
  <si>
    <t>Ý kiến của cấp trên
Ký tên</t>
  </si>
  <si>
    <t>Ý kiến P.TCNS</t>
  </si>
  <si>
    <t>Ý kiến Ban Giám đốc</t>
  </si>
  <si>
    <t>MC000091</t>
  </si>
  <si>
    <t>Trần Xuân Diệu</t>
  </si>
  <si>
    <t>Phó Phòng Kỹ thuật Sản xuất</t>
  </si>
  <si>
    <t>MC000135</t>
  </si>
  <si>
    <t>Nguyễn Minh Thăng</t>
  </si>
  <si>
    <t>MC000136</t>
  </si>
  <si>
    <t>Nguyễn Bảo Hoàng</t>
  </si>
  <si>
    <t>MC000151</t>
  </si>
  <si>
    <t>Trương Ngọc Tính</t>
  </si>
  <si>
    <t>MC000160</t>
  </si>
  <si>
    <t>Nguyễn Minh Tuấn</t>
  </si>
  <si>
    <t>MC004517</t>
  </si>
  <si>
    <t>Đỗ Thị Nhung</t>
  </si>
  <si>
    <t>Nhân viên Quản lý Tài liệu</t>
  </si>
  <si>
    <t>MC000153</t>
  </si>
  <si>
    <t>Tổ trưởng Tổ Định mức Sản xuất</t>
  </si>
  <si>
    <t>MC000644</t>
  </si>
  <si>
    <t>Trần Văn Đạt</t>
  </si>
  <si>
    <t>Tổ phó Tổ Định mức Sản xuất</t>
  </si>
  <si>
    <t>MC001878</t>
  </si>
  <si>
    <t>Đặng Vĩnh Tám</t>
  </si>
  <si>
    <t>MC000150</t>
  </si>
  <si>
    <t>Trần Kháng</t>
  </si>
  <si>
    <t>Nhân viên Kỹ thuật Định mức</t>
  </si>
  <si>
    <t>MC002232</t>
  </si>
  <si>
    <t>Đào Trọng Kiên</t>
  </si>
  <si>
    <t>MC003256</t>
  </si>
  <si>
    <t>Hồ Ngọc Bình</t>
  </si>
  <si>
    <t>MC003547</t>
  </si>
  <si>
    <t>Nguyễn Đức Trọng</t>
  </si>
  <si>
    <t>Nhân viên Hỗ trợ Định mức</t>
  </si>
  <si>
    <t>MC002154</t>
  </si>
  <si>
    <t>Đặng Mai Thanh Hải</t>
  </si>
  <si>
    <t>Tổ trưởng Tổ Hàng hải</t>
  </si>
  <si>
    <t>MC000157</t>
  </si>
  <si>
    <t>Vũ Văn Lương</t>
  </si>
  <si>
    <t>Tổ phó Tổ Hàng hải</t>
  </si>
  <si>
    <t>MC002771</t>
  </si>
  <si>
    <t>Đỗ Xuân Đạt</t>
  </si>
  <si>
    <t>MC001806</t>
  </si>
  <si>
    <t>Lê Đình Hùng</t>
  </si>
  <si>
    <t>MC004834</t>
  </si>
  <si>
    <t>Trương Quốc Anh</t>
  </si>
  <si>
    <t>Nhân viên Kỹ thuật Hàng hải</t>
  </si>
  <si>
    <t>MC004974</t>
  </si>
  <si>
    <t>Lê Văn Tuấn</t>
  </si>
  <si>
    <t>MC002671</t>
  </si>
  <si>
    <t>Tạ Văn Minh</t>
  </si>
  <si>
    <t>MC002987</t>
  </si>
  <si>
    <t>Vũ Ngọc Tuân</t>
  </si>
  <si>
    <t>MC003414</t>
  </si>
  <si>
    <t>Phan Đình Trường</t>
  </si>
  <si>
    <t>MC002878</t>
  </si>
  <si>
    <t>Phí Ngọc Vân</t>
  </si>
  <si>
    <t>MC003909</t>
  </si>
  <si>
    <t>Trần Xuân Bách</t>
  </si>
  <si>
    <t>MC000147</t>
  </si>
  <si>
    <t>Phạm Nhật Quang</t>
  </si>
  <si>
    <t>MC000159</t>
  </si>
  <si>
    <t>Đinh Xuân Toán</t>
  </si>
  <si>
    <t>Tổ trưởng Tổ Hoàn thiện và Chạy thử</t>
  </si>
  <si>
    <t>MC000154</t>
  </si>
  <si>
    <t>Trần Quốc Huy</t>
  </si>
  <si>
    <t>Tổ phó Tổ Hoàn thiện và Chạy thử</t>
  </si>
  <si>
    <t>MC000138</t>
  </si>
  <si>
    <t>Phạm Đức Mạnh</t>
  </si>
  <si>
    <t>MC002835</t>
  </si>
  <si>
    <t>Lê Quang Hiển</t>
  </si>
  <si>
    <t>MC003018</t>
  </si>
  <si>
    <t>Trần Quý Anh</t>
  </si>
  <si>
    <t>Nhân viên Kỹ thuật Hoàn thiện và Chạy thử</t>
  </si>
  <si>
    <t>MC003020</t>
  </si>
  <si>
    <t>Ngô Minh Khôi</t>
  </si>
  <si>
    <t>MC003063</t>
  </si>
  <si>
    <t>Mai Duy Sơn</t>
  </si>
  <si>
    <t>MC003554</t>
  </si>
  <si>
    <t>Nguyễn Xuân Ninh</t>
  </si>
  <si>
    <t>MC003555</t>
  </si>
  <si>
    <t>Phạm Nam Thái</t>
  </si>
  <si>
    <t>MC003892</t>
  </si>
  <si>
    <t>Lê Văn Nghi</t>
  </si>
  <si>
    <t>MC003678</t>
  </si>
  <si>
    <t>Đinh Chí Nguyện</t>
  </si>
  <si>
    <t>MC003586</t>
  </si>
  <si>
    <t>Trần Công Hiếu</t>
  </si>
  <si>
    <t>MC000098</t>
  </si>
  <si>
    <t>Nguyễn Thanh Phước</t>
  </si>
  <si>
    <t>MC002548</t>
  </si>
  <si>
    <t>Vũ Hoàng Hải</t>
  </si>
  <si>
    <t>MC001542</t>
  </si>
  <si>
    <t>Trịnh Bảo Trung</t>
  </si>
  <si>
    <t>MC004847</t>
  </si>
  <si>
    <t>Ngô Mạnh Lượng</t>
  </si>
  <si>
    <t>MC000141</t>
  </si>
  <si>
    <t>Trương Phan Vũ Âu</t>
  </si>
  <si>
    <t>Tổ trưởng Tổ Kỹ thuật</t>
  </si>
  <si>
    <t>MC000115</t>
  </si>
  <si>
    <t>Hà Chính Nghĩa</t>
  </si>
  <si>
    <t>Tổ phó Tổ Kỹ thuật</t>
  </si>
  <si>
    <t>MC002673</t>
  </si>
  <si>
    <t>Nguyễn Đức Dân</t>
  </si>
  <si>
    <t>MC003613</t>
  </si>
  <si>
    <t>Thái Bình Minh</t>
  </si>
  <si>
    <t>Nhân viên Kỹ thuật Kết cấu</t>
  </si>
  <si>
    <t>MC003619</t>
  </si>
  <si>
    <t>Phùng Vĩnh Nguyên</t>
  </si>
  <si>
    <t>MC003841</t>
  </si>
  <si>
    <t>Hồ Minh Việt</t>
  </si>
  <si>
    <t>Nhân viên Kỹ thuật Cơ khí Đường ống</t>
  </si>
  <si>
    <t>MC003844</t>
  </si>
  <si>
    <t>Nguyễn Tiến Anh</t>
  </si>
  <si>
    <t>MC003696</t>
  </si>
  <si>
    <t>Nguyễn Vũ Đắc Chức</t>
  </si>
  <si>
    <t>MC003698</t>
  </si>
  <si>
    <t>Nguyễn Văn Phước</t>
  </si>
  <si>
    <t>MC003701</t>
  </si>
  <si>
    <t>Nguyễn Hữu Trường</t>
  </si>
  <si>
    <t>MC003910</t>
  </si>
  <si>
    <t>Hồ Thanh Phong</t>
  </si>
  <si>
    <t>MC003990</t>
  </si>
  <si>
    <t>Phùng Hà Long</t>
  </si>
  <si>
    <t>MC004934</t>
  </si>
  <si>
    <t>Nguyễn Minh Đức</t>
  </si>
  <si>
    <t>MC004946</t>
  </si>
  <si>
    <t>Nguyễn Thùy Linh</t>
  </si>
  <si>
    <t>MC004951</t>
  </si>
  <si>
    <t>Nguyễn Văn Minh</t>
  </si>
  <si>
    <t>MC004959</t>
  </si>
  <si>
    <t>Nguyễn Thành Lâm</t>
  </si>
  <si>
    <t>MC000148</t>
  </si>
  <si>
    <t>Nguyễn Khánh Toàn</t>
  </si>
  <si>
    <t>Tổ trưởng Tổ Triển khai bản vẽ thi công</t>
  </si>
  <si>
    <t>MC001147</t>
  </si>
  <si>
    <t>Bùi Trung Dũng</t>
  </si>
  <si>
    <t>Tổ phó Tổ Triển khai Bản vẽ thi công</t>
  </si>
  <si>
    <t>MC001204</t>
  </si>
  <si>
    <t>Nguyễn Văn Thọ</t>
  </si>
  <si>
    <t>MC000171</t>
  </si>
  <si>
    <t>Hòa Quang Tùng</t>
  </si>
  <si>
    <t>MC000168</t>
  </si>
  <si>
    <t>Phạm Mậu An</t>
  </si>
  <si>
    <t>Nhân viên Triển khai Bản vẽ Thi công</t>
  </si>
  <si>
    <t>MC001540</t>
  </si>
  <si>
    <t>Nguyễn Hoành Hùng</t>
  </si>
  <si>
    <t>MC002019</t>
  </si>
  <si>
    <t>Nguyễn Hồng Vũ</t>
  </si>
  <si>
    <t>MC002031</t>
  </si>
  <si>
    <t>Nguyễn Trọng Hiếu</t>
  </si>
  <si>
    <t>MC002197</t>
  </si>
  <si>
    <t>Nguyễn Ngọc Bách</t>
  </si>
  <si>
    <t>MC000116</t>
  </si>
  <si>
    <t>Trần Đại Hoàng</t>
  </si>
  <si>
    <t>MC000104</t>
  </si>
  <si>
    <t>Vũ Văn Toàn</t>
  </si>
  <si>
    <t>MC004102</t>
  </si>
  <si>
    <t>Võ Phúc Sinh</t>
  </si>
  <si>
    <t>MC004118</t>
  </si>
  <si>
    <t>Bùi Văn Miền</t>
  </si>
  <si>
    <t>MC004119</t>
  </si>
  <si>
    <t>Hồ Anh Vàng</t>
  </si>
  <si>
    <t>MC004134</t>
  </si>
  <si>
    <t>Võ Văn Nam</t>
  </si>
  <si>
    <t>MC004596</t>
  </si>
  <si>
    <t>Đào Minh Tuấn</t>
  </si>
  <si>
    <t>MC004597</t>
  </si>
  <si>
    <t>Hoàng Hữu Chung</t>
  </si>
  <si>
    <t>MC003752</t>
  </si>
  <si>
    <t>Nguyễn Văn Hùng</t>
  </si>
  <si>
    <t>MC003840</t>
  </si>
  <si>
    <t>Trần Bình Nam</t>
  </si>
  <si>
    <t>MC003856</t>
  </si>
  <si>
    <t>Nguyễn Hữu Trí</t>
  </si>
  <si>
    <t>MC003570</t>
  </si>
  <si>
    <t>Trần Lê Anh Minh</t>
  </si>
  <si>
    <t>MC004864</t>
  </si>
  <si>
    <t>Nguyễn Trung Kiên</t>
  </si>
  <si>
    <t>MC004975</t>
  </si>
  <si>
    <t>Dương Văn Lai</t>
  </si>
  <si>
    <t>MC000111</t>
  </si>
  <si>
    <t>Bùi Tuấn Anh</t>
  </si>
  <si>
    <t>Tổ trưởng Tổ Xây Dựng Cơ Bản</t>
  </si>
  <si>
    <t>MC000239</t>
  </si>
  <si>
    <t>Lê Quốc Toàn</t>
  </si>
  <si>
    <t>Tổ phó Tổ Xây Dựng Cơ Bản</t>
  </si>
  <si>
    <t>MC002551</t>
  </si>
  <si>
    <t>Võ Ngọc Phi</t>
  </si>
  <si>
    <t>Nhân viên Quản lý Xây dựng Cơ bản</t>
  </si>
  <si>
    <t>MC000121</t>
  </si>
  <si>
    <t>Phạm Văn Trọng</t>
  </si>
  <si>
    <t>MC002961</t>
  </si>
  <si>
    <t>Trần Thiện Thành</t>
  </si>
  <si>
    <t>06/10/2003</t>
  </si>
  <si>
    <t>07/04/2003</t>
  </si>
  <si>
    <t>16/04/2007</t>
  </si>
  <si>
    <t>29/5/2005</t>
  </si>
  <si>
    <t>11/11/2009</t>
  </si>
  <si>
    <t>31/05/2011</t>
  </si>
  <si>
    <t>25/07/2012</t>
  </si>
  <si>
    <t>25/07/2011</t>
  </si>
  <si>
    <t>01.08.2011</t>
  </si>
  <si>
    <t>05/10/2011</t>
  </si>
  <si>
    <t>01/12/2011</t>
  </si>
  <si>
    <t>03/10/2011</t>
  </si>
  <si>
    <t>19/06/2017</t>
  </si>
  <si>
    <t>08/05/2017</t>
  </si>
  <si>
    <t>01/06/2017</t>
  </si>
  <si>
    <t>01/03/2007</t>
  </si>
  <si>
    <t>3/3/2008</t>
  </si>
  <si>
    <t>06/16/2008</t>
  </si>
  <si>
    <t>13/02/2009</t>
  </si>
  <si>
    <t>01/3/2007</t>
  </si>
  <si>
    <t>02/16/2008</t>
  </si>
  <si>
    <t>19/10/2010</t>
  </si>
  <si>
    <t>07/05/2007</t>
  </si>
  <si>
    <t>31/8/2009</t>
  </si>
  <si>
    <t>27/5/2012</t>
  </si>
  <si>
    <t>28/07/2011</t>
  </si>
  <si>
    <t>26/7/2010</t>
  </si>
  <si>
    <t>15/06/2014</t>
  </si>
  <si>
    <t>18/10/17</t>
  </si>
  <si>
    <t>2/1/2008</t>
  </si>
  <si>
    <t>10/30/2006</t>
  </si>
  <si>
    <t>25/09/2010</t>
  </si>
  <si>
    <t>23/3/2007</t>
  </si>
  <si>
    <t>06/13/2007</t>
  </si>
  <si>
    <t>05/12/2009</t>
  </si>
  <si>
    <t>17/03/2011</t>
  </si>
  <si>
    <t>15/4/2014</t>
  </si>
  <si>
    <t>18/07/2011</t>
  </si>
  <si>
    <t>14/8/2006</t>
  </si>
  <si>
    <t>17/11/2009</t>
  </si>
  <si>
    <t>10/01/2009</t>
  </si>
  <si>
    <t>10/12/2007</t>
  </si>
  <si>
    <t>1/1/2010</t>
  </si>
  <si>
    <t>15/07/2009</t>
  </si>
  <si>
    <t>13/10/2010</t>
  </si>
  <si>
    <t>18/12/2006</t>
  </si>
  <si>
    <t>26/4/2010</t>
  </si>
  <si>
    <t>8/2017</t>
  </si>
  <si>
    <t>18/03/2008</t>
  </si>
  <si>
    <t>23/03/2010</t>
  </si>
  <si>
    <t>20/11/2009</t>
  </si>
  <si>
    <t>05/2009</t>
  </si>
  <si>
    <t>Nguyễn Hữu  Tuấn</t>
  </si>
  <si>
    <t> 2/25/2008</t>
  </si>
  <si>
    <t>Chấm điểm</t>
  </si>
  <si>
    <t>Lý do</t>
  </si>
  <si>
    <t>công tác NPK/NH3</t>
  </si>
  <si>
    <t>Kỹ Thuật Sản Xuất</t>
  </si>
  <si>
    <t>(không quá 5%)</t>
  </si>
  <si>
    <t>(không quá 25%)</t>
  </si>
  <si>
    <t>PHIẾU ĐÁNH GIÁ KẾT QUẢ THEO TỔ</t>
  </si>
  <si>
    <t>PRE-COM</t>
  </si>
  <si>
    <t>HÀNG HẢI</t>
  </si>
  <si>
    <t>ĐỊNH MỨC</t>
  </si>
  <si>
    <t>KỸ THUẬT</t>
  </si>
  <si>
    <t>TKBV</t>
  </si>
  <si>
    <t>XDCB</t>
  </si>
  <si>
    <t>Công tác DA DTNS</t>
  </si>
  <si>
    <t>XUẤT SẮC</t>
  </si>
  <si>
    <t>TỐT</t>
  </si>
  <si>
    <t>HOÀN THÀNH</t>
  </si>
  <si>
    <t>KHÔNG HOÀN THÀNH</t>
  </si>
  <si>
    <t>số người/tổ</t>
  </si>
  <si>
    <t>% phòng</t>
  </si>
  <si>
    <t>tổng /phòng</t>
  </si>
  <si>
    <t>DMSX</t>
  </si>
  <si>
    <t>HTCT</t>
  </si>
  <si>
    <t>TKT</t>
  </si>
  <si>
    <t>VCLD</t>
  </si>
  <si>
    <t>BLD</t>
  </si>
  <si>
    <t>%</t>
  </si>
  <si>
    <t>Tổng Điểm</t>
  </si>
  <si>
    <t>Hiệu Quả</t>
  </si>
  <si>
    <t>KT</t>
  </si>
  <si>
    <t>KQ</t>
  </si>
  <si>
    <t>Chỉ tiêu</t>
  </si>
  <si>
    <t>Check</t>
  </si>
  <si>
    <t>Tháng 01 Năm 2018</t>
  </si>
  <si>
    <t>HH</t>
  </si>
  <si>
    <t>chia chỉ tiêu</t>
  </si>
  <si>
    <t>Chia chỉ tiêu</t>
  </si>
  <si>
    <t>số ng</t>
  </si>
  <si>
    <t>Phòng</t>
  </si>
  <si>
    <t>Chỉ tiêu  Tốt</t>
  </si>
  <si>
    <t>Ban Lãnh Đạo</t>
  </si>
  <si>
    <t>Tổ Định mức Sản xuất</t>
  </si>
  <si>
    <t xml:space="preserve"> Tổ Hàng hải</t>
  </si>
  <si>
    <t>Tổ Hoàn thiện và Chạy thử</t>
  </si>
  <si>
    <t>Tổ Kỹ thuật</t>
  </si>
  <si>
    <t xml:space="preserve"> Tổ Triển khai bản vẽ thi công</t>
  </si>
  <si>
    <t xml:space="preserve"> Tổ Xây Dựng Cơ Bản</t>
  </si>
  <si>
    <t>Số người</t>
  </si>
  <si>
    <t>Tổng đánh giá</t>
  </si>
  <si>
    <t xml:space="preserve">SỐ NHÂN VIÊN ĐÁNH GIÁ MỖI TỔ </t>
  </si>
  <si>
    <t>BẢNG TỔNG HỢP ĐÁNH GIÁ KẾT QUẢ CÔNG VIỆC CBCNV - XẾP LOẠI TỐT</t>
  </si>
  <si>
    <t>BẢNG TỔNG HỢP ĐÁNH GIÁ KẾT QUẢ CÔNG VIỆC CBCNV - XẾP LOẠI HOÀN THÀNH</t>
  </si>
  <si>
    <t>0 người</t>
  </si>
  <si>
    <t>Điểm Số</t>
  </si>
  <si>
    <t>Số tờ: 01 pages</t>
  </si>
  <si>
    <t xml:space="preserve">Nguyễn Minh   </t>
  </si>
  <si>
    <t>Tuấn</t>
  </si>
  <si>
    <t>Phó phòng phụ trách</t>
  </si>
  <si>
    <t xml:space="preserve">Nguyễn Minh </t>
  </si>
  <si>
    <t>Thăng</t>
  </si>
  <si>
    <t>Phó Phòng</t>
  </si>
  <si>
    <t>Nguyễn Bảo</t>
  </si>
  <si>
    <t>Hoàng</t>
  </si>
  <si>
    <t>MC00151</t>
  </si>
  <si>
    <t>Trương Ngọc</t>
  </si>
  <si>
    <t>Tính</t>
  </si>
  <si>
    <t>Trần Xuân</t>
  </si>
  <si>
    <t>Diệu</t>
  </si>
  <si>
    <t>MC002493</t>
  </si>
  <si>
    <t xml:space="preserve">Đỗ Thị </t>
  </si>
  <si>
    <t>Nhung</t>
  </si>
  <si>
    <t>Thư ký Phòng</t>
  </si>
  <si>
    <t>Tổng số NV được đánh giá trong danh sách là 95/97 (Trần Doãn Nhật Trung, Nguyễn Thùy Linh không đánh giá) người; trong đó:</t>
  </si>
  <si>
    <t>4 người</t>
  </si>
  <si>
    <t>93 người</t>
  </si>
  <si>
    <t>Vũng Tàu, ngày 05 tháng 11 năm 2018.</t>
  </si>
  <si>
    <t>Số tờ: 04 pages</t>
  </si>
  <si>
    <t>Tháng 11 Năm 2018</t>
  </si>
  <si>
    <t>Ghi chú/ Lý do đánh giá "Tốt"</t>
  </si>
  <si>
    <t>Ngày vào làm việc (dd/mm/yyyy)</t>
  </si>
  <si>
    <t>Tháng 12 Năm 2018</t>
  </si>
  <si>
    <t>Tổng số NV được đánh giá trong danh sách là 97/99 (Trần Doãn Nhật Trung, Nguyễn Thùy Linh không đánh giá) người; trong đó:</t>
  </si>
  <si>
    <t>Vũng Tàu, ngày 26 tháng 12 năm 2018.</t>
  </si>
  <si>
    <t>Trưởng phòng</t>
  </si>
  <si>
    <t>Tháng 01 Năm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</si>
</sst>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yyyy;@"/>
  </numFmts>
  <fonts count="55" x14ac:knownFonts="1">
    <font>
      <sz val="11"/>
      <color theme="1"/>
      <name val="Calibri"/>
      <family val="2"/>
      <scheme val="minor"/>
    </font>
    <font>
      <sz val="12"/>
      <color theme="1"/>
      <name val="Times New Roman"/>
      <family val="1"/>
    </font>
    <font>
      <b/>
      <sz val="12"/>
      <color theme="1"/>
      <name val="Times New Roman"/>
      <family val="1"/>
    </font>
    <font>
      <i/>
      <sz val="12"/>
      <color theme="1"/>
      <name val="Times New Roman"/>
      <family val="1"/>
    </font>
    <font>
      <sz val="11"/>
      <color theme="1"/>
      <name val="Times New Roman"/>
      <family val="1"/>
    </font>
    <font>
      <b/>
      <sz val="11"/>
      <color theme="1"/>
      <name val="Times New Roman"/>
      <family val="1"/>
    </font>
    <font>
      <b/>
      <sz val="13"/>
      <color theme="1"/>
      <name val="Times New Roman"/>
      <family val="1"/>
    </font>
    <font>
      <b/>
      <sz val="14"/>
      <color theme="1"/>
      <name val="Times New Roman"/>
      <family val="1"/>
    </font>
    <font>
      <sz val="13"/>
      <color rgb="FF000000"/>
      <name val="Times New Roman"/>
      <family val="1"/>
    </font>
    <font>
      <sz val="11"/>
      <color rgb="FF000000"/>
      <name val="Times New Roman"/>
      <family val="1"/>
    </font>
    <font>
      <sz val="12"/>
      <color rgb="FF545454"/>
      <name val="Arial"/>
      <family val="2"/>
    </font>
    <font>
      <b/>
      <sz val="11"/>
      <color theme="1"/>
      <name val="Calibri"/>
      <family val="2"/>
      <scheme val="minor"/>
    </font>
    <font>
      <b/>
      <sz val="12"/>
      <color rgb="FF000000"/>
      <name val="Times New Roman"/>
      <family val="1"/>
    </font>
    <font>
      <i/>
      <sz val="13"/>
      <color rgb="FFFF0000"/>
      <name val="Times New Roman"/>
      <family val="1"/>
    </font>
    <font>
      <sz val="12"/>
      <color rgb="FF000000"/>
      <name val="Times New Roman"/>
      <family val="1"/>
    </font>
    <font>
      <b/>
      <sz val="13"/>
      <color rgb="FF000000"/>
      <name val="Times New Roman"/>
      <family val="1"/>
    </font>
    <font>
      <b/>
      <sz val="11"/>
      <color rgb="FF000000"/>
      <name val="Times New Roman"/>
      <family val="1"/>
    </font>
    <font>
      <b/>
      <sz val="16"/>
      <color theme="1"/>
      <name val="Times New Roman"/>
      <family val="1"/>
    </font>
    <font>
      <i/>
      <sz val="12"/>
      <color rgb="FF000000"/>
      <name val="Times New Roman"/>
      <family val="1"/>
    </font>
    <font>
      <b/>
      <sz val="14"/>
      <color rgb="FF000000"/>
      <name val="Times New Roman"/>
      <family val="1"/>
    </font>
    <font>
      <sz val="13"/>
      <color rgb="FFFF0000"/>
      <name val="Times New Roman"/>
      <family val="1"/>
    </font>
    <font>
      <sz val="13"/>
      <color theme="1"/>
      <name val="Times New Roman"/>
      <family val="1"/>
    </font>
    <font>
      <sz val="7"/>
      <color theme="1"/>
      <name val="Times New Roman"/>
      <family val="1"/>
    </font>
    <font>
      <sz val="7"/>
      <color rgb="FF000000"/>
      <name val="Times New Roman"/>
      <family val="1"/>
    </font>
    <font>
      <b/>
      <sz val="11"/>
      <color rgb="FFFF0000"/>
      <name val="Times New Roman"/>
      <family val="1"/>
    </font>
    <font>
      <b/>
      <sz val="11"/>
      <name val="Times New Roman"/>
      <family val="1"/>
    </font>
    <font>
      <b/>
      <sz val="8"/>
      <color indexed="81"/>
      <name val="Tahoma"/>
      <family val="2"/>
    </font>
    <font>
      <sz val="8"/>
      <color indexed="81"/>
      <name val="Tahoma"/>
      <family val="2"/>
    </font>
    <font>
      <sz val="10"/>
      <color indexed="8"/>
      <name val="Arial"/>
      <family val="2"/>
    </font>
    <font>
      <sz val="18"/>
      <color indexed="81"/>
      <name val="Tahoma"/>
      <family val="2"/>
    </font>
    <font>
      <b/>
      <sz val="22"/>
      <color theme="1"/>
      <name val="Calibri"/>
      <family val="2"/>
      <scheme val="minor"/>
    </font>
    <font>
      <sz val="11"/>
      <color theme="1"/>
      <name val="Calibri"/>
      <family val="2"/>
      <scheme val="minor"/>
    </font>
    <font>
      <b/>
      <sz val="12"/>
      <color indexed="8"/>
      <name val="Times New Roman"/>
      <family val="1"/>
    </font>
    <font>
      <sz val="12"/>
      <color indexed="8"/>
      <name val="Times New Roman"/>
      <family val="1"/>
    </font>
    <font>
      <sz val="12"/>
      <name val="Times New Roman"/>
      <family val="1"/>
    </font>
    <font>
      <b/>
      <sz val="12"/>
      <color rgb="FFFF0000"/>
      <name val="Times New Roman"/>
      <family val="1"/>
    </font>
    <font>
      <b/>
      <sz val="12"/>
      <name val="Times New Roman"/>
      <family val="1"/>
    </font>
    <font>
      <sz val="12"/>
      <color rgb="FFFF0000"/>
      <name val="Times New Roman"/>
      <family val="1"/>
    </font>
    <font>
      <b/>
      <sz val="11"/>
      <name val="Calibri"/>
      <family val="2"/>
      <scheme val="minor"/>
    </font>
    <font>
      <sz val="11"/>
      <name val="Calibri"/>
      <family val="2"/>
      <scheme val="minor"/>
    </font>
    <font>
      <sz val="14"/>
      <name val="Times New Roman"/>
      <family val="1"/>
    </font>
    <font>
      <sz val="14"/>
      <color theme="1"/>
      <name val="Times New Roman"/>
      <family val="1"/>
    </font>
    <font>
      <sz val="14"/>
      <color rgb="FFFF0000"/>
      <name val="Times New Roman"/>
      <family val="1"/>
    </font>
    <font>
      <b/>
      <sz val="14"/>
      <name val="Times New Roman"/>
      <family val="1"/>
    </font>
    <font>
      <sz val="9"/>
      <color indexed="81"/>
      <name val="Tahoma"/>
      <family val="2"/>
    </font>
    <font>
      <b/>
      <sz val="9"/>
      <color indexed="81"/>
      <name val="Tahoma"/>
      <family val="2"/>
    </font>
    <font>
      <sz val="10"/>
      <name val="Arial"/>
      <family val="2"/>
    </font>
    <font>
      <sz val="22"/>
      <name val="Calibri"/>
      <family val="2"/>
      <scheme val="minor"/>
    </font>
    <font>
      <sz val="18"/>
      <name val="Calibri"/>
      <family val="2"/>
      <scheme val="minor"/>
    </font>
    <font>
      <b/>
      <sz val="18"/>
      <name val="Calibri"/>
      <family val="2"/>
      <scheme val="minor"/>
    </font>
    <font>
      <i/>
      <sz val="14"/>
      <name val="Times New Roman"/>
      <family val="1"/>
    </font>
    <font>
      <b/>
      <sz val="18"/>
      <name val="Times New Roman"/>
      <family val="1"/>
    </font>
    <font>
      <sz val="18"/>
      <name val="Times New Roman"/>
      <family val="1"/>
    </font>
    <font>
      <b/>
      <i/>
      <sz val="14"/>
      <name val="Times New Roman"/>
      <family val="1"/>
    </font>
    <font>
      <b/>
      <sz val="16"/>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6">
    <xf numFmtId="0" fontId="0" fillId="0" borderId="0"/>
    <xf numFmtId="0" fontId="28" fillId="0" borderId="0">
      <alignment vertical="top"/>
    </xf>
    <xf numFmtId="9" fontId="31" fillId="0" borderId="0" applyFont="0" applyFill="0" applyBorder="0" applyAlignment="0" applyProtection="0"/>
    <xf numFmtId="0" fontId="46" fillId="0" borderId="0">
      <alignment vertical="top"/>
    </xf>
    <xf numFmtId="0" fontId="46" fillId="0" borderId="0">
      <alignment vertical="top"/>
    </xf>
    <xf numFmtId="0" fontId="46" fillId="0" borderId="0">
      <alignment vertical="top"/>
    </xf>
  </cellStyleXfs>
  <cellXfs count="472">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2"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2" fillId="0" borderId="0" xfId="0" applyFont="1" applyAlignment="1">
      <alignment vertical="center"/>
    </xf>
    <xf numFmtId="0" fontId="5" fillId="0" borderId="1" xfId="0" applyFont="1" applyBorder="1" applyAlignment="1">
      <alignment horizontal="center" vertical="center" wrapText="1"/>
    </xf>
    <xf numFmtId="0" fontId="10" fillId="0" borderId="0" xfId="0" applyFont="1"/>
    <xf numFmtId="0" fontId="0" fillId="0" borderId="0" xfId="0" applyAlignment="1">
      <alignment horizontal="center" vertical="center" wrapText="1"/>
    </xf>
    <xf numFmtId="0" fontId="8" fillId="0" borderId="1" xfId="0" applyFont="1" applyBorder="1" applyAlignment="1">
      <alignment horizontal="justify" vertical="center" wrapText="1"/>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 fillId="0" borderId="1" xfId="0" applyFont="1" applyBorder="1" applyAlignment="1">
      <alignment vertical="center" wrapText="1"/>
    </xf>
    <xf numFmtId="0" fontId="8" fillId="0" borderId="1" xfId="0" applyFont="1" applyBorder="1" applyAlignment="1">
      <alignment vertical="center" wrapText="1"/>
    </xf>
    <xf numFmtId="0" fontId="15" fillId="0" borderId="1" xfId="0" applyFont="1" applyBorder="1" applyAlignment="1">
      <alignment vertical="center" wrapText="1"/>
    </xf>
    <xf numFmtId="0" fontId="0" fillId="0" borderId="0" xfId="0" applyAlignment="1">
      <alignment horizontal="center"/>
    </xf>
    <xf numFmtId="0" fontId="12" fillId="0" borderId="1" xfId="0" applyFont="1" applyBorder="1" applyAlignment="1">
      <alignment horizontal="center" vertical="center" wrapText="1"/>
    </xf>
    <xf numFmtId="0" fontId="0" fillId="0" borderId="0" xfId="0" applyAlignment="1">
      <alignment horizontal="center" vertical="center"/>
    </xf>
    <xf numFmtId="0" fontId="12" fillId="0" borderId="0" xfId="0" applyFont="1" applyAlignment="1">
      <alignment horizontal="center" vertical="center"/>
    </xf>
    <xf numFmtId="0" fontId="14" fillId="0" borderId="0" xfId="0" applyFont="1" applyAlignment="1">
      <alignment vertical="center"/>
    </xf>
    <xf numFmtId="0" fontId="14" fillId="0" borderId="0" xfId="0" applyFont="1" applyAlignment="1">
      <alignment horizontal="left" vertical="top"/>
    </xf>
    <xf numFmtId="0" fontId="9" fillId="0" borderId="3" xfId="0" applyFont="1" applyBorder="1" applyAlignment="1">
      <alignment vertical="center" wrapText="1"/>
    </xf>
    <xf numFmtId="0" fontId="16" fillId="0" borderId="3" xfId="0" applyFont="1" applyBorder="1" applyAlignment="1">
      <alignment vertical="center" wrapText="1"/>
    </xf>
    <xf numFmtId="0" fontId="9" fillId="0" borderId="4" xfId="0" applyFont="1" applyBorder="1" applyAlignment="1">
      <alignment vertical="center" wrapText="1"/>
    </xf>
    <xf numFmtId="0" fontId="16" fillId="0" borderId="4" xfId="0" applyFont="1" applyBorder="1" applyAlignment="1">
      <alignment vertical="center" wrapText="1"/>
    </xf>
    <xf numFmtId="0" fontId="9" fillId="0" borderId="11" xfId="0" applyFont="1" applyBorder="1" applyAlignment="1">
      <alignment vertical="center" wrapText="1"/>
    </xf>
    <xf numFmtId="0" fontId="16" fillId="0" borderId="11" xfId="0" applyFont="1" applyBorder="1" applyAlignment="1">
      <alignment vertical="center" wrapText="1"/>
    </xf>
    <xf numFmtId="0" fontId="16" fillId="0" borderId="1" xfId="0" applyFont="1" applyBorder="1" applyAlignment="1">
      <alignment horizontal="center" vertical="center" wrapText="1"/>
    </xf>
    <xf numFmtId="0" fontId="8" fillId="0" borderId="3" xfId="0" applyFont="1" applyBorder="1" applyAlignment="1">
      <alignment vertical="center" wrapText="1"/>
    </xf>
    <xf numFmtId="0" fontId="15" fillId="0" borderId="3" xfId="0" applyFont="1" applyBorder="1" applyAlignment="1">
      <alignment vertical="center" wrapText="1"/>
    </xf>
    <xf numFmtId="0" fontId="8" fillId="0" borderId="11" xfId="0" applyFont="1" applyBorder="1" applyAlignment="1">
      <alignment vertical="center" wrapText="1"/>
    </xf>
    <xf numFmtId="0" fontId="15" fillId="0" borderId="11" xfId="0" applyFont="1" applyBorder="1" applyAlignment="1">
      <alignment vertical="center" wrapText="1"/>
    </xf>
    <xf numFmtId="0" fontId="15" fillId="0" borderId="1" xfId="0" applyFont="1" applyBorder="1" applyAlignment="1">
      <alignment horizontal="center" vertical="center" wrapText="1"/>
    </xf>
    <xf numFmtId="0" fontId="8" fillId="0" borderId="12" xfId="0" applyFont="1" applyBorder="1" applyAlignment="1">
      <alignment vertical="center" wrapText="1"/>
    </xf>
    <xf numFmtId="0" fontId="15" fillId="0" borderId="12" xfId="0" applyFont="1" applyBorder="1" applyAlignment="1">
      <alignment vertical="center" wrapText="1"/>
    </xf>
    <xf numFmtId="9" fontId="15" fillId="0" borderId="1" xfId="0" applyNumberFormat="1" applyFont="1" applyBorder="1" applyAlignment="1">
      <alignment horizontal="center" vertical="center" wrapText="1"/>
    </xf>
    <xf numFmtId="0" fontId="0" fillId="0" borderId="1" xfId="0" applyBorder="1"/>
    <xf numFmtId="0" fontId="11" fillId="0" borderId="1" xfId="0" applyFont="1" applyBorder="1" applyAlignment="1">
      <alignment horizontal="center"/>
    </xf>
    <xf numFmtId="0" fontId="11"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14" fillId="0" borderId="5" xfId="0" applyFont="1" applyBorder="1" applyAlignment="1">
      <alignment horizontal="justify" vertical="center" wrapText="1"/>
    </xf>
    <xf numFmtId="0" fontId="14" fillId="0" borderId="6" xfId="0" applyFont="1" applyBorder="1" applyAlignment="1">
      <alignment horizontal="justify" vertical="center" wrapText="1"/>
    </xf>
    <xf numFmtId="0" fontId="14" fillId="0" borderId="7" xfId="0" applyFont="1" applyBorder="1" applyAlignment="1">
      <alignment horizontal="justify" vertical="center" wrapText="1"/>
    </xf>
    <xf numFmtId="0" fontId="12" fillId="0" borderId="5" xfId="0" applyFont="1" applyBorder="1" applyAlignment="1">
      <alignment horizontal="center" vertical="center" wrapText="1"/>
    </xf>
    <xf numFmtId="0" fontId="8" fillId="0" borderId="2" xfId="0" applyFont="1" applyBorder="1" applyAlignment="1">
      <alignment horizontal="center" vertical="center" wrapText="1"/>
    </xf>
    <xf numFmtId="0" fontId="8" fillId="0" borderId="2" xfId="0" applyFont="1" applyBorder="1" applyAlignment="1">
      <alignment horizontal="justify" vertical="center" wrapText="1"/>
    </xf>
    <xf numFmtId="0" fontId="14" fillId="0" borderId="2" xfId="0" applyFont="1" applyBorder="1" applyAlignment="1">
      <alignment vertical="center" wrapText="1"/>
    </xf>
    <xf numFmtId="0" fontId="8" fillId="0" borderId="3" xfId="0" applyFont="1" applyBorder="1" applyAlignment="1">
      <alignment horizontal="center" vertical="center" wrapText="1"/>
    </xf>
    <xf numFmtId="0" fontId="8" fillId="0" borderId="3" xfId="0" applyFont="1" applyBorder="1" applyAlignment="1">
      <alignment horizontal="justify" vertical="center" wrapText="1"/>
    </xf>
    <xf numFmtId="0" fontId="14" fillId="0" borderId="3"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horizontal="justify" vertical="center" wrapText="1"/>
    </xf>
    <xf numFmtId="0" fontId="14" fillId="0" borderId="4" xfId="0" applyFont="1" applyBorder="1" applyAlignment="1">
      <alignment horizontal="justify" vertical="center" wrapText="1"/>
    </xf>
    <xf numFmtId="0" fontId="0" fillId="0" borderId="0" xfId="0" applyAlignment="1">
      <alignment wrapText="1"/>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21" fillId="0" borderId="5" xfId="0" applyFont="1" applyBorder="1" applyAlignment="1">
      <alignment horizontal="justify" vertical="center"/>
    </xf>
    <xf numFmtId="0" fontId="21" fillId="0" borderId="6" xfId="0" applyFont="1" applyBorder="1" applyAlignment="1">
      <alignment horizontal="justify" vertical="center"/>
    </xf>
    <xf numFmtId="0" fontId="8" fillId="0" borderId="7" xfId="0" applyFont="1" applyBorder="1" applyAlignment="1">
      <alignment horizontal="justify" vertical="center"/>
    </xf>
    <xf numFmtId="0" fontId="21" fillId="0" borderId="5" xfId="0" applyFont="1" applyBorder="1" applyAlignment="1">
      <alignment horizontal="justify" vertical="center" wrapText="1"/>
    </xf>
    <xf numFmtId="0" fontId="21" fillId="0" borderId="6" xfId="0" applyFont="1" applyBorder="1" applyAlignment="1">
      <alignment horizontal="justify" vertical="center" wrapText="1"/>
    </xf>
    <xf numFmtId="0" fontId="21" fillId="0" borderId="7" xfId="0" applyFont="1" applyBorder="1" applyAlignment="1">
      <alignment horizontal="justify" vertical="center" wrapText="1"/>
    </xf>
    <xf numFmtId="0" fontId="4" fillId="0" borderId="0" xfId="0" applyFont="1"/>
    <xf numFmtId="0" fontId="5" fillId="0" borderId="0" xfId="0" applyFont="1" applyBorder="1" applyAlignment="1">
      <alignment horizontal="center"/>
    </xf>
    <xf numFmtId="0" fontId="4" fillId="0" borderId="0" xfId="0" applyFont="1" applyBorder="1" applyAlignment="1">
      <alignment horizontal="left"/>
    </xf>
    <xf numFmtId="0" fontId="4" fillId="0" borderId="0" xfId="0" applyFont="1" applyAlignment="1">
      <alignment horizontal="center" vertical="center"/>
    </xf>
    <xf numFmtId="0" fontId="5" fillId="0" borderId="0" xfId="0" applyFont="1" applyAlignment="1">
      <alignment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4" fillId="0" borderId="11" xfId="0" applyFont="1" applyBorder="1" applyAlignment="1">
      <alignment horizontal="center" vertical="center" wrapText="1"/>
    </xf>
    <xf numFmtId="0" fontId="4" fillId="0" borderId="11" xfId="0" applyFont="1" applyBorder="1" applyAlignment="1">
      <alignment horizontal="justify" vertical="center" wrapText="1"/>
    </xf>
    <xf numFmtId="0" fontId="5" fillId="0" borderId="11" xfId="0" applyFont="1" applyBorder="1" applyAlignment="1">
      <alignment horizontal="left" vertical="center" wrapText="1"/>
    </xf>
    <xf numFmtId="0" fontId="4" fillId="0" borderId="3" xfId="0" applyFont="1" applyBorder="1" applyAlignment="1">
      <alignment horizontal="center" vertical="center" wrapText="1"/>
    </xf>
    <xf numFmtId="0" fontId="4" fillId="0" borderId="3" xfId="0" applyFont="1" applyBorder="1" applyAlignment="1">
      <alignment horizontal="justify" vertical="center" wrapText="1"/>
    </xf>
    <xf numFmtId="0" fontId="5" fillId="0" borderId="3" xfId="0" applyFont="1" applyBorder="1" applyAlignment="1">
      <alignment horizontal="center" vertical="center" wrapText="1"/>
    </xf>
    <xf numFmtId="0" fontId="4" fillId="0" borderId="3" xfId="0" applyFont="1" applyBorder="1" applyAlignment="1">
      <alignment vertical="center" wrapText="1"/>
    </xf>
    <xf numFmtId="0" fontId="4" fillId="0" borderId="12" xfId="0" applyFont="1" applyBorder="1" applyAlignment="1">
      <alignment horizontal="center" vertical="center" wrapText="1"/>
    </xf>
    <xf numFmtId="0" fontId="4" fillId="0" borderId="12" xfId="0" applyFont="1" applyBorder="1" applyAlignment="1">
      <alignment horizontal="justify" vertical="center" wrapText="1"/>
    </xf>
    <xf numFmtId="0" fontId="5" fillId="0" borderId="12" xfId="0" applyFont="1" applyBorder="1" applyAlignment="1">
      <alignment horizontal="center" vertical="center" wrapText="1"/>
    </xf>
    <xf numFmtId="0" fontId="4" fillId="0" borderId="12" xfId="0" applyFont="1" applyBorder="1" applyAlignment="1">
      <alignment vertical="center" wrapText="1"/>
    </xf>
    <xf numFmtId="0" fontId="5" fillId="0" borderId="1" xfId="0" applyFont="1" applyBorder="1" applyAlignment="1">
      <alignment horizontal="justify" vertical="center" wrapText="1"/>
    </xf>
    <xf numFmtId="0" fontId="5" fillId="0" borderId="11" xfId="0" applyFont="1" applyBorder="1" applyAlignment="1">
      <alignment horizontal="center" vertical="center" wrapText="1"/>
    </xf>
    <xf numFmtId="0" fontId="4" fillId="0" borderId="11" xfId="0" applyFont="1" applyBorder="1" applyAlignment="1">
      <alignment vertical="center" wrapText="1"/>
    </xf>
    <xf numFmtId="0" fontId="4" fillId="0" borderId="4" xfId="0" applyFont="1" applyBorder="1" applyAlignment="1">
      <alignment horizontal="center" vertical="center" wrapText="1"/>
    </xf>
    <xf numFmtId="0" fontId="4" fillId="0" borderId="4" xfId="0" applyFont="1" applyBorder="1" applyAlignment="1">
      <alignment horizontal="justify" vertical="center" wrapText="1"/>
    </xf>
    <xf numFmtId="0" fontId="5" fillId="0" borderId="4" xfId="0" applyFont="1" applyBorder="1" applyAlignment="1">
      <alignment horizontal="center" vertical="center" wrapText="1"/>
    </xf>
    <xf numFmtId="0" fontId="4" fillId="0" borderId="4" xfId="0" applyFont="1" applyBorder="1" applyAlignment="1">
      <alignment vertical="center" wrapText="1"/>
    </xf>
    <xf numFmtId="0" fontId="5" fillId="0" borderId="1" xfId="0" applyFont="1" applyBorder="1" applyAlignment="1">
      <alignment horizontal="center"/>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0" fillId="0" borderId="20" xfId="0" applyBorder="1" applyAlignment="1">
      <alignment horizontal="center" vertical="center"/>
    </xf>
    <xf numFmtId="0" fontId="2" fillId="0" borderId="0" xfId="0" applyFont="1" applyFill="1" applyAlignment="1">
      <alignment vertical="center"/>
    </xf>
    <xf numFmtId="164" fontId="0" fillId="0" borderId="0" xfId="0" applyNumberFormat="1"/>
    <xf numFmtId="0" fontId="1" fillId="0" borderId="0" xfId="0" applyFont="1" applyFill="1" applyAlignment="1">
      <alignment vertical="center"/>
    </xf>
    <xf numFmtId="0" fontId="11" fillId="0" borderId="1" xfId="0" applyFont="1" applyBorder="1" applyAlignment="1">
      <alignment horizontal="center" vertical="center"/>
    </xf>
    <xf numFmtId="0" fontId="0" fillId="0" borderId="0" xfId="0" applyBorder="1"/>
    <xf numFmtId="0" fontId="11" fillId="0" borderId="0" xfId="0" applyFont="1" applyAlignment="1">
      <alignment horizontal="center" vertical="center"/>
    </xf>
    <xf numFmtId="0" fontId="0" fillId="0" borderId="1" xfId="0" applyBorder="1" applyAlignment="1">
      <alignment horizontal="center" vertical="center"/>
    </xf>
    <xf numFmtId="0" fontId="11" fillId="0" borderId="0" xfId="0" applyFont="1"/>
    <xf numFmtId="164" fontId="11" fillId="0" borderId="1" xfId="0" applyNumberFormat="1" applyFont="1" applyBorder="1" applyAlignment="1">
      <alignment horizontal="center" vertical="center"/>
    </xf>
    <xf numFmtId="164" fontId="0" fillId="0" borderId="1" xfId="0" applyNumberFormat="1" applyBorder="1" applyAlignment="1">
      <alignment horizontal="right" vertical="center"/>
    </xf>
    <xf numFmtId="0" fontId="11" fillId="0" borderId="0" xfId="0" applyFont="1" applyBorder="1"/>
    <xf numFmtId="0" fontId="11" fillId="0" borderId="0" xfId="0" applyFont="1" applyBorder="1" applyAlignment="1">
      <alignment horizontal="center" vertical="center"/>
    </xf>
    <xf numFmtId="0" fontId="0" fillId="0" borderId="0" xfId="0" applyBorder="1" applyAlignment="1">
      <alignment horizontal="center" vertical="center"/>
    </xf>
    <xf numFmtId="164" fontId="0" fillId="0" borderId="0" xfId="0" applyNumberFormat="1" applyBorder="1" applyAlignment="1">
      <alignment horizontal="center" vertical="center"/>
    </xf>
    <xf numFmtId="164" fontId="0" fillId="0" borderId="0" xfId="0" applyNumberFormat="1" applyBorder="1"/>
    <xf numFmtId="164" fontId="0" fillId="0" borderId="1" xfId="0" applyNumberFormat="1" applyBorder="1" applyAlignment="1">
      <alignment horizontal="right"/>
    </xf>
    <xf numFmtId="0" fontId="11" fillId="0" borderId="0" xfId="0" applyFont="1" applyBorder="1" applyAlignment="1">
      <alignment horizontal="center" vertical="center"/>
    </xf>
    <xf numFmtId="0" fontId="11" fillId="0" borderId="0" xfId="0" applyFont="1" applyBorder="1" applyAlignment="1">
      <alignment vertical="center"/>
    </xf>
    <xf numFmtId="10" fontId="0" fillId="0" borderId="0" xfId="2" applyNumberFormat="1" applyFont="1" applyBorder="1" applyAlignment="1">
      <alignment horizontal="center" vertical="center"/>
    </xf>
    <xf numFmtId="1" fontId="0" fillId="0" borderId="1" xfId="0" applyNumberFormat="1" applyBorder="1" applyAlignment="1">
      <alignment horizontal="center" vertical="center"/>
    </xf>
    <xf numFmtId="1" fontId="0" fillId="0" borderId="1" xfId="0" applyNumberFormat="1" applyBorder="1" applyAlignment="1">
      <alignment horizontal="right" vertical="center"/>
    </xf>
    <xf numFmtId="0" fontId="1" fillId="0" borderId="0" xfId="0" applyFont="1" applyFill="1" applyBorder="1" applyAlignment="1">
      <alignment horizontal="center" vertical="center"/>
    </xf>
    <xf numFmtId="0" fontId="1" fillId="0" borderId="0" xfId="0" applyFont="1" applyFill="1" applyBorder="1" applyAlignment="1">
      <alignment horizontal="left" vertical="center"/>
    </xf>
    <xf numFmtId="14" fontId="1" fillId="0" borderId="0" xfId="0" applyNumberFormat="1" applyFont="1" applyFill="1" applyBorder="1" applyAlignment="1">
      <alignment horizontal="right" vertical="center"/>
    </xf>
    <xf numFmtId="0" fontId="2" fillId="0" borderId="0" xfId="0" applyFont="1" applyFill="1" applyBorder="1" applyAlignment="1">
      <alignment horizontal="left" vertical="center"/>
    </xf>
    <xf numFmtId="14" fontId="2" fillId="0" borderId="0" xfId="0" applyNumberFormat="1" applyFont="1" applyFill="1" applyBorder="1" applyAlignment="1">
      <alignment horizontal="right" vertical="center"/>
    </xf>
    <xf numFmtId="0" fontId="32" fillId="0" borderId="1" xfId="0" applyFont="1" applyFill="1" applyBorder="1" applyAlignment="1">
      <alignment horizontal="center" vertical="center" wrapText="1"/>
    </xf>
    <xf numFmtId="0" fontId="33" fillId="0" borderId="1" xfId="0" applyFont="1" applyFill="1" applyBorder="1" applyAlignment="1">
      <alignment horizontal="center" vertical="center"/>
    </xf>
    <xf numFmtId="0" fontId="33" fillId="0" borderId="1" xfId="0" applyFont="1" applyFill="1" applyBorder="1" applyAlignment="1">
      <alignment horizontal="left" vertical="center" wrapText="1"/>
    </xf>
    <xf numFmtId="0" fontId="33" fillId="0" borderId="1" xfId="0" applyFont="1" applyFill="1" applyBorder="1" applyAlignment="1">
      <alignment horizontal="left" vertical="center"/>
    </xf>
    <xf numFmtId="14" fontId="34" fillId="0" borderId="1" xfId="0" applyNumberFormat="1" applyFont="1" applyFill="1" applyBorder="1" applyAlignment="1">
      <alignment horizontal="right" vertical="center" wrapText="1"/>
    </xf>
    <xf numFmtId="0" fontId="1" fillId="0" borderId="1" xfId="0" applyFont="1" applyFill="1" applyBorder="1" applyAlignment="1">
      <alignment horizontal="center" vertical="center"/>
    </xf>
    <xf numFmtId="0" fontId="35" fillId="0" borderId="1" xfId="0" applyFont="1" applyFill="1" applyBorder="1" applyAlignment="1">
      <alignment horizontal="center" vertical="center"/>
    </xf>
    <xf numFmtId="14" fontId="36" fillId="0" borderId="1" xfId="1" applyNumberFormat="1" applyFont="1" applyFill="1" applyBorder="1" applyAlignment="1">
      <alignment horizontal="center" vertical="center"/>
    </xf>
    <xf numFmtId="0" fontId="36" fillId="0" borderId="1" xfId="0" applyFont="1" applyFill="1" applyBorder="1" applyAlignment="1">
      <alignment horizontal="left" vertical="center" wrapText="1"/>
    </xf>
    <xf numFmtId="0" fontId="32" fillId="0" borderId="1" xfId="0" applyFont="1" applyFill="1" applyBorder="1" applyAlignment="1">
      <alignment horizontal="left" vertical="center"/>
    </xf>
    <xf numFmtId="14" fontId="36" fillId="0" borderId="1" xfId="0" applyNumberFormat="1" applyFont="1" applyFill="1" applyBorder="1" applyAlignment="1">
      <alignment horizontal="right" vertical="center" wrapText="1"/>
    </xf>
    <xf numFmtId="0" fontId="14" fillId="0" borderId="1" xfId="0" applyFont="1" applyFill="1" applyBorder="1" applyAlignment="1">
      <alignment horizontal="center" vertical="center" wrapText="1"/>
    </xf>
    <xf numFmtId="14" fontId="34" fillId="0" borderId="1" xfId="0" applyNumberFormat="1" applyFont="1" applyFill="1" applyBorder="1" applyAlignment="1">
      <alignment horizontal="right" vertical="center"/>
    </xf>
    <xf numFmtId="1" fontId="1" fillId="0" borderId="1" xfId="0" applyNumberFormat="1" applyFont="1" applyFill="1" applyBorder="1" applyAlignment="1">
      <alignment horizontal="center" vertical="center"/>
    </xf>
    <xf numFmtId="14" fontId="34" fillId="0" borderId="1" xfId="0" quotePrefix="1" applyNumberFormat="1" applyFont="1" applyFill="1" applyBorder="1" applyAlignment="1">
      <alignment horizontal="right" vertical="center"/>
    </xf>
    <xf numFmtId="0" fontId="32" fillId="0" borderId="1" xfId="0" applyFont="1" applyFill="1" applyBorder="1" applyAlignment="1">
      <alignment horizontal="center" vertical="center"/>
    </xf>
    <xf numFmtId="0" fontId="32" fillId="0" borderId="1" xfId="0" applyFont="1" applyFill="1" applyBorder="1" applyAlignment="1">
      <alignment horizontal="left" vertical="center" wrapText="1"/>
    </xf>
    <xf numFmtId="0" fontId="37"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4" fontId="34" fillId="0" borderId="1" xfId="0" quotePrefix="1" applyNumberFormat="1" applyFont="1" applyFill="1" applyBorder="1" applyAlignment="1">
      <alignment horizontal="right" vertical="center" wrapText="1"/>
    </xf>
    <xf numFmtId="0" fontId="32" fillId="0" borderId="0" xfId="0" applyFont="1" applyFill="1" applyBorder="1" applyAlignment="1">
      <alignment horizontal="center" vertical="center" wrapText="1"/>
    </xf>
    <xf numFmtId="0" fontId="33" fillId="0" borderId="0" xfId="0" applyFont="1" applyFill="1" applyBorder="1" applyAlignment="1">
      <alignment horizontal="center" vertical="center"/>
    </xf>
    <xf numFmtId="0" fontId="33" fillId="0" borderId="0" xfId="0" applyFont="1" applyFill="1" applyBorder="1" applyAlignment="1">
      <alignment horizontal="left" vertical="center" wrapText="1"/>
    </xf>
    <xf numFmtId="0" fontId="33" fillId="0" borderId="0" xfId="0" applyFont="1" applyFill="1" applyBorder="1" applyAlignment="1">
      <alignment horizontal="left" vertical="center"/>
    </xf>
    <xf numFmtId="14" fontId="34" fillId="0" borderId="0" xfId="0" quotePrefix="1" applyNumberFormat="1" applyFont="1" applyFill="1" applyBorder="1" applyAlignment="1">
      <alignment horizontal="right"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xf>
    <xf numFmtId="1" fontId="1" fillId="0" borderId="0" xfId="0" applyNumberFormat="1" applyFont="1" applyFill="1" applyAlignment="1">
      <alignment horizontal="center" vertical="center"/>
    </xf>
    <xf numFmtId="0" fontId="36" fillId="0" borderId="0" xfId="0" applyFont="1" applyFill="1" applyBorder="1" applyAlignment="1">
      <alignment horizontal="center" vertical="center" wrapText="1"/>
    </xf>
    <xf numFmtId="0" fontId="14" fillId="0" borderId="0" xfId="0" applyFont="1" applyFill="1" applyAlignment="1">
      <alignment vertical="center"/>
    </xf>
    <xf numFmtId="14" fontId="1" fillId="0" borderId="0" xfId="0" applyNumberFormat="1" applyFont="1" applyFill="1" applyAlignment="1">
      <alignment horizontal="right" vertical="center"/>
    </xf>
    <xf numFmtId="0" fontId="14" fillId="0" borderId="0" xfId="0" applyFont="1" applyFill="1" applyBorder="1" applyAlignment="1">
      <alignment vertical="center"/>
    </xf>
    <xf numFmtId="14" fontId="1" fillId="0" borderId="0" xfId="0" applyNumberFormat="1" applyFont="1" applyFill="1" applyBorder="1" applyAlignment="1">
      <alignment horizontal="left" vertical="center"/>
    </xf>
    <xf numFmtId="14" fontId="1" fillId="0" borderId="0" xfId="0" applyNumberFormat="1" applyFont="1" applyFill="1" applyAlignment="1">
      <alignment horizontal="left" vertical="center"/>
    </xf>
    <xf numFmtId="0" fontId="14" fillId="0" borderId="0" xfId="0" applyFont="1" applyFill="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left" vertical="center"/>
    </xf>
    <xf numFmtId="14" fontId="2" fillId="0" borderId="0" xfId="0" applyNumberFormat="1" applyFont="1" applyFill="1" applyAlignment="1">
      <alignment horizontal="right" vertical="center"/>
    </xf>
    <xf numFmtId="0" fontId="11" fillId="0" borderId="1" xfId="0" applyFont="1" applyBorder="1" applyAlignment="1">
      <alignment horizontal="center" vertical="center" wrapText="1"/>
    </xf>
    <xf numFmtId="0" fontId="37" fillId="0" borderId="0" xfId="0" applyFont="1" applyFill="1" applyBorder="1" applyAlignment="1">
      <alignment horizontal="center" vertical="center"/>
    </xf>
    <xf numFmtId="0" fontId="12" fillId="0" borderId="1" xfId="0" applyFont="1" applyFill="1" applyBorder="1" applyAlignment="1">
      <alignment horizontal="center" vertical="center" wrapText="1"/>
    </xf>
    <xf numFmtId="0" fontId="2" fillId="2" borderId="0" xfId="0" applyFont="1" applyFill="1" applyAlignment="1">
      <alignment vertical="center"/>
    </xf>
    <xf numFmtId="0" fontId="33" fillId="0" borderId="1" xfId="0" applyFont="1" applyFill="1" applyBorder="1" applyAlignment="1">
      <alignment horizontal="center" vertical="center" wrapText="1"/>
    </xf>
    <xf numFmtId="1" fontId="2" fillId="0" borderId="1" xfId="0" applyNumberFormat="1" applyFont="1" applyFill="1" applyBorder="1" applyAlignment="1">
      <alignment horizontal="center" vertical="center"/>
    </xf>
    <xf numFmtId="0" fontId="34" fillId="3" borderId="0" xfId="0" applyFont="1" applyFill="1" applyAlignment="1">
      <alignment vertical="center"/>
    </xf>
    <xf numFmtId="0" fontId="36" fillId="3" borderId="0" xfId="0" applyFont="1" applyFill="1" applyAlignment="1">
      <alignment vertical="center"/>
    </xf>
    <xf numFmtId="0" fontId="34" fillId="0" borderId="0" xfId="0" applyFont="1" applyFill="1" applyAlignment="1">
      <alignment vertical="center"/>
    </xf>
    <xf numFmtId="0" fontId="11" fillId="0" borderId="1" xfId="0" applyFont="1" applyBorder="1" applyAlignment="1">
      <alignment horizontal="center"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14" fontId="2" fillId="0" borderId="1" xfId="0" applyNumberFormat="1" applyFont="1" applyFill="1" applyBorder="1" applyAlignment="1">
      <alignment horizontal="center" vertical="center" wrapText="1"/>
    </xf>
    <xf numFmtId="0" fontId="40" fillId="0" borderId="1" xfId="0" applyFont="1" applyFill="1" applyBorder="1" applyAlignment="1">
      <alignment horizontal="center" vertical="center"/>
    </xf>
    <xf numFmtId="1" fontId="41" fillId="0" borderId="0" xfId="0" applyNumberFormat="1" applyFont="1" applyFill="1" applyBorder="1" applyAlignment="1">
      <alignment horizontal="center" vertical="center"/>
    </xf>
    <xf numFmtId="0" fontId="41" fillId="0" borderId="0" xfId="0" applyFont="1" applyFill="1" applyAlignment="1">
      <alignment horizontal="left" vertical="center"/>
    </xf>
    <xf numFmtId="0" fontId="43" fillId="0" borderId="0" xfId="0" applyFont="1" applyFill="1" applyBorder="1" applyAlignment="1">
      <alignment horizontal="center" vertical="center" wrapText="1"/>
    </xf>
    <xf numFmtId="0" fontId="40" fillId="0" borderId="0" xfId="0" applyFont="1" applyFill="1" applyBorder="1" applyAlignment="1">
      <alignment horizontal="center" vertical="center"/>
    </xf>
    <xf numFmtId="1" fontId="1" fillId="2" borderId="0" xfId="0" applyNumberFormat="1" applyFont="1" applyFill="1" applyAlignment="1">
      <alignment horizontal="center" vertical="center"/>
    </xf>
    <xf numFmtId="1" fontId="1" fillId="2" borderId="0" xfId="0" applyNumberFormat="1" applyFont="1" applyFill="1" applyBorder="1" applyAlignment="1">
      <alignment horizontal="center" vertical="center"/>
    </xf>
    <xf numFmtId="1" fontId="2"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xf>
    <xf numFmtId="1" fontId="2" fillId="2" borderId="1" xfId="0" applyNumberFormat="1" applyFont="1" applyFill="1" applyBorder="1" applyAlignment="1">
      <alignment horizontal="center" vertical="center"/>
    </xf>
    <xf numFmtId="0" fontId="1" fillId="2" borderId="0" xfId="0" applyFont="1" applyFill="1" applyAlignment="1">
      <alignment horizontal="center" vertical="center"/>
    </xf>
    <xf numFmtId="1" fontId="1" fillId="2" borderId="0" xfId="0" applyNumberFormat="1" applyFont="1" applyFill="1" applyBorder="1" applyAlignment="1">
      <alignment horizontal="left" vertical="center"/>
    </xf>
    <xf numFmtId="1" fontId="3" fillId="2" borderId="0" xfId="0" applyNumberFormat="1" applyFont="1" applyFill="1" applyAlignment="1">
      <alignment horizontal="center" vertical="center"/>
    </xf>
    <xf numFmtId="0" fontId="43" fillId="0" borderId="0" xfId="0" applyFont="1" applyFill="1" applyBorder="1" applyAlignment="1">
      <alignment horizontal="left" vertical="center" wrapText="1"/>
    </xf>
    <xf numFmtId="0" fontId="41" fillId="0" borderId="0" xfId="0" applyFont="1" applyAlignment="1">
      <alignment vertical="center"/>
    </xf>
    <xf numFmtId="0" fontId="41" fillId="0" borderId="1" xfId="0" applyFont="1" applyBorder="1" applyAlignment="1">
      <alignment vertical="center"/>
    </xf>
    <xf numFmtId="10" fontId="41" fillId="0" borderId="0" xfId="0" applyNumberFormat="1" applyFont="1" applyAlignment="1">
      <alignment vertical="center"/>
    </xf>
    <xf numFmtId="0" fontId="42" fillId="0" borderId="0" xfId="0" applyFont="1" applyAlignment="1">
      <alignment vertical="center"/>
    </xf>
    <xf numFmtId="0" fontId="39" fillId="3" borderId="1" xfId="0" applyFont="1" applyFill="1" applyBorder="1" applyAlignment="1">
      <alignment horizontal="center" vertical="center" wrapText="1"/>
    </xf>
    <xf numFmtId="0" fontId="42" fillId="2" borderId="0" xfId="0" applyFont="1" applyFill="1" applyAlignment="1">
      <alignment vertical="center"/>
    </xf>
    <xf numFmtId="0" fontId="38" fillId="3" borderId="0" xfId="0" applyFont="1" applyFill="1" applyBorder="1" applyAlignment="1">
      <alignment horizontal="center" vertical="center"/>
    </xf>
    <xf numFmtId="10" fontId="38" fillId="3" borderId="0" xfId="2" applyNumberFormat="1" applyFont="1" applyFill="1" applyBorder="1" applyAlignment="1">
      <alignment horizontal="center" vertical="center"/>
    </xf>
    <xf numFmtId="0" fontId="38" fillId="3" borderId="0" xfId="0" applyFont="1" applyFill="1" applyBorder="1"/>
    <xf numFmtId="0" fontId="38" fillId="3" borderId="1" xfId="0" applyFont="1" applyFill="1" applyBorder="1" applyAlignment="1">
      <alignment horizontal="center" vertical="center"/>
    </xf>
    <xf numFmtId="164" fontId="38" fillId="3" borderId="1" xfId="0" applyNumberFormat="1" applyFont="1" applyFill="1" applyBorder="1" applyAlignment="1">
      <alignment horizontal="right" vertical="center"/>
    </xf>
    <xf numFmtId="164" fontId="38" fillId="3" borderId="1" xfId="0" applyNumberFormat="1" applyFont="1" applyFill="1" applyBorder="1" applyAlignment="1">
      <alignment horizontal="right"/>
    </xf>
    <xf numFmtId="0" fontId="38" fillId="3" borderId="1" xfId="0" applyFont="1" applyFill="1" applyBorder="1" applyAlignment="1">
      <alignment horizontal="left" vertical="center"/>
    </xf>
    <xf numFmtId="164" fontId="38" fillId="3" borderId="1" xfId="0" applyNumberFormat="1" applyFont="1" applyFill="1" applyBorder="1" applyAlignment="1">
      <alignment horizontal="left" vertical="center"/>
    </xf>
    <xf numFmtId="164" fontId="38" fillId="3" borderId="1" xfId="0" applyNumberFormat="1" applyFont="1" applyFill="1" applyBorder="1" applyAlignment="1">
      <alignment horizontal="left"/>
    </xf>
    <xf numFmtId="1" fontId="38" fillId="3" borderId="1" xfId="0" applyNumberFormat="1" applyFont="1" applyFill="1" applyBorder="1" applyAlignment="1">
      <alignment horizontal="left" vertical="center"/>
    </xf>
    <xf numFmtId="14" fontId="40" fillId="0" borderId="0" xfId="1" applyNumberFormat="1" applyFont="1" applyFill="1" applyBorder="1" applyAlignment="1">
      <alignment horizontal="center" vertical="center"/>
    </xf>
    <xf numFmtId="0" fontId="43" fillId="0" borderId="0" xfId="0" applyFont="1" applyFill="1" applyBorder="1" applyAlignment="1">
      <alignment vertical="center" wrapText="1"/>
    </xf>
    <xf numFmtId="0" fontId="48" fillId="3" borderId="1" xfId="0" applyFont="1" applyFill="1" applyBorder="1" applyAlignment="1">
      <alignment horizontal="left" vertical="center"/>
    </xf>
    <xf numFmtId="164" fontId="48" fillId="3" borderId="1" xfId="0" applyNumberFormat="1" applyFont="1" applyFill="1" applyBorder="1" applyAlignment="1">
      <alignment horizontal="left" vertical="center"/>
    </xf>
    <xf numFmtId="164" fontId="48" fillId="3" borderId="1" xfId="0" applyNumberFormat="1" applyFont="1" applyFill="1" applyBorder="1" applyAlignment="1">
      <alignment horizontal="left"/>
    </xf>
    <xf numFmtId="1" fontId="48" fillId="3" borderId="1" xfId="0" applyNumberFormat="1" applyFont="1" applyFill="1" applyBorder="1" applyAlignment="1">
      <alignment horizontal="left" vertical="center"/>
    </xf>
    <xf numFmtId="0" fontId="49" fillId="3" borderId="1" xfId="0" applyFont="1" applyFill="1" applyBorder="1" applyAlignment="1">
      <alignment horizontal="center" vertical="center"/>
    </xf>
    <xf numFmtId="164" fontId="49" fillId="3" borderId="1" xfId="0" applyNumberFormat="1" applyFont="1" applyFill="1" applyBorder="1" applyAlignment="1">
      <alignment horizontal="right" vertical="center"/>
    </xf>
    <xf numFmtId="164" fontId="49" fillId="3" borderId="1" xfId="0" applyNumberFormat="1" applyFont="1" applyFill="1" applyBorder="1" applyAlignment="1">
      <alignment horizontal="right"/>
    </xf>
    <xf numFmtId="0" fontId="43" fillId="3" borderId="0" xfId="0" applyFont="1" applyFill="1" applyBorder="1" applyAlignment="1">
      <alignment horizontal="center" vertical="center"/>
    </xf>
    <xf numFmtId="10" fontId="43" fillId="3" borderId="0" xfId="2" applyNumberFormat="1" applyFont="1" applyFill="1" applyBorder="1" applyAlignment="1">
      <alignment horizontal="center" vertical="center"/>
    </xf>
    <xf numFmtId="0" fontId="43" fillId="3" borderId="0" xfId="0" applyFont="1" applyFill="1" applyAlignment="1">
      <alignment horizontal="center" vertical="center"/>
    </xf>
    <xf numFmtId="0" fontId="40" fillId="0" borderId="0" xfId="0" applyFont="1" applyFill="1" applyAlignment="1">
      <alignment horizontal="center" vertical="center"/>
    </xf>
    <xf numFmtId="1" fontId="40" fillId="0" borderId="0" xfId="0" applyNumberFormat="1" applyFont="1" applyFill="1" applyAlignment="1">
      <alignment horizontal="center" vertical="center"/>
    </xf>
    <xf numFmtId="1" fontId="40" fillId="0" borderId="0" xfId="0" applyNumberFormat="1" applyFont="1" applyFill="1" applyBorder="1" applyAlignment="1">
      <alignment horizontal="center" vertical="center"/>
    </xf>
    <xf numFmtId="0" fontId="43" fillId="0" borderId="0" xfId="0" applyFont="1" applyFill="1" applyAlignment="1">
      <alignment horizontal="center" vertical="center"/>
    </xf>
    <xf numFmtId="1" fontId="43" fillId="0" borderId="0" xfId="0" applyNumberFormat="1" applyFont="1" applyFill="1" applyAlignment="1">
      <alignment horizontal="center" vertical="center"/>
    </xf>
    <xf numFmtId="0" fontId="40" fillId="0" borderId="0" xfId="0" applyFont="1" applyFill="1" applyAlignment="1">
      <alignment horizontal="left" vertical="center"/>
    </xf>
    <xf numFmtId="0" fontId="40" fillId="0" borderId="0" xfId="0" applyFont="1" applyFill="1" applyBorder="1" applyAlignment="1">
      <alignment horizontal="left" vertical="center"/>
    </xf>
    <xf numFmtId="0" fontId="43" fillId="0" borderId="0" xfId="0" applyFont="1" applyFill="1" applyBorder="1" applyAlignment="1">
      <alignment horizontal="left" vertical="center"/>
    </xf>
    <xf numFmtId="0" fontId="40" fillId="0" borderId="0" xfId="0" applyFont="1" applyFill="1" applyBorder="1" applyAlignment="1">
      <alignment horizontal="left" vertical="center" wrapText="1"/>
    </xf>
    <xf numFmtId="0" fontId="43" fillId="0" borderId="0" xfId="0" applyFont="1" applyFill="1" applyAlignment="1">
      <alignment horizontal="left" vertical="center"/>
    </xf>
    <xf numFmtId="0" fontId="36" fillId="0" borderId="0" xfId="0" applyFont="1" applyFill="1" applyAlignment="1">
      <alignment vertical="center"/>
    </xf>
    <xf numFmtId="0" fontId="40" fillId="0" borderId="1" xfId="0" applyFont="1" applyFill="1" applyBorder="1" applyAlignment="1">
      <alignment horizontal="left" vertical="center"/>
    </xf>
    <xf numFmtId="0" fontId="34" fillId="0" borderId="0" xfId="0" applyFont="1" applyFill="1" applyAlignment="1">
      <alignment horizontal="center" vertical="center"/>
    </xf>
    <xf numFmtId="0" fontId="34" fillId="0" borderId="0" xfId="0" applyFont="1" applyFill="1" applyAlignment="1">
      <alignment horizontal="left" vertical="center"/>
    </xf>
    <xf numFmtId="1" fontId="34" fillId="0" borderId="0" xfId="0" applyNumberFormat="1" applyFont="1" applyFill="1" applyAlignment="1">
      <alignment horizontal="center" vertical="center"/>
    </xf>
    <xf numFmtId="0" fontId="34" fillId="0" borderId="0" xfId="0" applyFont="1" applyFill="1" applyBorder="1" applyAlignment="1">
      <alignment horizontal="center" vertical="center"/>
    </xf>
    <xf numFmtId="0" fontId="51" fillId="0" borderId="0" xfId="0" applyFont="1" applyFill="1" applyAlignment="1">
      <alignment vertical="center"/>
    </xf>
    <xf numFmtId="0" fontId="52" fillId="0" borderId="0" xfId="0" applyFont="1" applyFill="1" applyBorder="1" applyAlignment="1">
      <alignment horizontal="left" vertical="center"/>
    </xf>
    <xf numFmtId="1" fontId="52" fillId="0" borderId="0" xfId="0" applyNumberFormat="1" applyFont="1" applyFill="1" applyBorder="1" applyAlignment="1">
      <alignment horizontal="left" vertical="center"/>
    </xf>
    <xf numFmtId="0" fontId="52" fillId="0" borderId="0" xfId="0" applyFont="1" applyFill="1" applyAlignment="1">
      <alignment horizontal="left" vertical="center"/>
    </xf>
    <xf numFmtId="0" fontId="51" fillId="0" borderId="0" xfId="0" applyFont="1" applyFill="1" applyAlignment="1">
      <alignment horizontal="left" vertical="center"/>
    </xf>
    <xf numFmtId="0" fontId="40" fillId="0" borderId="0" xfId="0" applyFont="1" applyFill="1" applyAlignment="1">
      <alignment vertical="center"/>
    </xf>
    <xf numFmtId="14" fontId="40" fillId="0" borderId="1" xfId="1" applyNumberFormat="1" applyFont="1" applyFill="1" applyBorder="1" applyAlignment="1">
      <alignment horizontal="center" vertical="center"/>
    </xf>
    <xf numFmtId="0" fontId="34" fillId="0" borderId="1" xfId="0" applyFont="1" applyFill="1" applyBorder="1" applyAlignment="1">
      <alignment horizontal="center" vertical="center"/>
    </xf>
    <xf numFmtId="0" fontId="43" fillId="0" borderId="0" xfId="0" applyFont="1" applyFill="1" applyBorder="1" applyAlignment="1">
      <alignment vertical="center"/>
    </xf>
    <xf numFmtId="1" fontId="43" fillId="0" borderId="0" xfId="0" applyNumberFormat="1" applyFont="1" applyFill="1" applyBorder="1" applyAlignment="1">
      <alignment horizontal="left" vertical="center"/>
    </xf>
    <xf numFmtId="0" fontId="51" fillId="0" borderId="0" xfId="0" applyFont="1" applyFill="1" applyBorder="1" applyAlignment="1">
      <alignment horizontal="left" vertical="center"/>
    </xf>
    <xf numFmtId="0" fontId="51" fillId="0" borderId="0" xfId="0" applyFont="1" applyFill="1" applyBorder="1" applyAlignment="1">
      <alignment vertical="center"/>
    </xf>
    <xf numFmtId="1" fontId="51" fillId="0" borderId="0" xfId="0" applyNumberFormat="1" applyFont="1" applyFill="1" applyBorder="1" applyAlignment="1">
      <alignment horizontal="left" vertical="center"/>
    </xf>
    <xf numFmtId="0" fontId="50" fillId="0" borderId="0" xfId="0" applyFont="1" applyFill="1" applyAlignment="1">
      <alignment horizontal="left" vertical="center"/>
    </xf>
    <xf numFmtId="0" fontId="40" fillId="0" borderId="0" xfId="0" applyFont="1" applyFill="1" applyBorder="1" applyAlignment="1">
      <alignment vertical="center"/>
    </xf>
    <xf numFmtId="1" fontId="40" fillId="0" borderId="0" xfId="0" applyNumberFormat="1" applyFont="1" applyFill="1" applyBorder="1" applyAlignment="1">
      <alignment horizontal="left" vertical="center"/>
    </xf>
    <xf numFmtId="10" fontId="40" fillId="0" borderId="0" xfId="0" applyNumberFormat="1" applyFont="1" applyFill="1" applyBorder="1" applyAlignment="1">
      <alignment horizontal="center" vertical="center"/>
    </xf>
    <xf numFmtId="0" fontId="43" fillId="0" borderId="0" xfId="0" applyFont="1" applyFill="1" applyAlignment="1">
      <alignment vertical="center"/>
    </xf>
    <xf numFmtId="1" fontId="53" fillId="0" borderId="0" xfId="0" applyNumberFormat="1" applyFont="1" applyFill="1" applyAlignment="1">
      <alignment horizontal="center" vertical="center"/>
    </xf>
    <xf numFmtId="0" fontId="40" fillId="0" borderId="0" xfId="0" applyFont="1" applyFill="1" applyBorder="1" applyAlignment="1">
      <alignment horizontal="center" vertical="center" wrapText="1"/>
    </xf>
    <xf numFmtId="0" fontId="40" fillId="0" borderId="0" xfId="0" applyFont="1" applyFill="1" applyBorder="1" applyAlignment="1">
      <alignment vertical="center" wrapText="1"/>
    </xf>
    <xf numFmtId="0" fontId="40" fillId="0" borderId="1" xfId="0" applyFont="1" applyFill="1" applyBorder="1" applyAlignment="1">
      <alignment vertical="center"/>
    </xf>
    <xf numFmtId="1" fontId="40" fillId="0" borderId="1" xfId="0" applyNumberFormat="1" applyFont="1" applyFill="1" applyBorder="1" applyAlignment="1">
      <alignment horizontal="center" vertical="center" wrapText="1"/>
    </xf>
    <xf numFmtId="0" fontId="40" fillId="0" borderId="1" xfId="0" applyFont="1" applyFill="1" applyBorder="1" applyAlignment="1">
      <alignment vertical="center" wrapText="1"/>
    </xf>
    <xf numFmtId="1" fontId="40" fillId="0" borderId="0" xfId="0" applyNumberFormat="1" applyFont="1" applyFill="1" applyAlignment="1">
      <alignment horizontal="left" vertical="center"/>
    </xf>
    <xf numFmtId="14" fontId="42" fillId="0" borderId="1" xfId="1" applyNumberFormat="1" applyFont="1" applyFill="1" applyBorder="1" applyAlignment="1">
      <alignment horizontal="center" vertical="center"/>
    </xf>
    <xf numFmtId="165" fontId="34" fillId="0" borderId="0" xfId="0" applyNumberFormat="1" applyFont="1" applyFill="1" applyAlignment="1">
      <alignment horizontal="center" vertical="center"/>
    </xf>
    <xf numFmtId="165" fontId="52" fillId="0" borderId="0" xfId="0" applyNumberFormat="1" applyFont="1" applyFill="1" applyBorder="1" applyAlignment="1">
      <alignment horizontal="center" vertical="center"/>
    </xf>
    <xf numFmtId="165" fontId="40" fillId="0" borderId="1" xfId="0" applyNumberFormat="1" applyFont="1" applyFill="1" applyBorder="1" applyAlignment="1">
      <alignment horizontal="center" vertical="center" wrapText="1"/>
    </xf>
    <xf numFmtId="165" fontId="40" fillId="0" borderId="1" xfId="0" quotePrefix="1" applyNumberFormat="1" applyFont="1" applyFill="1" applyBorder="1" applyAlignment="1">
      <alignment horizontal="center" vertical="center" wrapText="1"/>
    </xf>
    <xf numFmtId="165" fontId="40" fillId="0" borderId="1" xfId="0" applyNumberFormat="1" applyFont="1" applyFill="1" applyBorder="1" applyAlignment="1">
      <alignment horizontal="center" vertical="center"/>
    </xf>
    <xf numFmtId="165" fontId="43" fillId="0" borderId="0" xfId="0" applyNumberFormat="1" applyFont="1" applyFill="1" applyBorder="1" applyAlignment="1">
      <alignment horizontal="center" vertical="center" wrapText="1"/>
    </xf>
    <xf numFmtId="165" fontId="40" fillId="0" borderId="0" xfId="0" applyNumberFormat="1" applyFont="1" applyFill="1" applyAlignment="1">
      <alignment horizontal="center" vertical="center"/>
    </xf>
    <xf numFmtId="165" fontId="40" fillId="0" borderId="0" xfId="0" applyNumberFormat="1" applyFont="1" applyFill="1" applyBorder="1" applyAlignment="1">
      <alignment horizontal="center" vertical="center"/>
    </xf>
    <xf numFmtId="165" fontId="43" fillId="0" borderId="0" xfId="0" applyNumberFormat="1" applyFont="1" applyFill="1" applyAlignment="1">
      <alignment horizontal="center" vertical="center"/>
    </xf>
    <xf numFmtId="165" fontId="51" fillId="0" borderId="0" xfId="0" applyNumberFormat="1" applyFont="1" applyFill="1" applyBorder="1" applyAlignment="1">
      <alignment horizontal="center" vertical="center"/>
    </xf>
    <xf numFmtId="165" fontId="43" fillId="0" borderId="0" xfId="0" applyNumberFormat="1" applyFont="1" applyFill="1" applyBorder="1" applyAlignment="1">
      <alignment horizontal="center" vertical="center"/>
    </xf>
    <xf numFmtId="165" fontId="40" fillId="0" borderId="0" xfId="0" quotePrefix="1" applyNumberFormat="1" applyFont="1" applyFill="1" applyBorder="1" applyAlignment="1">
      <alignment horizontal="center" vertical="center" wrapText="1"/>
    </xf>
    <xf numFmtId="165" fontId="40" fillId="0" borderId="0" xfId="0" applyNumberFormat="1" applyFont="1" applyFill="1" applyBorder="1" applyAlignment="1">
      <alignment horizontal="center" vertical="center" wrapText="1"/>
    </xf>
    <xf numFmtId="0" fontId="52" fillId="0" borderId="0" xfId="0" applyFont="1" applyFill="1" applyBorder="1" applyAlignment="1">
      <alignment horizontal="center" vertical="center"/>
    </xf>
    <xf numFmtId="0" fontId="51" fillId="0" borderId="0" xfId="0" applyFont="1" applyFill="1" applyBorder="1" applyAlignment="1">
      <alignment horizontal="center" vertical="center"/>
    </xf>
    <xf numFmtId="0" fontId="43" fillId="0" borderId="0" xfId="0" applyFont="1" applyFill="1" applyBorder="1" applyAlignment="1">
      <alignment horizontal="center" vertical="center"/>
    </xf>
    <xf numFmtId="0" fontId="40" fillId="0" borderId="1" xfId="0" applyFont="1" applyFill="1" applyBorder="1" applyAlignment="1">
      <alignment horizontal="center" vertical="center" wrapText="1"/>
    </xf>
    <xf numFmtId="0" fontId="40" fillId="0" borderId="1" xfId="0" applyFont="1" applyFill="1" applyBorder="1" applyAlignment="1">
      <alignment horizontal="left" vertical="center" wrapText="1"/>
    </xf>
    <xf numFmtId="0" fontId="51" fillId="0" borderId="0" xfId="0" applyFont="1" applyFill="1" applyBorder="1" applyAlignment="1">
      <alignment horizontal="center" vertical="center"/>
    </xf>
    <xf numFmtId="0" fontId="43" fillId="0" borderId="0" xfId="0" applyFont="1" applyFill="1" applyBorder="1" applyAlignment="1">
      <alignment horizontal="center" vertical="center"/>
    </xf>
    <xf numFmtId="0" fontId="41" fillId="0" borderId="1" xfId="0" applyFont="1" applyFill="1" applyBorder="1" applyAlignment="1">
      <alignment horizontal="center" vertical="center" wrapText="1"/>
    </xf>
    <xf numFmtId="14" fontId="41" fillId="0" borderId="1" xfId="1" applyNumberFormat="1" applyFont="1" applyFill="1" applyBorder="1" applyAlignment="1">
      <alignment horizontal="center" vertical="center"/>
    </xf>
    <xf numFmtId="0" fontId="41" fillId="0" borderId="1" xfId="0" applyFont="1" applyFill="1" applyBorder="1" applyAlignment="1">
      <alignment vertical="center" wrapText="1"/>
    </xf>
    <xf numFmtId="0" fontId="41" fillId="0" borderId="1" xfId="0" applyFont="1" applyFill="1" applyBorder="1" applyAlignment="1">
      <alignment vertical="center"/>
    </xf>
    <xf numFmtId="0" fontId="41" fillId="0" borderId="1" xfId="0" applyFont="1" applyFill="1" applyBorder="1" applyAlignment="1">
      <alignment horizontal="center" vertical="center"/>
    </xf>
    <xf numFmtId="165" fontId="41" fillId="0" borderId="1" xfId="0" applyNumberFormat="1" applyFont="1" applyFill="1" applyBorder="1" applyAlignment="1">
      <alignment horizontal="center" vertical="center" wrapText="1"/>
    </xf>
    <xf numFmtId="165" fontId="41" fillId="0" borderId="1" xfId="0" quotePrefix="1" applyNumberFormat="1" applyFont="1" applyFill="1" applyBorder="1" applyAlignment="1">
      <alignment horizontal="center" vertical="center"/>
    </xf>
    <xf numFmtId="0" fontId="41" fillId="4" borderId="1" xfId="0" applyFont="1" applyFill="1" applyBorder="1" applyAlignment="1" applyProtection="1">
      <alignment horizontal="center" vertical="center"/>
      <protection locked="0"/>
    </xf>
    <xf numFmtId="1" fontId="41" fillId="4" borderId="1" xfId="0" applyNumberFormat="1" applyFont="1" applyFill="1" applyBorder="1" applyAlignment="1" applyProtection="1">
      <alignment horizontal="center" vertical="center"/>
      <protection locked="0"/>
    </xf>
    <xf numFmtId="0" fontId="41" fillId="4" borderId="1" xfId="0" applyFont="1" applyFill="1" applyBorder="1" applyAlignment="1" applyProtection="1">
      <alignment horizontal="center" vertical="center" wrapText="1"/>
      <protection locked="0"/>
    </xf>
    <xf numFmtId="0" fontId="41" fillId="0" borderId="1" xfId="0" applyFont="1" applyFill="1" applyBorder="1" applyAlignment="1">
      <alignment horizontal="left" vertical="center" wrapText="1"/>
    </xf>
    <xf numFmtId="0" fontId="41" fillId="0" borderId="1" xfId="0" applyFont="1" applyFill="1" applyBorder="1" applyAlignment="1">
      <alignment horizontal="left" vertical="center"/>
    </xf>
    <xf numFmtId="0" fontId="36" fillId="0" borderId="0" xfId="0" applyFont="1" applyFill="1" applyBorder="1" applyAlignment="1">
      <alignment horizontal="left" vertical="center"/>
    </xf>
    <xf numFmtId="0" fontId="36" fillId="0" borderId="0" xfId="0" applyFont="1" applyFill="1" applyBorder="1" applyAlignment="1">
      <alignment vertical="center"/>
    </xf>
    <xf numFmtId="165" fontId="36" fillId="0" borderId="0" xfId="0" applyNumberFormat="1" applyFont="1" applyFill="1" applyBorder="1" applyAlignment="1">
      <alignment horizontal="center" vertical="center"/>
    </xf>
    <xf numFmtId="1" fontId="36" fillId="0" borderId="0" xfId="0" applyNumberFormat="1" applyFont="1" applyFill="1" applyBorder="1" applyAlignment="1">
      <alignment horizontal="left" vertical="center"/>
    </xf>
    <xf numFmtId="0" fontId="34" fillId="0" borderId="0" xfId="0" applyFont="1" applyFill="1" applyBorder="1" applyAlignment="1">
      <alignment horizontal="left" vertical="center"/>
    </xf>
    <xf numFmtId="2" fontId="51" fillId="0" borderId="0" xfId="0" applyNumberFormat="1" applyFont="1" applyFill="1" applyBorder="1" applyAlignment="1">
      <alignment horizontal="left" vertical="center"/>
    </xf>
    <xf numFmtId="2" fontId="43" fillId="0" borderId="0" xfId="0" applyNumberFormat="1" applyFont="1" applyFill="1" applyBorder="1" applyAlignment="1">
      <alignment horizontal="left" vertical="center"/>
    </xf>
    <xf numFmtId="2" fontId="40" fillId="0" borderId="1" xfId="1" applyNumberFormat="1" applyFont="1" applyFill="1" applyBorder="1" applyAlignment="1">
      <alignment horizontal="center" vertical="center"/>
    </xf>
    <xf numFmtId="2" fontId="42" fillId="0" borderId="1" xfId="1" applyNumberFormat="1" applyFont="1" applyFill="1" applyBorder="1" applyAlignment="1">
      <alignment horizontal="center" vertical="center"/>
    </xf>
    <xf numFmtId="2" fontId="40" fillId="0" borderId="1" xfId="0" applyNumberFormat="1" applyFont="1" applyFill="1" applyBorder="1" applyAlignment="1">
      <alignment horizontal="center" vertical="center"/>
    </xf>
    <xf numFmtId="2" fontId="40" fillId="0" borderId="0" xfId="0" applyNumberFormat="1" applyFont="1" applyFill="1" applyBorder="1" applyAlignment="1">
      <alignment horizontal="center" vertical="center"/>
    </xf>
    <xf numFmtId="2" fontId="40" fillId="0" borderId="0" xfId="0" applyNumberFormat="1" applyFont="1" applyFill="1" applyBorder="1" applyAlignment="1">
      <alignment horizontal="center" vertical="center" wrapText="1"/>
    </xf>
    <xf numFmtId="2" fontId="43" fillId="0" borderId="0" xfId="0" applyNumberFormat="1" applyFont="1" applyFill="1" applyBorder="1" applyAlignment="1">
      <alignment horizontal="center" vertical="center" wrapText="1"/>
    </xf>
    <xf numFmtId="2" fontId="40" fillId="0" borderId="0" xfId="0" applyNumberFormat="1" applyFont="1" applyFill="1" applyAlignment="1">
      <alignment horizontal="center" vertical="center"/>
    </xf>
    <xf numFmtId="2" fontId="40" fillId="0" borderId="0" xfId="0" applyNumberFormat="1" applyFont="1" applyFill="1" applyAlignment="1">
      <alignment vertical="center"/>
    </xf>
    <xf numFmtId="2" fontId="53" fillId="0" borderId="0" xfId="0" applyNumberFormat="1" applyFont="1" applyFill="1" applyAlignment="1">
      <alignment horizontal="center" vertical="center"/>
    </xf>
    <xf numFmtId="2" fontId="43" fillId="0" borderId="0" xfId="0" applyNumberFormat="1" applyFont="1" applyFill="1" applyAlignment="1">
      <alignment horizontal="center" vertical="center"/>
    </xf>
    <xf numFmtId="2" fontId="40" fillId="0" borderId="0" xfId="0" applyNumberFormat="1" applyFont="1" applyFill="1" applyAlignment="1">
      <alignment horizontal="left" vertical="center"/>
    </xf>
    <xf numFmtId="49" fontId="51" fillId="0" borderId="0" xfId="0" applyNumberFormat="1" applyFont="1" applyFill="1" applyBorder="1" applyAlignment="1">
      <alignment horizontal="left" vertical="center"/>
    </xf>
    <xf numFmtId="49" fontId="43" fillId="0" borderId="0" xfId="0" applyNumberFormat="1" applyFont="1" applyFill="1" applyBorder="1" applyAlignment="1">
      <alignment horizontal="left" vertical="center"/>
    </xf>
    <xf numFmtId="49" fontId="40" fillId="0" borderId="1" xfId="1" applyNumberFormat="1" applyFont="1" applyFill="1" applyBorder="1" applyAlignment="1">
      <alignment horizontal="center" vertical="center"/>
    </xf>
    <xf numFmtId="49" fontId="42" fillId="0" borderId="1" xfId="1" applyNumberFormat="1" applyFont="1" applyFill="1" applyBorder="1" applyAlignment="1">
      <alignment horizontal="center" vertical="center"/>
    </xf>
    <xf numFmtId="49" fontId="40" fillId="0" borderId="1" xfId="0" applyNumberFormat="1" applyFont="1" applyFill="1" applyBorder="1" applyAlignment="1">
      <alignment horizontal="center" vertical="center"/>
    </xf>
    <xf numFmtId="49" fontId="40" fillId="0" borderId="1" xfId="0" applyNumberFormat="1" applyFont="1" applyFill="1" applyBorder="1" applyAlignment="1">
      <alignment horizontal="center" vertical="center" wrapText="1"/>
    </xf>
    <xf numFmtId="49" fontId="40" fillId="0" borderId="0" xfId="0" applyNumberFormat="1" applyFont="1" applyFill="1" applyBorder="1" applyAlignment="1">
      <alignment horizontal="center" vertical="center"/>
    </xf>
    <xf numFmtId="49" fontId="40" fillId="0" borderId="0" xfId="0" applyNumberFormat="1" applyFont="1" applyFill="1" applyAlignment="1">
      <alignment vertical="center"/>
    </xf>
    <xf numFmtId="49" fontId="40" fillId="0" borderId="0" xfId="0" applyNumberFormat="1" applyFont="1" applyFill="1" applyAlignment="1">
      <alignment horizontal="left" vertical="center"/>
    </xf>
    <xf numFmtId="0" fontId="51" fillId="0" borderId="0" xfId="0" applyFont="1" applyFill="1" applyBorder="1" applyAlignment="1">
      <alignment horizontal="left" vertical="top" wrapText="1"/>
    </xf>
    <xf numFmtId="0" fontId="43" fillId="0" borderId="0" xfId="0" applyFont="1" applyFill="1" applyBorder="1" applyAlignment="1">
      <alignment horizontal="left" vertical="top" wrapText="1"/>
    </xf>
    <xf numFmtId="1" fontId="40" fillId="0" borderId="0" xfId="0" applyNumberFormat="1" applyFont="1" applyFill="1" applyBorder="1" applyAlignment="1">
      <alignment horizontal="left" vertical="top" wrapText="1"/>
    </xf>
    <xf numFmtId="0" fontId="41" fillId="3" borderId="1" xfId="0" applyFont="1" applyFill="1" applyBorder="1" applyAlignment="1">
      <alignment horizontal="center" vertical="center" wrapText="1"/>
    </xf>
    <xf numFmtId="14" fontId="41" fillId="3" borderId="1" xfId="1" applyNumberFormat="1" applyFont="1" applyFill="1" applyBorder="1" applyAlignment="1">
      <alignment horizontal="center" vertical="center"/>
    </xf>
    <xf numFmtId="0" fontId="41" fillId="3" borderId="1" xfId="0" applyFont="1" applyFill="1" applyBorder="1" applyAlignment="1">
      <alignment vertical="center" wrapText="1"/>
    </xf>
    <xf numFmtId="0" fontId="41" fillId="3" borderId="1" xfId="0" applyFont="1" applyFill="1" applyBorder="1" applyAlignment="1">
      <alignment vertical="center"/>
    </xf>
    <xf numFmtId="0" fontId="41" fillId="3" borderId="1" xfId="0" applyFont="1" applyFill="1" applyBorder="1" applyAlignment="1">
      <alignment horizontal="center" vertical="center"/>
    </xf>
    <xf numFmtId="165" fontId="41" fillId="3" borderId="1" xfId="0" applyNumberFormat="1" applyFont="1" applyFill="1" applyBorder="1" applyAlignment="1">
      <alignment horizontal="center" vertical="center" wrapText="1"/>
    </xf>
    <xf numFmtId="1" fontId="41" fillId="3" borderId="1" xfId="0" applyNumberFormat="1" applyFont="1" applyFill="1" applyBorder="1" applyAlignment="1" applyProtection="1">
      <alignment horizontal="center" vertical="center"/>
      <protection locked="0"/>
    </xf>
    <xf numFmtId="0" fontId="41" fillId="3" borderId="1" xfId="0" applyFont="1" applyFill="1" applyBorder="1" applyAlignment="1" applyProtection="1">
      <alignment horizontal="center" vertical="center"/>
      <protection locked="0"/>
    </xf>
    <xf numFmtId="0" fontId="1" fillId="3" borderId="0" xfId="0" applyFont="1" applyFill="1" applyAlignment="1">
      <alignment vertical="center"/>
    </xf>
    <xf numFmtId="165" fontId="41" fillId="3" borderId="1" xfId="0" quotePrefix="1" applyNumberFormat="1" applyFont="1" applyFill="1" applyBorder="1" applyAlignment="1">
      <alignment horizontal="center" vertical="center"/>
    </xf>
    <xf numFmtId="0" fontId="41" fillId="3" borderId="1" xfId="0" applyFont="1" applyFill="1" applyBorder="1" applyAlignment="1" applyProtection="1">
      <alignment horizontal="center" vertical="center" wrapText="1"/>
      <protection locked="0"/>
    </xf>
    <xf numFmtId="0" fontId="41" fillId="3" borderId="1" xfId="0" applyFont="1" applyFill="1" applyBorder="1" applyAlignment="1">
      <alignment horizontal="left" vertical="center" wrapText="1"/>
    </xf>
    <xf numFmtId="0" fontId="41" fillId="3" borderId="1" xfId="0" applyFont="1" applyFill="1" applyBorder="1" applyAlignment="1">
      <alignment horizontal="left" vertical="center"/>
    </xf>
    <xf numFmtId="0" fontId="51" fillId="0" borderId="0" xfId="0" applyFont="1" applyFill="1" applyBorder="1" applyAlignment="1">
      <alignment horizontal="center" vertical="center"/>
    </xf>
    <xf numFmtId="0" fontId="36" fillId="0" borderId="0" xfId="0" applyFont="1" applyFill="1" applyBorder="1" applyAlignment="1">
      <alignment horizontal="center" vertical="center"/>
    </xf>
    <xf numFmtId="0" fontId="2" fillId="0" borderId="0" xfId="0" applyFont="1" applyFill="1" applyBorder="1" applyAlignment="1">
      <alignment vertical="center"/>
    </xf>
    <xf numFmtId="0" fontId="1" fillId="0" borderId="0" xfId="0" applyFont="1" applyBorder="1" applyAlignment="1">
      <alignment vertical="center"/>
    </xf>
    <xf numFmtId="0" fontId="40" fillId="0" borderId="0" xfId="0" applyFont="1" applyFill="1" applyBorder="1" applyAlignment="1">
      <alignment horizontal="left" vertical="top" wrapText="1"/>
    </xf>
    <xf numFmtId="0" fontId="34" fillId="0" borderId="0" xfId="0" applyFont="1" applyFill="1" applyBorder="1" applyAlignment="1">
      <alignment vertical="center"/>
    </xf>
    <xf numFmtId="165" fontId="34" fillId="0" borderId="0" xfId="0" applyNumberFormat="1" applyFont="1" applyFill="1" applyBorder="1" applyAlignment="1">
      <alignment horizontal="center" vertical="center"/>
    </xf>
    <xf numFmtId="1" fontId="34" fillId="0" borderId="0" xfId="0" applyNumberFormat="1" applyFont="1" applyFill="1" applyBorder="1" applyAlignment="1">
      <alignment horizontal="center" vertical="center"/>
    </xf>
    <xf numFmtId="0" fontId="41" fillId="0" borderId="0" xfId="0" applyFont="1" applyBorder="1" applyAlignment="1">
      <alignment vertical="center"/>
    </xf>
    <xf numFmtId="0" fontId="7" fillId="0" borderId="0" xfId="0" applyFont="1" applyFill="1" applyBorder="1" applyAlignment="1">
      <alignment vertical="center"/>
    </xf>
    <xf numFmtId="0" fontId="7" fillId="0" borderId="0" xfId="0" applyFont="1" applyFill="1" applyBorder="1" applyAlignment="1">
      <alignment horizontal="center" vertical="center"/>
    </xf>
    <xf numFmtId="0" fontId="40" fillId="0" borderId="0" xfId="0" applyFont="1" applyFill="1" applyBorder="1" applyAlignment="1">
      <alignment horizontal="center" vertical="top" wrapText="1"/>
    </xf>
    <xf numFmtId="0" fontId="5"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5" fillId="0" borderId="0" xfId="0" applyFont="1" applyBorder="1" applyAlignment="1">
      <alignment horizontal="center"/>
    </xf>
    <xf numFmtId="0" fontId="4" fillId="0" borderId="1" xfId="0" applyFont="1" applyBorder="1" applyAlignment="1">
      <alignment horizontal="left" vertical="center" wrapText="1"/>
    </xf>
    <xf numFmtId="0" fontId="24" fillId="0" borderId="1" xfId="0" applyFont="1" applyBorder="1" applyAlignment="1">
      <alignment horizontal="left" vertical="center" wrapText="1"/>
    </xf>
    <xf numFmtId="0" fontId="5" fillId="0" borderId="1" xfId="0" applyFont="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1" xfId="0" applyFont="1" applyBorder="1" applyAlignment="1">
      <alignment horizontal="center" vertical="top"/>
    </xf>
    <xf numFmtId="0" fontId="7" fillId="0" borderId="0" xfId="0" applyFont="1" applyAlignment="1">
      <alignment horizontal="center"/>
    </xf>
    <xf numFmtId="0" fontId="25" fillId="0" borderId="19" xfId="0" applyFont="1" applyBorder="1" applyAlignment="1">
      <alignment horizontal="center" vertical="center"/>
    </xf>
    <xf numFmtId="0" fontId="15" fillId="0" borderId="0" xfId="0" applyFont="1" applyAlignment="1">
      <alignment horizontal="center" vertical="center"/>
    </xf>
    <xf numFmtId="0" fontId="18" fillId="0" borderId="0" xfId="0" applyFont="1" applyAlignment="1">
      <alignment horizontal="center" vertical="center"/>
    </xf>
    <xf numFmtId="0" fontId="15" fillId="0" borderId="1" xfId="0" applyFont="1" applyBorder="1" applyAlignment="1">
      <alignment horizontal="center" vertical="center" wrapText="1"/>
    </xf>
    <xf numFmtId="0" fontId="17" fillId="0" borderId="0" xfId="0" applyFont="1" applyAlignment="1">
      <alignment horizontal="center"/>
    </xf>
    <xf numFmtId="0" fontId="6" fillId="0" borderId="0" xfId="0" applyFont="1" applyAlignment="1">
      <alignment horizontal="center"/>
    </xf>
    <xf numFmtId="0" fontId="12" fillId="0" borderId="0" xfId="0" applyFont="1" applyAlignment="1">
      <alignment horizontal="center" vertical="center"/>
    </xf>
    <xf numFmtId="0" fontId="16" fillId="0" borderId="8" xfId="0" applyFont="1" applyBorder="1" applyAlignment="1">
      <alignment horizontal="center" vertical="center" wrapText="1"/>
    </xf>
    <xf numFmtId="0" fontId="16" fillId="0" borderId="10"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2" xfId="0" applyFont="1" applyBorder="1" applyAlignment="1">
      <alignment horizontal="center" vertical="center" wrapText="1"/>
    </xf>
    <xf numFmtId="0" fontId="11" fillId="0" borderId="8" xfId="0" applyFont="1" applyBorder="1" applyAlignment="1">
      <alignment horizontal="center"/>
    </xf>
    <xf numFmtId="0" fontId="11" fillId="0" borderId="10" xfId="0" applyFont="1"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4" fillId="0" borderId="1" xfId="0" applyFont="1" applyBorder="1" applyAlignment="1">
      <alignment horizontal="justify"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6" fillId="0" borderId="0" xfId="0" applyFont="1" applyAlignment="1">
      <alignment horizontal="left"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40" fillId="0" borderId="19" xfId="0" applyFont="1" applyFill="1" applyBorder="1" applyAlignment="1">
      <alignment horizontal="center" vertical="center" wrapText="1"/>
    </xf>
    <xf numFmtId="0" fontId="51" fillId="0" borderId="0" xfId="0" applyFont="1" applyFill="1" applyBorder="1" applyAlignment="1">
      <alignment horizontal="center" vertical="center"/>
    </xf>
    <xf numFmtId="0" fontId="43" fillId="0" borderId="1" xfId="0" applyFont="1" applyFill="1" applyBorder="1" applyAlignment="1">
      <alignment horizontal="center" vertical="center" wrapText="1"/>
    </xf>
    <xf numFmtId="0" fontId="43" fillId="0" borderId="22" xfId="0" applyFont="1" applyFill="1" applyBorder="1" applyAlignment="1">
      <alignment horizontal="center" vertical="center" wrapText="1"/>
    </xf>
    <xf numFmtId="0" fontId="43" fillId="0" borderId="23" xfId="0" applyFont="1" applyFill="1" applyBorder="1" applyAlignment="1">
      <alignment horizontal="center" vertical="center" wrapText="1"/>
    </xf>
    <xf numFmtId="0" fontId="43" fillId="0" borderId="24" xfId="0" applyFont="1" applyFill="1" applyBorder="1" applyAlignment="1">
      <alignment horizontal="center" vertical="center" wrapText="1"/>
    </xf>
    <xf numFmtId="0" fontId="43" fillId="0" borderId="25" xfId="0" applyFont="1" applyFill="1" applyBorder="1" applyAlignment="1">
      <alignment horizontal="center" vertical="center" wrapText="1"/>
    </xf>
    <xf numFmtId="0" fontId="43" fillId="0" borderId="1" xfId="0" applyFont="1" applyFill="1" applyBorder="1" applyAlignment="1">
      <alignment horizontal="left" vertical="center"/>
    </xf>
    <xf numFmtId="165" fontId="43" fillId="0" borderId="1" xfId="0" applyNumberFormat="1" applyFont="1" applyFill="1" applyBorder="1" applyAlignment="1">
      <alignment horizontal="center" vertical="center" wrapText="1"/>
    </xf>
    <xf numFmtId="2" fontId="43" fillId="0" borderId="1" xfId="0" applyNumberFormat="1" applyFont="1" applyFill="1" applyBorder="1" applyAlignment="1">
      <alignment horizontal="center" vertical="center" wrapText="1"/>
    </xf>
    <xf numFmtId="49" fontId="43" fillId="0" borderId="1" xfId="0" applyNumberFormat="1" applyFont="1" applyFill="1" applyBorder="1" applyAlignment="1">
      <alignment horizontal="center" vertical="center" wrapText="1"/>
    </xf>
    <xf numFmtId="0" fontId="40" fillId="0" borderId="0" xfId="0" applyFont="1" applyFill="1" applyAlignment="1">
      <alignment horizontal="left" vertical="center"/>
    </xf>
    <xf numFmtId="0" fontId="41" fillId="0" borderId="8" xfId="0" applyFont="1" applyBorder="1" applyAlignment="1">
      <alignment horizontal="center" vertical="center"/>
    </xf>
    <xf numFmtId="0" fontId="41" fillId="0" borderId="10" xfId="0" applyFont="1" applyBorder="1" applyAlignment="1">
      <alignment horizontal="center" vertical="center"/>
    </xf>
    <xf numFmtId="0" fontId="41" fillId="0" borderId="19" xfId="0" applyFont="1" applyBorder="1" applyAlignment="1">
      <alignment horizontal="center" vertical="center"/>
    </xf>
    <xf numFmtId="0" fontId="54" fillId="0" borderId="1" xfId="0" applyFont="1" applyFill="1" applyBorder="1" applyAlignment="1">
      <alignment horizontal="center" vertical="center" wrapText="1"/>
    </xf>
    <xf numFmtId="0" fontId="54" fillId="0" borderId="1" xfId="0" applyFont="1" applyFill="1" applyBorder="1" applyAlignment="1">
      <alignment horizontal="center" vertical="center"/>
    </xf>
    <xf numFmtId="165" fontId="54" fillId="0" borderId="1" xfId="0" applyNumberFormat="1" applyFont="1" applyFill="1" applyBorder="1" applyAlignment="1">
      <alignment horizontal="center" vertical="center" wrapText="1"/>
    </xf>
    <xf numFmtId="0" fontId="54" fillId="0" borderId="22" xfId="0" applyFont="1" applyFill="1" applyBorder="1" applyAlignment="1">
      <alignment horizontal="center" vertical="center" wrapText="1"/>
    </xf>
    <xf numFmtId="0" fontId="54" fillId="0" borderId="23" xfId="0" applyFont="1" applyFill="1" applyBorder="1" applyAlignment="1">
      <alignment horizontal="center" vertical="center" wrapText="1"/>
    </xf>
    <xf numFmtId="0" fontId="54" fillId="0" borderId="24" xfId="0" applyFont="1" applyFill="1" applyBorder="1" applyAlignment="1">
      <alignment horizontal="center" vertical="center" wrapText="1"/>
    </xf>
    <xf numFmtId="0" fontId="54" fillId="0" borderId="25" xfId="0" applyFont="1" applyFill="1" applyBorder="1" applyAlignment="1">
      <alignment horizontal="center" vertical="center" wrapText="1"/>
    </xf>
    <xf numFmtId="1" fontId="54" fillId="0" borderId="1" xfId="0" applyNumberFormat="1" applyFont="1" applyFill="1" applyBorder="1" applyAlignment="1">
      <alignment horizontal="center" vertical="center" wrapText="1"/>
    </xf>
    <xf numFmtId="0" fontId="47" fillId="3" borderId="19" xfId="0" applyFont="1" applyFill="1" applyBorder="1" applyAlignment="1">
      <alignment horizontal="center" vertical="center"/>
    </xf>
    <xf numFmtId="0" fontId="39" fillId="3" borderId="5" xfId="0" applyFont="1" applyFill="1" applyBorder="1" applyAlignment="1">
      <alignment horizontal="center" vertical="center"/>
    </xf>
    <xf numFmtId="0" fontId="39" fillId="3" borderId="7" xfId="0" applyFont="1" applyFill="1" applyBorder="1" applyAlignment="1">
      <alignment horizontal="center" vertical="center"/>
    </xf>
    <xf numFmtId="0" fontId="39" fillId="3" borderId="8" xfId="0" applyFont="1" applyFill="1" applyBorder="1" applyAlignment="1">
      <alignment horizontal="center" vertical="center"/>
    </xf>
    <xf numFmtId="0" fontId="39" fillId="3" borderId="10" xfId="0" applyFont="1" applyFill="1" applyBorder="1" applyAlignment="1">
      <alignment horizontal="center" vertical="center"/>
    </xf>
    <xf numFmtId="0" fontId="39" fillId="3" borderId="1" xfId="0" applyFont="1" applyFill="1" applyBorder="1" applyAlignment="1">
      <alignment horizontal="center" vertical="center"/>
    </xf>
    <xf numFmtId="0" fontId="40" fillId="0" borderId="0" xfId="0" applyFont="1" applyFill="1" applyBorder="1" applyAlignment="1">
      <alignment horizontal="left" vertical="center"/>
    </xf>
    <xf numFmtId="1" fontId="43"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xf>
    <xf numFmtId="165" fontId="7" fillId="0" borderId="1" xfId="0" applyNumberFormat="1" applyFont="1" applyFill="1" applyBorder="1" applyAlignment="1">
      <alignment horizontal="center" vertical="center" wrapText="1"/>
    </xf>
    <xf numFmtId="1" fontId="7" fillId="0" borderId="1" xfId="0" applyNumberFormat="1" applyFont="1" applyFill="1" applyBorder="1" applyAlignment="1">
      <alignment horizontal="center" vertical="center" wrapText="1"/>
    </xf>
    <xf numFmtId="0" fontId="43" fillId="0" borderId="1" xfId="0" applyFont="1" applyFill="1" applyBorder="1" applyAlignment="1">
      <alignment horizontal="center" vertical="center"/>
    </xf>
    <xf numFmtId="0" fontId="43" fillId="0" borderId="1" xfId="0" applyFont="1" applyFill="1" applyBorder="1" applyAlignment="1" applyProtection="1">
      <alignment horizontal="center" vertical="center" wrapText="1"/>
    </xf>
    <xf numFmtId="0" fontId="43" fillId="0" borderId="1" xfId="0" applyFont="1" applyFill="1" applyBorder="1" applyAlignment="1" applyProtection="1">
      <alignment horizontal="left" vertical="center"/>
    </xf>
    <xf numFmtId="165" fontId="43" fillId="0" borderId="1" xfId="0" applyNumberFormat="1" applyFont="1" applyFill="1" applyBorder="1" applyAlignment="1" applyProtection="1">
      <alignment horizontal="center" vertical="center" wrapText="1"/>
    </xf>
    <xf numFmtId="0" fontId="43" fillId="0" borderId="1" xfId="0" applyFont="1" applyFill="1" applyBorder="1" applyAlignment="1" applyProtection="1">
      <alignment horizontal="center" vertical="center"/>
    </xf>
    <xf numFmtId="1" fontId="43" fillId="0" borderId="1" xfId="0" applyNumberFormat="1" applyFont="1" applyFill="1" applyBorder="1" applyAlignment="1" applyProtection="1">
      <alignment horizontal="center" vertical="center" wrapText="1"/>
      <protection locked="0"/>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7" fillId="0" borderId="21" xfId="0" applyFont="1" applyFill="1" applyBorder="1" applyAlignment="1">
      <alignment horizontal="center" vertical="center"/>
    </xf>
    <xf numFmtId="0" fontId="2" fillId="0" borderId="5"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0" borderId="21" xfId="0" applyFont="1" applyFill="1" applyBorder="1" applyAlignment="1">
      <alignment horizontal="center" vertical="center"/>
    </xf>
    <xf numFmtId="0" fontId="2" fillId="2" borderId="8"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5" xfId="0" applyFont="1" applyFill="1" applyBorder="1" applyAlignment="1">
      <alignment horizontal="center" vertical="center"/>
    </xf>
    <xf numFmtId="0" fontId="2" fillId="0" borderId="7" xfId="0" applyFont="1" applyFill="1" applyBorder="1" applyAlignment="1">
      <alignment horizontal="center" vertical="center"/>
    </xf>
    <xf numFmtId="14" fontId="2" fillId="0" borderId="5" xfId="0" applyNumberFormat="1" applyFont="1" applyFill="1" applyBorder="1" applyAlignment="1">
      <alignment horizontal="center" vertical="center" wrapText="1"/>
    </xf>
    <xf numFmtId="14" fontId="2" fillId="0" borderId="7" xfId="0" applyNumberFormat="1" applyFont="1" applyFill="1" applyBorder="1" applyAlignment="1">
      <alignment horizontal="center" vertical="center" wrapText="1"/>
    </xf>
    <xf numFmtId="0" fontId="11" fillId="0" borderId="1" xfId="0" applyFont="1" applyBorder="1" applyAlignment="1">
      <alignment horizontal="center" vertical="center"/>
    </xf>
    <xf numFmtId="0" fontId="11" fillId="0" borderId="8" xfId="0" applyFont="1" applyBorder="1" applyAlignment="1">
      <alignment horizontal="center" vertical="center"/>
    </xf>
    <xf numFmtId="0" fontId="11" fillId="0" borderId="10" xfId="0" applyFont="1" applyBorder="1" applyAlignment="1">
      <alignment horizontal="center" vertical="center"/>
    </xf>
    <xf numFmtId="0" fontId="30" fillId="0" borderId="19" xfId="0" applyFont="1" applyBorder="1" applyAlignment="1">
      <alignment horizontal="center"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0" fontId="19" fillId="0" borderId="0" xfId="0" applyFont="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1" xfId="0" applyFont="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40" fillId="0" borderId="0" xfId="0" applyFont="1" applyFill="1" applyAlignment="1">
      <alignment horizontal="center" vertical="center"/>
    </xf>
  </cellXfs>
  <cellStyles count="6">
    <cellStyle name="Normal" xfId="0" builtinId="0"/>
    <cellStyle name="Normal 10 2" xfId="5"/>
    <cellStyle name="Normal 4" xfId="4"/>
    <cellStyle name="Normal 5" xfId="3"/>
    <cellStyle name="Normal_DS so sanh" xfId="1"/>
    <cellStyle name="Percent" xfId="2" builtinId="5"/>
  </cellStyles>
  <dxfs count="34">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
      <font>
        <b/>
        <i val="0"/>
        <condense val="0"/>
        <extend val="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180975</xdr:rowOff>
        </xdr:to>
        <xdr:sp macro="" textlink="">
          <xdr:nvSpPr>
            <xdr:cNvPr id="13313" name="Object 1" hidden="1">
              <a:extLst>
                <a:ext uri="{63B3BB69-23CF-44E3-9099-C40C66FF867C}">
                  <a14:compatExt spid="_x0000_s1331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171450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3</xdr:row>
          <xdr:rowOff>66675</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180975</xdr:rowOff>
        </xdr:to>
        <xdr:sp macro="" textlink="">
          <xdr:nvSpPr>
            <xdr:cNvPr id="9217" name="Object 1" hidden="1">
              <a:extLst>
                <a:ext uri="{63B3BB69-23CF-44E3-9099-C40C66FF867C}">
                  <a14:compatExt spid="_x0000_s921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180975</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1</xdr:col>
          <xdr:colOff>142875</xdr:colOff>
          <xdr:row>2</xdr:row>
          <xdr:rowOff>200025</xdr:rowOff>
        </xdr:to>
        <xdr:sp macro="" textlink="">
          <xdr:nvSpPr>
            <xdr:cNvPr id="11265" name="Object 1" hidden="1">
              <a:extLst>
                <a:ext uri="{63B3BB69-23CF-44E3-9099-C40C66FF867C}">
                  <a14:compatExt spid="_x0000_s112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8.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17.bin"/><Relationship Id="rId5" Type="http://schemas.openxmlformats.org/officeDocument/2006/relationships/image" Target="../media/image1.png"/><Relationship Id="rId4" Type="http://schemas.openxmlformats.org/officeDocument/2006/relationships/oleObject" Target="../embeddings/oleObject4.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5.xml"/><Relationship Id="rId1" Type="http://schemas.openxmlformats.org/officeDocument/2006/relationships/printerSettings" Target="../printerSettings/printerSettings18.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xml"/><Relationship Id="rId1" Type="http://schemas.openxmlformats.org/officeDocument/2006/relationships/printerSettings" Target="../printerSettings/printerSettings19.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L54"/>
  <sheetViews>
    <sheetView topLeftCell="A13" zoomScale="110" zoomScaleNormal="110" workbookViewId="0">
      <selection activeCell="G19" sqref="G19"/>
    </sheetView>
  </sheetViews>
  <sheetFormatPr defaultColWidth="8.7109375" defaultRowHeight="15" x14ac:dyDescent="0.25"/>
  <cols>
    <col min="1" max="1" width="4.42578125" style="49" bestFit="1" customWidth="1"/>
    <col min="2" max="2" width="50.140625" style="73" customWidth="1"/>
    <col min="3" max="12" width="4.28515625" style="73" customWidth="1"/>
    <col min="13" max="16384" width="8.7109375" style="73"/>
  </cols>
  <sheetData>
    <row r="2" spans="1:12" ht="18.75" x14ac:dyDescent="0.3">
      <c r="B2" s="361" t="s">
        <v>68</v>
      </c>
      <c r="C2" s="361"/>
      <c r="D2" s="361"/>
      <c r="E2" s="361"/>
      <c r="F2" s="361"/>
      <c r="G2" s="361"/>
      <c r="H2" s="361"/>
      <c r="I2" s="361"/>
      <c r="J2" s="361"/>
      <c r="K2" s="361"/>
      <c r="L2" s="361"/>
    </row>
    <row r="3" spans="1:12" ht="18.75" x14ac:dyDescent="0.3">
      <c r="B3" s="361" t="s">
        <v>69</v>
      </c>
      <c r="C3" s="361"/>
      <c r="D3" s="361"/>
      <c r="E3" s="361"/>
      <c r="F3" s="361"/>
      <c r="G3" s="361"/>
      <c r="H3" s="361"/>
      <c r="I3" s="361"/>
      <c r="J3" s="361"/>
      <c r="K3" s="361"/>
      <c r="L3" s="361"/>
    </row>
    <row r="5" spans="1:12" x14ac:dyDescent="0.25">
      <c r="B5" s="354" t="s">
        <v>144</v>
      </c>
      <c r="C5" s="354"/>
      <c r="D5" s="354"/>
      <c r="E5" s="354"/>
      <c r="F5" s="354"/>
      <c r="G5" s="354"/>
      <c r="H5" s="354"/>
      <c r="I5" s="354"/>
      <c r="J5" s="354"/>
      <c r="K5" s="354"/>
      <c r="L5" s="354"/>
    </row>
    <row r="6" spans="1:12" x14ac:dyDescent="0.25">
      <c r="B6" s="74"/>
      <c r="C6" s="74"/>
      <c r="D6" s="74"/>
      <c r="E6" s="74"/>
      <c r="F6" s="74"/>
      <c r="G6" s="74"/>
      <c r="H6" s="74"/>
      <c r="I6" s="74"/>
      <c r="J6" s="74"/>
      <c r="K6" s="74"/>
      <c r="L6" s="74"/>
    </row>
    <row r="7" spans="1:12" x14ac:dyDescent="0.25">
      <c r="B7" s="75" t="s">
        <v>145</v>
      </c>
      <c r="C7" s="75" t="s">
        <v>71</v>
      </c>
      <c r="D7" s="74"/>
      <c r="E7" s="74"/>
      <c r="G7" s="74"/>
      <c r="H7" s="74"/>
      <c r="I7" s="74"/>
      <c r="J7" s="74"/>
      <c r="K7" s="74"/>
      <c r="L7" s="74"/>
    </row>
    <row r="8" spans="1:12" x14ac:dyDescent="0.25">
      <c r="B8" s="75" t="s">
        <v>146</v>
      </c>
      <c r="C8" s="75" t="s">
        <v>31</v>
      </c>
      <c r="D8" s="74"/>
      <c r="E8" s="74"/>
      <c r="G8" s="74"/>
      <c r="H8" s="74"/>
      <c r="I8" s="74"/>
      <c r="J8" s="74"/>
      <c r="K8" s="74"/>
      <c r="L8" s="74"/>
    </row>
    <row r="9" spans="1:12" ht="8.4499999999999993" customHeight="1" x14ac:dyDescent="0.25">
      <c r="A9" s="76"/>
    </row>
    <row r="10" spans="1:12" x14ac:dyDescent="0.25">
      <c r="B10" s="77" t="s">
        <v>147</v>
      </c>
    </row>
    <row r="11" spans="1:12" ht="27.75" customHeight="1" x14ac:dyDescent="0.25">
      <c r="A11" s="9">
        <v>1</v>
      </c>
      <c r="B11" s="355" t="s">
        <v>148</v>
      </c>
      <c r="C11" s="355"/>
      <c r="D11" s="355"/>
      <c r="E11" s="355"/>
      <c r="F11" s="355"/>
      <c r="G11" s="355"/>
      <c r="H11" s="355"/>
      <c r="I11" s="356" t="s">
        <v>149</v>
      </c>
      <c r="J11" s="356"/>
      <c r="K11" s="356"/>
      <c r="L11" s="356"/>
    </row>
    <row r="12" spans="1:12" ht="30.95" customHeight="1" x14ac:dyDescent="0.25">
      <c r="A12" s="9">
        <v>2</v>
      </c>
      <c r="B12" s="355" t="s">
        <v>150</v>
      </c>
      <c r="C12" s="355"/>
      <c r="D12" s="355"/>
      <c r="E12" s="355"/>
      <c r="F12" s="355"/>
      <c r="G12" s="355"/>
      <c r="H12" s="355"/>
      <c r="I12" s="356" t="s">
        <v>151</v>
      </c>
      <c r="J12" s="356"/>
      <c r="K12" s="356"/>
      <c r="L12" s="356"/>
    </row>
    <row r="13" spans="1:12" ht="30.95" customHeight="1" x14ac:dyDescent="0.25">
      <c r="A13" s="9">
        <v>3</v>
      </c>
      <c r="B13" s="355" t="s">
        <v>152</v>
      </c>
      <c r="C13" s="355"/>
      <c r="D13" s="355"/>
      <c r="E13" s="355"/>
      <c r="F13" s="355"/>
      <c r="G13" s="355"/>
      <c r="H13" s="355"/>
      <c r="I13" s="356" t="s">
        <v>153</v>
      </c>
      <c r="J13" s="356"/>
      <c r="K13" s="356"/>
      <c r="L13" s="356"/>
    </row>
    <row r="14" spans="1:12" ht="28.5" customHeight="1" x14ac:dyDescent="0.25">
      <c r="A14" s="9">
        <v>4</v>
      </c>
      <c r="B14" s="355" t="s">
        <v>154</v>
      </c>
      <c r="C14" s="355"/>
      <c r="D14" s="355"/>
      <c r="E14" s="355"/>
      <c r="F14" s="355"/>
      <c r="G14" s="355"/>
      <c r="H14" s="355"/>
      <c r="I14" s="356" t="s">
        <v>155</v>
      </c>
      <c r="J14" s="356"/>
      <c r="K14" s="356"/>
      <c r="L14" s="356"/>
    </row>
    <row r="15" spans="1:12" x14ac:dyDescent="0.25">
      <c r="A15" s="9">
        <v>5</v>
      </c>
      <c r="B15" s="355" t="s">
        <v>156</v>
      </c>
      <c r="C15" s="355"/>
      <c r="D15" s="355"/>
      <c r="E15" s="355"/>
      <c r="F15" s="355"/>
      <c r="G15" s="355"/>
      <c r="H15" s="355"/>
      <c r="I15" s="356" t="s">
        <v>157</v>
      </c>
      <c r="J15" s="356"/>
      <c r="K15" s="356"/>
      <c r="L15" s="356"/>
    </row>
    <row r="16" spans="1:12" x14ac:dyDescent="0.25">
      <c r="A16" s="76"/>
    </row>
    <row r="17" spans="1:12" x14ac:dyDescent="0.25">
      <c r="B17" s="362" t="s">
        <v>158</v>
      </c>
      <c r="C17" s="362"/>
      <c r="D17" s="362"/>
      <c r="E17" s="362"/>
      <c r="F17" s="362"/>
      <c r="G17" s="362"/>
      <c r="H17" s="362"/>
      <c r="I17" s="362"/>
      <c r="J17" s="362"/>
      <c r="K17" s="362"/>
      <c r="L17" s="362"/>
    </row>
    <row r="18" spans="1:12" ht="25.15" customHeight="1" x14ac:dyDescent="0.25">
      <c r="A18" s="352" t="s">
        <v>0</v>
      </c>
      <c r="B18" s="353" t="s">
        <v>49</v>
      </c>
      <c r="C18" s="352" t="s">
        <v>159</v>
      </c>
      <c r="D18" s="352"/>
      <c r="E18" s="352"/>
      <c r="F18" s="352"/>
      <c r="G18" s="352"/>
      <c r="H18" s="352" t="s">
        <v>160</v>
      </c>
      <c r="I18" s="352"/>
      <c r="J18" s="352"/>
      <c r="K18" s="352"/>
      <c r="L18" s="352"/>
    </row>
    <row r="19" spans="1:12" x14ac:dyDescent="0.25">
      <c r="A19" s="352"/>
      <c r="B19" s="353"/>
      <c r="C19" s="9">
        <v>1</v>
      </c>
      <c r="D19" s="9">
        <v>2</v>
      </c>
      <c r="E19" s="9">
        <v>3</v>
      </c>
      <c r="F19" s="9">
        <v>4</v>
      </c>
      <c r="G19" s="9">
        <v>5</v>
      </c>
      <c r="H19" s="9">
        <v>1</v>
      </c>
      <c r="I19" s="9">
        <v>2</v>
      </c>
      <c r="J19" s="9">
        <v>3</v>
      </c>
      <c r="K19" s="9">
        <v>4</v>
      </c>
      <c r="L19" s="9">
        <v>5</v>
      </c>
    </row>
    <row r="20" spans="1:12" x14ac:dyDescent="0.25">
      <c r="A20" s="16" t="s">
        <v>55</v>
      </c>
      <c r="B20" s="78" t="s">
        <v>161</v>
      </c>
      <c r="C20" s="79"/>
      <c r="D20" s="79"/>
      <c r="E20" s="79"/>
      <c r="F20" s="79"/>
      <c r="G20" s="79"/>
      <c r="H20" s="79"/>
      <c r="I20" s="79"/>
      <c r="J20" s="79"/>
      <c r="K20" s="79"/>
      <c r="L20" s="79"/>
    </row>
    <row r="21" spans="1:12" ht="56.1" customHeight="1" x14ac:dyDescent="0.25">
      <c r="A21" s="80">
        <v>1</v>
      </c>
      <c r="B21" s="81" t="s">
        <v>162</v>
      </c>
      <c r="C21" s="82"/>
      <c r="D21" s="80"/>
      <c r="E21" s="80"/>
      <c r="F21" s="80"/>
      <c r="G21" s="80"/>
      <c r="H21" s="80"/>
      <c r="I21" s="80"/>
      <c r="J21" s="80"/>
      <c r="K21" s="80"/>
      <c r="L21" s="80"/>
    </row>
    <row r="22" spans="1:12" ht="60" x14ac:dyDescent="0.25">
      <c r="A22" s="83">
        <v>2</v>
      </c>
      <c r="B22" s="84" t="s">
        <v>163</v>
      </c>
      <c r="C22" s="85"/>
      <c r="D22" s="83"/>
      <c r="E22" s="83"/>
      <c r="F22" s="83"/>
      <c r="G22" s="83"/>
      <c r="H22" s="83"/>
      <c r="I22" s="83"/>
      <c r="J22" s="83"/>
      <c r="K22" s="83"/>
      <c r="L22" s="83"/>
    </row>
    <row r="23" spans="1:12" ht="30" x14ac:dyDescent="0.25">
      <c r="A23" s="83">
        <v>3</v>
      </c>
      <c r="B23" s="84" t="s">
        <v>164</v>
      </c>
      <c r="C23" s="85"/>
      <c r="D23" s="83"/>
      <c r="E23" s="83"/>
      <c r="F23" s="83"/>
      <c r="G23" s="83"/>
      <c r="H23" s="86"/>
      <c r="I23" s="86"/>
      <c r="J23" s="86"/>
      <c r="K23" s="86"/>
      <c r="L23" s="86"/>
    </row>
    <row r="24" spans="1:12" ht="30" x14ac:dyDescent="0.25">
      <c r="A24" s="83">
        <v>4</v>
      </c>
      <c r="B24" s="84" t="s">
        <v>165</v>
      </c>
      <c r="C24" s="85"/>
      <c r="D24" s="83"/>
      <c r="E24" s="83"/>
      <c r="F24" s="83"/>
      <c r="G24" s="83"/>
      <c r="H24" s="86"/>
      <c r="I24" s="86"/>
      <c r="J24" s="86"/>
      <c r="K24" s="86"/>
      <c r="L24" s="86"/>
    </row>
    <row r="25" spans="1:12" ht="30" x14ac:dyDescent="0.25">
      <c r="A25" s="87">
        <v>5</v>
      </c>
      <c r="B25" s="88" t="s">
        <v>166</v>
      </c>
      <c r="C25" s="89"/>
      <c r="D25" s="87"/>
      <c r="E25" s="87"/>
      <c r="F25" s="87"/>
      <c r="G25" s="87"/>
      <c r="H25" s="90"/>
      <c r="I25" s="90"/>
      <c r="J25" s="90"/>
      <c r="K25" s="90"/>
      <c r="L25" s="90"/>
    </row>
    <row r="26" spans="1:12" ht="21.2" customHeight="1" x14ac:dyDescent="0.25">
      <c r="A26" s="16" t="s">
        <v>57</v>
      </c>
      <c r="B26" s="91" t="s">
        <v>167</v>
      </c>
      <c r="C26" s="79"/>
      <c r="D26" s="79"/>
      <c r="E26" s="79"/>
      <c r="F26" s="79"/>
      <c r="G26" s="79"/>
      <c r="H26" s="79"/>
      <c r="I26" s="79"/>
      <c r="J26" s="79"/>
      <c r="K26" s="79"/>
      <c r="L26" s="79"/>
    </row>
    <row r="27" spans="1:12" ht="30" x14ac:dyDescent="0.25">
      <c r="A27" s="80">
        <v>1</v>
      </c>
      <c r="B27" s="81" t="s">
        <v>168</v>
      </c>
      <c r="C27" s="92"/>
      <c r="D27" s="80"/>
      <c r="E27" s="80"/>
      <c r="F27" s="80"/>
      <c r="G27" s="80"/>
      <c r="H27" s="93"/>
      <c r="I27" s="93"/>
      <c r="J27" s="93"/>
      <c r="K27" s="93"/>
      <c r="L27" s="93"/>
    </row>
    <row r="28" spans="1:12" ht="30" x14ac:dyDescent="0.25">
      <c r="A28" s="83">
        <v>2</v>
      </c>
      <c r="B28" s="84" t="s">
        <v>169</v>
      </c>
      <c r="C28" s="85"/>
      <c r="D28" s="83"/>
      <c r="E28" s="83"/>
      <c r="F28" s="83"/>
      <c r="G28" s="83"/>
      <c r="H28" s="85"/>
      <c r="I28" s="85"/>
      <c r="J28" s="85"/>
      <c r="K28" s="85"/>
      <c r="L28" s="85"/>
    </row>
    <row r="29" spans="1:12" ht="30" x14ac:dyDescent="0.25">
      <c r="A29" s="83">
        <v>3</v>
      </c>
      <c r="B29" s="84" t="s">
        <v>170</v>
      </c>
      <c r="C29" s="85"/>
      <c r="D29" s="83"/>
      <c r="E29" s="83"/>
      <c r="F29" s="83"/>
      <c r="G29" s="83"/>
      <c r="H29" s="85"/>
      <c r="I29" s="85"/>
      <c r="J29" s="85"/>
      <c r="K29" s="85"/>
      <c r="L29" s="85"/>
    </row>
    <row r="30" spans="1:12" ht="30" x14ac:dyDescent="0.25">
      <c r="A30" s="83">
        <v>4</v>
      </c>
      <c r="B30" s="84" t="s">
        <v>171</v>
      </c>
      <c r="C30" s="85"/>
      <c r="D30" s="83"/>
      <c r="E30" s="83"/>
      <c r="F30" s="83"/>
      <c r="G30" s="83"/>
      <c r="H30" s="86"/>
      <c r="I30" s="86"/>
      <c r="J30" s="86"/>
      <c r="K30" s="86"/>
      <c r="L30" s="86"/>
    </row>
    <row r="31" spans="1:12" ht="45" x14ac:dyDescent="0.25">
      <c r="A31" s="87">
        <v>5</v>
      </c>
      <c r="B31" s="88" t="s">
        <v>172</v>
      </c>
      <c r="C31" s="89"/>
      <c r="D31" s="87"/>
      <c r="E31" s="87"/>
      <c r="F31" s="87"/>
      <c r="G31" s="87"/>
      <c r="H31" s="90"/>
      <c r="I31" s="90"/>
      <c r="J31" s="90"/>
      <c r="K31" s="90"/>
      <c r="L31" s="90"/>
    </row>
    <row r="32" spans="1:12" ht="20.100000000000001" customHeight="1" x14ac:dyDescent="0.25">
      <c r="A32" s="16" t="s">
        <v>62</v>
      </c>
      <c r="B32" s="91" t="s">
        <v>173</v>
      </c>
      <c r="C32" s="79"/>
      <c r="D32" s="79"/>
      <c r="E32" s="79"/>
      <c r="F32" s="79"/>
      <c r="G32" s="79"/>
      <c r="H32" s="79"/>
      <c r="I32" s="79"/>
      <c r="J32" s="79"/>
      <c r="K32" s="79"/>
      <c r="L32" s="79"/>
    </row>
    <row r="33" spans="1:12" ht="30" x14ac:dyDescent="0.25">
      <c r="A33" s="80">
        <v>1</v>
      </c>
      <c r="B33" s="81" t="s">
        <v>174</v>
      </c>
      <c r="C33" s="92"/>
      <c r="D33" s="80"/>
      <c r="E33" s="80"/>
      <c r="F33" s="80"/>
      <c r="G33" s="80"/>
      <c r="H33" s="93"/>
      <c r="I33" s="93"/>
      <c r="J33" s="93"/>
      <c r="K33" s="93"/>
      <c r="L33" s="93"/>
    </row>
    <row r="34" spans="1:12" ht="45" x14ac:dyDescent="0.25">
      <c r="A34" s="83">
        <v>2</v>
      </c>
      <c r="B34" s="84" t="s">
        <v>175</v>
      </c>
      <c r="C34" s="85"/>
      <c r="D34" s="83"/>
      <c r="E34" s="83"/>
      <c r="F34" s="83"/>
      <c r="G34" s="83"/>
      <c r="H34" s="86"/>
      <c r="I34" s="86"/>
      <c r="J34" s="86"/>
      <c r="K34" s="86"/>
      <c r="L34" s="86"/>
    </row>
    <row r="35" spans="1:12" ht="45" x14ac:dyDescent="0.25">
      <c r="A35" s="83">
        <v>3</v>
      </c>
      <c r="B35" s="84" t="s">
        <v>176</v>
      </c>
      <c r="C35" s="85"/>
      <c r="D35" s="83"/>
      <c r="E35" s="83"/>
      <c r="F35" s="83"/>
      <c r="G35" s="83"/>
      <c r="H35" s="86"/>
      <c r="I35" s="86"/>
      <c r="J35" s="86"/>
      <c r="K35" s="86"/>
      <c r="L35" s="86"/>
    </row>
    <row r="36" spans="1:12" ht="45" x14ac:dyDescent="0.25">
      <c r="A36" s="83">
        <v>4</v>
      </c>
      <c r="B36" s="84" t="s">
        <v>177</v>
      </c>
      <c r="C36" s="85"/>
      <c r="D36" s="83"/>
      <c r="E36" s="83"/>
      <c r="F36" s="83"/>
      <c r="G36" s="83"/>
      <c r="H36" s="86"/>
      <c r="I36" s="86"/>
      <c r="J36" s="86"/>
      <c r="K36" s="86"/>
      <c r="L36" s="86"/>
    </row>
    <row r="37" spans="1:12" ht="45" x14ac:dyDescent="0.25">
      <c r="A37" s="87">
        <v>5</v>
      </c>
      <c r="B37" s="88" t="s">
        <v>178</v>
      </c>
      <c r="C37" s="89"/>
      <c r="D37" s="87"/>
      <c r="E37" s="87"/>
      <c r="F37" s="87"/>
      <c r="G37" s="87"/>
      <c r="H37" s="90"/>
      <c r="I37" s="90"/>
      <c r="J37" s="90"/>
      <c r="K37" s="90"/>
      <c r="L37" s="90"/>
    </row>
    <row r="38" spans="1:12" ht="19.5" customHeight="1" x14ac:dyDescent="0.25">
      <c r="A38" s="16" t="s">
        <v>63</v>
      </c>
      <c r="B38" s="91" t="s">
        <v>179</v>
      </c>
      <c r="C38" s="79"/>
      <c r="D38" s="79"/>
      <c r="E38" s="79"/>
      <c r="F38" s="79"/>
      <c r="G38" s="79"/>
      <c r="H38" s="79"/>
      <c r="I38" s="79"/>
      <c r="J38" s="79"/>
      <c r="K38" s="79"/>
      <c r="L38" s="79"/>
    </row>
    <row r="39" spans="1:12" ht="30" x14ac:dyDescent="0.25">
      <c r="A39" s="80">
        <v>1</v>
      </c>
      <c r="B39" s="81" t="s">
        <v>180</v>
      </c>
      <c r="C39" s="92"/>
      <c r="D39" s="80"/>
      <c r="E39" s="80"/>
      <c r="F39" s="80"/>
      <c r="G39" s="80"/>
      <c r="H39" s="93"/>
      <c r="I39" s="93"/>
      <c r="J39" s="93"/>
      <c r="K39" s="93"/>
      <c r="L39" s="93"/>
    </row>
    <row r="40" spans="1:12" ht="45" x14ac:dyDescent="0.25">
      <c r="A40" s="83">
        <v>2</v>
      </c>
      <c r="B40" s="84" t="s">
        <v>181</v>
      </c>
      <c r="C40" s="85"/>
      <c r="D40" s="83"/>
      <c r="E40" s="83"/>
      <c r="F40" s="83"/>
      <c r="G40" s="83"/>
      <c r="H40" s="86"/>
      <c r="I40" s="86"/>
      <c r="J40" s="86"/>
      <c r="K40" s="86"/>
      <c r="L40" s="86"/>
    </row>
    <row r="41" spans="1:12" ht="30" x14ac:dyDescent="0.25">
      <c r="A41" s="83">
        <v>3</v>
      </c>
      <c r="B41" s="84" t="s">
        <v>182</v>
      </c>
      <c r="C41" s="85"/>
      <c r="D41" s="83"/>
      <c r="E41" s="83"/>
      <c r="F41" s="83"/>
      <c r="G41" s="83"/>
      <c r="H41" s="86"/>
      <c r="I41" s="86"/>
      <c r="J41" s="86"/>
      <c r="K41" s="86"/>
      <c r="L41" s="86"/>
    </row>
    <row r="42" spans="1:12" x14ac:dyDescent="0.25">
      <c r="A42" s="83">
        <v>4</v>
      </c>
      <c r="B42" s="84" t="s">
        <v>183</v>
      </c>
      <c r="C42" s="85"/>
      <c r="D42" s="83"/>
      <c r="E42" s="83"/>
      <c r="F42" s="83"/>
      <c r="G42" s="83"/>
      <c r="H42" s="86"/>
      <c r="I42" s="86"/>
      <c r="J42" s="86"/>
      <c r="K42" s="86"/>
      <c r="L42" s="86"/>
    </row>
    <row r="43" spans="1:12" ht="45" x14ac:dyDescent="0.25">
      <c r="A43" s="87">
        <v>5</v>
      </c>
      <c r="B43" s="88" t="s">
        <v>184</v>
      </c>
      <c r="C43" s="89"/>
      <c r="D43" s="87"/>
      <c r="E43" s="87"/>
      <c r="F43" s="87"/>
      <c r="G43" s="87"/>
      <c r="H43" s="90"/>
      <c r="I43" s="90"/>
      <c r="J43" s="90"/>
      <c r="K43" s="90"/>
      <c r="L43" s="90"/>
    </row>
    <row r="44" spans="1:12" ht="21.6" customHeight="1" x14ac:dyDescent="0.25">
      <c r="A44" s="16" t="s">
        <v>59</v>
      </c>
      <c r="B44" s="91" t="s">
        <v>185</v>
      </c>
      <c r="C44" s="79"/>
      <c r="D44" s="79"/>
      <c r="E44" s="79"/>
      <c r="F44" s="79"/>
      <c r="G44" s="79"/>
      <c r="H44" s="79"/>
      <c r="I44" s="79"/>
      <c r="J44" s="79"/>
      <c r="K44" s="79"/>
      <c r="L44" s="79"/>
    </row>
    <row r="45" spans="1:12" ht="45" x14ac:dyDescent="0.25">
      <c r="A45" s="80">
        <v>1</v>
      </c>
      <c r="B45" s="81" t="s">
        <v>186</v>
      </c>
      <c r="C45" s="92"/>
      <c r="D45" s="80"/>
      <c r="E45" s="80"/>
      <c r="F45" s="80"/>
      <c r="G45" s="80"/>
      <c r="H45" s="93"/>
      <c r="I45" s="93"/>
      <c r="J45" s="93"/>
      <c r="K45" s="93"/>
      <c r="L45" s="93"/>
    </row>
    <row r="46" spans="1:12" ht="45" x14ac:dyDescent="0.25">
      <c r="A46" s="83">
        <v>2</v>
      </c>
      <c r="B46" s="84" t="s">
        <v>187</v>
      </c>
      <c r="C46" s="85"/>
      <c r="D46" s="83"/>
      <c r="E46" s="83"/>
      <c r="F46" s="83"/>
      <c r="G46" s="83"/>
      <c r="H46" s="86"/>
      <c r="I46" s="86"/>
      <c r="J46" s="86"/>
      <c r="K46" s="86"/>
      <c r="L46" s="86"/>
    </row>
    <row r="47" spans="1:12" ht="30" x14ac:dyDescent="0.25">
      <c r="A47" s="83">
        <v>3</v>
      </c>
      <c r="B47" s="84" t="s">
        <v>188</v>
      </c>
      <c r="C47" s="85"/>
      <c r="D47" s="83"/>
      <c r="E47" s="83"/>
      <c r="F47" s="83"/>
      <c r="G47" s="83"/>
      <c r="H47" s="86"/>
      <c r="I47" s="86"/>
      <c r="J47" s="86"/>
      <c r="K47" s="86"/>
      <c r="L47" s="86"/>
    </row>
    <row r="48" spans="1:12" ht="30" x14ac:dyDescent="0.25">
      <c r="A48" s="83">
        <v>4</v>
      </c>
      <c r="B48" s="84" t="s">
        <v>189</v>
      </c>
      <c r="C48" s="85"/>
      <c r="D48" s="83"/>
      <c r="E48" s="83"/>
      <c r="F48" s="83"/>
      <c r="G48" s="83"/>
      <c r="H48" s="86"/>
      <c r="I48" s="86"/>
      <c r="J48" s="86"/>
      <c r="K48" s="86"/>
      <c r="L48" s="86"/>
    </row>
    <row r="49" spans="1:12" ht="30" x14ac:dyDescent="0.25">
      <c r="A49" s="94">
        <v>5</v>
      </c>
      <c r="B49" s="95" t="s">
        <v>190</v>
      </c>
      <c r="C49" s="96"/>
      <c r="D49" s="94"/>
      <c r="E49" s="94"/>
      <c r="F49" s="94"/>
      <c r="G49" s="94"/>
      <c r="H49" s="97"/>
      <c r="I49" s="97"/>
      <c r="J49" s="97"/>
      <c r="K49" s="97"/>
      <c r="L49" s="97"/>
    </row>
    <row r="50" spans="1:12" x14ac:dyDescent="0.25">
      <c r="B50" s="98" t="s">
        <v>7</v>
      </c>
      <c r="C50" s="357"/>
      <c r="D50" s="357"/>
      <c r="E50" s="357"/>
      <c r="F50" s="357"/>
      <c r="G50" s="357"/>
      <c r="H50" s="357"/>
      <c r="I50" s="357"/>
      <c r="J50" s="357"/>
      <c r="K50" s="357"/>
      <c r="L50" s="357"/>
    </row>
    <row r="51" spans="1:12" x14ac:dyDescent="0.25">
      <c r="B51" s="73" t="s">
        <v>191</v>
      </c>
    </row>
    <row r="52" spans="1:12" ht="73.5" customHeight="1" x14ac:dyDescent="0.25">
      <c r="B52" s="99" t="s">
        <v>192</v>
      </c>
      <c r="C52" s="358" t="s">
        <v>193</v>
      </c>
      <c r="D52" s="359"/>
      <c r="E52" s="359"/>
      <c r="F52" s="359"/>
      <c r="G52" s="359"/>
      <c r="H52" s="359"/>
      <c r="I52" s="359"/>
      <c r="J52" s="359"/>
      <c r="K52" s="359"/>
      <c r="L52" s="359"/>
    </row>
    <row r="53" spans="1:12" ht="71.099999999999994" customHeight="1" x14ac:dyDescent="0.25">
      <c r="B53" s="100" t="s">
        <v>194</v>
      </c>
      <c r="C53" s="360" t="s">
        <v>195</v>
      </c>
      <c r="D53" s="360"/>
      <c r="E53" s="360"/>
      <c r="F53" s="360"/>
      <c r="G53" s="360"/>
      <c r="H53" s="360"/>
      <c r="I53" s="360"/>
      <c r="J53" s="360"/>
      <c r="K53" s="360"/>
      <c r="L53" s="360"/>
    </row>
    <row r="54" spans="1:12" ht="17.45" customHeight="1" x14ac:dyDescent="0.25"/>
  </sheetData>
  <mergeCells count="22">
    <mergeCell ref="C50:G50"/>
    <mergeCell ref="H50:L50"/>
    <mergeCell ref="C52:L52"/>
    <mergeCell ref="C53:L53"/>
    <mergeCell ref="B2:L2"/>
    <mergeCell ref="B3:L3"/>
    <mergeCell ref="B14:H14"/>
    <mergeCell ref="I14:L14"/>
    <mergeCell ref="B15:H15"/>
    <mergeCell ref="I15:L15"/>
    <mergeCell ref="B17:L17"/>
    <mergeCell ref="A18:A19"/>
    <mergeCell ref="B18:B19"/>
    <mergeCell ref="C18:G18"/>
    <mergeCell ref="H18:L18"/>
    <mergeCell ref="B5:L5"/>
    <mergeCell ref="B11:H11"/>
    <mergeCell ref="I11:L11"/>
    <mergeCell ref="B12:H12"/>
    <mergeCell ref="I12:L12"/>
    <mergeCell ref="B13:H13"/>
    <mergeCell ref="I13:L13"/>
  </mergeCells>
  <pageMargins left="0.31" right="0.19" top="0.46" bottom="0.39" header="0.3" footer="0.2"/>
  <pageSetup paperSize="9" orientation="portrait" horizontalDpi="4294967295" verticalDpi="4294967295" r:id="rId1"/>
  <headerFooter>
    <oddHeader>&amp;RBiểu mẫu 01</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0</xdr:colOff>
                <xdr:row>0</xdr:row>
                <xdr:rowOff>9525</xdr:rowOff>
              </from>
              <to>
                <xdr:col>1</xdr:col>
                <xdr:colOff>142875</xdr:colOff>
                <xdr:row>2</xdr:row>
                <xdr:rowOff>180975</xdr:rowOff>
              </to>
            </anchor>
          </objectPr>
        </oleObject>
      </mc:Choice>
      <mc:Fallback>
        <oleObject progId="MSPhotoEd.3" shapeId="13313"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5"/>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E14" sqref="E14"/>
    </sheetView>
  </sheetViews>
  <sheetFormatPr defaultColWidth="8.7109375" defaultRowHeight="27.75" customHeight="1" x14ac:dyDescent="0.25"/>
  <cols>
    <col min="1" max="1" width="6" style="184" customWidth="1"/>
    <col min="2" max="2" width="15.140625" style="184" customWidth="1"/>
    <col min="3" max="3" width="27.85546875" style="253" customWidth="1"/>
    <col min="4" max="4" width="16.28515625" style="184" customWidth="1"/>
    <col min="5" max="5" width="59.42578125" style="229" customWidth="1"/>
    <col min="6" max="6" width="22.5703125" style="272" customWidth="1"/>
    <col min="7" max="7" width="15.85546875" style="225" customWidth="1"/>
    <col min="8" max="8" width="19.42578125" style="229" customWidth="1"/>
    <col min="9" max="9" width="45.5703125" style="344" customWidth="1"/>
    <col min="10" max="16384" width="8.7109375" style="343"/>
  </cols>
  <sheetData>
    <row r="1" spans="1:9" s="342" customFormat="1" ht="27.75" customHeight="1" x14ac:dyDescent="0.25">
      <c r="A1" s="395" t="s">
        <v>11</v>
      </c>
      <c r="B1" s="395"/>
      <c r="C1" s="395"/>
      <c r="D1" s="395"/>
      <c r="E1" s="395"/>
      <c r="F1" s="395"/>
      <c r="G1" s="395"/>
      <c r="H1" s="395"/>
      <c r="I1" s="395"/>
    </row>
    <row r="2" spans="1:9" s="342" customFormat="1" ht="27.75" customHeight="1" x14ac:dyDescent="0.25">
      <c r="A2" s="395" t="s">
        <v>492</v>
      </c>
      <c r="B2" s="395"/>
      <c r="C2" s="395"/>
      <c r="D2" s="395"/>
      <c r="E2" s="395"/>
      <c r="F2" s="395"/>
      <c r="G2" s="395"/>
      <c r="H2" s="395"/>
      <c r="I2" s="395"/>
    </row>
    <row r="3" spans="1:9" s="342" customFormat="1" ht="27.75" customHeight="1" x14ac:dyDescent="0.25">
      <c r="A3" s="395" t="s">
        <v>518</v>
      </c>
      <c r="B3" s="395"/>
      <c r="C3" s="395"/>
      <c r="D3" s="395"/>
      <c r="E3" s="395"/>
      <c r="F3" s="395"/>
      <c r="G3" s="395"/>
      <c r="H3" s="395"/>
      <c r="I3" s="395"/>
    </row>
    <row r="4" spans="1:9" s="126" customFormat="1" ht="27.75" customHeight="1" x14ac:dyDescent="0.25">
      <c r="A4" s="249"/>
      <c r="B4" s="249" t="s">
        <v>31</v>
      </c>
      <c r="C4" s="250" t="s">
        <v>444</v>
      </c>
      <c r="D4" s="340"/>
      <c r="E4" s="249"/>
      <c r="F4" s="274"/>
      <c r="G4" s="251"/>
      <c r="H4" s="249"/>
      <c r="I4" s="324"/>
    </row>
    <row r="5" spans="1:9" s="126" customFormat="1" ht="27.75" customHeight="1" x14ac:dyDescent="0.25">
      <c r="A5" s="249"/>
      <c r="B5" s="249" t="s">
        <v>517</v>
      </c>
      <c r="C5" s="250"/>
      <c r="D5" s="340"/>
      <c r="E5" s="249"/>
      <c r="F5" s="274"/>
      <c r="G5" s="251"/>
      <c r="H5" s="249"/>
      <c r="I5" s="324"/>
    </row>
    <row r="6" spans="1:9" s="126" customFormat="1" ht="27.75" customHeight="1" x14ac:dyDescent="0.25">
      <c r="A6" s="230"/>
      <c r="B6" s="230"/>
      <c r="C6" s="247"/>
      <c r="D6" s="284"/>
      <c r="E6" s="230"/>
      <c r="F6" s="275"/>
      <c r="G6" s="248"/>
      <c r="H6" s="230"/>
      <c r="I6" s="325"/>
    </row>
    <row r="7" spans="1:9" s="350" customFormat="1" ht="27.75" customHeight="1" x14ac:dyDescent="0.25">
      <c r="A7" s="396" t="s">
        <v>0</v>
      </c>
      <c r="B7" s="396" t="s">
        <v>2</v>
      </c>
      <c r="C7" s="396" t="s">
        <v>3</v>
      </c>
      <c r="D7" s="396"/>
      <c r="E7" s="429" t="s">
        <v>35</v>
      </c>
      <c r="F7" s="402" t="s">
        <v>34</v>
      </c>
      <c r="G7" s="424" t="s">
        <v>468</v>
      </c>
      <c r="H7" s="396" t="s">
        <v>38</v>
      </c>
      <c r="I7" s="396" t="s">
        <v>1</v>
      </c>
    </row>
    <row r="8" spans="1:9" s="350" customFormat="1" ht="16.5" customHeight="1" x14ac:dyDescent="0.25">
      <c r="A8" s="396"/>
      <c r="B8" s="396"/>
      <c r="C8" s="396"/>
      <c r="D8" s="396"/>
      <c r="E8" s="429"/>
      <c r="F8" s="402"/>
      <c r="G8" s="424"/>
      <c r="H8" s="396"/>
      <c r="I8" s="396"/>
    </row>
    <row r="9" spans="1:9" s="348" customFormat="1" ht="27.75" customHeight="1" x14ac:dyDescent="0.25">
      <c r="A9" s="184"/>
      <c r="B9" s="184"/>
      <c r="C9" s="229"/>
      <c r="D9" s="229"/>
      <c r="E9" s="229"/>
      <c r="F9" s="272"/>
      <c r="G9" s="225"/>
      <c r="H9" s="184"/>
      <c r="I9" s="351"/>
    </row>
    <row r="10" spans="1:9" s="348" customFormat="1" ht="27.75" customHeight="1" x14ac:dyDescent="0.25">
      <c r="A10" s="184"/>
      <c r="B10" s="184"/>
      <c r="C10" s="229"/>
      <c r="D10" s="229"/>
      <c r="E10" s="229"/>
      <c r="F10" s="272"/>
      <c r="G10" s="225"/>
      <c r="H10" s="184"/>
      <c r="I10" s="351"/>
    </row>
    <row r="11" spans="1:9" s="348" customFormat="1" ht="27.75" customHeight="1" x14ac:dyDescent="0.25">
      <c r="A11" s="184"/>
      <c r="B11" s="184"/>
      <c r="C11" s="229"/>
      <c r="D11" s="229"/>
      <c r="E11" s="229"/>
      <c r="F11" s="272"/>
      <c r="G11" s="225"/>
      <c r="H11" s="184"/>
      <c r="I11" s="351"/>
    </row>
    <row r="12" spans="1:9" s="348" customFormat="1" ht="27.75" customHeight="1" x14ac:dyDescent="0.25">
      <c r="A12" s="184"/>
      <c r="B12" s="184"/>
      <c r="C12" s="229"/>
      <c r="D12" s="229"/>
      <c r="E12" s="229"/>
      <c r="F12" s="272"/>
      <c r="G12" s="225"/>
      <c r="H12" s="184"/>
      <c r="I12" s="351"/>
    </row>
    <row r="13" spans="1:9" s="348" customFormat="1" ht="27.75" customHeight="1" x14ac:dyDescent="0.25">
      <c r="A13" s="184"/>
      <c r="B13" s="184"/>
      <c r="C13" s="229"/>
      <c r="D13" s="229"/>
      <c r="E13" s="229"/>
      <c r="F13" s="272"/>
      <c r="G13" s="225"/>
      <c r="H13" s="184"/>
      <c r="I13" s="351"/>
    </row>
    <row r="14" spans="1:9" s="348" customFormat="1" ht="27.75" customHeight="1" x14ac:dyDescent="0.25">
      <c r="A14" s="184"/>
      <c r="B14" s="184"/>
      <c r="C14" s="229"/>
      <c r="D14" s="229"/>
      <c r="E14" s="229"/>
      <c r="F14" s="272"/>
      <c r="G14" s="225"/>
      <c r="H14" s="184"/>
      <c r="I14" s="351"/>
    </row>
    <row r="15" spans="1:9" s="348" customFormat="1" ht="27.75" customHeight="1" x14ac:dyDescent="0.25">
      <c r="A15" s="184"/>
      <c r="B15" s="184"/>
      <c r="C15" s="229"/>
      <c r="D15" s="229"/>
      <c r="E15" s="229"/>
      <c r="F15" s="272"/>
      <c r="G15" s="225"/>
      <c r="H15" s="184"/>
      <c r="I15" s="351"/>
    </row>
    <row r="16" spans="1:9" s="348" customFormat="1" ht="27.75" customHeight="1" x14ac:dyDescent="0.25">
      <c r="A16" s="184"/>
      <c r="B16" s="184"/>
      <c r="C16" s="229"/>
      <c r="D16" s="229"/>
      <c r="E16" s="229"/>
      <c r="F16" s="272"/>
      <c r="G16" s="225"/>
      <c r="H16" s="184"/>
      <c r="I16" s="351"/>
    </row>
    <row r="17" spans="1:9" s="348" customFormat="1" ht="27.75" customHeight="1" x14ac:dyDescent="0.25">
      <c r="A17" s="184"/>
      <c r="B17" s="184"/>
      <c r="C17" s="229"/>
      <c r="D17" s="229"/>
      <c r="E17" s="229"/>
      <c r="F17" s="272"/>
      <c r="G17" s="225"/>
      <c r="H17" s="184"/>
      <c r="I17" s="351"/>
    </row>
    <row r="18" spans="1:9" s="348" customFormat="1" ht="27.75" customHeight="1" x14ac:dyDescent="0.25">
      <c r="A18" s="184"/>
      <c r="B18" s="184"/>
      <c r="C18" s="229"/>
      <c r="D18" s="229"/>
      <c r="E18" s="229"/>
      <c r="F18" s="272"/>
      <c r="G18" s="225"/>
      <c r="H18" s="184"/>
      <c r="I18" s="351"/>
    </row>
    <row r="19" spans="1:9" s="348" customFormat="1" ht="27.75" customHeight="1" x14ac:dyDescent="0.25">
      <c r="A19" s="184"/>
      <c r="B19" s="184"/>
      <c r="C19" s="229"/>
      <c r="D19" s="229"/>
      <c r="E19" s="229"/>
      <c r="F19" s="272"/>
      <c r="G19" s="225"/>
      <c r="H19" s="184"/>
      <c r="I19" s="351"/>
    </row>
    <row r="20" spans="1:9" s="348" customFormat="1" ht="27.75" customHeight="1" x14ac:dyDescent="0.25">
      <c r="A20" s="184"/>
      <c r="B20" s="184"/>
      <c r="C20" s="229"/>
      <c r="D20" s="229"/>
      <c r="E20" s="229"/>
      <c r="F20" s="272"/>
      <c r="G20" s="225"/>
      <c r="H20" s="184"/>
      <c r="I20" s="351"/>
    </row>
    <row r="21" spans="1:9" s="348" customFormat="1" ht="27.75" customHeight="1" x14ac:dyDescent="0.25">
      <c r="A21" s="184"/>
      <c r="B21" s="184"/>
      <c r="C21" s="229"/>
      <c r="D21" s="229"/>
      <c r="E21" s="229"/>
      <c r="F21" s="272"/>
      <c r="G21" s="225"/>
      <c r="H21" s="184"/>
      <c r="I21" s="351"/>
    </row>
    <row r="22" spans="1:9" s="348" customFormat="1" ht="27.75" customHeight="1" x14ac:dyDescent="0.25">
      <c r="A22" s="184"/>
      <c r="B22" s="184"/>
      <c r="C22" s="229"/>
      <c r="D22" s="229"/>
      <c r="E22" s="229"/>
      <c r="F22" s="272"/>
      <c r="G22" s="225"/>
      <c r="H22" s="184"/>
      <c r="I22" s="351"/>
    </row>
    <row r="23" spans="1:9" s="348" customFormat="1" ht="27.75" customHeight="1" x14ac:dyDescent="0.25">
      <c r="A23" s="184"/>
      <c r="B23" s="184"/>
      <c r="C23" s="229"/>
      <c r="D23" s="229"/>
      <c r="E23" s="229"/>
      <c r="F23" s="272"/>
      <c r="G23" s="225"/>
      <c r="H23" s="184"/>
      <c r="I23" s="351"/>
    </row>
    <row r="24" spans="1:9" s="348" customFormat="1" ht="27.75" customHeight="1" x14ac:dyDescent="0.25">
      <c r="A24" s="184"/>
      <c r="B24" s="184"/>
      <c r="C24" s="229"/>
      <c r="D24" s="229"/>
      <c r="E24" s="229"/>
      <c r="F24" s="272"/>
      <c r="G24" s="225"/>
      <c r="H24" s="184"/>
      <c r="I24" s="351"/>
    </row>
    <row r="25" spans="1:9" s="348" customFormat="1" ht="27.75" customHeight="1" x14ac:dyDescent="0.25">
      <c r="A25" s="184"/>
      <c r="B25" s="184"/>
      <c r="C25" s="229"/>
      <c r="D25" s="229"/>
      <c r="E25" s="229"/>
      <c r="F25" s="272"/>
      <c r="G25" s="225"/>
      <c r="H25" s="184"/>
      <c r="I25" s="351"/>
    </row>
    <row r="26" spans="1:9" s="348" customFormat="1" ht="27.75" customHeight="1" x14ac:dyDescent="0.25">
      <c r="A26" s="184"/>
      <c r="B26" s="184"/>
      <c r="C26" s="229"/>
      <c r="D26" s="229"/>
      <c r="E26" s="229"/>
      <c r="F26" s="272"/>
      <c r="G26" s="225"/>
      <c r="H26" s="184"/>
      <c r="I26" s="351"/>
    </row>
    <row r="27" spans="1:9" s="348" customFormat="1" ht="27.75" customHeight="1" x14ac:dyDescent="0.25">
      <c r="A27" s="184"/>
      <c r="B27" s="184"/>
      <c r="C27" s="229"/>
      <c r="D27" s="229"/>
      <c r="E27" s="229"/>
      <c r="F27" s="272"/>
      <c r="G27" s="225"/>
      <c r="H27" s="184"/>
      <c r="I27" s="351"/>
    </row>
    <row r="28" spans="1:9" s="348" customFormat="1" ht="27.75" customHeight="1" x14ac:dyDescent="0.25">
      <c r="A28" s="184"/>
      <c r="B28" s="184"/>
      <c r="C28" s="229"/>
      <c r="D28" s="229"/>
      <c r="E28" s="229"/>
      <c r="F28" s="272"/>
      <c r="G28" s="225"/>
      <c r="H28" s="184"/>
      <c r="I28" s="351"/>
    </row>
    <row r="29" spans="1:9" s="348" customFormat="1" ht="27.75" customHeight="1" x14ac:dyDescent="0.25">
      <c r="A29" s="184"/>
      <c r="B29" s="184"/>
      <c r="C29" s="229"/>
      <c r="D29" s="229"/>
      <c r="E29" s="229"/>
      <c r="F29" s="272"/>
      <c r="G29" s="225"/>
      <c r="H29" s="184"/>
      <c r="I29" s="351"/>
    </row>
    <row r="30" spans="1:9" s="348" customFormat="1" ht="27.75" customHeight="1" x14ac:dyDescent="0.25">
      <c r="A30" s="184"/>
      <c r="B30" s="184"/>
      <c r="C30" s="229"/>
      <c r="D30" s="229"/>
      <c r="E30" s="229"/>
      <c r="F30" s="272"/>
      <c r="G30" s="225"/>
      <c r="H30" s="184"/>
      <c r="I30" s="351"/>
    </row>
    <row r="31" spans="1:9" s="348" customFormat="1" ht="27.75" customHeight="1" x14ac:dyDescent="0.25">
      <c r="A31" s="184"/>
      <c r="B31" s="184"/>
      <c r="C31" s="229"/>
      <c r="D31" s="229"/>
      <c r="E31" s="229"/>
      <c r="F31" s="272"/>
      <c r="G31" s="225"/>
      <c r="H31" s="184"/>
      <c r="I31" s="351"/>
    </row>
    <row r="32" spans="1:9" s="348" customFormat="1" ht="27.75" customHeight="1" x14ac:dyDescent="0.25">
      <c r="A32" s="184"/>
      <c r="B32" s="184"/>
      <c r="C32" s="229"/>
      <c r="D32" s="229"/>
      <c r="E32" s="229"/>
      <c r="F32" s="272"/>
      <c r="G32" s="225"/>
      <c r="H32" s="184"/>
      <c r="I32" s="351"/>
    </row>
    <row r="33" spans="1:9" s="348" customFormat="1" ht="27.75" customHeight="1" x14ac:dyDescent="0.25">
      <c r="A33" s="184"/>
      <c r="B33" s="184"/>
      <c r="C33" s="229"/>
      <c r="D33" s="229"/>
      <c r="E33" s="229"/>
      <c r="F33" s="272"/>
      <c r="G33" s="225"/>
      <c r="H33" s="184"/>
      <c r="I33" s="351"/>
    </row>
    <row r="34" spans="1:9" s="348" customFormat="1" ht="27.75" customHeight="1" x14ac:dyDescent="0.25">
      <c r="A34" s="184"/>
      <c r="B34" s="184"/>
      <c r="C34" s="229"/>
      <c r="D34" s="229"/>
      <c r="E34" s="229"/>
      <c r="F34" s="272"/>
      <c r="G34" s="225"/>
      <c r="H34" s="184"/>
      <c r="I34" s="351"/>
    </row>
    <row r="35" spans="1:9" s="348" customFormat="1" ht="27.75" customHeight="1" x14ac:dyDescent="0.25">
      <c r="A35" s="184"/>
      <c r="B35" s="184"/>
      <c r="C35" s="229"/>
      <c r="D35" s="229"/>
      <c r="E35" s="229"/>
      <c r="F35" s="272"/>
      <c r="G35" s="225"/>
      <c r="H35" s="184"/>
      <c r="I35" s="351"/>
    </row>
    <row r="36" spans="1:9" s="348" customFormat="1" ht="27.75" customHeight="1" x14ac:dyDescent="0.25">
      <c r="A36" s="184"/>
      <c r="B36" s="184"/>
      <c r="C36" s="229"/>
      <c r="D36" s="229"/>
      <c r="E36" s="229"/>
      <c r="F36" s="272"/>
      <c r="G36" s="225"/>
      <c r="H36" s="184"/>
      <c r="I36" s="351"/>
    </row>
    <row r="37" spans="1:9" s="348" customFormat="1" ht="27.75" customHeight="1" x14ac:dyDescent="0.25">
      <c r="A37" s="184"/>
      <c r="B37" s="184"/>
      <c r="C37" s="229"/>
      <c r="D37" s="229"/>
      <c r="E37" s="229"/>
      <c r="F37" s="272"/>
      <c r="G37" s="225"/>
      <c r="H37" s="184"/>
      <c r="I37" s="351"/>
    </row>
    <row r="38" spans="1:9" s="348" customFormat="1" ht="27.75" customHeight="1" x14ac:dyDescent="0.25">
      <c r="A38" s="184"/>
      <c r="B38" s="184"/>
      <c r="C38" s="229"/>
      <c r="D38" s="229"/>
      <c r="E38" s="229"/>
      <c r="F38" s="272"/>
      <c r="G38" s="225"/>
      <c r="H38" s="184"/>
      <c r="I38" s="351"/>
    </row>
    <row r="39" spans="1:9" s="348" customFormat="1" ht="27.75" customHeight="1" x14ac:dyDescent="0.25">
      <c r="A39" s="184"/>
      <c r="B39" s="184"/>
      <c r="C39" s="229"/>
      <c r="D39" s="229"/>
      <c r="E39" s="229"/>
      <c r="F39" s="272"/>
      <c r="G39" s="225"/>
      <c r="H39" s="184"/>
      <c r="I39" s="351"/>
    </row>
    <row r="40" spans="1:9" s="348" customFormat="1" ht="27.75" customHeight="1" x14ac:dyDescent="0.25">
      <c r="A40" s="184"/>
      <c r="B40" s="184"/>
      <c r="C40" s="229"/>
      <c r="D40" s="229"/>
      <c r="E40" s="229"/>
      <c r="F40" s="272"/>
      <c r="G40" s="225"/>
      <c r="H40" s="184"/>
      <c r="I40" s="351"/>
    </row>
    <row r="41" spans="1:9" s="348" customFormat="1" ht="27.75" customHeight="1" x14ac:dyDescent="0.25">
      <c r="A41" s="184"/>
      <c r="B41" s="184"/>
      <c r="C41" s="229"/>
      <c r="D41" s="229"/>
      <c r="E41" s="229"/>
      <c r="F41" s="272"/>
      <c r="G41" s="225"/>
      <c r="H41" s="184"/>
      <c r="I41" s="351"/>
    </row>
    <row r="42" spans="1:9" s="348" customFormat="1" ht="27.75" customHeight="1" x14ac:dyDescent="0.25">
      <c r="A42" s="184"/>
      <c r="B42" s="184"/>
      <c r="C42" s="229"/>
      <c r="D42" s="229"/>
      <c r="E42" s="229"/>
      <c r="F42" s="272"/>
      <c r="G42" s="225"/>
      <c r="H42" s="184"/>
      <c r="I42" s="351"/>
    </row>
    <row r="43" spans="1:9" s="348" customFormat="1" ht="27.75" customHeight="1" x14ac:dyDescent="0.25">
      <c r="A43" s="184"/>
      <c r="B43" s="184"/>
      <c r="C43" s="229"/>
      <c r="D43" s="229"/>
      <c r="E43" s="229"/>
      <c r="F43" s="272"/>
      <c r="G43" s="225"/>
      <c r="H43" s="184"/>
      <c r="I43" s="351"/>
    </row>
    <row r="44" spans="1:9" s="348" customFormat="1" ht="27.75" customHeight="1" x14ac:dyDescent="0.25">
      <c r="A44" s="184"/>
      <c r="B44" s="184"/>
      <c r="C44" s="229"/>
      <c r="D44" s="229"/>
      <c r="E44" s="229"/>
      <c r="F44" s="272"/>
      <c r="G44" s="225"/>
      <c r="H44" s="184"/>
      <c r="I44" s="351"/>
    </row>
    <row r="45" spans="1:9" s="348" customFormat="1" ht="27.75" customHeight="1" x14ac:dyDescent="0.25">
      <c r="A45" s="184"/>
      <c r="B45" s="184"/>
      <c r="C45" s="229"/>
      <c r="D45" s="229"/>
      <c r="E45" s="229"/>
      <c r="F45" s="272"/>
      <c r="G45" s="225"/>
      <c r="H45" s="184"/>
      <c r="I45" s="351"/>
    </row>
    <row r="46" spans="1:9" s="348" customFormat="1" ht="27.75" customHeight="1" x14ac:dyDescent="0.25">
      <c r="A46" s="184"/>
      <c r="B46" s="184"/>
      <c r="C46" s="229"/>
      <c r="D46" s="229"/>
      <c r="E46" s="229"/>
      <c r="F46" s="272"/>
      <c r="G46" s="225"/>
      <c r="H46" s="184"/>
      <c r="I46" s="351"/>
    </row>
    <row r="47" spans="1:9" s="348" customFormat="1" ht="27.75" customHeight="1" x14ac:dyDescent="0.25">
      <c r="A47" s="184"/>
      <c r="B47" s="184"/>
      <c r="C47" s="229"/>
      <c r="D47" s="229"/>
      <c r="E47" s="229"/>
      <c r="F47" s="272"/>
      <c r="G47" s="225"/>
      <c r="H47" s="184"/>
      <c r="I47" s="351"/>
    </row>
    <row r="48" spans="1:9" s="348" customFormat="1" ht="27.75" customHeight="1" x14ac:dyDescent="0.25">
      <c r="A48" s="184"/>
      <c r="B48" s="184"/>
      <c r="C48" s="229"/>
      <c r="D48" s="229"/>
      <c r="E48" s="229"/>
      <c r="F48" s="272"/>
      <c r="G48" s="225"/>
      <c r="H48" s="184"/>
      <c r="I48" s="351"/>
    </row>
    <row r="49" spans="1:9" s="348" customFormat="1" ht="27.75" customHeight="1" x14ac:dyDescent="0.25">
      <c r="A49" s="184"/>
      <c r="B49" s="184"/>
      <c r="C49" s="229"/>
      <c r="D49" s="229"/>
      <c r="E49" s="229"/>
      <c r="F49" s="272"/>
      <c r="G49" s="225"/>
      <c r="H49" s="184"/>
      <c r="I49" s="351"/>
    </row>
    <row r="50" spans="1:9" s="348" customFormat="1" ht="27.75" customHeight="1" x14ac:dyDescent="0.25">
      <c r="A50" s="184"/>
      <c r="B50" s="184"/>
      <c r="C50" s="229"/>
      <c r="D50" s="229"/>
      <c r="E50" s="229"/>
      <c r="F50" s="272"/>
      <c r="G50" s="225"/>
      <c r="H50" s="184"/>
      <c r="I50" s="351"/>
    </row>
    <row r="51" spans="1:9" s="348" customFormat="1" ht="27.75" customHeight="1" x14ac:dyDescent="0.25">
      <c r="A51" s="184"/>
      <c r="B51" s="184"/>
      <c r="C51" s="229"/>
      <c r="D51" s="229"/>
      <c r="E51" s="229"/>
      <c r="F51" s="272"/>
      <c r="G51" s="225"/>
      <c r="H51" s="184"/>
      <c r="I51" s="351"/>
    </row>
    <row r="52" spans="1:9" s="348" customFormat="1" ht="27.75" customHeight="1" x14ac:dyDescent="0.25">
      <c r="A52" s="184"/>
      <c r="B52" s="184"/>
      <c r="C52" s="229"/>
      <c r="D52" s="229"/>
      <c r="E52" s="229"/>
      <c r="F52" s="272"/>
      <c r="G52" s="225"/>
      <c r="H52" s="184"/>
      <c r="I52" s="351"/>
    </row>
    <row r="53" spans="1:9" s="348" customFormat="1" ht="27.75" customHeight="1" x14ac:dyDescent="0.25">
      <c r="A53" s="184"/>
      <c r="B53" s="184"/>
      <c r="C53" s="229"/>
      <c r="D53" s="229"/>
      <c r="E53" s="229"/>
      <c r="F53" s="272"/>
      <c r="G53" s="225"/>
      <c r="H53" s="184"/>
      <c r="I53" s="351"/>
    </row>
    <row r="54" spans="1:9" s="348" customFormat="1" ht="27.75" customHeight="1" x14ac:dyDescent="0.25">
      <c r="A54" s="184"/>
      <c r="B54" s="184"/>
      <c r="C54" s="229"/>
      <c r="D54" s="229"/>
      <c r="E54" s="229"/>
      <c r="F54" s="272"/>
      <c r="G54" s="225"/>
      <c r="H54" s="184"/>
      <c r="I54" s="351"/>
    </row>
    <row r="55" spans="1:9" s="348" customFormat="1" ht="27.75" customHeight="1" x14ac:dyDescent="0.25">
      <c r="A55" s="184"/>
      <c r="B55" s="184"/>
      <c r="C55" s="229"/>
      <c r="D55" s="229"/>
      <c r="E55" s="229"/>
      <c r="F55" s="272"/>
      <c r="G55" s="225"/>
      <c r="H55" s="184"/>
      <c r="I55" s="351"/>
    </row>
    <row r="56" spans="1:9" s="348" customFormat="1" ht="27.75" customHeight="1" x14ac:dyDescent="0.25">
      <c r="A56" s="184"/>
      <c r="B56" s="184"/>
      <c r="C56" s="229"/>
      <c r="D56" s="229"/>
      <c r="E56" s="229"/>
      <c r="F56" s="272"/>
      <c r="G56" s="225"/>
      <c r="H56" s="184"/>
      <c r="I56" s="351"/>
    </row>
    <row r="57" spans="1:9" s="348" customFormat="1" ht="27.75" customHeight="1" x14ac:dyDescent="0.25">
      <c r="A57" s="184"/>
      <c r="B57" s="184"/>
      <c r="C57" s="229"/>
      <c r="D57" s="229"/>
      <c r="E57" s="229"/>
      <c r="F57" s="272"/>
      <c r="G57" s="225"/>
      <c r="H57" s="184"/>
      <c r="I57" s="351"/>
    </row>
    <row r="58" spans="1:9" s="348" customFormat="1" ht="27.75" customHeight="1" x14ac:dyDescent="0.25">
      <c r="A58" s="184"/>
      <c r="B58" s="184"/>
      <c r="C58" s="229"/>
      <c r="D58" s="229"/>
      <c r="E58" s="229"/>
      <c r="F58" s="272"/>
      <c r="G58" s="225"/>
      <c r="H58" s="184"/>
      <c r="I58" s="351"/>
    </row>
    <row r="59" spans="1:9" s="348" customFormat="1" ht="27.75" customHeight="1" x14ac:dyDescent="0.25">
      <c r="A59" s="184"/>
      <c r="B59" s="184"/>
      <c r="C59" s="229"/>
      <c r="D59" s="229"/>
      <c r="E59" s="229"/>
      <c r="F59" s="272"/>
      <c r="G59" s="225"/>
      <c r="H59" s="184"/>
      <c r="I59" s="351"/>
    </row>
    <row r="60" spans="1:9" s="348" customFormat="1" ht="27.75" customHeight="1" x14ac:dyDescent="0.25">
      <c r="A60" s="184"/>
      <c r="B60" s="184"/>
      <c r="C60" s="229"/>
      <c r="D60" s="229"/>
      <c r="E60" s="229"/>
      <c r="F60" s="272"/>
      <c r="G60" s="225"/>
      <c r="H60" s="184"/>
      <c r="I60" s="351"/>
    </row>
    <row r="61" spans="1:9" s="348" customFormat="1" ht="27.75" customHeight="1" x14ac:dyDescent="0.25">
      <c r="A61" s="184"/>
      <c r="B61" s="184"/>
      <c r="C61" s="229"/>
      <c r="D61" s="229"/>
      <c r="E61" s="229"/>
      <c r="F61" s="272"/>
      <c r="G61" s="225"/>
      <c r="H61" s="184"/>
      <c r="I61" s="351"/>
    </row>
    <row r="62" spans="1:9" s="348" customFormat="1" ht="27.75" customHeight="1" x14ac:dyDescent="0.25">
      <c r="A62" s="184"/>
      <c r="B62" s="184"/>
      <c r="C62" s="229"/>
      <c r="D62" s="229"/>
      <c r="E62" s="229"/>
      <c r="F62" s="272"/>
      <c r="G62" s="225"/>
      <c r="H62" s="184"/>
      <c r="I62" s="351"/>
    </row>
    <row r="63" spans="1:9" s="348" customFormat="1" ht="27.75" customHeight="1" x14ac:dyDescent="0.25">
      <c r="A63" s="184"/>
      <c r="B63" s="184"/>
      <c r="C63" s="229"/>
      <c r="D63" s="229"/>
      <c r="E63" s="229"/>
      <c r="F63" s="272"/>
      <c r="G63" s="225"/>
      <c r="H63" s="184"/>
      <c r="I63" s="351"/>
    </row>
    <row r="64" spans="1:9" s="348" customFormat="1" ht="27.75" customHeight="1" x14ac:dyDescent="0.25">
      <c r="A64" s="184"/>
      <c r="B64" s="184"/>
      <c r="C64" s="229"/>
      <c r="D64" s="229"/>
      <c r="E64" s="229"/>
      <c r="F64" s="272"/>
      <c r="G64" s="225"/>
      <c r="H64" s="184"/>
      <c r="I64" s="351"/>
    </row>
    <row r="65" spans="1:9" s="348" customFormat="1" ht="27.75" customHeight="1" x14ac:dyDescent="0.25">
      <c r="A65" s="184"/>
      <c r="B65" s="184"/>
      <c r="C65" s="229"/>
      <c r="D65" s="229"/>
      <c r="E65" s="229"/>
      <c r="F65" s="272"/>
      <c r="G65" s="225"/>
      <c r="H65" s="184"/>
      <c r="I65" s="351"/>
    </row>
    <row r="66" spans="1:9" s="348" customFormat="1" ht="27.75" customHeight="1" x14ac:dyDescent="0.25">
      <c r="A66" s="184"/>
      <c r="B66" s="184"/>
      <c r="C66" s="229"/>
      <c r="D66" s="229"/>
      <c r="E66" s="229"/>
      <c r="F66" s="272"/>
      <c r="G66" s="225"/>
      <c r="H66" s="184"/>
      <c r="I66" s="351"/>
    </row>
    <row r="67" spans="1:9" s="348" customFormat="1" ht="27.75" customHeight="1" x14ac:dyDescent="0.25">
      <c r="A67" s="184"/>
      <c r="B67" s="184"/>
      <c r="C67" s="229"/>
      <c r="D67" s="229"/>
      <c r="E67" s="229"/>
      <c r="F67" s="272"/>
      <c r="G67" s="225"/>
      <c r="H67" s="184"/>
      <c r="I67" s="351"/>
    </row>
    <row r="68" spans="1:9" s="348" customFormat="1" ht="27.75" customHeight="1" x14ac:dyDescent="0.25">
      <c r="A68" s="184"/>
      <c r="B68" s="184"/>
      <c r="C68" s="229"/>
      <c r="D68" s="229"/>
      <c r="E68" s="229"/>
      <c r="F68" s="272"/>
      <c r="G68" s="225"/>
      <c r="H68" s="184"/>
      <c r="I68" s="351"/>
    </row>
    <row r="69" spans="1:9" s="348" customFormat="1" ht="27.75" customHeight="1" x14ac:dyDescent="0.25">
      <c r="A69" s="184"/>
      <c r="B69" s="184"/>
      <c r="C69" s="229"/>
      <c r="D69" s="229"/>
      <c r="E69" s="229"/>
      <c r="F69" s="272"/>
      <c r="G69" s="225"/>
      <c r="H69" s="184"/>
      <c r="I69" s="351"/>
    </row>
    <row r="70" spans="1:9" s="348" customFormat="1" ht="27.75" customHeight="1" x14ac:dyDescent="0.25">
      <c r="A70" s="184"/>
      <c r="B70" s="184"/>
      <c r="C70" s="229"/>
      <c r="D70" s="229"/>
      <c r="E70" s="229"/>
      <c r="F70" s="272"/>
      <c r="G70" s="225"/>
      <c r="H70" s="184"/>
      <c r="I70" s="351"/>
    </row>
    <row r="71" spans="1:9" s="348" customFormat="1" ht="27.75" customHeight="1" x14ac:dyDescent="0.25">
      <c r="A71" s="184"/>
      <c r="B71" s="184"/>
      <c r="C71" s="229"/>
      <c r="D71" s="229"/>
      <c r="E71" s="229"/>
      <c r="F71" s="272"/>
      <c r="G71" s="225"/>
      <c r="H71" s="184"/>
      <c r="I71" s="351"/>
    </row>
    <row r="72" spans="1:9" s="348" customFormat="1" ht="27.75" customHeight="1" x14ac:dyDescent="0.25">
      <c r="A72" s="184"/>
      <c r="B72" s="184"/>
      <c r="C72" s="229"/>
      <c r="D72" s="229"/>
      <c r="E72" s="229"/>
      <c r="F72" s="272"/>
      <c r="G72" s="225"/>
      <c r="H72" s="184"/>
      <c r="I72" s="351"/>
    </row>
    <row r="73" spans="1:9" s="348" customFormat="1" ht="27.75" customHeight="1" x14ac:dyDescent="0.25">
      <c r="A73" s="184"/>
      <c r="B73" s="184"/>
      <c r="C73" s="229"/>
      <c r="D73" s="229"/>
      <c r="E73" s="229"/>
      <c r="F73" s="272"/>
      <c r="G73" s="225"/>
      <c r="H73" s="184"/>
      <c r="I73" s="351"/>
    </row>
    <row r="74" spans="1:9" s="348" customFormat="1" ht="27.75" customHeight="1" x14ac:dyDescent="0.25">
      <c r="A74" s="184"/>
      <c r="B74" s="184"/>
      <c r="C74" s="229"/>
      <c r="D74" s="229"/>
      <c r="E74" s="229"/>
      <c r="F74" s="272"/>
      <c r="G74" s="225"/>
      <c r="H74" s="184"/>
      <c r="I74" s="351"/>
    </row>
    <row r="75" spans="1:9" s="348" customFormat="1" ht="27.75" customHeight="1" x14ac:dyDescent="0.25">
      <c r="A75" s="184"/>
      <c r="B75" s="184"/>
      <c r="C75" s="253"/>
      <c r="D75" s="184"/>
      <c r="E75" s="229"/>
      <c r="F75" s="272"/>
      <c r="G75" s="225"/>
      <c r="H75" s="229"/>
      <c r="I75" s="344"/>
    </row>
  </sheetData>
  <autoFilter ref="A8:I8"/>
  <mergeCells count="11">
    <mergeCell ref="A1:I1"/>
    <mergeCell ref="A2:I2"/>
    <mergeCell ref="A3:I3"/>
    <mergeCell ref="A7:A8"/>
    <mergeCell ref="B7:B8"/>
    <mergeCell ref="C7:D8"/>
    <mergeCell ref="E7:E8"/>
    <mergeCell ref="F7:F8"/>
    <mergeCell ref="G7:G8"/>
    <mergeCell ref="H7:H8"/>
    <mergeCell ref="I7:I8"/>
  </mergeCells>
  <printOptions horizontalCentered="1"/>
  <pageMargins left="0.7" right="0.7" top="0.75" bottom="0.75" header="0.3" footer="0.3"/>
  <pageSetup paperSize="9" scale="51" fitToHeight="0" orientation="portrait"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5"/>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A9" sqref="A9"/>
    </sheetView>
  </sheetViews>
  <sheetFormatPr defaultColWidth="8.7109375" defaultRowHeight="27.75" customHeight="1" x14ac:dyDescent="0.25"/>
  <cols>
    <col min="1" max="1" width="6" style="184" customWidth="1"/>
    <col min="2" max="2" width="15.140625" style="184" customWidth="1"/>
    <col min="3" max="3" width="20.28515625" style="253" customWidth="1"/>
    <col min="4" max="4" width="9.140625" style="184" customWidth="1"/>
    <col min="5" max="5" width="44.140625" style="229" customWidth="1"/>
    <col min="6" max="6" width="16.85546875" style="272" customWidth="1"/>
    <col min="7" max="7" width="15.85546875" style="225" customWidth="1"/>
    <col min="8" max="8" width="19.42578125" style="229" customWidth="1"/>
    <col min="9" max="9" width="21.42578125" style="184" customWidth="1"/>
    <col min="10" max="10" width="28.28515625" style="343" customWidth="1"/>
    <col min="11" max="11" width="31.42578125" style="343" customWidth="1"/>
    <col min="12" max="12" width="32.140625" style="343" customWidth="1"/>
    <col min="13" max="16384" width="8.7109375" style="343"/>
  </cols>
  <sheetData>
    <row r="1" spans="1:9" s="342" customFormat="1" ht="27.75" customHeight="1" x14ac:dyDescent="0.25">
      <c r="A1" s="395" t="s">
        <v>11</v>
      </c>
      <c r="B1" s="395"/>
      <c r="C1" s="395"/>
      <c r="D1" s="395"/>
      <c r="E1" s="395"/>
      <c r="F1" s="395"/>
      <c r="G1" s="395"/>
      <c r="H1" s="395"/>
      <c r="I1" s="395"/>
    </row>
    <row r="2" spans="1:9" s="342" customFormat="1" ht="27.75" customHeight="1" x14ac:dyDescent="0.25">
      <c r="A2" s="395" t="s">
        <v>492</v>
      </c>
      <c r="B2" s="395"/>
      <c r="C2" s="395"/>
      <c r="D2" s="395"/>
      <c r="E2" s="395"/>
      <c r="F2" s="395"/>
      <c r="G2" s="395"/>
      <c r="H2" s="395"/>
      <c r="I2" s="395"/>
    </row>
    <row r="3" spans="1:9" s="342" customFormat="1" ht="27.75" customHeight="1" x14ac:dyDescent="0.25">
      <c r="A3" s="395" t="s">
        <v>518</v>
      </c>
      <c r="B3" s="395"/>
      <c r="C3" s="395"/>
      <c r="D3" s="395"/>
      <c r="E3" s="395"/>
      <c r="F3" s="395"/>
      <c r="G3" s="395"/>
      <c r="H3" s="395"/>
      <c r="I3" s="395"/>
    </row>
    <row r="4" spans="1:9" s="126" customFormat="1" ht="27.75" customHeight="1" x14ac:dyDescent="0.25">
      <c r="A4" s="249"/>
      <c r="B4" s="249" t="s">
        <v>31</v>
      </c>
      <c r="C4" s="250" t="s">
        <v>444</v>
      </c>
      <c r="D4" s="340"/>
      <c r="E4" s="249"/>
      <c r="F4" s="274"/>
      <c r="G4" s="251"/>
      <c r="H4" s="249"/>
      <c r="I4" s="249"/>
    </row>
    <row r="5" spans="1:9" s="126" customFormat="1" ht="27.75" customHeight="1" x14ac:dyDescent="0.25">
      <c r="A5" s="249"/>
      <c r="B5" s="249" t="s">
        <v>517</v>
      </c>
      <c r="C5" s="250"/>
      <c r="D5" s="340"/>
      <c r="E5" s="249"/>
      <c r="F5" s="274"/>
      <c r="G5" s="251"/>
      <c r="H5" s="249"/>
      <c r="I5" s="249"/>
    </row>
    <row r="6" spans="1:9" s="126" customFormat="1" ht="27.75" customHeight="1" x14ac:dyDescent="0.25">
      <c r="A6" s="230"/>
      <c r="B6" s="230"/>
      <c r="C6" s="247"/>
      <c r="D6" s="284"/>
      <c r="E6" s="230"/>
      <c r="F6" s="275"/>
      <c r="G6" s="248"/>
      <c r="H6" s="230"/>
      <c r="I6" s="230"/>
    </row>
    <row r="7" spans="1:9" s="349" customFormat="1" ht="27.75" customHeight="1" x14ac:dyDescent="0.25">
      <c r="A7" s="425" t="s">
        <v>0</v>
      </c>
      <c r="B7" s="425" t="s">
        <v>2</v>
      </c>
      <c r="C7" s="425" t="s">
        <v>3</v>
      </c>
      <c r="D7" s="425"/>
      <c r="E7" s="426" t="s">
        <v>35</v>
      </c>
      <c r="F7" s="427" t="s">
        <v>34</v>
      </c>
      <c r="G7" s="428" t="s">
        <v>468</v>
      </c>
      <c r="H7" s="425" t="s">
        <v>38</v>
      </c>
      <c r="I7" s="425" t="s">
        <v>1</v>
      </c>
    </row>
    <row r="8" spans="1:9" s="349" customFormat="1" ht="16.5" customHeight="1" x14ac:dyDescent="0.25">
      <c r="A8" s="425"/>
      <c r="B8" s="425"/>
      <c r="C8" s="425"/>
      <c r="D8" s="425"/>
      <c r="E8" s="426"/>
      <c r="F8" s="427"/>
      <c r="G8" s="428"/>
      <c r="H8" s="425"/>
      <c r="I8" s="425"/>
    </row>
    <row r="9" spans="1:9" s="348" customFormat="1" ht="27.75" customHeight="1" x14ac:dyDescent="0.25">
      <c r="A9" s="184"/>
      <c r="B9" s="184"/>
      <c r="C9" s="229"/>
      <c r="D9" s="229"/>
      <c r="E9" s="229"/>
      <c r="F9" s="272"/>
      <c r="G9" s="225"/>
      <c r="H9" s="184"/>
      <c r="I9" s="184"/>
    </row>
    <row r="10" spans="1:9" s="348" customFormat="1" ht="27.75" customHeight="1" x14ac:dyDescent="0.25">
      <c r="A10" s="184"/>
      <c r="B10" s="184"/>
      <c r="C10" s="229"/>
      <c r="D10" s="229"/>
      <c r="E10" s="229"/>
      <c r="F10" s="272"/>
      <c r="G10" s="225"/>
      <c r="H10" s="184"/>
      <c r="I10" s="184"/>
    </row>
    <row r="11" spans="1:9" s="348" customFormat="1" ht="27.75" customHeight="1" x14ac:dyDescent="0.25">
      <c r="A11" s="184"/>
      <c r="B11" s="184"/>
      <c r="C11" s="229"/>
      <c r="D11" s="229"/>
      <c r="E11" s="229"/>
      <c r="F11" s="272"/>
      <c r="G11" s="225"/>
      <c r="H11" s="184"/>
      <c r="I11" s="184"/>
    </row>
    <row r="12" spans="1:9" s="348" customFormat="1" ht="27.75" customHeight="1" x14ac:dyDescent="0.25">
      <c r="A12" s="184"/>
      <c r="B12" s="184"/>
      <c r="C12" s="229"/>
      <c r="D12" s="229"/>
      <c r="E12" s="229"/>
      <c r="F12" s="272"/>
      <c r="G12" s="225"/>
      <c r="H12" s="184"/>
      <c r="I12" s="184"/>
    </row>
    <row r="13" spans="1:9" s="348" customFormat="1" ht="27.75" customHeight="1" x14ac:dyDescent="0.25">
      <c r="A13" s="184"/>
      <c r="B13" s="184"/>
      <c r="C13" s="229"/>
      <c r="D13" s="229"/>
      <c r="E13" s="229"/>
      <c r="F13" s="272"/>
      <c r="G13" s="225"/>
      <c r="H13" s="184"/>
      <c r="I13" s="184"/>
    </row>
    <row r="14" spans="1:9" s="348" customFormat="1" ht="27.75" customHeight="1" x14ac:dyDescent="0.25">
      <c r="A14" s="184"/>
      <c r="B14" s="184"/>
      <c r="C14" s="229"/>
      <c r="D14" s="229"/>
      <c r="E14" s="229"/>
      <c r="F14" s="272"/>
      <c r="G14" s="225"/>
      <c r="H14" s="184"/>
      <c r="I14" s="184"/>
    </row>
    <row r="15" spans="1:9" s="348" customFormat="1" ht="27.75" customHeight="1" x14ac:dyDescent="0.25">
      <c r="A15" s="184"/>
      <c r="B15" s="184"/>
      <c r="C15" s="229"/>
      <c r="D15" s="229"/>
      <c r="E15" s="229"/>
      <c r="F15" s="272"/>
      <c r="G15" s="225"/>
      <c r="H15" s="184"/>
      <c r="I15" s="184"/>
    </row>
    <row r="16" spans="1:9" s="348" customFormat="1" ht="27.75" customHeight="1" x14ac:dyDescent="0.25">
      <c r="A16" s="184"/>
      <c r="B16" s="184"/>
      <c r="C16" s="229"/>
      <c r="D16" s="229"/>
      <c r="E16" s="229"/>
      <c r="F16" s="272"/>
      <c r="G16" s="225"/>
      <c r="H16" s="184"/>
      <c r="I16" s="184"/>
    </row>
    <row r="17" spans="1:9" s="348" customFormat="1" ht="27.75" customHeight="1" x14ac:dyDescent="0.25">
      <c r="A17" s="184"/>
      <c r="B17" s="184"/>
      <c r="C17" s="229"/>
      <c r="D17" s="229"/>
      <c r="E17" s="229"/>
      <c r="F17" s="272"/>
      <c r="G17" s="225"/>
      <c r="H17" s="184"/>
      <c r="I17" s="184"/>
    </row>
    <row r="18" spans="1:9" s="348" customFormat="1" ht="27.75" customHeight="1" x14ac:dyDescent="0.25">
      <c r="A18" s="184"/>
      <c r="B18" s="184"/>
      <c r="C18" s="229"/>
      <c r="D18" s="229"/>
      <c r="E18" s="229"/>
      <c r="F18" s="272"/>
      <c r="G18" s="225"/>
      <c r="H18" s="184"/>
      <c r="I18" s="184"/>
    </row>
    <row r="19" spans="1:9" s="348" customFormat="1" ht="27.75" customHeight="1" x14ac:dyDescent="0.25">
      <c r="A19" s="184"/>
      <c r="B19" s="184"/>
      <c r="C19" s="229"/>
      <c r="D19" s="229"/>
      <c r="E19" s="229"/>
      <c r="F19" s="272"/>
      <c r="G19" s="225"/>
      <c r="H19" s="184"/>
      <c r="I19" s="184"/>
    </row>
    <row r="20" spans="1:9" s="348" customFormat="1" ht="27.75" customHeight="1" x14ac:dyDescent="0.25">
      <c r="A20" s="184"/>
      <c r="B20" s="184"/>
      <c r="C20" s="229"/>
      <c r="D20" s="229"/>
      <c r="E20" s="229"/>
      <c r="F20" s="272"/>
      <c r="G20" s="225"/>
      <c r="H20" s="184"/>
      <c r="I20" s="184"/>
    </row>
    <row r="21" spans="1:9" s="348" customFormat="1" ht="27.75" customHeight="1" x14ac:dyDescent="0.25">
      <c r="A21" s="184"/>
      <c r="B21" s="184"/>
      <c r="C21" s="229"/>
      <c r="D21" s="229"/>
      <c r="E21" s="229"/>
      <c r="F21" s="272"/>
      <c r="G21" s="225"/>
      <c r="H21" s="184"/>
      <c r="I21" s="184"/>
    </row>
    <row r="22" spans="1:9" s="348" customFormat="1" ht="27.75" customHeight="1" x14ac:dyDescent="0.25">
      <c r="A22" s="184"/>
      <c r="B22" s="184"/>
      <c r="C22" s="229"/>
      <c r="D22" s="229"/>
      <c r="E22" s="229"/>
      <c r="F22" s="272"/>
      <c r="G22" s="225"/>
      <c r="H22" s="184"/>
      <c r="I22" s="184"/>
    </row>
    <row r="23" spans="1:9" s="348" customFormat="1" ht="27.75" customHeight="1" x14ac:dyDescent="0.25">
      <c r="A23" s="184"/>
      <c r="B23" s="184"/>
      <c r="C23" s="229"/>
      <c r="D23" s="229"/>
      <c r="E23" s="229"/>
      <c r="F23" s="272"/>
      <c r="G23" s="225"/>
      <c r="H23" s="184"/>
      <c r="I23" s="184"/>
    </row>
    <row r="24" spans="1:9" s="348" customFormat="1" ht="27.75" customHeight="1" x14ac:dyDescent="0.25">
      <c r="A24" s="184"/>
      <c r="B24" s="184"/>
      <c r="C24" s="229"/>
      <c r="D24" s="229"/>
      <c r="E24" s="229"/>
      <c r="F24" s="272"/>
      <c r="G24" s="225"/>
      <c r="H24" s="184"/>
      <c r="I24" s="184"/>
    </row>
    <row r="25" spans="1:9" s="348" customFormat="1" ht="27.75" customHeight="1" x14ac:dyDescent="0.25">
      <c r="A25" s="184"/>
      <c r="B25" s="184"/>
      <c r="C25" s="229"/>
      <c r="D25" s="229"/>
      <c r="E25" s="229"/>
      <c r="F25" s="272"/>
      <c r="G25" s="225"/>
      <c r="H25" s="184"/>
      <c r="I25" s="184"/>
    </row>
    <row r="26" spans="1:9" s="348" customFormat="1" ht="27.75" customHeight="1" x14ac:dyDescent="0.25">
      <c r="A26" s="184"/>
      <c r="B26" s="184"/>
      <c r="C26" s="229"/>
      <c r="D26" s="229"/>
      <c r="E26" s="229"/>
      <c r="F26" s="272"/>
      <c r="G26" s="225"/>
      <c r="H26" s="184"/>
      <c r="I26" s="184"/>
    </row>
    <row r="27" spans="1:9" s="348" customFormat="1" ht="27.75" customHeight="1" x14ac:dyDescent="0.25">
      <c r="A27" s="184"/>
      <c r="B27" s="184"/>
      <c r="C27" s="229"/>
      <c r="D27" s="229"/>
      <c r="E27" s="229"/>
      <c r="F27" s="272"/>
      <c r="G27" s="225"/>
      <c r="H27" s="184"/>
      <c r="I27" s="184"/>
    </row>
    <row r="28" spans="1:9" s="348" customFormat="1" ht="27.75" customHeight="1" x14ac:dyDescent="0.25">
      <c r="A28" s="184"/>
      <c r="B28" s="184"/>
      <c r="C28" s="229"/>
      <c r="D28" s="229"/>
      <c r="E28" s="229"/>
      <c r="F28" s="272"/>
      <c r="G28" s="225"/>
      <c r="H28" s="184"/>
      <c r="I28" s="184"/>
    </row>
    <row r="29" spans="1:9" s="348" customFormat="1" ht="27.75" customHeight="1" x14ac:dyDescent="0.25">
      <c r="A29" s="184"/>
      <c r="B29" s="184"/>
      <c r="C29" s="229"/>
      <c r="D29" s="229"/>
      <c r="E29" s="229"/>
      <c r="F29" s="272"/>
      <c r="G29" s="225"/>
      <c r="H29" s="184"/>
      <c r="I29" s="184"/>
    </row>
    <row r="30" spans="1:9" s="348" customFormat="1" ht="27.75" customHeight="1" x14ac:dyDescent="0.25">
      <c r="A30" s="184"/>
      <c r="B30" s="184"/>
      <c r="C30" s="229"/>
      <c r="D30" s="229"/>
      <c r="E30" s="229"/>
      <c r="F30" s="272"/>
      <c r="G30" s="225"/>
      <c r="H30" s="184"/>
      <c r="I30" s="184"/>
    </row>
    <row r="31" spans="1:9" ht="27.75" customHeight="1" x14ac:dyDescent="0.25">
      <c r="A31" s="238"/>
      <c r="B31" s="238"/>
      <c r="C31" s="301"/>
      <c r="D31" s="301"/>
      <c r="E31" s="301"/>
      <c r="F31" s="346"/>
      <c r="G31" s="347"/>
      <c r="H31" s="238"/>
      <c r="I31" s="238"/>
    </row>
    <row r="32" spans="1:9" ht="27.75" customHeight="1" x14ac:dyDescent="0.25">
      <c r="A32" s="238"/>
      <c r="B32" s="238"/>
      <c r="C32" s="301"/>
      <c r="D32" s="301"/>
      <c r="E32" s="301"/>
      <c r="F32" s="346"/>
      <c r="G32" s="347"/>
      <c r="H32" s="238"/>
      <c r="I32" s="238"/>
    </row>
    <row r="33" spans="1:9" ht="27.75" customHeight="1" x14ac:dyDescent="0.25">
      <c r="A33" s="238"/>
      <c r="B33" s="238"/>
      <c r="C33" s="301"/>
      <c r="D33" s="301"/>
      <c r="E33" s="301"/>
      <c r="F33" s="346"/>
      <c r="G33" s="347"/>
      <c r="H33" s="238"/>
      <c r="I33" s="238"/>
    </row>
    <row r="34" spans="1:9" ht="27.75" customHeight="1" x14ac:dyDescent="0.25">
      <c r="A34" s="238"/>
      <c r="B34" s="238"/>
      <c r="C34" s="301"/>
      <c r="D34" s="301"/>
      <c r="E34" s="301"/>
      <c r="F34" s="346"/>
      <c r="G34" s="347"/>
      <c r="H34" s="238"/>
      <c r="I34" s="238"/>
    </row>
    <row r="35" spans="1:9" ht="27.75" customHeight="1" x14ac:dyDescent="0.25">
      <c r="A35" s="238"/>
      <c r="B35" s="238"/>
      <c r="C35" s="301"/>
      <c r="D35" s="301"/>
      <c r="E35" s="301"/>
      <c r="F35" s="346"/>
      <c r="G35" s="347"/>
      <c r="H35" s="238"/>
      <c r="I35" s="238"/>
    </row>
    <row r="36" spans="1:9" ht="27.75" customHeight="1" x14ac:dyDescent="0.25">
      <c r="A36" s="238"/>
      <c r="B36" s="238"/>
      <c r="C36" s="301"/>
      <c r="D36" s="301"/>
      <c r="E36" s="301"/>
      <c r="F36" s="346"/>
      <c r="G36" s="347"/>
      <c r="H36" s="238"/>
      <c r="I36" s="238"/>
    </row>
    <row r="37" spans="1:9" ht="27.75" customHeight="1" x14ac:dyDescent="0.25">
      <c r="A37" s="238"/>
      <c r="B37" s="238"/>
      <c r="C37" s="301"/>
      <c r="D37" s="301"/>
      <c r="E37" s="301"/>
      <c r="F37" s="346"/>
      <c r="G37" s="347"/>
      <c r="H37" s="238"/>
      <c r="I37" s="238"/>
    </row>
    <row r="38" spans="1:9" ht="27.75" customHeight="1" x14ac:dyDescent="0.25">
      <c r="A38" s="238"/>
      <c r="B38" s="238"/>
      <c r="C38" s="301"/>
      <c r="D38" s="301"/>
      <c r="E38" s="301"/>
      <c r="F38" s="346"/>
      <c r="G38" s="347"/>
      <c r="H38" s="238"/>
      <c r="I38" s="238"/>
    </row>
    <row r="39" spans="1:9" ht="27.75" customHeight="1" x14ac:dyDescent="0.25">
      <c r="A39" s="238"/>
      <c r="B39" s="238"/>
      <c r="C39" s="301"/>
      <c r="D39" s="301"/>
      <c r="E39" s="301"/>
      <c r="F39" s="346"/>
      <c r="G39" s="347"/>
      <c r="H39" s="238"/>
      <c r="I39" s="238"/>
    </row>
    <row r="40" spans="1:9" ht="27.75" customHeight="1" x14ac:dyDescent="0.25">
      <c r="A40" s="238"/>
      <c r="B40" s="238"/>
      <c r="C40" s="301"/>
      <c r="D40" s="301"/>
      <c r="E40" s="301"/>
      <c r="F40" s="346"/>
      <c r="G40" s="347"/>
      <c r="H40" s="238"/>
      <c r="I40" s="238"/>
    </row>
    <row r="41" spans="1:9" ht="27.75" customHeight="1" x14ac:dyDescent="0.25">
      <c r="A41" s="238"/>
      <c r="B41" s="238"/>
      <c r="C41" s="301"/>
      <c r="D41" s="301"/>
      <c r="E41" s="301"/>
      <c r="F41" s="346"/>
      <c r="G41" s="347"/>
      <c r="H41" s="238"/>
      <c r="I41" s="238"/>
    </row>
    <row r="42" spans="1:9" ht="27.75" customHeight="1" x14ac:dyDescent="0.25">
      <c r="A42" s="238"/>
      <c r="B42" s="238"/>
      <c r="C42" s="301"/>
      <c r="D42" s="301"/>
      <c r="E42" s="301"/>
      <c r="F42" s="346"/>
      <c r="G42" s="347"/>
      <c r="H42" s="238"/>
      <c r="I42" s="238"/>
    </row>
    <row r="43" spans="1:9" ht="27.75" customHeight="1" x14ac:dyDescent="0.25">
      <c r="A43" s="238"/>
      <c r="B43" s="238"/>
      <c r="C43" s="301"/>
      <c r="D43" s="301"/>
      <c r="E43" s="301"/>
      <c r="F43" s="346"/>
      <c r="G43" s="347"/>
      <c r="H43" s="238"/>
      <c r="I43" s="238"/>
    </row>
    <row r="44" spans="1:9" ht="27.75" customHeight="1" x14ac:dyDescent="0.25">
      <c r="A44" s="238"/>
      <c r="B44" s="238"/>
      <c r="C44" s="301"/>
      <c r="D44" s="301"/>
      <c r="E44" s="301"/>
      <c r="F44" s="346"/>
      <c r="G44" s="347"/>
      <c r="H44" s="238"/>
      <c r="I44" s="238"/>
    </row>
    <row r="45" spans="1:9" ht="27.75" customHeight="1" x14ac:dyDescent="0.25">
      <c r="A45" s="238"/>
      <c r="B45" s="238"/>
      <c r="C45" s="301"/>
      <c r="D45" s="301"/>
      <c r="E45" s="301"/>
      <c r="F45" s="346"/>
      <c r="G45" s="347"/>
      <c r="H45" s="238"/>
      <c r="I45" s="238"/>
    </row>
    <row r="46" spans="1:9" ht="27.75" customHeight="1" x14ac:dyDescent="0.25">
      <c r="A46" s="238"/>
      <c r="B46" s="238"/>
      <c r="C46" s="301"/>
      <c r="D46" s="301"/>
      <c r="E46" s="301"/>
      <c r="F46" s="346"/>
      <c r="G46" s="347"/>
      <c r="H46" s="238"/>
      <c r="I46" s="238"/>
    </row>
    <row r="47" spans="1:9" ht="27.75" customHeight="1" x14ac:dyDescent="0.25">
      <c r="A47" s="238"/>
      <c r="B47" s="238"/>
      <c r="C47" s="301"/>
      <c r="D47" s="301"/>
      <c r="E47" s="301"/>
      <c r="F47" s="346"/>
      <c r="G47" s="347"/>
      <c r="H47" s="238"/>
      <c r="I47" s="238"/>
    </row>
    <row r="48" spans="1:9" ht="27.75" customHeight="1" x14ac:dyDescent="0.25">
      <c r="A48" s="238"/>
      <c r="B48" s="238"/>
      <c r="C48" s="301"/>
      <c r="D48" s="301"/>
      <c r="E48" s="301"/>
      <c r="F48" s="346"/>
      <c r="G48" s="347"/>
      <c r="H48" s="238"/>
      <c r="I48" s="238"/>
    </row>
    <row r="49" spans="1:9" ht="27.75" customHeight="1" x14ac:dyDescent="0.25">
      <c r="A49" s="238"/>
      <c r="B49" s="238"/>
      <c r="C49" s="301"/>
      <c r="D49" s="301"/>
      <c r="E49" s="301"/>
      <c r="F49" s="346"/>
      <c r="G49" s="347"/>
      <c r="H49" s="238"/>
      <c r="I49" s="238"/>
    </row>
    <row r="50" spans="1:9" ht="27.75" customHeight="1" x14ac:dyDescent="0.25">
      <c r="A50" s="238"/>
      <c r="B50" s="238"/>
      <c r="C50" s="301"/>
      <c r="D50" s="301"/>
      <c r="E50" s="301"/>
      <c r="F50" s="346"/>
      <c r="G50" s="347"/>
      <c r="H50" s="238"/>
      <c r="I50" s="238"/>
    </row>
    <row r="51" spans="1:9" ht="27.75" customHeight="1" x14ac:dyDescent="0.25">
      <c r="A51" s="238"/>
      <c r="B51" s="238"/>
      <c r="C51" s="301"/>
      <c r="D51" s="301"/>
      <c r="E51" s="301"/>
      <c r="F51" s="346"/>
      <c r="G51" s="347"/>
      <c r="H51" s="238"/>
      <c r="I51" s="238"/>
    </row>
    <row r="52" spans="1:9" ht="27.75" customHeight="1" x14ac:dyDescent="0.25">
      <c r="A52" s="238"/>
      <c r="B52" s="238"/>
      <c r="C52" s="301"/>
      <c r="D52" s="301"/>
      <c r="E52" s="301"/>
      <c r="F52" s="346"/>
      <c r="G52" s="347"/>
      <c r="H52" s="238"/>
      <c r="I52" s="238"/>
    </row>
    <row r="53" spans="1:9" ht="27.75" customHeight="1" x14ac:dyDescent="0.25">
      <c r="A53" s="238"/>
      <c r="B53" s="238"/>
      <c r="C53" s="301"/>
      <c r="D53" s="301"/>
      <c r="E53" s="301"/>
      <c r="F53" s="346"/>
      <c r="G53" s="347"/>
      <c r="H53" s="238"/>
      <c r="I53" s="238"/>
    </row>
    <row r="54" spans="1:9" ht="27.75" customHeight="1" x14ac:dyDescent="0.25">
      <c r="A54" s="238"/>
      <c r="B54" s="238"/>
      <c r="C54" s="301"/>
      <c r="D54" s="301"/>
      <c r="E54" s="301"/>
      <c r="F54" s="346"/>
      <c r="G54" s="347"/>
      <c r="H54" s="238"/>
      <c r="I54" s="238"/>
    </row>
    <row r="55" spans="1:9" ht="27.75" customHeight="1" x14ac:dyDescent="0.25">
      <c r="A55" s="238"/>
      <c r="B55" s="238"/>
      <c r="C55" s="301"/>
      <c r="D55" s="301"/>
      <c r="E55" s="301"/>
      <c r="F55" s="346"/>
      <c r="G55" s="347"/>
      <c r="H55" s="238"/>
      <c r="I55" s="238"/>
    </row>
    <row r="56" spans="1:9" ht="27.75" customHeight="1" x14ac:dyDescent="0.25">
      <c r="A56" s="238"/>
      <c r="B56" s="238"/>
      <c r="C56" s="301"/>
      <c r="D56" s="301"/>
      <c r="E56" s="301"/>
      <c r="F56" s="346"/>
      <c r="G56" s="347"/>
      <c r="H56" s="238"/>
      <c r="I56" s="238"/>
    </row>
    <row r="57" spans="1:9" ht="27.75" customHeight="1" x14ac:dyDescent="0.25">
      <c r="A57" s="238"/>
      <c r="B57" s="238"/>
      <c r="C57" s="301"/>
      <c r="D57" s="301"/>
      <c r="E57" s="301"/>
      <c r="F57" s="346"/>
      <c r="G57" s="347"/>
      <c r="H57" s="238"/>
      <c r="I57" s="238"/>
    </row>
    <row r="58" spans="1:9" ht="27.75" customHeight="1" x14ac:dyDescent="0.25">
      <c r="A58" s="238"/>
      <c r="B58" s="238"/>
      <c r="C58" s="301"/>
      <c r="D58" s="301"/>
      <c r="E58" s="301"/>
      <c r="F58" s="346"/>
      <c r="G58" s="347"/>
      <c r="H58" s="238"/>
      <c r="I58" s="238"/>
    </row>
    <row r="59" spans="1:9" ht="27.75" customHeight="1" x14ac:dyDescent="0.25">
      <c r="A59" s="238"/>
      <c r="B59" s="238"/>
      <c r="C59" s="301"/>
      <c r="D59" s="301"/>
      <c r="E59" s="301"/>
      <c r="F59" s="346"/>
      <c r="G59" s="347"/>
      <c r="H59" s="238"/>
      <c r="I59" s="238"/>
    </row>
    <row r="60" spans="1:9" ht="27.75" customHeight="1" x14ac:dyDescent="0.25">
      <c r="A60" s="238"/>
      <c r="B60" s="238"/>
      <c r="C60" s="301"/>
      <c r="D60" s="301"/>
      <c r="E60" s="301"/>
      <c r="F60" s="346"/>
      <c r="G60" s="347"/>
      <c r="H60" s="238"/>
      <c r="I60" s="238"/>
    </row>
    <row r="61" spans="1:9" ht="27.75" customHeight="1" x14ac:dyDescent="0.25">
      <c r="A61" s="238"/>
      <c r="B61" s="238"/>
      <c r="C61" s="301"/>
      <c r="D61" s="301"/>
      <c r="E61" s="301"/>
      <c r="F61" s="346"/>
      <c r="G61" s="347"/>
      <c r="H61" s="238"/>
      <c r="I61" s="238"/>
    </row>
    <row r="62" spans="1:9" ht="27.75" customHeight="1" x14ac:dyDescent="0.25">
      <c r="A62" s="238"/>
      <c r="B62" s="238"/>
      <c r="C62" s="301"/>
      <c r="D62" s="301"/>
      <c r="E62" s="301"/>
      <c r="F62" s="346"/>
      <c r="G62" s="347"/>
      <c r="H62" s="301"/>
      <c r="I62" s="238"/>
    </row>
    <row r="63" spans="1:9" ht="27.75" customHeight="1" x14ac:dyDescent="0.25">
      <c r="A63" s="238"/>
      <c r="B63" s="238"/>
      <c r="C63" s="301"/>
      <c r="D63" s="301"/>
      <c r="E63" s="301"/>
      <c r="F63" s="346"/>
      <c r="G63" s="347"/>
      <c r="H63" s="301"/>
      <c r="I63" s="238"/>
    </row>
    <row r="64" spans="1:9" ht="27.75" customHeight="1" x14ac:dyDescent="0.25">
      <c r="A64" s="238"/>
      <c r="B64" s="238"/>
      <c r="C64" s="301"/>
      <c r="D64" s="301"/>
      <c r="E64" s="301"/>
      <c r="F64" s="346"/>
      <c r="G64" s="347"/>
      <c r="H64" s="301"/>
      <c r="I64" s="238"/>
    </row>
    <row r="65" spans="1:9" ht="27.75" customHeight="1" x14ac:dyDescent="0.25">
      <c r="A65" s="238"/>
      <c r="B65" s="238"/>
      <c r="C65" s="301"/>
      <c r="D65" s="301"/>
      <c r="E65" s="301"/>
      <c r="F65" s="346"/>
      <c r="G65" s="347"/>
      <c r="H65" s="301"/>
      <c r="I65" s="238"/>
    </row>
    <row r="66" spans="1:9" ht="27.75" customHeight="1" x14ac:dyDescent="0.25">
      <c r="A66" s="238"/>
      <c r="B66" s="238"/>
      <c r="C66" s="301"/>
      <c r="D66" s="301"/>
      <c r="E66" s="301"/>
      <c r="F66" s="346"/>
      <c r="G66" s="347"/>
      <c r="H66" s="301"/>
      <c r="I66" s="238"/>
    </row>
    <row r="67" spans="1:9" ht="27.75" customHeight="1" x14ac:dyDescent="0.25">
      <c r="A67" s="238"/>
      <c r="B67" s="238"/>
      <c r="C67" s="301"/>
      <c r="D67" s="301"/>
      <c r="E67" s="301"/>
      <c r="F67" s="346"/>
      <c r="G67" s="347"/>
      <c r="H67" s="301"/>
      <c r="I67" s="238"/>
    </row>
    <row r="68" spans="1:9" ht="27.75" customHeight="1" x14ac:dyDescent="0.25">
      <c r="A68" s="238"/>
      <c r="B68" s="238"/>
      <c r="C68" s="301"/>
      <c r="D68" s="301"/>
      <c r="E68" s="301"/>
      <c r="F68" s="346"/>
      <c r="G68" s="347"/>
      <c r="H68" s="301"/>
      <c r="I68" s="238"/>
    </row>
    <row r="69" spans="1:9" ht="27.75" customHeight="1" x14ac:dyDescent="0.25">
      <c r="A69" s="238"/>
      <c r="B69" s="238"/>
      <c r="C69" s="301"/>
      <c r="D69" s="301"/>
      <c r="E69" s="301"/>
      <c r="F69" s="346"/>
      <c r="G69" s="347"/>
      <c r="H69" s="301"/>
      <c r="I69" s="238"/>
    </row>
    <row r="70" spans="1:9" ht="27.75" customHeight="1" x14ac:dyDescent="0.25">
      <c r="A70" s="238"/>
      <c r="B70" s="238"/>
      <c r="C70" s="301"/>
      <c r="D70" s="301"/>
      <c r="E70" s="301"/>
      <c r="F70" s="346"/>
      <c r="G70" s="347"/>
      <c r="H70" s="301"/>
      <c r="I70" s="238"/>
    </row>
    <row r="71" spans="1:9" ht="27.75" customHeight="1" x14ac:dyDescent="0.25">
      <c r="A71" s="238"/>
      <c r="B71" s="238"/>
      <c r="C71" s="301"/>
      <c r="D71" s="301"/>
      <c r="E71" s="301"/>
      <c r="F71" s="346"/>
      <c r="G71" s="347"/>
      <c r="H71" s="301"/>
      <c r="I71" s="238"/>
    </row>
    <row r="72" spans="1:9" ht="27.75" customHeight="1" x14ac:dyDescent="0.25">
      <c r="A72" s="238"/>
      <c r="B72" s="238"/>
      <c r="C72" s="301"/>
      <c r="D72" s="301"/>
      <c r="E72" s="301"/>
      <c r="F72" s="346"/>
      <c r="G72" s="347"/>
      <c r="H72" s="301"/>
      <c r="I72" s="238"/>
    </row>
    <row r="73" spans="1:9" ht="27.75" customHeight="1" x14ac:dyDescent="0.25">
      <c r="A73" s="238"/>
      <c r="B73" s="238"/>
      <c r="C73" s="301"/>
      <c r="D73" s="301"/>
      <c r="E73" s="301"/>
      <c r="F73" s="346"/>
      <c r="G73" s="347"/>
      <c r="H73" s="301"/>
      <c r="I73" s="238"/>
    </row>
    <row r="74" spans="1:9" ht="27.75" customHeight="1" x14ac:dyDescent="0.25">
      <c r="A74" s="238"/>
      <c r="B74" s="238"/>
      <c r="C74" s="301"/>
      <c r="D74" s="301"/>
      <c r="E74" s="301"/>
      <c r="F74" s="346"/>
      <c r="G74" s="347"/>
      <c r="H74" s="301"/>
      <c r="I74" s="238"/>
    </row>
    <row r="75" spans="1:9" ht="27.75" customHeight="1" x14ac:dyDescent="0.25">
      <c r="A75" s="238"/>
      <c r="B75" s="238"/>
      <c r="C75" s="301"/>
      <c r="D75" s="301"/>
      <c r="E75" s="301"/>
      <c r="F75" s="346"/>
      <c r="G75" s="347"/>
      <c r="H75" s="301"/>
      <c r="I75" s="238"/>
    </row>
    <row r="76" spans="1:9" ht="27.75" customHeight="1" x14ac:dyDescent="0.25">
      <c r="A76" s="238"/>
      <c r="B76" s="238"/>
      <c r="C76" s="301"/>
      <c r="D76" s="301"/>
      <c r="E76" s="301"/>
      <c r="F76" s="346"/>
      <c r="G76" s="347"/>
      <c r="H76" s="301"/>
      <c r="I76" s="238"/>
    </row>
    <row r="77" spans="1:9" ht="27.75" customHeight="1" x14ac:dyDescent="0.25">
      <c r="A77" s="238"/>
      <c r="B77" s="238"/>
      <c r="C77" s="301"/>
      <c r="D77" s="301"/>
      <c r="E77" s="301"/>
      <c r="F77" s="346"/>
      <c r="G77" s="347"/>
      <c r="H77" s="301"/>
      <c r="I77" s="238"/>
    </row>
    <row r="78" spans="1:9" ht="27.75" customHeight="1" x14ac:dyDescent="0.25">
      <c r="A78" s="238"/>
      <c r="B78" s="238"/>
      <c r="C78" s="301"/>
      <c r="D78" s="301"/>
      <c r="E78" s="301"/>
      <c r="F78" s="346"/>
      <c r="G78" s="347"/>
      <c r="H78" s="301"/>
      <c r="I78" s="238"/>
    </row>
    <row r="79" spans="1:9" ht="27.75" customHeight="1" x14ac:dyDescent="0.25">
      <c r="A79" s="238"/>
      <c r="B79" s="238"/>
      <c r="C79" s="301"/>
      <c r="D79" s="301"/>
      <c r="E79" s="301"/>
      <c r="F79" s="346"/>
      <c r="G79" s="347"/>
      <c r="H79" s="301"/>
      <c r="I79" s="238"/>
    </row>
    <row r="80" spans="1:9" ht="27.75" customHeight="1" x14ac:dyDescent="0.25">
      <c r="C80" s="229"/>
      <c r="D80" s="229"/>
    </row>
    <row r="81" spans="3:4" ht="27.75" customHeight="1" x14ac:dyDescent="0.25">
      <c r="C81" s="229"/>
      <c r="D81" s="229"/>
    </row>
    <row r="82" spans="3:4" ht="27.75" customHeight="1" x14ac:dyDescent="0.25">
      <c r="C82" s="229"/>
      <c r="D82" s="229"/>
    </row>
    <row r="83" spans="3:4" ht="27.75" customHeight="1" x14ac:dyDescent="0.25">
      <c r="C83" s="229"/>
      <c r="D83" s="229"/>
    </row>
    <row r="84" spans="3:4" ht="27.75" customHeight="1" x14ac:dyDescent="0.25">
      <c r="C84" s="229"/>
      <c r="D84" s="229"/>
    </row>
    <row r="85" spans="3:4" ht="27.75" customHeight="1" x14ac:dyDescent="0.25">
      <c r="C85" s="229"/>
      <c r="D85" s="229"/>
    </row>
    <row r="86" spans="3:4" ht="27.75" customHeight="1" x14ac:dyDescent="0.25">
      <c r="C86" s="229"/>
      <c r="D86" s="229"/>
    </row>
    <row r="87" spans="3:4" ht="27.75" customHeight="1" x14ac:dyDescent="0.25">
      <c r="C87" s="229"/>
      <c r="D87" s="229"/>
    </row>
    <row r="88" spans="3:4" ht="27.75" customHeight="1" x14ac:dyDescent="0.25">
      <c r="C88" s="229"/>
      <c r="D88" s="229"/>
    </row>
    <row r="89" spans="3:4" ht="27.75" customHeight="1" x14ac:dyDescent="0.25">
      <c r="C89" s="229"/>
      <c r="D89" s="229"/>
    </row>
    <row r="90" spans="3:4" ht="27.75" customHeight="1" x14ac:dyDescent="0.25">
      <c r="C90" s="229"/>
      <c r="D90" s="229"/>
    </row>
    <row r="91" spans="3:4" ht="27.75" customHeight="1" x14ac:dyDescent="0.25">
      <c r="C91" s="229"/>
      <c r="D91" s="229"/>
    </row>
    <row r="92" spans="3:4" ht="27.75" customHeight="1" x14ac:dyDescent="0.25">
      <c r="C92" s="229"/>
      <c r="D92" s="229"/>
    </row>
    <row r="93" spans="3:4" ht="27.75" customHeight="1" x14ac:dyDescent="0.25">
      <c r="C93" s="229"/>
      <c r="D93" s="229"/>
    </row>
    <row r="94" spans="3:4" ht="27.75" customHeight="1" x14ac:dyDescent="0.25">
      <c r="C94" s="229"/>
      <c r="D94" s="229"/>
    </row>
    <row r="95" spans="3:4" ht="27.75" customHeight="1" x14ac:dyDescent="0.25">
      <c r="C95" s="229"/>
      <c r="D95" s="229"/>
    </row>
  </sheetData>
  <autoFilter ref="A8:I8"/>
  <mergeCells count="11">
    <mergeCell ref="A1:I1"/>
    <mergeCell ref="A2:I2"/>
    <mergeCell ref="A3:I3"/>
    <mergeCell ref="A7:A8"/>
    <mergeCell ref="B7:B8"/>
    <mergeCell ref="C7:D8"/>
    <mergeCell ref="E7:E8"/>
    <mergeCell ref="F7:F8"/>
    <mergeCell ref="G7:G8"/>
    <mergeCell ref="H7:H8"/>
    <mergeCell ref="I7:I8"/>
  </mergeCells>
  <printOptions horizontalCentered="1"/>
  <pageMargins left="0.7" right="0.7" top="0.75" bottom="0.75" header="0.3" footer="0.3"/>
  <pageSetup paperSize="9" scale="51" fitToHeight="0" orientation="portrait"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47"/>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A9" sqref="A9"/>
    </sheetView>
  </sheetViews>
  <sheetFormatPr defaultColWidth="8.7109375" defaultRowHeight="27.75" customHeight="1" x14ac:dyDescent="0.25"/>
  <cols>
    <col min="1" max="1" width="6" style="238" customWidth="1"/>
    <col min="2" max="2" width="15.140625" style="238" customWidth="1"/>
    <col min="3" max="3" width="20.28515625" style="345" customWidth="1"/>
    <col min="4" max="4" width="10.140625" style="238" customWidth="1"/>
    <col min="5" max="5" width="44.140625" style="301" customWidth="1"/>
    <col min="6" max="6" width="16.85546875" style="346" customWidth="1"/>
    <col min="7" max="7" width="15.85546875" style="347" customWidth="1"/>
    <col min="8" max="8" width="19.42578125" style="301" customWidth="1"/>
    <col min="9" max="9" width="47" style="238" customWidth="1"/>
    <col min="10" max="10" width="34.28515625" style="343" customWidth="1"/>
    <col min="11" max="11" width="28.28515625" style="343" customWidth="1"/>
    <col min="12" max="12" width="31.42578125" style="343" customWidth="1"/>
    <col min="13" max="13" width="32.140625" style="343" customWidth="1"/>
    <col min="14" max="16384" width="8.7109375" style="343"/>
  </cols>
  <sheetData>
    <row r="1" spans="1:9" s="342" customFormat="1" ht="27.75" customHeight="1" x14ac:dyDescent="0.25">
      <c r="A1" s="395" t="s">
        <v>11</v>
      </c>
      <c r="B1" s="395"/>
      <c r="C1" s="395"/>
      <c r="D1" s="395"/>
      <c r="E1" s="395"/>
      <c r="F1" s="395"/>
      <c r="G1" s="395"/>
      <c r="H1" s="395"/>
      <c r="I1" s="395"/>
    </row>
    <row r="2" spans="1:9" s="342" customFormat="1" ht="27.75" customHeight="1" x14ac:dyDescent="0.25">
      <c r="A2" s="395" t="s">
        <v>492</v>
      </c>
      <c r="B2" s="395"/>
      <c r="C2" s="395"/>
      <c r="D2" s="395"/>
      <c r="E2" s="395"/>
      <c r="F2" s="395"/>
      <c r="G2" s="395"/>
      <c r="H2" s="395"/>
      <c r="I2" s="395"/>
    </row>
    <row r="3" spans="1:9" s="342" customFormat="1" ht="27.75" customHeight="1" x14ac:dyDescent="0.25">
      <c r="A3" s="395" t="s">
        <v>518</v>
      </c>
      <c r="B3" s="395"/>
      <c r="C3" s="395"/>
      <c r="D3" s="395"/>
      <c r="E3" s="395"/>
      <c r="F3" s="395"/>
      <c r="G3" s="395"/>
      <c r="H3" s="395"/>
      <c r="I3" s="395"/>
    </row>
    <row r="4" spans="1:9" s="126" customFormat="1" ht="27.75" customHeight="1" x14ac:dyDescent="0.25">
      <c r="A4" s="249"/>
      <c r="B4" s="249" t="s">
        <v>31</v>
      </c>
      <c r="C4" s="250" t="s">
        <v>444</v>
      </c>
      <c r="D4" s="340"/>
      <c r="E4" s="249"/>
      <c r="F4" s="274"/>
      <c r="G4" s="251"/>
      <c r="H4" s="249"/>
      <c r="I4" s="249"/>
    </row>
    <row r="5" spans="1:9" s="126" customFormat="1" ht="27.75" customHeight="1" x14ac:dyDescent="0.25">
      <c r="A5" s="249"/>
      <c r="B5" s="249" t="s">
        <v>517</v>
      </c>
      <c r="C5" s="250"/>
      <c r="D5" s="340"/>
      <c r="E5" s="249"/>
      <c r="F5" s="274"/>
      <c r="G5" s="251"/>
      <c r="H5" s="249"/>
      <c r="I5" s="249"/>
    </row>
    <row r="6" spans="1:9" s="126" customFormat="1" ht="27.75" customHeight="1" x14ac:dyDescent="0.25">
      <c r="A6" s="297"/>
      <c r="B6" s="297"/>
      <c r="C6" s="298"/>
      <c r="D6" s="341"/>
      <c r="E6" s="297"/>
      <c r="F6" s="299"/>
      <c r="G6" s="300"/>
      <c r="H6" s="297"/>
      <c r="I6" s="297"/>
    </row>
    <row r="7" spans="1:9" s="349" customFormat="1" ht="27.75" customHeight="1" x14ac:dyDescent="0.25">
      <c r="A7" s="396" t="s">
        <v>0</v>
      </c>
      <c r="B7" s="396" t="s">
        <v>2</v>
      </c>
      <c r="C7" s="396" t="s">
        <v>3</v>
      </c>
      <c r="D7" s="396"/>
      <c r="E7" s="401" t="s">
        <v>35</v>
      </c>
      <c r="F7" s="402" t="s">
        <v>34</v>
      </c>
      <c r="G7" s="424" t="s">
        <v>468</v>
      </c>
      <c r="H7" s="396" t="s">
        <v>38</v>
      </c>
      <c r="I7" s="396" t="s">
        <v>1</v>
      </c>
    </row>
    <row r="8" spans="1:9" s="349" customFormat="1" ht="16.5" customHeight="1" x14ac:dyDescent="0.25">
      <c r="A8" s="396"/>
      <c r="B8" s="396"/>
      <c r="C8" s="396"/>
      <c r="D8" s="396"/>
      <c r="E8" s="401"/>
      <c r="F8" s="402"/>
      <c r="G8" s="424"/>
      <c r="H8" s="396"/>
      <c r="I8" s="396"/>
    </row>
    <row r="9" spans="1:9" s="348" customFormat="1" ht="27.75" customHeight="1" x14ac:dyDescent="0.25">
      <c r="A9" s="184"/>
      <c r="B9" s="184"/>
      <c r="C9" s="229"/>
      <c r="D9" s="229"/>
      <c r="E9" s="229"/>
      <c r="F9" s="272"/>
      <c r="G9" s="225"/>
      <c r="H9" s="184"/>
      <c r="I9" s="184"/>
    </row>
    <row r="10" spans="1:9" s="348" customFormat="1" ht="27.75" customHeight="1" x14ac:dyDescent="0.25">
      <c r="A10" s="184"/>
      <c r="B10" s="184"/>
      <c r="C10" s="229"/>
      <c r="D10" s="229"/>
      <c r="E10" s="229"/>
      <c r="F10" s="272"/>
      <c r="G10" s="225"/>
      <c r="H10" s="184"/>
      <c r="I10" s="184"/>
    </row>
    <row r="11" spans="1:9" s="348" customFormat="1" ht="27.75" customHeight="1" x14ac:dyDescent="0.25">
      <c r="A11" s="184"/>
      <c r="B11" s="184"/>
      <c r="C11" s="229"/>
      <c r="D11" s="229"/>
      <c r="E11" s="229"/>
      <c r="F11" s="272"/>
      <c r="G11" s="225"/>
      <c r="H11" s="184"/>
      <c r="I11" s="184"/>
    </row>
    <row r="12" spans="1:9" s="348" customFormat="1" ht="27.75" customHeight="1" x14ac:dyDescent="0.25">
      <c r="A12" s="184"/>
      <c r="B12" s="184"/>
      <c r="C12" s="229"/>
      <c r="D12" s="229"/>
      <c r="E12" s="229"/>
      <c r="F12" s="272"/>
      <c r="G12" s="225"/>
      <c r="H12" s="184"/>
      <c r="I12" s="184"/>
    </row>
    <row r="13" spans="1:9" s="348" customFormat="1" ht="27.75" customHeight="1" x14ac:dyDescent="0.25">
      <c r="A13" s="184"/>
      <c r="B13" s="184"/>
      <c r="C13" s="229"/>
      <c r="D13" s="229"/>
      <c r="E13" s="229"/>
      <c r="F13" s="272"/>
      <c r="G13" s="225"/>
      <c r="H13" s="184"/>
      <c r="I13" s="184"/>
    </row>
    <row r="14" spans="1:9" s="348" customFormat="1" ht="27.75" customHeight="1" x14ac:dyDescent="0.25">
      <c r="A14" s="184"/>
      <c r="B14" s="184"/>
      <c r="C14" s="229"/>
      <c r="D14" s="229"/>
      <c r="E14" s="229"/>
      <c r="F14" s="272"/>
      <c r="G14" s="225"/>
      <c r="H14" s="184"/>
      <c r="I14" s="184"/>
    </row>
    <row r="15" spans="1:9" s="348" customFormat="1" ht="27.75" customHeight="1" x14ac:dyDescent="0.25">
      <c r="A15" s="184"/>
      <c r="B15" s="184"/>
      <c r="C15" s="229"/>
      <c r="D15" s="229"/>
      <c r="E15" s="229"/>
      <c r="F15" s="272"/>
      <c r="G15" s="225"/>
      <c r="H15" s="184"/>
      <c r="I15" s="184"/>
    </row>
    <row r="16" spans="1:9" s="348" customFormat="1" ht="27.75" customHeight="1" x14ac:dyDescent="0.25">
      <c r="A16" s="184"/>
      <c r="B16" s="184"/>
      <c r="C16" s="229"/>
      <c r="D16" s="229"/>
      <c r="E16" s="229"/>
      <c r="F16" s="272"/>
      <c r="G16" s="225"/>
      <c r="H16" s="184"/>
      <c r="I16" s="184"/>
    </row>
    <row r="17" spans="1:9" s="348" customFormat="1" ht="27.75" customHeight="1" x14ac:dyDescent="0.25">
      <c r="A17" s="184"/>
      <c r="B17" s="184"/>
      <c r="C17" s="229"/>
      <c r="D17" s="229"/>
      <c r="E17" s="229"/>
      <c r="F17" s="272"/>
      <c r="G17" s="225"/>
      <c r="H17" s="184"/>
      <c r="I17" s="184"/>
    </row>
    <row r="18" spans="1:9" s="348" customFormat="1" ht="27.75" customHeight="1" x14ac:dyDescent="0.25">
      <c r="A18" s="184"/>
      <c r="B18" s="184"/>
      <c r="C18" s="229"/>
      <c r="D18" s="229"/>
      <c r="E18" s="229"/>
      <c r="F18" s="272"/>
      <c r="G18" s="225"/>
      <c r="H18" s="184"/>
      <c r="I18" s="184"/>
    </row>
    <row r="19" spans="1:9" s="348" customFormat="1" ht="27.75" customHeight="1" x14ac:dyDescent="0.25">
      <c r="A19" s="184"/>
      <c r="B19" s="184"/>
      <c r="C19" s="229"/>
      <c r="D19" s="229"/>
      <c r="E19" s="229"/>
      <c r="F19" s="272"/>
      <c r="G19" s="225"/>
      <c r="H19" s="184"/>
      <c r="I19" s="184"/>
    </row>
    <row r="20" spans="1:9" s="348" customFormat="1" ht="27.75" customHeight="1" x14ac:dyDescent="0.25">
      <c r="A20" s="184"/>
      <c r="B20" s="184"/>
      <c r="C20" s="229"/>
      <c r="D20" s="229"/>
      <c r="E20" s="229"/>
      <c r="F20" s="272"/>
      <c r="G20" s="225"/>
      <c r="H20" s="184"/>
      <c r="I20" s="184"/>
    </row>
    <row r="21" spans="1:9" s="348" customFormat="1" ht="27.75" customHeight="1" x14ac:dyDescent="0.25">
      <c r="A21" s="184"/>
      <c r="B21" s="184"/>
      <c r="C21" s="229"/>
      <c r="D21" s="229"/>
      <c r="E21" s="229"/>
      <c r="F21" s="272"/>
      <c r="G21" s="225"/>
      <c r="H21" s="184"/>
      <c r="I21" s="184"/>
    </row>
    <row r="22" spans="1:9" s="348" customFormat="1" ht="27.75" customHeight="1" x14ac:dyDescent="0.25">
      <c r="A22" s="184"/>
      <c r="B22" s="184"/>
      <c r="C22" s="229"/>
      <c r="D22" s="229"/>
      <c r="E22" s="229"/>
      <c r="F22" s="272"/>
      <c r="G22" s="225"/>
      <c r="H22" s="184"/>
      <c r="I22" s="184"/>
    </row>
    <row r="23" spans="1:9" s="348" customFormat="1" ht="27.75" customHeight="1" x14ac:dyDescent="0.25">
      <c r="A23" s="184"/>
      <c r="B23" s="184"/>
      <c r="C23" s="229"/>
      <c r="D23" s="229"/>
      <c r="E23" s="229"/>
      <c r="F23" s="272"/>
      <c r="G23" s="225"/>
      <c r="H23" s="184"/>
      <c r="I23" s="184"/>
    </row>
    <row r="24" spans="1:9" s="348" customFormat="1" ht="27.75" customHeight="1" x14ac:dyDescent="0.25">
      <c r="A24" s="184"/>
      <c r="B24" s="184"/>
      <c r="C24" s="229"/>
      <c r="D24" s="229"/>
      <c r="E24" s="229"/>
      <c r="F24" s="272"/>
      <c r="G24" s="225"/>
      <c r="H24" s="184"/>
      <c r="I24" s="184"/>
    </row>
    <row r="25" spans="1:9" s="348" customFormat="1" ht="27.75" customHeight="1" x14ac:dyDescent="0.25">
      <c r="A25" s="184"/>
      <c r="B25" s="184"/>
      <c r="C25" s="229"/>
      <c r="D25" s="229"/>
      <c r="E25" s="229"/>
      <c r="F25" s="272"/>
      <c r="G25" s="225"/>
      <c r="H25" s="184"/>
      <c r="I25" s="184"/>
    </row>
    <row r="26" spans="1:9" s="348" customFormat="1" ht="27.75" customHeight="1" x14ac:dyDescent="0.25">
      <c r="A26" s="184"/>
      <c r="B26" s="184"/>
      <c r="C26" s="229"/>
      <c r="D26" s="229"/>
      <c r="E26" s="229"/>
      <c r="F26" s="272"/>
      <c r="G26" s="225"/>
      <c r="H26" s="184"/>
      <c r="I26" s="184"/>
    </row>
    <row r="27" spans="1:9" s="348" customFormat="1" ht="27.75" customHeight="1" x14ac:dyDescent="0.25">
      <c r="A27" s="184"/>
      <c r="B27" s="184"/>
      <c r="C27" s="229"/>
      <c r="D27" s="229"/>
      <c r="E27" s="229"/>
      <c r="F27" s="272"/>
      <c r="G27" s="225"/>
      <c r="H27" s="184"/>
      <c r="I27" s="184"/>
    </row>
    <row r="28" spans="1:9" s="348" customFormat="1" ht="27.75" customHeight="1" x14ac:dyDescent="0.25">
      <c r="A28" s="184"/>
      <c r="B28" s="184"/>
      <c r="C28" s="229"/>
      <c r="D28" s="229"/>
      <c r="E28" s="229"/>
      <c r="F28" s="272"/>
      <c r="G28" s="225"/>
      <c r="H28" s="184"/>
      <c r="I28" s="184"/>
    </row>
    <row r="29" spans="1:9" s="348" customFormat="1" ht="27.75" customHeight="1" x14ac:dyDescent="0.25">
      <c r="A29" s="184"/>
      <c r="B29" s="184"/>
      <c r="C29" s="229"/>
      <c r="D29" s="229"/>
      <c r="E29" s="229"/>
      <c r="F29" s="272"/>
      <c r="G29" s="225"/>
      <c r="H29" s="184"/>
      <c r="I29" s="184"/>
    </row>
    <row r="30" spans="1:9" s="348" customFormat="1" ht="27.75" customHeight="1" x14ac:dyDescent="0.25">
      <c r="A30" s="184"/>
      <c r="B30" s="184"/>
      <c r="C30" s="229"/>
      <c r="D30" s="229"/>
      <c r="E30" s="229"/>
      <c r="F30" s="272"/>
      <c r="G30" s="225"/>
      <c r="H30" s="184"/>
      <c r="I30" s="184"/>
    </row>
    <row r="31" spans="1:9" s="348" customFormat="1" ht="27.75" customHeight="1" x14ac:dyDescent="0.25">
      <c r="A31" s="184"/>
      <c r="B31" s="184"/>
      <c r="C31" s="229"/>
      <c r="D31" s="229"/>
      <c r="E31" s="229"/>
      <c r="F31" s="272"/>
      <c r="G31" s="225"/>
      <c r="H31" s="184"/>
      <c r="I31" s="184"/>
    </row>
    <row r="32" spans="1:9" s="348" customFormat="1" ht="27.75" customHeight="1" x14ac:dyDescent="0.25">
      <c r="A32" s="184"/>
      <c r="B32" s="184"/>
      <c r="C32" s="229"/>
      <c r="D32" s="229"/>
      <c r="E32" s="229"/>
      <c r="F32" s="272"/>
      <c r="G32" s="225"/>
      <c r="H32" s="184"/>
      <c r="I32" s="184"/>
    </row>
    <row r="33" spans="1:9" s="348" customFormat="1" ht="27.75" customHeight="1" x14ac:dyDescent="0.25">
      <c r="A33" s="184"/>
      <c r="B33" s="184"/>
      <c r="C33" s="229"/>
      <c r="D33" s="229"/>
      <c r="E33" s="229"/>
      <c r="F33" s="272"/>
      <c r="G33" s="225"/>
      <c r="H33" s="184"/>
      <c r="I33" s="184"/>
    </row>
    <row r="34" spans="1:9" s="348" customFormat="1" ht="27.75" customHeight="1" x14ac:dyDescent="0.25">
      <c r="A34" s="184"/>
      <c r="B34" s="184"/>
      <c r="C34" s="229"/>
      <c r="D34" s="229"/>
      <c r="E34" s="229"/>
      <c r="F34" s="272"/>
      <c r="G34" s="225"/>
      <c r="H34" s="184"/>
      <c r="I34" s="184"/>
    </row>
    <row r="35" spans="1:9" s="348" customFormat="1" ht="27.75" customHeight="1" x14ac:dyDescent="0.25">
      <c r="A35" s="184"/>
      <c r="B35" s="184"/>
      <c r="C35" s="229"/>
      <c r="D35" s="229"/>
      <c r="E35" s="229"/>
      <c r="F35" s="272"/>
      <c r="G35" s="225"/>
      <c r="H35" s="184"/>
      <c r="I35" s="184"/>
    </row>
    <row r="36" spans="1:9" s="348" customFormat="1" ht="27.75" customHeight="1" x14ac:dyDescent="0.25">
      <c r="A36" s="184"/>
      <c r="B36" s="184"/>
      <c r="C36" s="229"/>
      <c r="D36" s="229"/>
      <c r="E36" s="229"/>
      <c r="F36" s="272"/>
      <c r="G36" s="225"/>
      <c r="H36" s="184"/>
      <c r="I36" s="184"/>
    </row>
    <row r="37" spans="1:9" s="348" customFormat="1" ht="27.75" customHeight="1" x14ac:dyDescent="0.25">
      <c r="A37" s="184"/>
      <c r="B37" s="184"/>
      <c r="C37" s="229"/>
      <c r="D37" s="229"/>
      <c r="E37" s="229"/>
      <c r="F37" s="272"/>
      <c r="G37" s="225"/>
      <c r="H37" s="184"/>
      <c r="I37" s="184"/>
    </row>
    <row r="38" spans="1:9" s="348" customFormat="1" ht="27.75" customHeight="1" x14ac:dyDescent="0.25">
      <c r="A38" s="184"/>
      <c r="B38" s="184"/>
      <c r="C38" s="229"/>
      <c r="D38" s="229"/>
      <c r="E38" s="229"/>
      <c r="F38" s="272"/>
      <c r="G38" s="225"/>
      <c r="H38" s="184"/>
      <c r="I38" s="184"/>
    </row>
    <row r="39" spans="1:9" s="348" customFormat="1" ht="27.75" customHeight="1" x14ac:dyDescent="0.25">
      <c r="A39" s="184"/>
      <c r="B39" s="184"/>
      <c r="C39" s="229"/>
      <c r="D39" s="229"/>
      <c r="E39" s="229"/>
      <c r="F39" s="272"/>
      <c r="G39" s="225"/>
      <c r="H39" s="184"/>
      <c r="I39" s="184"/>
    </row>
    <row r="40" spans="1:9" s="348" customFormat="1" ht="27.75" customHeight="1" x14ac:dyDescent="0.25">
      <c r="A40" s="184"/>
      <c r="B40" s="184"/>
      <c r="C40" s="229"/>
      <c r="D40" s="229"/>
      <c r="E40" s="229"/>
      <c r="F40" s="272"/>
      <c r="G40" s="225"/>
      <c r="H40" s="184"/>
      <c r="I40" s="184"/>
    </row>
    <row r="41" spans="1:9" s="348" customFormat="1" ht="27.75" customHeight="1" x14ac:dyDescent="0.25">
      <c r="A41" s="184"/>
      <c r="B41" s="184"/>
      <c r="C41" s="229"/>
      <c r="D41" s="229"/>
      <c r="E41" s="229"/>
      <c r="F41" s="272"/>
      <c r="G41" s="225"/>
      <c r="H41" s="184"/>
      <c r="I41" s="184"/>
    </row>
    <row r="42" spans="1:9" s="348" customFormat="1" ht="27.75" customHeight="1" x14ac:dyDescent="0.25">
      <c r="A42" s="184"/>
      <c r="B42" s="184"/>
      <c r="C42" s="229"/>
      <c r="D42" s="229"/>
      <c r="E42" s="229"/>
      <c r="F42" s="272"/>
      <c r="G42" s="225"/>
      <c r="H42" s="184"/>
      <c r="I42" s="184"/>
    </row>
    <row r="43" spans="1:9" s="348" customFormat="1" ht="27.75" customHeight="1" x14ac:dyDescent="0.25">
      <c r="A43" s="184"/>
      <c r="B43" s="184"/>
      <c r="C43" s="229"/>
      <c r="D43" s="229"/>
      <c r="E43" s="229"/>
      <c r="F43" s="272"/>
      <c r="G43" s="225"/>
      <c r="H43" s="184"/>
      <c r="I43" s="184"/>
    </row>
    <row r="44" spans="1:9" s="348" customFormat="1" ht="27.75" customHeight="1" x14ac:dyDescent="0.25">
      <c r="A44" s="184"/>
      <c r="B44" s="184"/>
      <c r="C44" s="229"/>
      <c r="D44" s="229"/>
      <c r="E44" s="229"/>
      <c r="F44" s="272"/>
      <c r="G44" s="225"/>
      <c r="H44" s="184"/>
      <c r="I44" s="184"/>
    </row>
    <row r="45" spans="1:9" s="348" customFormat="1" ht="27.75" customHeight="1" x14ac:dyDescent="0.25">
      <c r="A45" s="184"/>
      <c r="B45" s="184"/>
      <c r="C45" s="229"/>
      <c r="D45" s="229"/>
      <c r="E45" s="229"/>
      <c r="F45" s="272"/>
      <c r="G45" s="225"/>
      <c r="H45" s="184"/>
      <c r="I45" s="184"/>
    </row>
    <row r="46" spans="1:9" s="348" customFormat="1" ht="27.75" customHeight="1" x14ac:dyDescent="0.25">
      <c r="A46" s="184"/>
      <c r="B46" s="184"/>
      <c r="C46" s="229"/>
      <c r="D46" s="229"/>
      <c r="E46" s="229"/>
      <c r="F46" s="272"/>
      <c r="G46" s="225"/>
      <c r="H46" s="184"/>
      <c r="I46" s="184"/>
    </row>
    <row r="47" spans="1:9" s="348" customFormat="1" ht="27.75" customHeight="1" x14ac:dyDescent="0.25">
      <c r="A47" s="184"/>
      <c r="B47" s="184"/>
      <c r="C47" s="229"/>
      <c r="D47" s="229"/>
      <c r="E47" s="229"/>
      <c r="F47" s="272"/>
      <c r="G47" s="225"/>
      <c r="H47" s="184"/>
      <c r="I47" s="184"/>
    </row>
    <row r="48" spans="1:9" s="348" customFormat="1" ht="27.75" customHeight="1" x14ac:dyDescent="0.25">
      <c r="A48" s="184"/>
      <c r="B48" s="184"/>
      <c r="C48" s="229"/>
      <c r="D48" s="229"/>
      <c r="E48" s="229"/>
      <c r="F48" s="272"/>
      <c r="G48" s="225"/>
      <c r="H48" s="184"/>
      <c r="I48" s="184"/>
    </row>
    <row r="49" spans="1:9" s="348" customFormat="1" ht="27.75" customHeight="1" x14ac:dyDescent="0.25">
      <c r="A49" s="184"/>
      <c r="B49" s="184"/>
      <c r="C49" s="229"/>
      <c r="D49" s="229"/>
      <c r="E49" s="229"/>
      <c r="F49" s="272"/>
      <c r="G49" s="225"/>
      <c r="H49" s="184"/>
      <c r="I49" s="184"/>
    </row>
    <row r="50" spans="1:9" s="348" customFormat="1" ht="27.75" customHeight="1" x14ac:dyDescent="0.25">
      <c r="A50" s="184"/>
      <c r="B50" s="184"/>
      <c r="C50" s="229"/>
      <c r="D50" s="229"/>
      <c r="E50" s="229"/>
      <c r="F50" s="272"/>
      <c r="G50" s="225"/>
      <c r="H50" s="184"/>
      <c r="I50" s="184"/>
    </row>
    <row r="51" spans="1:9" s="348" customFormat="1" ht="27.75" customHeight="1" x14ac:dyDescent="0.25">
      <c r="A51" s="184"/>
      <c r="B51" s="184"/>
      <c r="C51" s="229"/>
      <c r="D51" s="229"/>
      <c r="E51" s="229"/>
      <c r="F51" s="272"/>
      <c r="G51" s="225"/>
      <c r="H51" s="184"/>
      <c r="I51" s="184"/>
    </row>
    <row r="52" spans="1:9" s="348" customFormat="1" ht="27.75" customHeight="1" x14ac:dyDescent="0.25">
      <c r="A52" s="184"/>
      <c r="B52" s="184"/>
      <c r="C52" s="229"/>
      <c r="D52" s="229"/>
      <c r="E52" s="229"/>
      <c r="F52" s="272"/>
      <c r="G52" s="225"/>
      <c r="H52" s="184"/>
      <c r="I52" s="184"/>
    </row>
    <row r="53" spans="1:9" s="348" customFormat="1" ht="27.75" customHeight="1" x14ac:dyDescent="0.25">
      <c r="A53" s="184"/>
      <c r="B53" s="184"/>
      <c r="C53" s="229"/>
      <c r="D53" s="229"/>
      <c r="E53" s="229"/>
      <c r="F53" s="272"/>
      <c r="G53" s="225"/>
      <c r="H53" s="184"/>
      <c r="I53" s="184"/>
    </row>
    <row r="54" spans="1:9" s="348" customFormat="1" ht="27.75" customHeight="1" x14ac:dyDescent="0.25">
      <c r="A54" s="184"/>
      <c r="B54" s="184"/>
      <c r="C54" s="229"/>
      <c r="D54" s="229"/>
      <c r="E54" s="229"/>
      <c r="F54" s="272"/>
      <c r="G54" s="225"/>
      <c r="H54" s="184"/>
      <c r="I54" s="184"/>
    </row>
    <row r="55" spans="1:9" s="348" customFormat="1" ht="27.75" customHeight="1" x14ac:dyDescent="0.25">
      <c r="A55" s="184"/>
      <c r="B55" s="184"/>
      <c r="C55" s="229"/>
      <c r="D55" s="229"/>
      <c r="E55" s="229"/>
      <c r="F55" s="272"/>
      <c r="G55" s="225"/>
      <c r="H55" s="184"/>
      <c r="I55" s="184"/>
    </row>
    <row r="56" spans="1:9" s="348" customFormat="1" ht="27.75" customHeight="1" x14ac:dyDescent="0.25">
      <c r="A56" s="184"/>
      <c r="B56" s="184"/>
      <c r="C56" s="229"/>
      <c r="D56" s="229"/>
      <c r="E56" s="229"/>
      <c r="F56" s="272"/>
      <c r="G56" s="225"/>
      <c r="H56" s="184"/>
      <c r="I56" s="184"/>
    </row>
    <row r="57" spans="1:9" s="348" customFormat="1" ht="27.75" customHeight="1" x14ac:dyDescent="0.25">
      <c r="A57" s="184"/>
      <c r="B57" s="184"/>
      <c r="C57" s="229"/>
      <c r="D57" s="229"/>
      <c r="E57" s="229"/>
      <c r="F57" s="272"/>
      <c r="G57" s="225"/>
      <c r="H57" s="184"/>
      <c r="I57" s="184"/>
    </row>
    <row r="58" spans="1:9" s="348" customFormat="1" ht="27.75" customHeight="1" x14ac:dyDescent="0.25">
      <c r="A58" s="184"/>
      <c r="B58" s="184"/>
      <c r="C58" s="229"/>
      <c r="D58" s="229"/>
      <c r="E58" s="229"/>
      <c r="F58" s="272"/>
      <c r="G58" s="225"/>
      <c r="H58" s="184"/>
      <c r="I58" s="184"/>
    </row>
    <row r="59" spans="1:9" s="348" customFormat="1" ht="27.75" customHeight="1" x14ac:dyDescent="0.25">
      <c r="A59" s="184"/>
      <c r="B59" s="184"/>
      <c r="C59" s="229"/>
      <c r="D59" s="229"/>
      <c r="E59" s="229"/>
      <c r="F59" s="272"/>
      <c r="G59" s="225"/>
      <c r="H59" s="184"/>
      <c r="I59" s="184"/>
    </row>
    <row r="60" spans="1:9" s="348" customFormat="1" ht="27.75" customHeight="1" x14ac:dyDescent="0.25">
      <c r="A60" s="184"/>
      <c r="B60" s="184"/>
      <c r="C60" s="229"/>
      <c r="D60" s="229"/>
      <c r="E60" s="229"/>
      <c r="F60" s="272"/>
      <c r="G60" s="225"/>
      <c r="H60" s="184"/>
      <c r="I60" s="184"/>
    </row>
    <row r="61" spans="1:9" s="348" customFormat="1" ht="27.75" customHeight="1" x14ac:dyDescent="0.25">
      <c r="A61" s="184"/>
      <c r="B61" s="184"/>
      <c r="C61" s="229"/>
      <c r="D61" s="229"/>
      <c r="E61" s="229"/>
      <c r="F61" s="272"/>
      <c r="G61" s="225"/>
      <c r="H61" s="184"/>
      <c r="I61" s="184"/>
    </row>
    <row r="62" spans="1:9" s="348" customFormat="1" ht="27.75" customHeight="1" x14ac:dyDescent="0.25">
      <c r="A62" s="184"/>
      <c r="B62" s="184"/>
      <c r="C62" s="229"/>
      <c r="D62" s="229"/>
      <c r="E62" s="229"/>
      <c r="F62" s="272"/>
      <c r="G62" s="225"/>
      <c r="H62" s="184"/>
      <c r="I62" s="184"/>
    </row>
    <row r="63" spans="1:9" s="348" customFormat="1" ht="27.75" customHeight="1" x14ac:dyDescent="0.25">
      <c r="A63" s="184"/>
      <c r="B63" s="184"/>
      <c r="C63" s="229"/>
      <c r="D63" s="229"/>
      <c r="E63" s="229"/>
      <c r="F63" s="272"/>
      <c r="G63" s="225"/>
      <c r="H63" s="184"/>
      <c r="I63" s="184"/>
    </row>
    <row r="64" spans="1:9" s="348" customFormat="1" ht="27.75" customHeight="1" x14ac:dyDescent="0.25">
      <c r="A64" s="184"/>
      <c r="B64" s="184"/>
      <c r="C64" s="229"/>
      <c r="D64" s="229"/>
      <c r="E64" s="229"/>
      <c r="F64" s="272"/>
      <c r="G64" s="225"/>
      <c r="H64" s="184"/>
      <c r="I64" s="184"/>
    </row>
    <row r="65" spans="1:9" s="348" customFormat="1" ht="27.75" customHeight="1" x14ac:dyDescent="0.25">
      <c r="A65" s="184"/>
      <c r="B65" s="184"/>
      <c r="C65" s="229"/>
      <c r="D65" s="229"/>
      <c r="E65" s="229"/>
      <c r="F65" s="272"/>
      <c r="G65" s="225"/>
      <c r="H65" s="184"/>
      <c r="I65" s="184"/>
    </row>
    <row r="66" spans="1:9" s="348" customFormat="1" ht="27.75" customHeight="1" x14ac:dyDescent="0.25">
      <c r="A66" s="184"/>
      <c r="B66" s="184"/>
      <c r="C66" s="229"/>
      <c r="D66" s="229"/>
      <c r="E66" s="229"/>
      <c r="F66" s="272"/>
      <c r="G66" s="225"/>
      <c r="H66" s="184"/>
      <c r="I66" s="184"/>
    </row>
    <row r="67" spans="1:9" s="348" customFormat="1" ht="27.75" customHeight="1" x14ac:dyDescent="0.25">
      <c r="A67" s="184"/>
      <c r="B67" s="184"/>
      <c r="C67" s="229"/>
      <c r="D67" s="229"/>
      <c r="E67" s="229"/>
      <c r="F67" s="272"/>
      <c r="G67" s="225"/>
      <c r="H67" s="184"/>
      <c r="I67" s="184"/>
    </row>
    <row r="68" spans="1:9" s="348" customFormat="1" ht="27.75" customHeight="1" x14ac:dyDescent="0.25">
      <c r="A68" s="184"/>
      <c r="B68" s="184"/>
      <c r="C68" s="229"/>
      <c r="D68" s="229"/>
      <c r="E68" s="229"/>
      <c r="F68" s="272"/>
      <c r="G68" s="225"/>
      <c r="H68" s="184"/>
      <c r="I68" s="184"/>
    </row>
    <row r="69" spans="1:9" s="348" customFormat="1" ht="27.75" customHeight="1" x14ac:dyDescent="0.25">
      <c r="A69" s="184"/>
      <c r="B69" s="184"/>
      <c r="C69" s="229"/>
      <c r="D69" s="229"/>
      <c r="E69" s="229"/>
      <c r="F69" s="272"/>
      <c r="G69" s="225"/>
      <c r="H69" s="184"/>
      <c r="I69" s="184"/>
    </row>
    <row r="70" spans="1:9" s="348" customFormat="1" ht="27.75" customHeight="1" x14ac:dyDescent="0.25">
      <c r="A70" s="184"/>
      <c r="B70" s="184"/>
      <c r="C70" s="229"/>
      <c r="D70" s="229"/>
      <c r="E70" s="229"/>
      <c r="F70" s="272"/>
      <c r="G70" s="225"/>
      <c r="H70" s="184"/>
      <c r="I70" s="184"/>
    </row>
    <row r="71" spans="1:9" s="348" customFormat="1" ht="27.75" customHeight="1" x14ac:dyDescent="0.25">
      <c r="A71" s="184"/>
      <c r="B71" s="184"/>
      <c r="C71" s="229"/>
      <c r="D71" s="229"/>
      <c r="E71" s="229"/>
      <c r="F71" s="272"/>
      <c r="G71" s="225"/>
      <c r="H71" s="184"/>
      <c r="I71" s="184"/>
    </row>
    <row r="72" spans="1:9" s="348" customFormat="1" ht="27.75" customHeight="1" x14ac:dyDescent="0.25">
      <c r="A72" s="184"/>
      <c r="B72" s="184"/>
      <c r="C72" s="229"/>
      <c r="D72" s="229"/>
      <c r="E72" s="229"/>
      <c r="F72" s="272"/>
      <c r="G72" s="225"/>
      <c r="H72" s="184"/>
      <c r="I72" s="184"/>
    </row>
    <row r="73" spans="1:9" s="348" customFormat="1" ht="27.75" customHeight="1" x14ac:dyDescent="0.25">
      <c r="A73" s="184"/>
      <c r="B73" s="184"/>
      <c r="C73" s="229"/>
      <c r="D73" s="229"/>
      <c r="E73" s="229"/>
      <c r="F73" s="272"/>
      <c r="G73" s="225"/>
      <c r="H73" s="184"/>
      <c r="I73" s="184"/>
    </row>
    <row r="74" spans="1:9" s="348" customFormat="1" ht="27.75" customHeight="1" x14ac:dyDescent="0.25">
      <c r="A74" s="184"/>
      <c r="B74" s="184"/>
      <c r="C74" s="229"/>
      <c r="D74" s="229"/>
      <c r="E74" s="229"/>
      <c r="F74" s="272"/>
      <c r="G74" s="225"/>
      <c r="H74" s="184"/>
      <c r="I74" s="184"/>
    </row>
    <row r="75" spans="1:9" s="348" customFormat="1" ht="27.75" customHeight="1" x14ac:dyDescent="0.25">
      <c r="A75" s="184"/>
      <c r="B75" s="184"/>
      <c r="C75" s="229"/>
      <c r="D75" s="229"/>
      <c r="E75" s="229"/>
      <c r="F75" s="272"/>
      <c r="G75" s="225"/>
      <c r="H75" s="184"/>
      <c r="I75" s="184"/>
    </row>
    <row r="76" spans="1:9" s="348" customFormat="1" ht="27.75" customHeight="1" x14ac:dyDescent="0.25">
      <c r="A76" s="184"/>
      <c r="B76" s="184"/>
      <c r="C76" s="229"/>
      <c r="D76" s="229"/>
      <c r="E76" s="229"/>
      <c r="F76" s="272"/>
      <c r="G76" s="225"/>
      <c r="H76" s="184"/>
      <c r="I76" s="184"/>
    </row>
    <row r="77" spans="1:9" s="348" customFormat="1" ht="27.75" customHeight="1" x14ac:dyDescent="0.25">
      <c r="A77" s="184"/>
      <c r="B77" s="184"/>
      <c r="C77" s="229"/>
      <c r="D77" s="229"/>
      <c r="E77" s="229"/>
      <c r="F77" s="272"/>
      <c r="G77" s="225"/>
      <c r="H77" s="184"/>
      <c r="I77" s="184"/>
    </row>
    <row r="78" spans="1:9" s="348" customFormat="1" ht="27.75" customHeight="1" x14ac:dyDescent="0.25">
      <c r="A78" s="184"/>
      <c r="B78" s="184"/>
      <c r="C78" s="229"/>
      <c r="D78" s="229"/>
      <c r="E78" s="229"/>
      <c r="F78" s="272"/>
      <c r="G78" s="225"/>
      <c r="H78" s="184"/>
      <c r="I78" s="184"/>
    </row>
    <row r="79" spans="1:9" s="348" customFormat="1" ht="27.75" customHeight="1" x14ac:dyDescent="0.25">
      <c r="A79" s="184"/>
      <c r="B79" s="184"/>
      <c r="C79" s="229"/>
      <c r="D79" s="229"/>
      <c r="E79" s="229"/>
      <c r="F79" s="272"/>
      <c r="G79" s="225"/>
      <c r="H79" s="184"/>
      <c r="I79" s="184"/>
    </row>
    <row r="80" spans="1:9" s="348" customFormat="1" ht="27.75" customHeight="1" x14ac:dyDescent="0.25">
      <c r="A80" s="184"/>
      <c r="B80" s="184"/>
      <c r="C80" s="229"/>
      <c r="D80" s="229"/>
      <c r="E80" s="229"/>
      <c r="F80" s="272"/>
      <c r="G80" s="225"/>
      <c r="H80" s="184"/>
      <c r="I80" s="184"/>
    </row>
    <row r="81" spans="1:9" s="348" customFormat="1" ht="27.75" customHeight="1" x14ac:dyDescent="0.25">
      <c r="A81" s="184"/>
      <c r="B81" s="184"/>
      <c r="C81" s="229"/>
      <c r="D81" s="229"/>
      <c r="E81" s="229"/>
      <c r="F81" s="272"/>
      <c r="G81" s="225"/>
      <c r="H81" s="184"/>
      <c r="I81" s="184"/>
    </row>
    <row r="82" spans="1:9" s="348" customFormat="1" ht="27.75" customHeight="1" x14ac:dyDescent="0.25">
      <c r="A82" s="184"/>
      <c r="B82" s="184"/>
      <c r="C82" s="229"/>
      <c r="D82" s="229"/>
      <c r="E82" s="229"/>
      <c r="F82" s="272"/>
      <c r="G82" s="225"/>
      <c r="H82" s="184"/>
      <c r="I82" s="184"/>
    </row>
    <row r="83" spans="1:9" s="348" customFormat="1" ht="27.75" customHeight="1" x14ac:dyDescent="0.25">
      <c r="A83" s="184"/>
      <c r="B83" s="184"/>
      <c r="C83" s="229"/>
      <c r="D83" s="229"/>
      <c r="E83" s="229"/>
      <c r="F83" s="272"/>
      <c r="G83" s="225"/>
      <c r="H83" s="184"/>
      <c r="I83" s="184"/>
    </row>
    <row r="84" spans="1:9" s="348" customFormat="1" ht="27.75" customHeight="1" x14ac:dyDescent="0.25">
      <c r="A84" s="184"/>
      <c r="B84" s="184"/>
      <c r="C84" s="229"/>
      <c r="D84" s="229"/>
      <c r="E84" s="229"/>
      <c r="F84" s="272"/>
      <c r="G84" s="225"/>
      <c r="H84" s="184"/>
      <c r="I84" s="184"/>
    </row>
    <row r="85" spans="1:9" s="348" customFormat="1" ht="27.75" customHeight="1" x14ac:dyDescent="0.25">
      <c r="A85" s="184"/>
      <c r="B85" s="184"/>
      <c r="C85" s="229"/>
      <c r="D85" s="229"/>
      <c r="E85" s="229"/>
      <c r="F85" s="272"/>
      <c r="G85" s="225"/>
      <c r="H85" s="184"/>
      <c r="I85" s="184"/>
    </row>
    <row r="86" spans="1:9" s="348" customFormat="1" ht="27.75" customHeight="1" x14ac:dyDescent="0.25">
      <c r="A86" s="184"/>
      <c r="B86" s="184"/>
      <c r="C86" s="229"/>
      <c r="D86" s="229"/>
      <c r="E86" s="229"/>
      <c r="F86" s="272"/>
      <c r="G86" s="225"/>
      <c r="H86" s="184"/>
      <c r="I86" s="184"/>
    </row>
    <row r="87" spans="1:9" s="348" customFormat="1" ht="27.75" customHeight="1" x14ac:dyDescent="0.25">
      <c r="A87" s="184"/>
      <c r="B87" s="184"/>
      <c r="C87" s="229"/>
      <c r="D87" s="229"/>
      <c r="E87" s="229"/>
      <c r="F87" s="272"/>
      <c r="G87" s="225"/>
      <c r="H87" s="184"/>
      <c r="I87" s="184"/>
    </row>
    <row r="88" spans="1:9" s="348" customFormat="1" ht="27.75" customHeight="1" x14ac:dyDescent="0.25">
      <c r="A88" s="184"/>
      <c r="B88" s="184"/>
      <c r="C88" s="229"/>
      <c r="D88" s="229"/>
      <c r="E88" s="229"/>
      <c r="F88" s="272"/>
      <c r="G88" s="225"/>
      <c r="H88" s="184"/>
      <c r="I88" s="184"/>
    </row>
    <row r="89" spans="1:9" s="348" customFormat="1" ht="27.75" customHeight="1" x14ac:dyDescent="0.25">
      <c r="A89" s="184"/>
      <c r="B89" s="184"/>
      <c r="C89" s="229"/>
      <c r="D89" s="229"/>
      <c r="E89" s="229"/>
      <c r="F89" s="272"/>
      <c r="G89" s="225"/>
      <c r="H89" s="184"/>
      <c r="I89" s="184"/>
    </row>
    <row r="90" spans="1:9" s="348" customFormat="1" ht="27.75" customHeight="1" x14ac:dyDescent="0.25">
      <c r="A90" s="184"/>
      <c r="B90" s="184"/>
      <c r="C90" s="229"/>
      <c r="D90" s="229"/>
      <c r="E90" s="229"/>
      <c r="F90" s="272"/>
      <c r="G90" s="225"/>
      <c r="H90" s="184"/>
      <c r="I90" s="184"/>
    </row>
    <row r="91" spans="1:9" s="348" customFormat="1" ht="27.75" customHeight="1" x14ac:dyDescent="0.25">
      <c r="A91" s="184"/>
      <c r="B91" s="184"/>
      <c r="C91" s="229"/>
      <c r="D91" s="229"/>
      <c r="E91" s="229"/>
      <c r="F91" s="272"/>
      <c r="G91" s="225"/>
      <c r="H91" s="184"/>
      <c r="I91" s="184"/>
    </row>
    <row r="92" spans="1:9" s="348" customFormat="1" ht="27.75" customHeight="1" x14ac:dyDescent="0.25">
      <c r="A92" s="184"/>
      <c r="B92" s="184"/>
      <c r="C92" s="229"/>
      <c r="D92" s="229"/>
      <c r="E92" s="229"/>
      <c r="F92" s="272"/>
      <c r="G92" s="225"/>
      <c r="H92" s="184"/>
      <c r="I92" s="184"/>
    </row>
    <row r="93" spans="1:9" s="348" customFormat="1" ht="27.75" customHeight="1" x14ac:dyDescent="0.25">
      <c r="A93" s="184"/>
      <c r="B93" s="184"/>
      <c r="C93" s="229"/>
      <c r="D93" s="229"/>
      <c r="E93" s="229"/>
      <c r="F93" s="272"/>
      <c r="G93" s="225"/>
      <c r="H93" s="184"/>
      <c r="I93" s="184"/>
    </row>
    <row r="94" spans="1:9" s="348" customFormat="1" ht="27.75" customHeight="1" x14ac:dyDescent="0.25">
      <c r="A94" s="184"/>
      <c r="B94" s="184"/>
      <c r="C94" s="229"/>
      <c r="D94" s="229"/>
      <c r="E94" s="229"/>
      <c r="F94" s="272"/>
      <c r="G94" s="225"/>
      <c r="H94" s="184"/>
      <c r="I94" s="184"/>
    </row>
    <row r="95" spans="1:9" s="348" customFormat="1" ht="27.75" customHeight="1" x14ac:dyDescent="0.25">
      <c r="A95" s="184"/>
      <c r="B95" s="184"/>
      <c r="C95" s="229"/>
      <c r="D95" s="229"/>
      <c r="E95" s="229"/>
      <c r="F95" s="272"/>
      <c r="G95" s="225"/>
      <c r="H95" s="184"/>
      <c r="I95" s="184"/>
    </row>
    <row r="96" spans="1:9" s="348" customFormat="1" ht="27.75" customHeight="1" x14ac:dyDescent="0.25">
      <c r="A96" s="184"/>
      <c r="B96" s="184"/>
      <c r="C96" s="229"/>
      <c r="D96" s="229"/>
      <c r="E96" s="229"/>
      <c r="F96" s="272"/>
      <c r="G96" s="225"/>
      <c r="H96" s="184"/>
      <c r="I96" s="184"/>
    </row>
    <row r="97" spans="1:9" s="348" customFormat="1" ht="27.75" customHeight="1" x14ac:dyDescent="0.25">
      <c r="A97" s="184"/>
      <c r="B97" s="184"/>
      <c r="C97" s="229"/>
      <c r="D97" s="229"/>
      <c r="E97" s="229"/>
      <c r="F97" s="272"/>
      <c r="G97" s="225"/>
      <c r="H97" s="184"/>
      <c r="I97" s="184"/>
    </row>
    <row r="98" spans="1:9" s="348" customFormat="1" ht="27.75" customHeight="1" x14ac:dyDescent="0.25">
      <c r="A98" s="184"/>
      <c r="B98" s="184"/>
      <c r="C98" s="229"/>
      <c r="D98" s="229"/>
      <c r="E98" s="229"/>
      <c r="F98" s="272"/>
      <c r="G98" s="225"/>
      <c r="H98" s="184"/>
      <c r="I98" s="184"/>
    </row>
    <row r="99" spans="1:9" s="348" customFormat="1" ht="27.75" customHeight="1" x14ac:dyDescent="0.25">
      <c r="A99" s="184"/>
      <c r="B99" s="184"/>
      <c r="C99" s="229"/>
      <c r="D99" s="229"/>
      <c r="E99" s="229"/>
      <c r="F99" s="272"/>
      <c r="G99" s="225"/>
      <c r="H99" s="184"/>
      <c r="I99" s="184"/>
    </row>
    <row r="100" spans="1:9" s="348" customFormat="1" ht="27.75" customHeight="1" x14ac:dyDescent="0.25">
      <c r="A100" s="184"/>
      <c r="B100" s="184"/>
      <c r="C100" s="229"/>
      <c r="D100" s="229"/>
      <c r="E100" s="229"/>
      <c r="F100" s="272"/>
      <c r="G100" s="225"/>
      <c r="H100" s="184"/>
      <c r="I100" s="184"/>
    </row>
    <row r="101" spans="1:9" s="348" customFormat="1" ht="27.75" customHeight="1" x14ac:dyDescent="0.25">
      <c r="A101" s="184"/>
      <c r="B101" s="184"/>
      <c r="C101" s="229"/>
      <c r="D101" s="229"/>
      <c r="E101" s="229"/>
      <c r="F101" s="272"/>
      <c r="G101" s="225"/>
      <c r="H101" s="184"/>
      <c r="I101" s="184"/>
    </row>
    <row r="102" spans="1:9" s="348" customFormat="1" ht="27.75" customHeight="1" x14ac:dyDescent="0.25">
      <c r="A102" s="184"/>
      <c r="B102" s="184"/>
      <c r="C102" s="229"/>
      <c r="D102" s="229"/>
      <c r="E102" s="229"/>
      <c r="F102" s="272"/>
      <c r="G102" s="225"/>
      <c r="H102" s="184"/>
      <c r="I102" s="184"/>
    </row>
    <row r="103" spans="1:9" s="348" customFormat="1" ht="27.75" customHeight="1" x14ac:dyDescent="0.25">
      <c r="A103" s="184"/>
      <c r="B103" s="184"/>
      <c r="C103" s="229"/>
      <c r="D103" s="229"/>
      <c r="E103" s="229"/>
      <c r="F103" s="272"/>
      <c r="G103" s="225"/>
      <c r="H103" s="184"/>
      <c r="I103" s="184"/>
    </row>
    <row r="104" spans="1:9" s="348" customFormat="1" ht="27.75" customHeight="1" x14ac:dyDescent="0.25">
      <c r="A104" s="184"/>
      <c r="B104" s="184"/>
      <c r="C104" s="229"/>
      <c r="D104" s="229"/>
      <c r="E104" s="229"/>
      <c r="F104" s="272"/>
      <c r="G104" s="225"/>
      <c r="H104" s="184"/>
      <c r="I104" s="184"/>
    </row>
    <row r="105" spans="1:9" s="348" customFormat="1" ht="27.75" customHeight="1" x14ac:dyDescent="0.25">
      <c r="A105" s="184"/>
      <c r="B105" s="184"/>
      <c r="C105" s="229"/>
      <c r="D105" s="229"/>
      <c r="E105" s="229"/>
      <c r="F105" s="272"/>
      <c r="G105" s="225"/>
      <c r="H105" s="184"/>
      <c r="I105" s="184"/>
    </row>
    <row r="106" spans="1:9" s="348" customFormat="1" ht="27.75" customHeight="1" x14ac:dyDescent="0.25">
      <c r="A106" s="184"/>
      <c r="B106" s="184"/>
      <c r="C106" s="229"/>
      <c r="D106" s="229"/>
      <c r="E106" s="229"/>
      <c r="F106" s="272"/>
      <c r="G106" s="225"/>
      <c r="H106" s="184"/>
      <c r="I106" s="184"/>
    </row>
    <row r="107" spans="1:9" s="348" customFormat="1" ht="27.75" customHeight="1" x14ac:dyDescent="0.25">
      <c r="A107" s="184"/>
      <c r="B107" s="184"/>
      <c r="C107" s="229"/>
      <c r="D107" s="229"/>
      <c r="E107" s="229"/>
      <c r="F107" s="272"/>
      <c r="G107" s="225"/>
      <c r="H107" s="184"/>
      <c r="I107" s="184"/>
    </row>
    <row r="108" spans="1:9" s="348" customFormat="1" ht="27.75" customHeight="1" x14ac:dyDescent="0.25">
      <c r="A108" s="184"/>
      <c r="B108" s="184"/>
      <c r="C108" s="229"/>
      <c r="D108" s="229"/>
      <c r="E108" s="229"/>
      <c r="F108" s="272"/>
      <c r="G108" s="225"/>
      <c r="H108" s="184"/>
      <c r="I108" s="184"/>
    </row>
    <row r="109" spans="1:9" s="348" customFormat="1" ht="27.75" customHeight="1" x14ac:dyDescent="0.25">
      <c r="A109" s="184"/>
      <c r="B109" s="184"/>
      <c r="C109" s="229"/>
      <c r="D109" s="229"/>
      <c r="E109" s="229"/>
      <c r="F109" s="272"/>
      <c r="G109" s="225"/>
      <c r="H109" s="184"/>
      <c r="I109" s="184"/>
    </row>
    <row r="110" spans="1:9" s="348" customFormat="1" ht="27.75" customHeight="1" x14ac:dyDescent="0.25">
      <c r="A110" s="184"/>
      <c r="B110" s="184"/>
      <c r="C110" s="229"/>
      <c r="D110" s="229"/>
      <c r="E110" s="229"/>
      <c r="F110" s="272"/>
      <c r="G110" s="225"/>
      <c r="H110" s="184"/>
      <c r="I110" s="184"/>
    </row>
    <row r="111" spans="1:9" s="348" customFormat="1" ht="27.75" customHeight="1" x14ac:dyDescent="0.25">
      <c r="A111" s="184"/>
      <c r="B111" s="184"/>
      <c r="C111" s="229"/>
      <c r="D111" s="229"/>
      <c r="E111" s="229"/>
      <c r="F111" s="272"/>
      <c r="G111" s="225"/>
      <c r="H111" s="184"/>
      <c r="I111" s="184"/>
    </row>
    <row r="112" spans="1:9" s="348" customFormat="1" ht="27.75" customHeight="1" x14ac:dyDescent="0.25">
      <c r="A112" s="184"/>
      <c r="B112" s="184"/>
      <c r="C112" s="229"/>
      <c r="D112" s="229"/>
      <c r="E112" s="229"/>
      <c r="F112" s="272"/>
      <c r="G112" s="225"/>
      <c r="H112" s="184"/>
      <c r="I112" s="184"/>
    </row>
    <row r="113" spans="1:9" s="348" customFormat="1" ht="27.75" customHeight="1" x14ac:dyDescent="0.25">
      <c r="A113" s="184"/>
      <c r="B113" s="184"/>
      <c r="C113" s="229"/>
      <c r="D113" s="229"/>
      <c r="E113" s="229"/>
      <c r="F113" s="272"/>
      <c r="G113" s="225"/>
      <c r="H113" s="184"/>
      <c r="I113" s="184"/>
    </row>
    <row r="114" spans="1:9" s="348" customFormat="1" ht="27.75" customHeight="1" x14ac:dyDescent="0.25">
      <c r="A114" s="184"/>
      <c r="B114" s="184"/>
      <c r="C114" s="229"/>
      <c r="D114" s="229"/>
      <c r="E114" s="229"/>
      <c r="F114" s="272"/>
      <c r="G114" s="225"/>
      <c r="H114" s="184"/>
      <c r="I114" s="184"/>
    </row>
    <row r="115" spans="1:9" s="348" customFormat="1" ht="27.75" customHeight="1" x14ac:dyDescent="0.25">
      <c r="A115" s="184"/>
      <c r="B115" s="184"/>
      <c r="C115" s="229"/>
      <c r="D115" s="229"/>
      <c r="E115" s="229"/>
      <c r="F115" s="272"/>
      <c r="G115" s="225"/>
      <c r="H115" s="184"/>
      <c r="I115" s="184"/>
    </row>
    <row r="116" spans="1:9" s="348" customFormat="1" ht="27.75" customHeight="1" x14ac:dyDescent="0.25">
      <c r="A116" s="184"/>
      <c r="B116" s="184"/>
      <c r="C116" s="229"/>
      <c r="D116" s="229"/>
      <c r="E116" s="229"/>
      <c r="F116" s="272"/>
      <c r="G116" s="225"/>
      <c r="H116" s="184"/>
      <c r="I116" s="184"/>
    </row>
    <row r="117" spans="1:9" s="348" customFormat="1" ht="27.75" customHeight="1" x14ac:dyDescent="0.25">
      <c r="A117" s="184"/>
      <c r="B117" s="184"/>
      <c r="C117" s="229"/>
      <c r="D117" s="229"/>
      <c r="E117" s="229"/>
      <c r="F117" s="272"/>
      <c r="G117" s="225"/>
      <c r="H117" s="184"/>
      <c r="I117" s="184"/>
    </row>
    <row r="118" spans="1:9" s="348" customFormat="1" ht="27.75" customHeight="1" x14ac:dyDescent="0.25">
      <c r="A118" s="184"/>
      <c r="B118" s="184"/>
      <c r="C118" s="229"/>
      <c r="D118" s="229"/>
      <c r="E118" s="229"/>
      <c r="F118" s="272"/>
      <c r="G118" s="225"/>
      <c r="H118" s="184"/>
      <c r="I118" s="184"/>
    </row>
    <row r="119" spans="1:9" s="348" customFormat="1" ht="27.75" customHeight="1" x14ac:dyDescent="0.25">
      <c r="A119" s="184"/>
      <c r="B119" s="184"/>
      <c r="C119" s="229"/>
      <c r="D119" s="229"/>
      <c r="E119" s="229"/>
      <c r="F119" s="272"/>
      <c r="G119" s="225"/>
      <c r="H119" s="184"/>
      <c r="I119" s="184"/>
    </row>
    <row r="120" spans="1:9" s="348" customFormat="1" ht="27.75" customHeight="1" x14ac:dyDescent="0.25">
      <c r="A120" s="184"/>
      <c r="B120" s="184"/>
      <c r="C120" s="229"/>
      <c r="D120" s="229"/>
      <c r="E120" s="229"/>
      <c r="F120" s="272"/>
      <c r="G120" s="225"/>
      <c r="H120" s="184"/>
      <c r="I120" s="184"/>
    </row>
    <row r="121" spans="1:9" s="348" customFormat="1" ht="27.75" customHeight="1" x14ac:dyDescent="0.25">
      <c r="A121" s="184"/>
      <c r="B121" s="184"/>
      <c r="C121" s="229"/>
      <c r="D121" s="229"/>
      <c r="E121" s="229"/>
      <c r="F121" s="272"/>
      <c r="G121" s="225"/>
      <c r="H121" s="184"/>
      <c r="I121" s="184"/>
    </row>
    <row r="122" spans="1:9" s="348" customFormat="1" ht="27.75" customHeight="1" x14ac:dyDescent="0.25">
      <c r="A122" s="184"/>
      <c r="B122" s="184"/>
      <c r="C122" s="229"/>
      <c r="D122" s="229"/>
      <c r="E122" s="229"/>
      <c r="F122" s="272"/>
      <c r="G122" s="225"/>
      <c r="H122" s="184"/>
      <c r="I122" s="184"/>
    </row>
    <row r="123" spans="1:9" s="348" customFormat="1" ht="27.75" customHeight="1" x14ac:dyDescent="0.25">
      <c r="A123" s="184"/>
      <c r="B123" s="184"/>
      <c r="C123" s="229"/>
      <c r="D123" s="229"/>
      <c r="E123" s="229"/>
      <c r="F123" s="272"/>
      <c r="G123" s="225"/>
      <c r="H123" s="184"/>
      <c r="I123" s="184"/>
    </row>
    <row r="124" spans="1:9" s="348" customFormat="1" ht="27.75" customHeight="1" x14ac:dyDescent="0.25">
      <c r="A124" s="184"/>
      <c r="B124" s="184"/>
      <c r="C124" s="229"/>
      <c r="D124" s="229"/>
      <c r="E124" s="229"/>
      <c r="F124" s="272"/>
      <c r="G124" s="225"/>
      <c r="H124" s="184"/>
      <c r="I124" s="184"/>
    </row>
    <row r="125" spans="1:9" s="348" customFormat="1" ht="27.75" customHeight="1" x14ac:dyDescent="0.25">
      <c r="A125" s="184"/>
      <c r="B125" s="184"/>
      <c r="C125" s="229"/>
      <c r="D125" s="229"/>
      <c r="E125" s="229"/>
      <c r="F125" s="272"/>
      <c r="G125" s="225"/>
      <c r="H125" s="184"/>
      <c r="I125" s="184"/>
    </row>
    <row r="126" spans="1:9" s="348" customFormat="1" ht="27.75" customHeight="1" x14ac:dyDescent="0.25">
      <c r="A126" s="184"/>
      <c r="B126" s="184"/>
      <c r="C126" s="229"/>
      <c r="D126" s="229"/>
      <c r="E126" s="229"/>
      <c r="F126" s="272"/>
      <c r="G126" s="225"/>
      <c r="H126" s="184"/>
      <c r="I126" s="184"/>
    </row>
    <row r="127" spans="1:9" s="348" customFormat="1" ht="27.75" customHeight="1" x14ac:dyDescent="0.25">
      <c r="A127" s="184"/>
      <c r="B127" s="184"/>
      <c r="C127" s="229"/>
      <c r="D127" s="229"/>
      <c r="E127" s="229"/>
      <c r="F127" s="272"/>
      <c r="G127" s="225"/>
      <c r="H127" s="184"/>
      <c r="I127" s="184"/>
    </row>
    <row r="128" spans="1:9" s="348" customFormat="1" ht="27.75" customHeight="1" x14ac:dyDescent="0.25">
      <c r="A128" s="184"/>
      <c r="B128" s="184"/>
      <c r="C128" s="229"/>
      <c r="D128" s="229"/>
      <c r="E128" s="229"/>
      <c r="F128" s="272"/>
      <c r="G128" s="225"/>
      <c r="H128" s="184"/>
      <c r="I128" s="184"/>
    </row>
    <row r="129" spans="1:9" s="348" customFormat="1" ht="27.75" customHeight="1" x14ac:dyDescent="0.25">
      <c r="A129" s="184"/>
      <c r="B129" s="184"/>
      <c r="C129" s="229"/>
      <c r="D129" s="229"/>
      <c r="E129" s="229"/>
      <c r="F129" s="272"/>
      <c r="G129" s="225"/>
      <c r="H129" s="184"/>
      <c r="I129" s="184"/>
    </row>
    <row r="130" spans="1:9" s="348" customFormat="1" ht="27.75" customHeight="1" x14ac:dyDescent="0.25">
      <c r="A130" s="184"/>
      <c r="B130" s="184"/>
      <c r="C130" s="229"/>
      <c r="D130" s="229"/>
      <c r="E130" s="229"/>
      <c r="F130" s="272"/>
      <c r="G130" s="225"/>
      <c r="H130" s="184"/>
      <c r="I130" s="184"/>
    </row>
    <row r="131" spans="1:9" s="348" customFormat="1" ht="27.75" customHeight="1" x14ac:dyDescent="0.25">
      <c r="A131" s="184"/>
      <c r="B131" s="184"/>
      <c r="C131" s="229"/>
      <c r="D131" s="229"/>
      <c r="E131" s="229"/>
      <c r="F131" s="272"/>
      <c r="G131" s="225"/>
      <c r="H131" s="184"/>
      <c r="I131" s="184"/>
    </row>
    <row r="132" spans="1:9" s="348" customFormat="1" ht="27.75" customHeight="1" x14ac:dyDescent="0.25">
      <c r="A132" s="184"/>
      <c r="B132" s="184"/>
      <c r="C132" s="229"/>
      <c r="D132" s="229"/>
      <c r="E132" s="229"/>
      <c r="F132" s="272"/>
      <c r="G132" s="225"/>
      <c r="H132" s="184"/>
      <c r="I132" s="184"/>
    </row>
    <row r="133" spans="1:9" s="348" customFormat="1" ht="27.75" customHeight="1" x14ac:dyDescent="0.25">
      <c r="A133" s="184"/>
      <c r="B133" s="184"/>
      <c r="C133" s="229"/>
      <c r="D133" s="229"/>
      <c r="E133" s="229"/>
      <c r="F133" s="272"/>
      <c r="G133" s="225"/>
      <c r="H133" s="184"/>
      <c r="I133" s="184"/>
    </row>
    <row r="134" spans="1:9" s="348" customFormat="1" ht="27.75" customHeight="1" x14ac:dyDescent="0.25">
      <c r="A134" s="184"/>
      <c r="B134" s="184"/>
      <c r="C134" s="229"/>
      <c r="D134" s="229"/>
      <c r="E134" s="229"/>
      <c r="F134" s="272"/>
      <c r="G134" s="225"/>
      <c r="H134" s="184"/>
      <c r="I134" s="184"/>
    </row>
    <row r="135" spans="1:9" s="348" customFormat="1" ht="27.75" customHeight="1" x14ac:dyDescent="0.25">
      <c r="A135" s="184"/>
      <c r="B135" s="184"/>
      <c r="C135" s="229"/>
      <c r="D135" s="229"/>
      <c r="E135" s="229"/>
      <c r="F135" s="272"/>
      <c r="G135" s="225"/>
      <c r="H135" s="184"/>
      <c r="I135" s="184"/>
    </row>
    <row r="136" spans="1:9" s="348" customFormat="1" ht="27.75" customHeight="1" x14ac:dyDescent="0.25">
      <c r="A136" s="184"/>
      <c r="B136" s="184"/>
      <c r="C136" s="229"/>
      <c r="D136" s="229"/>
      <c r="E136" s="229"/>
      <c r="F136" s="272"/>
      <c r="G136" s="225"/>
      <c r="H136" s="184"/>
      <c r="I136" s="184"/>
    </row>
    <row r="137" spans="1:9" s="348" customFormat="1" ht="27.75" customHeight="1" x14ac:dyDescent="0.25">
      <c r="A137" s="184"/>
      <c r="B137" s="184"/>
      <c r="C137" s="229"/>
      <c r="D137" s="229"/>
      <c r="E137" s="229"/>
      <c r="F137" s="272"/>
      <c r="G137" s="225"/>
      <c r="H137" s="184"/>
      <c r="I137" s="184"/>
    </row>
    <row r="138" spans="1:9" s="348" customFormat="1" ht="27.75" customHeight="1" x14ac:dyDescent="0.25">
      <c r="A138" s="184"/>
      <c r="B138" s="184"/>
      <c r="C138" s="229"/>
      <c r="D138" s="229"/>
      <c r="E138" s="229"/>
      <c r="F138" s="272"/>
      <c r="G138" s="225"/>
      <c r="H138" s="184"/>
      <c r="I138" s="184"/>
    </row>
    <row r="139" spans="1:9" s="348" customFormat="1" ht="27.75" customHeight="1" x14ac:dyDescent="0.25">
      <c r="A139" s="184"/>
      <c r="B139" s="184"/>
      <c r="C139" s="229"/>
      <c r="D139" s="229"/>
      <c r="E139" s="229"/>
      <c r="F139" s="272"/>
      <c r="G139" s="225"/>
      <c r="H139" s="184"/>
      <c r="I139" s="184"/>
    </row>
    <row r="140" spans="1:9" s="348" customFormat="1" ht="27.75" customHeight="1" x14ac:dyDescent="0.25">
      <c r="A140" s="184"/>
      <c r="B140" s="184"/>
      <c r="C140" s="229"/>
      <c r="D140" s="229"/>
      <c r="E140" s="229"/>
      <c r="F140" s="272"/>
      <c r="G140" s="225"/>
      <c r="H140" s="184"/>
      <c r="I140" s="184"/>
    </row>
    <row r="141" spans="1:9" s="348" customFormat="1" ht="27.75" customHeight="1" x14ac:dyDescent="0.25">
      <c r="A141" s="184"/>
      <c r="B141" s="184"/>
      <c r="C141" s="229"/>
      <c r="D141" s="229"/>
      <c r="E141" s="229"/>
      <c r="F141" s="272"/>
      <c r="G141" s="225"/>
      <c r="H141" s="184"/>
      <c r="I141" s="184"/>
    </row>
    <row r="142" spans="1:9" s="348" customFormat="1" ht="27.75" customHeight="1" x14ac:dyDescent="0.25">
      <c r="A142" s="184"/>
      <c r="B142" s="184"/>
      <c r="C142" s="229"/>
      <c r="D142" s="229"/>
      <c r="E142" s="229"/>
      <c r="F142" s="272"/>
      <c r="G142" s="225"/>
      <c r="H142" s="184"/>
      <c r="I142" s="184"/>
    </row>
    <row r="143" spans="1:9" s="348" customFormat="1" ht="27.75" customHeight="1" x14ac:dyDescent="0.25">
      <c r="A143" s="184"/>
      <c r="B143" s="184"/>
      <c r="C143" s="229"/>
      <c r="D143" s="229"/>
      <c r="E143" s="229"/>
      <c r="F143" s="272"/>
      <c r="G143" s="225"/>
      <c r="H143" s="184"/>
      <c r="I143" s="184"/>
    </row>
    <row r="144" spans="1:9" s="348" customFormat="1" ht="27.75" customHeight="1" x14ac:dyDescent="0.25">
      <c r="A144" s="184"/>
      <c r="B144" s="184"/>
      <c r="C144" s="229"/>
      <c r="D144" s="229"/>
      <c r="E144" s="229"/>
      <c r="F144" s="272"/>
      <c r="G144" s="225"/>
      <c r="H144" s="184"/>
      <c r="I144" s="184"/>
    </row>
    <row r="145" spans="1:9" s="348" customFormat="1" ht="27.75" customHeight="1" x14ac:dyDescent="0.25">
      <c r="A145" s="184"/>
      <c r="B145" s="184"/>
      <c r="C145" s="229"/>
      <c r="D145" s="229"/>
      <c r="E145" s="229"/>
      <c r="F145" s="272"/>
      <c r="G145" s="225"/>
      <c r="H145" s="184"/>
      <c r="I145" s="184"/>
    </row>
    <row r="146" spans="1:9" s="348" customFormat="1" ht="27.75" customHeight="1" x14ac:dyDescent="0.25">
      <c r="A146" s="184"/>
      <c r="B146" s="184"/>
      <c r="C146" s="229"/>
      <c r="D146" s="229"/>
      <c r="E146" s="229"/>
      <c r="F146" s="272"/>
      <c r="G146" s="225"/>
      <c r="H146" s="184"/>
      <c r="I146" s="184"/>
    </row>
    <row r="147" spans="1:9" s="348" customFormat="1" ht="27.75" customHeight="1" x14ac:dyDescent="0.25">
      <c r="A147" s="184"/>
      <c r="B147" s="184"/>
      <c r="C147" s="229"/>
      <c r="D147" s="229"/>
      <c r="E147" s="229"/>
      <c r="F147" s="272"/>
      <c r="G147" s="225"/>
      <c r="H147" s="184"/>
      <c r="I147" s="184"/>
    </row>
    <row r="148" spans="1:9" s="348" customFormat="1" ht="27.75" customHeight="1" x14ac:dyDescent="0.25">
      <c r="A148" s="184"/>
      <c r="B148" s="184"/>
      <c r="C148" s="229"/>
      <c r="D148" s="229"/>
      <c r="E148" s="229"/>
      <c r="F148" s="272"/>
      <c r="G148" s="225"/>
      <c r="H148" s="184"/>
      <c r="I148" s="184"/>
    </row>
    <row r="149" spans="1:9" s="348" customFormat="1" ht="27.75" customHeight="1" x14ac:dyDescent="0.25">
      <c r="A149" s="184"/>
      <c r="B149" s="184"/>
      <c r="C149" s="229"/>
      <c r="D149" s="229"/>
      <c r="E149" s="229"/>
      <c r="F149" s="272"/>
      <c r="G149" s="225"/>
      <c r="H149" s="184"/>
      <c r="I149" s="184"/>
    </row>
    <row r="150" spans="1:9" s="348" customFormat="1" ht="27.75" customHeight="1" x14ac:dyDescent="0.25">
      <c r="A150" s="184"/>
      <c r="B150" s="184"/>
      <c r="C150" s="229"/>
      <c r="D150" s="229"/>
      <c r="E150" s="229"/>
      <c r="F150" s="272"/>
      <c r="G150" s="225"/>
      <c r="H150" s="184"/>
      <c r="I150" s="184"/>
    </row>
    <row r="151" spans="1:9" s="348" customFormat="1" ht="27.75" customHeight="1" x14ac:dyDescent="0.25">
      <c r="A151" s="184"/>
      <c r="B151" s="184"/>
      <c r="C151" s="229"/>
      <c r="D151" s="229"/>
      <c r="E151" s="229"/>
      <c r="F151" s="272"/>
      <c r="G151" s="225"/>
      <c r="H151" s="184"/>
      <c r="I151" s="184"/>
    </row>
    <row r="152" spans="1:9" s="348" customFormat="1" ht="27.75" customHeight="1" x14ac:dyDescent="0.25">
      <c r="A152" s="184"/>
      <c r="B152" s="184"/>
      <c r="C152" s="229"/>
      <c r="D152" s="229"/>
      <c r="E152" s="229"/>
      <c r="F152" s="272"/>
      <c r="G152" s="225"/>
      <c r="H152" s="184"/>
      <c r="I152" s="184"/>
    </row>
    <row r="153" spans="1:9" s="348" customFormat="1" ht="27.75" customHeight="1" x14ac:dyDescent="0.25">
      <c r="A153" s="184"/>
      <c r="B153" s="184"/>
      <c r="C153" s="229"/>
      <c r="D153" s="229"/>
      <c r="E153" s="229"/>
      <c r="F153" s="272"/>
      <c r="G153" s="225"/>
      <c r="H153" s="184"/>
      <c r="I153" s="184"/>
    </row>
    <row r="154" spans="1:9" s="348" customFormat="1" ht="27.75" customHeight="1" x14ac:dyDescent="0.25">
      <c r="A154" s="184"/>
      <c r="B154" s="184"/>
      <c r="C154" s="229"/>
      <c r="D154" s="229"/>
      <c r="E154" s="229"/>
      <c r="F154" s="272"/>
      <c r="G154" s="225"/>
      <c r="H154" s="184"/>
      <c r="I154" s="184"/>
    </row>
    <row r="155" spans="1:9" s="348" customFormat="1" ht="27.75" customHeight="1" x14ac:dyDescent="0.25">
      <c r="A155" s="184"/>
      <c r="B155" s="184"/>
      <c r="C155" s="229"/>
      <c r="D155" s="229"/>
      <c r="E155" s="229"/>
      <c r="F155" s="272"/>
      <c r="G155" s="225"/>
      <c r="H155" s="184"/>
      <c r="I155" s="184"/>
    </row>
    <row r="156" spans="1:9" s="348" customFormat="1" ht="27.75" customHeight="1" x14ac:dyDescent="0.25">
      <c r="A156" s="184"/>
      <c r="B156" s="184"/>
      <c r="C156" s="229"/>
      <c r="D156" s="229"/>
      <c r="E156" s="229"/>
      <c r="F156" s="272"/>
      <c r="G156" s="225"/>
      <c r="H156" s="184"/>
      <c r="I156" s="184"/>
    </row>
    <row r="157" spans="1:9" s="348" customFormat="1" ht="27.75" customHeight="1" x14ac:dyDescent="0.25">
      <c r="A157" s="184"/>
      <c r="B157" s="184"/>
      <c r="C157" s="229"/>
      <c r="D157" s="229"/>
      <c r="E157" s="229"/>
      <c r="F157" s="272"/>
      <c r="G157" s="225"/>
      <c r="H157" s="184"/>
      <c r="I157" s="184"/>
    </row>
    <row r="158" spans="1:9" s="348" customFormat="1" ht="27.75" customHeight="1" x14ac:dyDescent="0.25">
      <c r="A158" s="184"/>
      <c r="B158" s="184"/>
      <c r="C158" s="229"/>
      <c r="D158" s="229"/>
      <c r="E158" s="229"/>
      <c r="F158" s="272"/>
      <c r="G158" s="225"/>
      <c r="H158" s="184"/>
      <c r="I158" s="184"/>
    </row>
    <row r="159" spans="1:9" s="348" customFormat="1" ht="27.75" customHeight="1" x14ac:dyDescent="0.25">
      <c r="A159" s="184"/>
      <c r="B159" s="184"/>
      <c r="C159" s="229"/>
      <c r="D159" s="229"/>
      <c r="E159" s="229"/>
      <c r="F159" s="272"/>
      <c r="G159" s="225"/>
      <c r="H159" s="184"/>
      <c r="I159" s="184"/>
    </row>
    <row r="160" spans="1:9" s="348" customFormat="1" ht="27.75" customHeight="1" x14ac:dyDescent="0.25">
      <c r="A160" s="184"/>
      <c r="B160" s="184"/>
      <c r="C160" s="229"/>
      <c r="D160" s="229"/>
      <c r="E160" s="229"/>
      <c r="F160" s="272"/>
      <c r="G160" s="225"/>
      <c r="H160" s="184"/>
      <c r="I160" s="184"/>
    </row>
    <row r="161" spans="1:9" s="348" customFormat="1" ht="27.75" customHeight="1" x14ac:dyDescent="0.25">
      <c r="A161" s="184"/>
      <c r="B161" s="184"/>
      <c r="C161" s="229"/>
      <c r="D161" s="229"/>
      <c r="E161" s="229"/>
      <c r="F161" s="272"/>
      <c r="G161" s="225"/>
      <c r="H161" s="184"/>
      <c r="I161" s="184"/>
    </row>
    <row r="162" spans="1:9" s="348" customFormat="1" ht="27.75" customHeight="1" x14ac:dyDescent="0.25">
      <c r="A162" s="184"/>
      <c r="B162" s="184"/>
      <c r="C162" s="229"/>
      <c r="D162" s="229"/>
      <c r="E162" s="229"/>
      <c r="F162" s="272"/>
      <c r="G162" s="225"/>
      <c r="H162" s="184"/>
      <c r="I162" s="184"/>
    </row>
    <row r="163" spans="1:9" s="348" customFormat="1" ht="27.75" customHeight="1" x14ac:dyDescent="0.25">
      <c r="A163" s="184"/>
      <c r="B163" s="184"/>
      <c r="C163" s="229"/>
      <c r="D163" s="229"/>
      <c r="E163" s="229"/>
      <c r="F163" s="272"/>
      <c r="G163" s="225"/>
      <c r="H163" s="184"/>
      <c r="I163" s="184"/>
    </row>
    <row r="164" spans="1:9" s="348" customFormat="1" ht="27.75" customHeight="1" x14ac:dyDescent="0.25">
      <c r="A164" s="184"/>
      <c r="B164" s="184"/>
      <c r="C164" s="229"/>
      <c r="D164" s="229"/>
      <c r="E164" s="229"/>
      <c r="F164" s="272"/>
      <c r="G164" s="225"/>
      <c r="H164" s="184"/>
      <c r="I164" s="184"/>
    </row>
    <row r="165" spans="1:9" s="348" customFormat="1" ht="27.75" customHeight="1" x14ac:dyDescent="0.25">
      <c r="A165" s="184"/>
      <c r="B165" s="184"/>
      <c r="C165" s="229"/>
      <c r="D165" s="229"/>
      <c r="E165" s="229"/>
      <c r="F165" s="272"/>
      <c r="G165" s="225"/>
      <c r="H165" s="184"/>
      <c r="I165" s="184"/>
    </row>
    <row r="166" spans="1:9" s="348" customFormat="1" ht="27.75" customHeight="1" x14ac:dyDescent="0.25">
      <c r="A166" s="184"/>
      <c r="B166" s="184"/>
      <c r="C166" s="229"/>
      <c r="D166" s="229"/>
      <c r="E166" s="229"/>
      <c r="F166" s="272"/>
      <c r="G166" s="225"/>
      <c r="H166" s="184"/>
      <c r="I166" s="184"/>
    </row>
    <row r="167" spans="1:9" s="348" customFormat="1" ht="27.75" customHeight="1" x14ac:dyDescent="0.25">
      <c r="A167" s="184"/>
      <c r="B167" s="184"/>
      <c r="C167" s="229"/>
      <c r="D167" s="229"/>
      <c r="E167" s="229"/>
      <c r="F167" s="272"/>
      <c r="G167" s="225"/>
      <c r="H167" s="184"/>
      <c r="I167" s="184"/>
    </row>
    <row r="168" spans="1:9" s="348" customFormat="1" ht="27.75" customHeight="1" x14ac:dyDescent="0.25">
      <c r="A168" s="184"/>
      <c r="B168" s="184"/>
      <c r="C168" s="229"/>
      <c r="D168" s="229"/>
      <c r="E168" s="229"/>
      <c r="F168" s="272"/>
      <c r="G168" s="225"/>
      <c r="H168" s="184"/>
      <c r="I168" s="184"/>
    </row>
    <row r="169" spans="1:9" s="348" customFormat="1" ht="27.75" customHeight="1" x14ac:dyDescent="0.25">
      <c r="A169" s="184"/>
      <c r="B169" s="184"/>
      <c r="C169" s="229"/>
      <c r="D169" s="229"/>
      <c r="E169" s="229"/>
      <c r="F169" s="272"/>
      <c r="G169" s="225"/>
      <c r="H169" s="184"/>
      <c r="I169" s="184"/>
    </row>
    <row r="170" spans="1:9" s="348" customFormat="1" ht="27.75" customHeight="1" x14ac:dyDescent="0.25">
      <c r="A170" s="184"/>
      <c r="B170" s="184"/>
      <c r="C170" s="229"/>
      <c r="D170" s="229"/>
      <c r="E170" s="229"/>
      <c r="F170" s="272"/>
      <c r="G170" s="225"/>
      <c r="H170" s="184"/>
      <c r="I170" s="184"/>
    </row>
    <row r="171" spans="1:9" s="348" customFormat="1" ht="27.75" customHeight="1" x14ac:dyDescent="0.25">
      <c r="A171" s="184"/>
      <c r="B171" s="184"/>
      <c r="C171" s="229"/>
      <c r="D171" s="229"/>
      <c r="E171" s="229"/>
      <c r="F171" s="272"/>
      <c r="G171" s="225"/>
      <c r="H171" s="184"/>
      <c r="I171" s="184"/>
    </row>
    <row r="172" spans="1:9" s="348" customFormat="1" ht="27.75" customHeight="1" x14ac:dyDescent="0.25">
      <c r="A172" s="184"/>
      <c r="B172" s="184"/>
      <c r="C172" s="229"/>
      <c r="D172" s="229"/>
      <c r="E172" s="229"/>
      <c r="F172" s="272"/>
      <c r="G172" s="225"/>
      <c r="H172" s="184"/>
      <c r="I172" s="184"/>
    </row>
    <row r="173" spans="1:9" s="348" customFormat="1" ht="27.75" customHeight="1" x14ac:dyDescent="0.25">
      <c r="A173" s="184"/>
      <c r="B173" s="184"/>
      <c r="C173" s="229"/>
      <c r="D173" s="229"/>
      <c r="E173" s="229"/>
      <c r="F173" s="272"/>
      <c r="G173" s="225"/>
      <c r="H173" s="184"/>
      <c r="I173" s="184"/>
    </row>
    <row r="174" spans="1:9" s="348" customFormat="1" ht="27.75" customHeight="1" x14ac:dyDescent="0.25">
      <c r="A174" s="184"/>
      <c r="B174" s="184"/>
      <c r="C174" s="229"/>
      <c r="D174" s="229"/>
      <c r="E174" s="229"/>
      <c r="F174" s="272"/>
      <c r="G174" s="225"/>
      <c r="H174" s="184"/>
      <c r="I174" s="184"/>
    </row>
    <row r="175" spans="1:9" s="348" customFormat="1" ht="27.75" customHeight="1" x14ac:dyDescent="0.25">
      <c r="A175" s="184"/>
      <c r="B175" s="184"/>
      <c r="C175" s="229"/>
      <c r="D175" s="229"/>
      <c r="E175" s="229"/>
      <c r="F175" s="272"/>
      <c r="G175" s="225"/>
      <c r="H175" s="184"/>
      <c r="I175" s="184"/>
    </row>
    <row r="176" spans="1:9" s="348" customFormat="1" ht="27.75" customHeight="1" x14ac:dyDescent="0.25">
      <c r="A176" s="184"/>
      <c r="B176" s="184"/>
      <c r="C176" s="229"/>
      <c r="D176" s="229"/>
      <c r="E176" s="229"/>
      <c r="F176" s="272"/>
      <c r="G176" s="225"/>
      <c r="H176" s="184"/>
      <c r="I176" s="184"/>
    </row>
    <row r="177" spans="1:9" s="348" customFormat="1" ht="27.75" customHeight="1" x14ac:dyDescent="0.25">
      <c r="A177" s="184"/>
      <c r="B177" s="184"/>
      <c r="C177" s="229"/>
      <c r="D177" s="229"/>
      <c r="E177" s="229"/>
      <c r="F177" s="272"/>
      <c r="G177" s="225"/>
      <c r="H177" s="184"/>
      <c r="I177" s="184"/>
    </row>
    <row r="178" spans="1:9" s="348" customFormat="1" ht="27.75" customHeight="1" x14ac:dyDescent="0.25">
      <c r="A178" s="184"/>
      <c r="B178" s="184"/>
      <c r="C178" s="229"/>
      <c r="D178" s="229"/>
      <c r="E178" s="229"/>
      <c r="F178" s="272"/>
      <c r="G178" s="225"/>
      <c r="H178" s="184"/>
      <c r="I178" s="184"/>
    </row>
    <row r="179" spans="1:9" s="348" customFormat="1" ht="27.75" customHeight="1" x14ac:dyDescent="0.25">
      <c r="A179" s="184"/>
      <c r="B179" s="184"/>
      <c r="C179" s="229"/>
      <c r="D179" s="229"/>
      <c r="E179" s="229"/>
      <c r="F179" s="272"/>
      <c r="G179" s="225"/>
      <c r="H179" s="184"/>
      <c r="I179" s="184"/>
    </row>
    <row r="180" spans="1:9" s="348" customFormat="1" ht="27.75" customHeight="1" x14ac:dyDescent="0.25">
      <c r="A180" s="184"/>
      <c r="B180" s="184"/>
      <c r="C180" s="229"/>
      <c r="D180" s="229"/>
      <c r="E180" s="229"/>
      <c r="F180" s="272"/>
      <c r="G180" s="225"/>
      <c r="H180" s="184"/>
      <c r="I180" s="184"/>
    </row>
    <row r="181" spans="1:9" s="348" customFormat="1" ht="27.75" customHeight="1" x14ac:dyDescent="0.25">
      <c r="A181" s="184"/>
      <c r="B181" s="184"/>
      <c r="C181" s="229"/>
      <c r="D181" s="229"/>
      <c r="E181" s="229"/>
      <c r="F181" s="272"/>
      <c r="G181" s="225"/>
      <c r="H181" s="184"/>
      <c r="I181" s="184"/>
    </row>
    <row r="182" spans="1:9" s="348" customFormat="1" ht="27.75" customHeight="1" x14ac:dyDescent="0.25">
      <c r="A182" s="184"/>
      <c r="B182" s="184"/>
      <c r="C182" s="229"/>
      <c r="D182" s="229"/>
      <c r="E182" s="229"/>
      <c r="F182" s="272"/>
      <c r="G182" s="225"/>
      <c r="H182" s="184"/>
      <c r="I182" s="184"/>
    </row>
    <row r="183" spans="1:9" s="348" customFormat="1" ht="27.75" customHeight="1" x14ac:dyDescent="0.25">
      <c r="A183" s="184"/>
      <c r="B183" s="184"/>
      <c r="C183" s="229"/>
      <c r="D183" s="229"/>
      <c r="E183" s="229"/>
      <c r="F183" s="272"/>
      <c r="G183" s="225"/>
      <c r="H183" s="184"/>
      <c r="I183" s="184"/>
    </row>
    <row r="184" spans="1:9" s="348" customFormat="1" ht="27.75" customHeight="1" x14ac:dyDescent="0.25">
      <c r="A184" s="184"/>
      <c r="B184" s="184"/>
      <c r="C184" s="229"/>
      <c r="D184" s="229"/>
      <c r="E184" s="229"/>
      <c r="F184" s="272"/>
      <c r="G184" s="225"/>
      <c r="H184" s="184"/>
      <c r="I184" s="184"/>
    </row>
    <row r="185" spans="1:9" s="348" customFormat="1" ht="27.75" customHeight="1" x14ac:dyDescent="0.25">
      <c r="A185" s="184"/>
      <c r="B185" s="184"/>
      <c r="C185" s="229"/>
      <c r="D185" s="229"/>
      <c r="E185" s="229"/>
      <c r="F185" s="272"/>
      <c r="G185" s="225"/>
      <c r="H185" s="184"/>
      <c r="I185" s="184"/>
    </row>
    <row r="186" spans="1:9" s="348" customFormat="1" ht="27.75" customHeight="1" x14ac:dyDescent="0.25">
      <c r="A186" s="184"/>
      <c r="B186" s="184"/>
      <c r="C186" s="229"/>
      <c r="D186" s="229"/>
      <c r="E186" s="229"/>
      <c r="F186" s="272"/>
      <c r="G186" s="225"/>
      <c r="H186" s="184"/>
      <c r="I186" s="184"/>
    </row>
    <row r="187" spans="1:9" s="348" customFormat="1" ht="27.75" customHeight="1" x14ac:dyDescent="0.25">
      <c r="A187" s="184"/>
      <c r="B187" s="184"/>
      <c r="C187" s="229"/>
      <c r="D187" s="229"/>
      <c r="E187" s="229"/>
      <c r="F187" s="272"/>
      <c r="G187" s="225"/>
      <c r="H187" s="184"/>
      <c r="I187" s="184"/>
    </row>
    <row r="188" spans="1:9" s="348" customFormat="1" ht="27.75" customHeight="1" x14ac:dyDescent="0.25">
      <c r="A188" s="184"/>
      <c r="B188" s="184"/>
      <c r="C188" s="229"/>
      <c r="D188" s="229"/>
      <c r="E188" s="229"/>
      <c r="F188" s="272"/>
      <c r="G188" s="225"/>
      <c r="H188" s="184"/>
      <c r="I188" s="184"/>
    </row>
    <row r="189" spans="1:9" s="348" customFormat="1" ht="27.75" customHeight="1" x14ac:dyDescent="0.25">
      <c r="A189" s="184"/>
      <c r="B189" s="184"/>
      <c r="C189" s="229"/>
      <c r="D189" s="229"/>
      <c r="E189" s="229"/>
      <c r="F189" s="272"/>
      <c r="G189" s="225"/>
      <c r="H189" s="184"/>
      <c r="I189" s="184"/>
    </row>
    <row r="190" spans="1:9" s="348" customFormat="1" ht="27.75" customHeight="1" x14ac:dyDescent="0.25">
      <c r="A190" s="184"/>
      <c r="B190" s="184"/>
      <c r="C190" s="229"/>
      <c r="D190" s="229"/>
      <c r="E190" s="229"/>
      <c r="F190" s="272"/>
      <c r="G190" s="225"/>
      <c r="H190" s="184"/>
      <c r="I190" s="184"/>
    </row>
    <row r="191" spans="1:9" s="348" customFormat="1" ht="27.75" customHeight="1" x14ac:dyDescent="0.25">
      <c r="A191" s="184"/>
      <c r="B191" s="184"/>
      <c r="C191" s="229"/>
      <c r="D191" s="229"/>
      <c r="E191" s="229"/>
      <c r="F191" s="272"/>
      <c r="G191" s="225"/>
      <c r="H191" s="184"/>
      <c r="I191" s="184"/>
    </row>
    <row r="192" spans="1:9" s="348" customFormat="1" ht="27.75" customHeight="1" x14ac:dyDescent="0.25">
      <c r="A192" s="184"/>
      <c r="B192" s="184"/>
      <c r="C192" s="229"/>
      <c r="D192" s="229"/>
      <c r="E192" s="229"/>
      <c r="F192" s="272"/>
      <c r="G192" s="225"/>
      <c r="H192" s="184"/>
      <c r="I192" s="184"/>
    </row>
    <row r="193" spans="1:9" s="348" customFormat="1" ht="27.75" customHeight="1" x14ac:dyDescent="0.25">
      <c r="A193" s="184"/>
      <c r="B193" s="184"/>
      <c r="C193" s="229"/>
      <c r="D193" s="229"/>
      <c r="E193" s="229"/>
      <c r="F193" s="272"/>
      <c r="G193" s="225"/>
      <c r="H193" s="184"/>
      <c r="I193" s="184"/>
    </row>
    <row r="194" spans="1:9" s="348" customFormat="1" ht="27.75" customHeight="1" x14ac:dyDescent="0.25">
      <c r="A194" s="184"/>
      <c r="B194" s="184"/>
      <c r="C194" s="229"/>
      <c r="D194" s="229"/>
      <c r="E194" s="229"/>
      <c r="F194" s="272"/>
      <c r="G194" s="225"/>
      <c r="H194" s="184"/>
      <c r="I194" s="184"/>
    </row>
    <row r="195" spans="1:9" s="348" customFormat="1" ht="27.75" customHeight="1" x14ac:dyDescent="0.25">
      <c r="A195" s="184"/>
      <c r="B195" s="184"/>
      <c r="C195" s="229"/>
      <c r="D195" s="229"/>
      <c r="E195" s="229"/>
      <c r="F195" s="272"/>
      <c r="G195" s="225"/>
      <c r="H195" s="184"/>
      <c r="I195" s="184"/>
    </row>
    <row r="196" spans="1:9" s="348" customFormat="1" ht="27.75" customHeight="1" x14ac:dyDescent="0.25">
      <c r="A196" s="184"/>
      <c r="B196" s="184"/>
      <c r="C196" s="229"/>
      <c r="D196" s="229"/>
      <c r="E196" s="229"/>
      <c r="F196" s="272"/>
      <c r="G196" s="225"/>
      <c r="H196" s="184"/>
      <c r="I196" s="184"/>
    </row>
    <row r="197" spans="1:9" s="348" customFormat="1" ht="27.75" customHeight="1" x14ac:dyDescent="0.25">
      <c r="A197" s="184"/>
      <c r="B197" s="184"/>
      <c r="C197" s="229"/>
      <c r="D197" s="229"/>
      <c r="E197" s="229"/>
      <c r="F197" s="272"/>
      <c r="G197" s="225"/>
      <c r="H197" s="184"/>
      <c r="I197" s="184"/>
    </row>
    <row r="198" spans="1:9" s="348" customFormat="1" ht="27.75" customHeight="1" x14ac:dyDescent="0.25">
      <c r="A198" s="184"/>
      <c r="B198" s="184"/>
      <c r="C198" s="229"/>
      <c r="D198" s="229"/>
      <c r="E198" s="229"/>
      <c r="F198" s="272"/>
      <c r="G198" s="225"/>
      <c r="H198" s="184"/>
      <c r="I198" s="184"/>
    </row>
    <row r="199" spans="1:9" s="348" customFormat="1" ht="27.75" customHeight="1" x14ac:dyDescent="0.25">
      <c r="A199" s="184"/>
      <c r="B199" s="184"/>
      <c r="C199" s="229"/>
      <c r="D199" s="229"/>
      <c r="E199" s="229"/>
      <c r="F199" s="272"/>
      <c r="G199" s="225"/>
      <c r="H199" s="184"/>
      <c r="I199" s="184"/>
    </row>
    <row r="200" spans="1:9" s="348" customFormat="1" ht="27.75" customHeight="1" x14ac:dyDescent="0.25">
      <c r="A200" s="184"/>
      <c r="B200" s="184"/>
      <c r="C200" s="229"/>
      <c r="D200" s="229"/>
      <c r="E200" s="229"/>
      <c r="F200" s="272"/>
      <c r="G200" s="225"/>
      <c r="H200" s="184"/>
      <c r="I200" s="184"/>
    </row>
    <row r="201" spans="1:9" s="348" customFormat="1" ht="27.75" customHeight="1" x14ac:dyDescent="0.25">
      <c r="A201" s="184"/>
      <c r="B201" s="184"/>
      <c r="C201" s="229"/>
      <c r="D201" s="229"/>
      <c r="E201" s="229"/>
      <c r="F201" s="272"/>
      <c r="G201" s="225"/>
      <c r="H201" s="184"/>
      <c r="I201" s="184"/>
    </row>
    <row r="202" spans="1:9" s="348" customFormat="1" ht="27.75" customHeight="1" x14ac:dyDescent="0.25">
      <c r="A202" s="184"/>
      <c r="B202" s="184"/>
      <c r="C202" s="229"/>
      <c r="D202" s="229"/>
      <c r="E202" s="229"/>
      <c r="F202" s="272"/>
      <c r="G202" s="225"/>
      <c r="H202" s="184"/>
      <c r="I202" s="184"/>
    </row>
    <row r="203" spans="1:9" s="348" customFormat="1" ht="27.75" customHeight="1" x14ac:dyDescent="0.25">
      <c r="A203" s="184"/>
      <c r="B203" s="184"/>
      <c r="C203" s="229"/>
      <c r="D203" s="229"/>
      <c r="E203" s="229"/>
      <c r="F203" s="272"/>
      <c r="G203" s="225"/>
      <c r="H203" s="184"/>
      <c r="I203" s="184"/>
    </row>
    <row r="204" spans="1:9" s="348" customFormat="1" ht="27.75" customHeight="1" x14ac:dyDescent="0.25">
      <c r="A204" s="184"/>
      <c r="B204" s="184"/>
      <c r="C204" s="229"/>
      <c r="D204" s="229"/>
      <c r="E204" s="229"/>
      <c r="F204" s="272"/>
      <c r="G204" s="225"/>
      <c r="H204" s="184"/>
      <c r="I204" s="184"/>
    </row>
    <row r="205" spans="1:9" s="348" customFormat="1" ht="27.75" customHeight="1" x14ac:dyDescent="0.25">
      <c r="A205" s="184"/>
      <c r="B205" s="184"/>
      <c r="C205" s="229"/>
      <c r="D205" s="229"/>
      <c r="E205" s="229"/>
      <c r="F205" s="272"/>
      <c r="G205" s="225"/>
      <c r="H205" s="184"/>
      <c r="I205" s="184"/>
    </row>
    <row r="206" spans="1:9" s="348" customFormat="1" ht="27.75" customHeight="1" x14ac:dyDescent="0.25">
      <c r="A206" s="184"/>
      <c r="B206" s="184"/>
      <c r="C206" s="229"/>
      <c r="D206" s="229"/>
      <c r="E206" s="229"/>
      <c r="F206" s="272"/>
      <c r="G206" s="225"/>
      <c r="H206" s="184"/>
      <c r="I206" s="184"/>
    </row>
    <row r="207" spans="1:9" s="348" customFormat="1" ht="27.75" customHeight="1" x14ac:dyDescent="0.25">
      <c r="A207" s="184"/>
      <c r="B207" s="184"/>
      <c r="C207" s="229"/>
      <c r="D207" s="229"/>
      <c r="E207" s="229"/>
      <c r="F207" s="272"/>
      <c r="G207" s="225"/>
      <c r="H207" s="184"/>
      <c r="I207" s="184"/>
    </row>
    <row r="208" spans="1:9" s="348" customFormat="1" ht="27.75" customHeight="1" x14ac:dyDescent="0.25">
      <c r="A208" s="184"/>
      <c r="B208" s="184"/>
      <c r="C208" s="229"/>
      <c r="D208" s="229"/>
      <c r="E208" s="229"/>
      <c r="F208" s="272"/>
      <c r="G208" s="225"/>
      <c r="H208" s="184"/>
      <c r="I208" s="184"/>
    </row>
    <row r="209" spans="1:9" s="348" customFormat="1" ht="27.75" customHeight="1" x14ac:dyDescent="0.25">
      <c r="A209" s="184"/>
      <c r="B209" s="184"/>
      <c r="C209" s="229"/>
      <c r="D209" s="229"/>
      <c r="E209" s="229"/>
      <c r="F209" s="272"/>
      <c r="G209" s="225"/>
      <c r="H209" s="184"/>
      <c r="I209" s="184"/>
    </row>
    <row r="210" spans="1:9" s="348" customFormat="1" ht="27.75" customHeight="1" x14ac:dyDescent="0.25">
      <c r="A210" s="184"/>
      <c r="B210" s="184"/>
      <c r="C210" s="229"/>
      <c r="D210" s="229"/>
      <c r="E210" s="229"/>
      <c r="F210" s="272"/>
      <c r="G210" s="225"/>
      <c r="H210" s="184"/>
      <c r="I210" s="184"/>
    </row>
    <row r="211" spans="1:9" s="348" customFormat="1" ht="27.75" customHeight="1" x14ac:dyDescent="0.25">
      <c r="A211" s="184"/>
      <c r="B211" s="184"/>
      <c r="C211" s="229"/>
      <c r="D211" s="229"/>
      <c r="E211" s="229"/>
      <c r="F211" s="272"/>
      <c r="G211" s="225"/>
      <c r="H211" s="184"/>
      <c r="I211" s="184"/>
    </row>
    <row r="212" spans="1:9" s="348" customFormat="1" ht="27.75" customHeight="1" x14ac:dyDescent="0.25">
      <c r="A212" s="184"/>
      <c r="B212" s="184"/>
      <c r="C212" s="229"/>
      <c r="D212" s="229"/>
      <c r="E212" s="229"/>
      <c r="F212" s="272"/>
      <c r="G212" s="225"/>
      <c r="H212" s="184"/>
      <c r="I212" s="184"/>
    </row>
    <row r="213" spans="1:9" s="348" customFormat="1" ht="27.75" customHeight="1" x14ac:dyDescent="0.25">
      <c r="A213" s="184"/>
      <c r="B213" s="184"/>
      <c r="C213" s="229"/>
      <c r="D213" s="229"/>
      <c r="E213" s="229"/>
      <c r="F213" s="272"/>
      <c r="G213" s="225"/>
      <c r="H213" s="184"/>
      <c r="I213" s="184"/>
    </row>
    <row r="214" spans="1:9" s="348" customFormat="1" ht="27.75" customHeight="1" x14ac:dyDescent="0.25">
      <c r="A214" s="184"/>
      <c r="B214" s="184"/>
      <c r="C214" s="229"/>
      <c r="D214" s="229"/>
      <c r="E214" s="229"/>
      <c r="F214" s="272"/>
      <c r="G214" s="225"/>
      <c r="H214" s="184"/>
      <c r="I214" s="184"/>
    </row>
    <row r="215" spans="1:9" s="348" customFormat="1" ht="27.75" customHeight="1" x14ac:dyDescent="0.25">
      <c r="A215" s="184"/>
      <c r="B215" s="184"/>
      <c r="C215" s="229"/>
      <c r="D215" s="229"/>
      <c r="E215" s="229"/>
      <c r="F215" s="272"/>
      <c r="G215" s="225"/>
      <c r="H215" s="184"/>
      <c r="I215" s="184"/>
    </row>
    <row r="216" spans="1:9" s="348" customFormat="1" ht="27.75" customHeight="1" x14ac:dyDescent="0.25">
      <c r="A216" s="184"/>
      <c r="B216" s="184"/>
      <c r="C216" s="229"/>
      <c r="D216" s="229"/>
      <c r="E216" s="229"/>
      <c r="F216" s="272"/>
      <c r="G216" s="225"/>
      <c r="H216" s="184"/>
      <c r="I216" s="184"/>
    </row>
    <row r="217" spans="1:9" s="348" customFormat="1" ht="27.75" customHeight="1" x14ac:dyDescent="0.25">
      <c r="A217" s="184"/>
      <c r="B217" s="184"/>
      <c r="C217" s="229"/>
      <c r="D217" s="229"/>
      <c r="E217" s="229"/>
      <c r="F217" s="272"/>
      <c r="G217" s="225"/>
      <c r="H217" s="184"/>
      <c r="I217" s="184"/>
    </row>
    <row r="218" spans="1:9" s="348" customFormat="1" ht="27.75" customHeight="1" x14ac:dyDescent="0.25">
      <c r="A218" s="184"/>
      <c r="B218" s="184"/>
      <c r="C218" s="229"/>
      <c r="D218" s="229"/>
      <c r="E218" s="229"/>
      <c r="F218" s="272"/>
      <c r="G218" s="225"/>
      <c r="H218" s="184"/>
      <c r="I218" s="184"/>
    </row>
    <row r="219" spans="1:9" s="348" customFormat="1" ht="27.75" customHeight="1" x14ac:dyDescent="0.25">
      <c r="A219" s="184"/>
      <c r="B219" s="184"/>
      <c r="C219" s="229"/>
      <c r="D219" s="229"/>
      <c r="E219" s="229"/>
      <c r="F219" s="272"/>
      <c r="G219" s="225"/>
      <c r="H219" s="184"/>
      <c r="I219" s="184"/>
    </row>
    <row r="220" spans="1:9" s="348" customFormat="1" ht="27.75" customHeight="1" x14ac:dyDescent="0.25">
      <c r="A220" s="184"/>
      <c r="B220" s="184"/>
      <c r="C220" s="229"/>
      <c r="D220" s="229"/>
      <c r="E220" s="229"/>
      <c r="F220" s="272"/>
      <c r="G220" s="225"/>
      <c r="H220" s="184"/>
      <c r="I220" s="184"/>
    </row>
    <row r="221" spans="1:9" s="348" customFormat="1" ht="27.75" customHeight="1" x14ac:dyDescent="0.25">
      <c r="A221" s="184"/>
      <c r="B221" s="184"/>
      <c r="C221" s="229"/>
      <c r="D221" s="229"/>
      <c r="E221" s="229"/>
      <c r="F221" s="272"/>
      <c r="G221" s="225"/>
      <c r="H221" s="184"/>
      <c r="I221" s="184"/>
    </row>
    <row r="222" spans="1:9" s="348" customFormat="1" ht="27.75" customHeight="1" x14ac:dyDescent="0.25">
      <c r="A222" s="184"/>
      <c r="B222" s="184"/>
      <c r="C222" s="229"/>
      <c r="D222" s="229"/>
      <c r="E222" s="229"/>
      <c r="F222" s="272"/>
      <c r="G222" s="225"/>
      <c r="H222" s="184"/>
      <c r="I222" s="184"/>
    </row>
    <row r="223" spans="1:9" s="348" customFormat="1" ht="27.75" customHeight="1" x14ac:dyDescent="0.25">
      <c r="A223" s="184"/>
      <c r="B223" s="184"/>
      <c r="C223" s="229"/>
      <c r="D223" s="229"/>
      <c r="E223" s="229"/>
      <c r="F223" s="272"/>
      <c r="G223" s="225"/>
      <c r="H223" s="184"/>
      <c r="I223" s="184"/>
    </row>
    <row r="224" spans="1:9" s="348" customFormat="1" ht="27.75" customHeight="1" x14ac:dyDescent="0.25">
      <c r="A224" s="184"/>
      <c r="B224" s="184"/>
      <c r="C224" s="229"/>
      <c r="D224" s="229"/>
      <c r="E224" s="229"/>
      <c r="F224" s="272"/>
      <c r="G224" s="225"/>
      <c r="H224" s="184"/>
      <c r="I224" s="184"/>
    </row>
    <row r="225" spans="1:9" s="348" customFormat="1" ht="27.75" customHeight="1" x14ac:dyDescent="0.25">
      <c r="A225" s="184"/>
      <c r="B225" s="184"/>
      <c r="C225" s="229"/>
      <c r="D225" s="229"/>
      <c r="E225" s="229"/>
      <c r="F225" s="272"/>
      <c r="G225" s="225"/>
      <c r="H225" s="184"/>
      <c r="I225" s="184"/>
    </row>
    <row r="226" spans="1:9" s="348" customFormat="1" ht="27.75" customHeight="1" x14ac:dyDescent="0.25">
      <c r="A226" s="184"/>
      <c r="B226" s="184"/>
      <c r="C226" s="229"/>
      <c r="D226" s="229"/>
      <c r="E226" s="229"/>
      <c r="F226" s="272"/>
      <c r="G226" s="225"/>
      <c r="H226" s="184"/>
      <c r="I226" s="184"/>
    </row>
    <row r="227" spans="1:9" s="348" customFormat="1" ht="27.75" customHeight="1" x14ac:dyDescent="0.25">
      <c r="A227" s="184"/>
      <c r="B227" s="184"/>
      <c r="C227" s="229"/>
      <c r="D227" s="229"/>
      <c r="E227" s="229"/>
      <c r="F227" s="272"/>
      <c r="G227" s="225"/>
      <c r="H227" s="184"/>
      <c r="I227" s="184"/>
    </row>
    <row r="228" spans="1:9" s="348" customFormat="1" ht="27.75" customHeight="1" x14ac:dyDescent="0.25">
      <c r="A228" s="184"/>
      <c r="B228" s="184"/>
      <c r="C228" s="229"/>
      <c r="D228" s="229"/>
      <c r="E228" s="229"/>
      <c r="F228" s="272"/>
      <c r="G228" s="225"/>
      <c r="H228" s="184"/>
      <c r="I228" s="184"/>
    </row>
    <row r="229" spans="1:9" s="348" customFormat="1" ht="27.75" customHeight="1" x14ac:dyDescent="0.25">
      <c r="A229" s="184"/>
      <c r="B229" s="184"/>
      <c r="C229" s="229"/>
      <c r="D229" s="229"/>
      <c r="E229" s="229"/>
      <c r="F229" s="272"/>
      <c r="G229" s="225"/>
      <c r="H229" s="184"/>
      <c r="I229" s="184"/>
    </row>
    <row r="230" spans="1:9" s="348" customFormat="1" ht="27.75" customHeight="1" x14ac:dyDescent="0.25">
      <c r="A230" s="184"/>
      <c r="B230" s="184"/>
      <c r="C230" s="229"/>
      <c r="D230" s="229"/>
      <c r="E230" s="229"/>
      <c r="F230" s="272"/>
      <c r="G230" s="225"/>
      <c r="H230" s="184"/>
      <c r="I230" s="184"/>
    </row>
    <row r="231" spans="1:9" s="348" customFormat="1" ht="27.75" customHeight="1" x14ac:dyDescent="0.25">
      <c r="A231" s="184"/>
      <c r="B231" s="184"/>
      <c r="C231" s="229"/>
      <c r="D231" s="229"/>
      <c r="E231" s="229"/>
      <c r="F231" s="272"/>
      <c r="G231" s="225"/>
      <c r="H231" s="184"/>
      <c r="I231" s="184"/>
    </row>
    <row r="232" spans="1:9" s="348" customFormat="1" ht="27.75" customHeight="1" x14ac:dyDescent="0.25">
      <c r="A232" s="184"/>
      <c r="B232" s="184"/>
      <c r="C232" s="229"/>
      <c r="D232" s="229"/>
      <c r="E232" s="229"/>
      <c r="F232" s="272"/>
      <c r="G232" s="225"/>
      <c r="H232" s="184"/>
      <c r="I232" s="184"/>
    </row>
    <row r="233" spans="1:9" s="348" customFormat="1" ht="27.75" customHeight="1" x14ac:dyDescent="0.25">
      <c r="A233" s="184"/>
      <c r="B233" s="184"/>
      <c r="C233" s="229"/>
      <c r="D233" s="229"/>
      <c r="E233" s="229"/>
      <c r="F233" s="272"/>
      <c r="G233" s="225"/>
      <c r="H233" s="184"/>
      <c r="I233" s="184"/>
    </row>
    <row r="234" spans="1:9" s="348" customFormat="1" ht="27.75" customHeight="1" x14ac:dyDescent="0.25">
      <c r="A234" s="184"/>
      <c r="B234" s="184"/>
      <c r="C234" s="229"/>
      <c r="D234" s="229"/>
      <c r="E234" s="229"/>
      <c r="F234" s="272"/>
      <c r="G234" s="225"/>
      <c r="H234" s="184"/>
      <c r="I234" s="184"/>
    </row>
    <row r="235" spans="1:9" s="348" customFormat="1" ht="27.75" customHeight="1" x14ac:dyDescent="0.25">
      <c r="A235" s="184"/>
      <c r="B235" s="184"/>
      <c r="C235" s="229"/>
      <c r="D235" s="229"/>
      <c r="E235" s="229"/>
      <c r="F235" s="272"/>
      <c r="G235" s="225"/>
      <c r="H235" s="184"/>
      <c r="I235" s="184"/>
    </row>
    <row r="236" spans="1:9" s="348" customFormat="1" ht="27.75" customHeight="1" x14ac:dyDescent="0.25">
      <c r="A236" s="184"/>
      <c r="B236" s="184"/>
      <c r="C236" s="229"/>
      <c r="D236" s="229"/>
      <c r="E236" s="229"/>
      <c r="F236" s="272"/>
      <c r="G236" s="225"/>
      <c r="H236" s="184"/>
      <c r="I236" s="184"/>
    </row>
    <row r="237" spans="1:9" s="348" customFormat="1" ht="27.75" customHeight="1" x14ac:dyDescent="0.25">
      <c r="A237" s="184"/>
      <c r="B237" s="184"/>
      <c r="C237" s="229"/>
      <c r="D237" s="229"/>
      <c r="E237" s="229"/>
      <c r="F237" s="272"/>
      <c r="G237" s="225"/>
      <c r="H237" s="184"/>
      <c r="I237" s="184"/>
    </row>
    <row r="238" spans="1:9" s="348" customFormat="1" ht="27.75" customHeight="1" x14ac:dyDescent="0.25">
      <c r="A238" s="184"/>
      <c r="B238" s="184"/>
      <c r="C238" s="229"/>
      <c r="D238" s="229"/>
      <c r="E238" s="229"/>
      <c r="F238" s="272"/>
      <c r="G238" s="225"/>
      <c r="H238" s="184"/>
      <c r="I238" s="184"/>
    </row>
    <row r="239" spans="1:9" s="348" customFormat="1" ht="27.75" customHeight="1" x14ac:dyDescent="0.25">
      <c r="A239" s="184"/>
      <c r="B239" s="184"/>
      <c r="C239" s="229"/>
      <c r="D239" s="229"/>
      <c r="E239" s="229"/>
      <c r="F239" s="272"/>
      <c r="G239" s="225"/>
      <c r="H239" s="184"/>
      <c r="I239" s="184"/>
    </row>
    <row r="240" spans="1:9" s="348" customFormat="1" ht="27.75" customHeight="1" x14ac:dyDescent="0.25">
      <c r="A240" s="184"/>
      <c r="B240" s="184"/>
      <c r="C240" s="229"/>
      <c r="D240" s="229"/>
      <c r="E240" s="229"/>
      <c r="F240" s="272"/>
      <c r="G240" s="225"/>
      <c r="H240" s="184"/>
      <c r="I240" s="184"/>
    </row>
    <row r="241" spans="1:9" s="348" customFormat="1" ht="27.75" customHeight="1" x14ac:dyDescent="0.25">
      <c r="A241" s="184"/>
      <c r="B241" s="184"/>
      <c r="C241" s="229"/>
      <c r="D241" s="229"/>
      <c r="E241" s="229"/>
      <c r="F241" s="272"/>
      <c r="G241" s="225"/>
      <c r="H241" s="184"/>
      <c r="I241" s="184"/>
    </row>
    <row r="242" spans="1:9" s="348" customFormat="1" ht="27.75" customHeight="1" x14ac:dyDescent="0.25">
      <c r="A242" s="184"/>
      <c r="B242" s="184"/>
      <c r="C242" s="229"/>
      <c r="D242" s="229"/>
      <c r="E242" s="229"/>
      <c r="F242" s="272"/>
      <c r="G242" s="225"/>
      <c r="H242" s="184"/>
      <c r="I242" s="184"/>
    </row>
    <row r="243" spans="1:9" s="348" customFormat="1" ht="27.75" customHeight="1" x14ac:dyDescent="0.25">
      <c r="A243" s="184"/>
      <c r="B243" s="184"/>
      <c r="C243" s="229"/>
      <c r="D243" s="229"/>
      <c r="E243" s="229"/>
      <c r="F243" s="272"/>
      <c r="G243" s="225"/>
      <c r="H243" s="184"/>
      <c r="I243" s="184"/>
    </row>
    <row r="244" spans="1:9" s="348" customFormat="1" ht="27.75" customHeight="1" x14ac:dyDescent="0.25">
      <c r="A244" s="184"/>
      <c r="B244" s="184"/>
      <c r="C244" s="229"/>
      <c r="D244" s="229"/>
      <c r="E244" s="229"/>
      <c r="F244" s="272"/>
      <c r="G244" s="225"/>
      <c r="H244" s="184"/>
      <c r="I244" s="184"/>
    </row>
    <row r="245" spans="1:9" s="348" customFormat="1" ht="27.75" customHeight="1" x14ac:dyDescent="0.25">
      <c r="A245" s="184"/>
      <c r="B245" s="184"/>
      <c r="C245" s="229"/>
      <c r="D245" s="229"/>
      <c r="E245" s="229"/>
      <c r="F245" s="272"/>
      <c r="G245" s="225"/>
      <c r="H245" s="184"/>
      <c r="I245" s="184"/>
    </row>
    <row r="246" spans="1:9" s="348" customFormat="1" ht="27.75" customHeight="1" x14ac:dyDescent="0.25">
      <c r="A246" s="184"/>
      <c r="B246" s="184"/>
      <c r="C246" s="184"/>
      <c r="D246" s="184"/>
      <c r="E246" s="184"/>
      <c r="F246" s="272"/>
      <c r="G246" s="225"/>
      <c r="H246" s="184"/>
      <c r="I246" s="184"/>
    </row>
    <row r="247" spans="1:9" s="348" customFormat="1" ht="27.75" customHeight="1" x14ac:dyDescent="0.25">
      <c r="A247" s="184"/>
      <c r="B247" s="184"/>
      <c r="C247" s="253"/>
      <c r="D247" s="184"/>
      <c r="E247" s="229"/>
      <c r="F247" s="272"/>
      <c r="G247" s="225"/>
      <c r="H247" s="229"/>
      <c r="I247" s="184"/>
    </row>
  </sheetData>
  <autoFilter ref="A8:I8"/>
  <mergeCells count="11">
    <mergeCell ref="A1:I1"/>
    <mergeCell ref="A2:I2"/>
    <mergeCell ref="A3:I3"/>
    <mergeCell ref="A7:A8"/>
    <mergeCell ref="B7:B8"/>
    <mergeCell ref="C7:D8"/>
    <mergeCell ref="E7:E8"/>
    <mergeCell ref="F7:F8"/>
    <mergeCell ref="G7:G8"/>
    <mergeCell ref="H7:H8"/>
    <mergeCell ref="I7:I8"/>
  </mergeCells>
  <printOptions horizontalCentered="1"/>
  <pageMargins left="0.7" right="0.7" top="0.75" bottom="0.75" header="0.3" footer="0.3"/>
  <pageSetup paperSize="9" scale="51" fitToHeight="0" orientation="portrait"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18"/>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A9" sqref="A9"/>
    </sheetView>
  </sheetViews>
  <sheetFormatPr defaultColWidth="8.7109375" defaultRowHeight="27.75" customHeight="1" x14ac:dyDescent="0.25"/>
  <cols>
    <col min="1" max="1" width="6" style="184" customWidth="1"/>
    <col min="2" max="2" width="15.140625" style="184" customWidth="1"/>
    <col min="3" max="3" width="20.28515625" style="253" customWidth="1"/>
    <col min="4" max="4" width="9.140625" style="184" customWidth="1"/>
    <col min="5" max="5" width="44.140625" style="229" customWidth="1"/>
    <col min="6" max="6" width="28.28515625" style="272" customWidth="1"/>
    <col min="7" max="7" width="15.85546875" style="225" customWidth="1"/>
    <col min="8" max="8" width="19.42578125" style="229" customWidth="1"/>
    <col min="9" max="9" width="24.85546875" style="184" customWidth="1"/>
    <col min="10" max="10" width="34.28515625" style="343" customWidth="1"/>
    <col min="11" max="11" width="28.28515625" style="343" customWidth="1"/>
    <col min="12" max="12" width="31.42578125" style="343" customWidth="1"/>
    <col min="13" max="13" width="32.140625" style="343" customWidth="1"/>
    <col min="14" max="16384" width="8.7109375" style="343"/>
  </cols>
  <sheetData>
    <row r="1" spans="1:9" s="126" customFormat="1" ht="27.75" customHeight="1" x14ac:dyDescent="0.25">
      <c r="A1" s="395" t="s">
        <v>11</v>
      </c>
      <c r="B1" s="395"/>
      <c r="C1" s="395"/>
      <c r="D1" s="395"/>
      <c r="E1" s="395"/>
      <c r="F1" s="395"/>
      <c r="G1" s="395"/>
      <c r="H1" s="395"/>
      <c r="I1" s="395"/>
    </row>
    <row r="2" spans="1:9" s="126" customFormat="1" ht="27.75" customHeight="1" x14ac:dyDescent="0.25">
      <c r="A2" s="395" t="s">
        <v>492</v>
      </c>
      <c r="B2" s="395"/>
      <c r="C2" s="395"/>
      <c r="D2" s="395"/>
      <c r="E2" s="395"/>
      <c r="F2" s="395"/>
      <c r="G2" s="395"/>
      <c r="H2" s="395"/>
      <c r="I2" s="395"/>
    </row>
    <row r="3" spans="1:9" s="126" customFormat="1" ht="27.75" customHeight="1" x14ac:dyDescent="0.25">
      <c r="A3" s="395" t="s">
        <v>518</v>
      </c>
      <c r="B3" s="395"/>
      <c r="C3" s="395"/>
      <c r="D3" s="395"/>
      <c r="E3" s="395"/>
      <c r="F3" s="395"/>
      <c r="G3" s="395"/>
      <c r="H3" s="395"/>
      <c r="I3" s="395"/>
    </row>
    <row r="4" spans="1:9" s="126" customFormat="1" ht="27.75" customHeight="1" x14ac:dyDescent="0.25">
      <c r="A4" s="249"/>
      <c r="B4" s="249" t="s">
        <v>31</v>
      </c>
      <c r="C4" s="250" t="s">
        <v>444</v>
      </c>
      <c r="D4" s="340"/>
      <c r="E4" s="249"/>
      <c r="F4" s="274"/>
      <c r="G4" s="251"/>
      <c r="H4" s="249"/>
      <c r="I4" s="249"/>
    </row>
    <row r="5" spans="1:9" s="126" customFormat="1" ht="27.75" customHeight="1" x14ac:dyDescent="0.25">
      <c r="A5" s="249"/>
      <c r="B5" s="249" t="s">
        <v>517</v>
      </c>
      <c r="C5" s="250"/>
      <c r="D5" s="340"/>
      <c r="E5" s="249"/>
      <c r="F5" s="274"/>
      <c r="G5" s="251"/>
      <c r="H5" s="249"/>
      <c r="I5" s="249"/>
    </row>
    <row r="6" spans="1:9" s="126" customFormat="1" ht="27.75" customHeight="1" x14ac:dyDescent="0.25">
      <c r="A6" s="249"/>
      <c r="B6" s="249"/>
      <c r="C6" s="250"/>
      <c r="D6" s="340"/>
      <c r="E6" s="249"/>
      <c r="F6" s="274"/>
      <c r="G6" s="251"/>
      <c r="H6" s="249"/>
      <c r="I6" s="249"/>
    </row>
    <row r="7" spans="1:9" s="349" customFormat="1" ht="27.75" customHeight="1" x14ac:dyDescent="0.25">
      <c r="A7" s="430" t="s">
        <v>0</v>
      </c>
      <c r="B7" s="430" t="s">
        <v>2</v>
      </c>
      <c r="C7" s="430" t="s">
        <v>3</v>
      </c>
      <c r="D7" s="430"/>
      <c r="E7" s="431" t="s">
        <v>35</v>
      </c>
      <c r="F7" s="432" t="s">
        <v>520</v>
      </c>
      <c r="G7" s="424" t="s">
        <v>468</v>
      </c>
      <c r="H7" s="396" t="s">
        <v>38</v>
      </c>
      <c r="I7" s="396" t="s">
        <v>519</v>
      </c>
    </row>
    <row r="8" spans="1:9" s="349" customFormat="1" ht="16.5" customHeight="1" x14ac:dyDescent="0.25">
      <c r="A8" s="430"/>
      <c r="B8" s="430"/>
      <c r="C8" s="430"/>
      <c r="D8" s="430"/>
      <c r="E8" s="431"/>
      <c r="F8" s="432"/>
      <c r="G8" s="424"/>
      <c r="H8" s="396"/>
      <c r="I8" s="396"/>
    </row>
    <row r="9" spans="1:9" s="253" customFormat="1" ht="27.75" customHeight="1" x14ac:dyDescent="0.25">
      <c r="A9" s="258"/>
      <c r="B9" s="184"/>
      <c r="C9" s="231"/>
      <c r="D9" s="231"/>
      <c r="E9" s="229"/>
      <c r="F9" s="276"/>
      <c r="G9" s="225"/>
      <c r="H9" s="184"/>
      <c r="I9" s="184"/>
    </row>
    <row r="10" spans="1:9" s="348" customFormat="1" ht="27.75" customHeight="1" x14ac:dyDescent="0.25">
      <c r="A10" s="184"/>
      <c r="B10" s="184"/>
      <c r="C10" s="229"/>
      <c r="D10" s="229"/>
      <c r="E10" s="229"/>
      <c r="F10" s="272"/>
      <c r="G10" s="225"/>
      <c r="H10" s="184"/>
      <c r="I10" s="184"/>
    </row>
    <row r="11" spans="1:9" s="348" customFormat="1" ht="27.75" customHeight="1" x14ac:dyDescent="0.25">
      <c r="A11" s="184"/>
      <c r="B11" s="184"/>
      <c r="C11" s="229"/>
      <c r="D11" s="229"/>
      <c r="E11" s="229"/>
      <c r="F11" s="272"/>
      <c r="G11" s="225"/>
      <c r="H11" s="184"/>
      <c r="I11" s="184"/>
    </row>
    <row r="12" spans="1:9" s="348" customFormat="1" ht="27.75" customHeight="1" x14ac:dyDescent="0.25">
      <c r="A12" s="184"/>
      <c r="B12" s="184"/>
      <c r="C12" s="229"/>
      <c r="D12" s="229"/>
      <c r="E12" s="229"/>
      <c r="F12" s="272"/>
      <c r="G12" s="225"/>
      <c r="H12" s="184"/>
      <c r="I12" s="184"/>
    </row>
    <row r="13" spans="1:9" s="348" customFormat="1" ht="27.75" customHeight="1" x14ac:dyDescent="0.25">
      <c r="A13" s="184"/>
      <c r="B13" s="184"/>
      <c r="C13" s="229"/>
      <c r="D13" s="229"/>
      <c r="E13" s="229"/>
      <c r="F13" s="272"/>
      <c r="G13" s="225"/>
      <c r="H13" s="184"/>
      <c r="I13" s="184"/>
    </row>
    <row r="14" spans="1:9" s="348" customFormat="1" ht="27.75" customHeight="1" x14ac:dyDescent="0.25">
      <c r="A14" s="184"/>
      <c r="B14" s="184"/>
      <c r="C14" s="229"/>
      <c r="D14" s="229"/>
      <c r="E14" s="229"/>
      <c r="F14" s="272"/>
      <c r="G14" s="225"/>
      <c r="H14" s="184"/>
      <c r="I14" s="184"/>
    </row>
    <row r="15" spans="1:9" s="348" customFormat="1" ht="27.75" customHeight="1" x14ac:dyDescent="0.25">
      <c r="A15" s="184"/>
      <c r="B15" s="184"/>
      <c r="C15" s="229"/>
      <c r="D15" s="229"/>
      <c r="E15" s="229"/>
      <c r="F15" s="272"/>
      <c r="G15" s="225"/>
      <c r="H15" s="184"/>
      <c r="I15" s="184"/>
    </row>
    <row r="16" spans="1:9" s="348" customFormat="1" ht="27.75" customHeight="1" x14ac:dyDescent="0.25">
      <c r="A16" s="184"/>
      <c r="B16" s="184"/>
      <c r="C16" s="229"/>
      <c r="D16" s="229"/>
      <c r="E16" s="229"/>
      <c r="F16" s="272"/>
      <c r="G16" s="225"/>
      <c r="H16" s="184"/>
      <c r="I16" s="184"/>
    </row>
    <row r="17" spans="1:9" s="348" customFormat="1" ht="27.75" customHeight="1" x14ac:dyDescent="0.25">
      <c r="A17" s="184"/>
      <c r="B17" s="184"/>
      <c r="C17" s="229"/>
      <c r="D17" s="229"/>
      <c r="E17" s="229"/>
      <c r="F17" s="272"/>
      <c r="G17" s="225"/>
      <c r="H17" s="184"/>
      <c r="I17" s="184"/>
    </row>
    <row r="18" spans="1:9" s="348" customFormat="1" ht="27.75" customHeight="1" x14ac:dyDescent="0.25">
      <c r="A18" s="184"/>
      <c r="B18" s="184"/>
      <c r="C18" s="229"/>
      <c r="D18" s="229"/>
      <c r="E18" s="229"/>
      <c r="F18" s="272"/>
      <c r="G18" s="225"/>
      <c r="H18" s="184"/>
      <c r="I18" s="184"/>
    </row>
    <row r="19" spans="1:9" s="348" customFormat="1" ht="27.75" customHeight="1" x14ac:dyDescent="0.25">
      <c r="A19" s="184"/>
      <c r="B19" s="184"/>
      <c r="C19" s="229"/>
      <c r="D19" s="229"/>
      <c r="E19" s="229"/>
      <c r="F19" s="272"/>
      <c r="G19" s="225"/>
      <c r="H19" s="184"/>
      <c r="I19" s="184"/>
    </row>
    <row r="20" spans="1:9" s="348" customFormat="1" ht="27.75" customHeight="1" x14ac:dyDescent="0.25">
      <c r="A20" s="184"/>
      <c r="B20" s="184"/>
      <c r="C20" s="229"/>
      <c r="D20" s="229"/>
      <c r="E20" s="229"/>
      <c r="F20" s="272"/>
      <c r="G20" s="225"/>
      <c r="H20" s="184"/>
      <c r="I20" s="184"/>
    </row>
    <row r="21" spans="1:9" s="348" customFormat="1" ht="27.75" customHeight="1" x14ac:dyDescent="0.25">
      <c r="A21" s="184"/>
      <c r="B21" s="184"/>
      <c r="C21" s="229"/>
      <c r="D21" s="229"/>
      <c r="E21" s="229"/>
      <c r="F21" s="272"/>
      <c r="G21" s="225"/>
      <c r="H21" s="184"/>
      <c r="I21" s="184"/>
    </row>
    <row r="22" spans="1:9" s="348" customFormat="1" ht="27.75" customHeight="1" x14ac:dyDescent="0.25">
      <c r="A22" s="184"/>
      <c r="B22" s="184"/>
      <c r="C22" s="229"/>
      <c r="D22" s="229"/>
      <c r="E22" s="229"/>
      <c r="F22" s="272"/>
      <c r="G22" s="225"/>
      <c r="H22" s="184"/>
      <c r="I22" s="184"/>
    </row>
    <row r="23" spans="1:9" s="348" customFormat="1" ht="27.75" customHeight="1" x14ac:dyDescent="0.25">
      <c r="A23" s="184"/>
      <c r="B23" s="184"/>
      <c r="C23" s="229"/>
      <c r="D23" s="229"/>
      <c r="E23" s="229"/>
      <c r="F23" s="272"/>
      <c r="G23" s="225"/>
      <c r="H23" s="184"/>
      <c r="I23" s="184"/>
    </row>
    <row r="24" spans="1:9" s="348" customFormat="1" ht="27.75" customHeight="1" x14ac:dyDescent="0.25">
      <c r="A24" s="184"/>
      <c r="B24" s="184"/>
      <c r="C24" s="229"/>
      <c r="D24" s="229"/>
      <c r="E24" s="229"/>
      <c r="F24" s="272"/>
      <c r="G24" s="225"/>
      <c r="H24" s="184"/>
      <c r="I24" s="184"/>
    </row>
    <row r="25" spans="1:9" s="348" customFormat="1" ht="27.75" customHeight="1" x14ac:dyDescent="0.25">
      <c r="A25" s="184"/>
      <c r="B25" s="184"/>
      <c r="C25" s="229"/>
      <c r="D25" s="229"/>
      <c r="E25" s="229"/>
      <c r="F25" s="272"/>
      <c r="G25" s="225"/>
      <c r="H25" s="184"/>
      <c r="I25" s="184"/>
    </row>
    <row r="26" spans="1:9" s="348" customFormat="1" ht="27.75" customHeight="1" x14ac:dyDescent="0.25">
      <c r="A26" s="184"/>
      <c r="B26" s="184"/>
      <c r="C26" s="229"/>
      <c r="D26" s="229"/>
      <c r="E26" s="229"/>
      <c r="F26" s="272"/>
      <c r="G26" s="225"/>
      <c r="H26" s="184"/>
      <c r="I26" s="184"/>
    </row>
    <row r="27" spans="1:9" s="348" customFormat="1" ht="27.75" customHeight="1" x14ac:dyDescent="0.25">
      <c r="A27" s="184"/>
      <c r="B27" s="184"/>
      <c r="C27" s="229"/>
      <c r="D27" s="229"/>
      <c r="E27" s="229"/>
      <c r="F27" s="272"/>
      <c r="G27" s="225"/>
      <c r="H27" s="184"/>
      <c r="I27" s="184"/>
    </row>
    <row r="28" spans="1:9" s="348" customFormat="1" ht="27.75" customHeight="1" x14ac:dyDescent="0.25">
      <c r="A28" s="184"/>
      <c r="B28" s="184"/>
      <c r="C28" s="229"/>
      <c r="D28" s="229"/>
      <c r="E28" s="229"/>
      <c r="F28" s="272"/>
      <c r="G28" s="225"/>
      <c r="H28" s="184"/>
      <c r="I28" s="184"/>
    </row>
    <row r="29" spans="1:9" s="348" customFormat="1" ht="27.75" customHeight="1" x14ac:dyDescent="0.25">
      <c r="A29" s="184"/>
      <c r="B29" s="184"/>
      <c r="C29" s="229"/>
      <c r="D29" s="229"/>
      <c r="E29" s="229"/>
      <c r="F29" s="272"/>
      <c r="G29" s="225"/>
      <c r="H29" s="184"/>
      <c r="I29" s="184"/>
    </row>
    <row r="30" spans="1:9" s="348" customFormat="1" ht="27.75" customHeight="1" x14ac:dyDescent="0.25">
      <c r="A30" s="184"/>
      <c r="B30" s="184"/>
      <c r="C30" s="229"/>
      <c r="D30" s="229"/>
      <c r="E30" s="229"/>
      <c r="F30" s="272"/>
      <c r="G30" s="225"/>
      <c r="H30" s="184"/>
      <c r="I30" s="184"/>
    </row>
    <row r="31" spans="1:9" s="348" customFormat="1" ht="27.75" customHeight="1" x14ac:dyDescent="0.25">
      <c r="A31" s="184"/>
      <c r="B31" s="184"/>
      <c r="C31" s="229"/>
      <c r="D31" s="229"/>
      <c r="E31" s="229"/>
      <c r="F31" s="272"/>
      <c r="G31" s="225"/>
      <c r="H31" s="184"/>
      <c r="I31" s="184"/>
    </row>
    <row r="32" spans="1:9" s="348" customFormat="1" ht="27.75" customHeight="1" x14ac:dyDescent="0.25">
      <c r="A32" s="184"/>
      <c r="B32" s="184"/>
      <c r="C32" s="229"/>
      <c r="D32" s="229"/>
      <c r="E32" s="229"/>
      <c r="F32" s="272"/>
      <c r="G32" s="225"/>
      <c r="H32" s="184"/>
      <c r="I32" s="184"/>
    </row>
    <row r="33" spans="1:9" s="348" customFormat="1" ht="27.75" customHeight="1" x14ac:dyDescent="0.25">
      <c r="A33" s="184"/>
      <c r="B33" s="184"/>
      <c r="C33" s="229"/>
      <c r="D33" s="229"/>
      <c r="E33" s="229"/>
      <c r="F33" s="272"/>
      <c r="G33" s="225"/>
      <c r="H33" s="184"/>
      <c r="I33" s="184"/>
    </row>
    <row r="34" spans="1:9" s="348" customFormat="1" ht="27.75" customHeight="1" x14ac:dyDescent="0.25">
      <c r="A34" s="184"/>
      <c r="B34" s="184"/>
      <c r="C34" s="229"/>
      <c r="D34" s="229"/>
      <c r="E34" s="229"/>
      <c r="F34" s="272"/>
      <c r="G34" s="225"/>
      <c r="H34" s="184"/>
      <c r="I34" s="184"/>
    </row>
    <row r="35" spans="1:9" s="348" customFormat="1" ht="27.75" customHeight="1" x14ac:dyDescent="0.25">
      <c r="A35" s="184"/>
      <c r="B35" s="184"/>
      <c r="C35" s="229"/>
      <c r="D35" s="229"/>
      <c r="E35" s="229"/>
      <c r="F35" s="272"/>
      <c r="G35" s="225"/>
      <c r="H35" s="184"/>
      <c r="I35" s="184"/>
    </row>
    <row r="36" spans="1:9" s="348" customFormat="1" ht="27.75" customHeight="1" x14ac:dyDescent="0.25">
      <c r="A36" s="184"/>
      <c r="B36" s="184"/>
      <c r="C36" s="229"/>
      <c r="D36" s="229"/>
      <c r="E36" s="229"/>
      <c r="F36" s="272"/>
      <c r="G36" s="225"/>
      <c r="H36" s="184"/>
      <c r="I36" s="184"/>
    </row>
    <row r="37" spans="1:9" s="348" customFormat="1" ht="27.75" customHeight="1" x14ac:dyDescent="0.25">
      <c r="A37" s="184"/>
      <c r="B37" s="184"/>
      <c r="C37" s="229"/>
      <c r="D37" s="229"/>
      <c r="E37" s="229"/>
      <c r="F37" s="272"/>
      <c r="G37" s="225"/>
      <c r="H37" s="184"/>
      <c r="I37" s="184"/>
    </row>
    <row r="38" spans="1:9" s="348" customFormat="1" ht="27.75" customHeight="1" x14ac:dyDescent="0.25">
      <c r="A38" s="184"/>
      <c r="B38" s="184"/>
      <c r="C38" s="229"/>
      <c r="D38" s="229"/>
      <c r="E38" s="229"/>
      <c r="F38" s="272"/>
      <c r="G38" s="225"/>
      <c r="H38" s="184"/>
      <c r="I38" s="184"/>
    </row>
    <row r="39" spans="1:9" s="348" customFormat="1" ht="27.75" customHeight="1" x14ac:dyDescent="0.25">
      <c r="A39" s="184"/>
      <c r="B39" s="184"/>
      <c r="C39" s="229"/>
      <c r="D39" s="229"/>
      <c r="E39" s="229"/>
      <c r="F39" s="272"/>
      <c r="G39" s="225"/>
      <c r="H39" s="184"/>
      <c r="I39" s="184"/>
    </row>
    <row r="40" spans="1:9" s="348" customFormat="1" ht="27.75" customHeight="1" x14ac:dyDescent="0.25">
      <c r="A40" s="184"/>
      <c r="B40" s="184"/>
      <c r="C40" s="229"/>
      <c r="D40" s="229"/>
      <c r="E40" s="229"/>
      <c r="F40" s="272"/>
      <c r="G40" s="225"/>
      <c r="H40" s="184"/>
      <c r="I40" s="184"/>
    </row>
    <row r="41" spans="1:9" s="348" customFormat="1" ht="27.75" customHeight="1" x14ac:dyDescent="0.25">
      <c r="A41" s="184"/>
      <c r="B41" s="184"/>
      <c r="C41" s="229"/>
      <c r="D41" s="229"/>
      <c r="E41" s="229"/>
      <c r="F41" s="272"/>
      <c r="G41" s="225"/>
      <c r="H41" s="184"/>
      <c r="I41" s="184"/>
    </row>
    <row r="42" spans="1:9" s="348" customFormat="1" ht="27.75" customHeight="1" x14ac:dyDescent="0.25">
      <c r="A42" s="184"/>
      <c r="B42" s="184"/>
      <c r="C42" s="229"/>
      <c r="D42" s="229"/>
      <c r="E42" s="229"/>
      <c r="F42" s="272"/>
      <c r="G42" s="225"/>
      <c r="H42" s="184"/>
      <c r="I42" s="184"/>
    </row>
    <row r="43" spans="1:9" s="348" customFormat="1" ht="27.75" customHeight="1" x14ac:dyDescent="0.25">
      <c r="A43" s="184"/>
      <c r="B43" s="184"/>
      <c r="C43" s="229"/>
      <c r="D43" s="229"/>
      <c r="E43" s="229"/>
      <c r="F43" s="272"/>
      <c r="G43" s="225"/>
      <c r="H43" s="184"/>
      <c r="I43" s="184"/>
    </row>
    <row r="44" spans="1:9" s="348" customFormat="1" ht="27.75" customHeight="1" x14ac:dyDescent="0.25">
      <c r="A44" s="184"/>
      <c r="B44" s="184"/>
      <c r="C44" s="229"/>
      <c r="D44" s="229"/>
      <c r="E44" s="229"/>
      <c r="F44" s="272"/>
      <c r="G44" s="225"/>
      <c r="H44" s="184"/>
      <c r="I44" s="184"/>
    </row>
    <row r="45" spans="1:9" s="348" customFormat="1" ht="27.75" customHeight="1" x14ac:dyDescent="0.25">
      <c r="A45" s="184"/>
      <c r="B45" s="184"/>
      <c r="C45" s="229"/>
      <c r="D45" s="229"/>
      <c r="E45" s="229"/>
      <c r="F45" s="272"/>
      <c r="G45" s="225"/>
      <c r="H45" s="184"/>
      <c r="I45" s="184"/>
    </row>
    <row r="46" spans="1:9" s="348" customFormat="1" ht="27.75" customHeight="1" x14ac:dyDescent="0.25">
      <c r="A46" s="184"/>
      <c r="B46" s="184"/>
      <c r="C46" s="229"/>
      <c r="D46" s="229"/>
      <c r="E46" s="229"/>
      <c r="F46" s="272"/>
      <c r="G46" s="225"/>
      <c r="H46" s="184"/>
      <c r="I46" s="184"/>
    </row>
    <row r="47" spans="1:9" s="348" customFormat="1" ht="27.75" customHeight="1" x14ac:dyDescent="0.25">
      <c r="A47" s="184"/>
      <c r="B47" s="184"/>
      <c r="C47" s="229"/>
      <c r="D47" s="229"/>
      <c r="E47" s="229"/>
      <c r="F47" s="272"/>
      <c r="G47" s="225"/>
      <c r="H47" s="184"/>
      <c r="I47" s="184"/>
    </row>
    <row r="48" spans="1:9" s="348" customFormat="1" ht="27.75" customHeight="1" x14ac:dyDescent="0.25">
      <c r="A48" s="184"/>
      <c r="B48" s="184"/>
      <c r="C48" s="229"/>
      <c r="D48" s="229"/>
      <c r="E48" s="229"/>
      <c r="F48" s="272"/>
      <c r="G48" s="225"/>
      <c r="H48" s="184"/>
      <c r="I48" s="184"/>
    </row>
    <row r="49" spans="1:9" s="348" customFormat="1" ht="27.75" customHeight="1" x14ac:dyDescent="0.25">
      <c r="A49" s="184"/>
      <c r="B49" s="184"/>
      <c r="C49" s="229"/>
      <c r="D49" s="229"/>
      <c r="E49" s="229"/>
      <c r="F49" s="272"/>
      <c r="G49" s="225"/>
      <c r="H49" s="184"/>
      <c r="I49" s="184"/>
    </row>
    <row r="50" spans="1:9" s="348" customFormat="1" ht="27.75" customHeight="1" x14ac:dyDescent="0.25">
      <c r="A50" s="184"/>
      <c r="B50" s="184"/>
      <c r="C50" s="229"/>
      <c r="D50" s="229"/>
      <c r="E50" s="229"/>
      <c r="F50" s="272"/>
      <c r="G50" s="225"/>
      <c r="H50" s="184"/>
      <c r="I50" s="184"/>
    </row>
    <row r="51" spans="1:9" s="348" customFormat="1" ht="27.75" customHeight="1" x14ac:dyDescent="0.25">
      <c r="A51" s="184"/>
      <c r="B51" s="184"/>
      <c r="C51" s="229"/>
      <c r="D51" s="229"/>
      <c r="E51" s="229"/>
      <c r="F51" s="272"/>
      <c r="G51" s="225"/>
      <c r="H51" s="184"/>
      <c r="I51" s="184"/>
    </row>
    <row r="52" spans="1:9" s="348" customFormat="1" ht="27.75" customHeight="1" x14ac:dyDescent="0.25">
      <c r="A52" s="184"/>
      <c r="B52" s="184"/>
      <c r="C52" s="229"/>
      <c r="D52" s="229"/>
      <c r="E52" s="229"/>
      <c r="F52" s="272"/>
      <c r="G52" s="225"/>
      <c r="H52" s="184"/>
      <c r="I52" s="184"/>
    </row>
    <row r="53" spans="1:9" s="348" customFormat="1" ht="27.75" customHeight="1" x14ac:dyDescent="0.25">
      <c r="A53" s="184"/>
      <c r="B53" s="184"/>
      <c r="C53" s="229"/>
      <c r="D53" s="229"/>
      <c r="E53" s="229"/>
      <c r="F53" s="272"/>
      <c r="G53" s="225"/>
      <c r="H53" s="184"/>
      <c r="I53" s="184"/>
    </row>
    <row r="54" spans="1:9" s="348" customFormat="1" ht="27.75" customHeight="1" x14ac:dyDescent="0.25">
      <c r="A54" s="184"/>
      <c r="B54" s="184"/>
      <c r="C54" s="229"/>
      <c r="D54" s="229"/>
      <c r="E54" s="229"/>
      <c r="F54" s="272"/>
      <c r="G54" s="225"/>
      <c r="H54" s="184"/>
      <c r="I54" s="184"/>
    </row>
    <row r="55" spans="1:9" s="348" customFormat="1" ht="27.75" customHeight="1" x14ac:dyDescent="0.25">
      <c r="A55" s="184"/>
      <c r="B55" s="184"/>
      <c r="C55" s="229"/>
      <c r="D55" s="229"/>
      <c r="E55" s="229"/>
      <c r="F55" s="272"/>
      <c r="G55" s="225"/>
      <c r="H55" s="184"/>
      <c r="I55" s="184"/>
    </row>
    <row r="56" spans="1:9" s="348" customFormat="1" ht="27.75" customHeight="1" x14ac:dyDescent="0.25">
      <c r="A56" s="184"/>
      <c r="B56" s="184"/>
      <c r="C56" s="229"/>
      <c r="D56" s="229"/>
      <c r="E56" s="229"/>
      <c r="F56" s="272"/>
      <c r="G56" s="225"/>
      <c r="H56" s="184"/>
      <c r="I56" s="184"/>
    </row>
    <row r="57" spans="1:9" s="348" customFormat="1" ht="27.75" customHeight="1" x14ac:dyDescent="0.25">
      <c r="A57" s="184"/>
      <c r="B57" s="184"/>
      <c r="C57" s="229"/>
      <c r="D57" s="229"/>
      <c r="E57" s="229"/>
      <c r="F57" s="272"/>
      <c r="G57" s="225"/>
      <c r="H57" s="184"/>
      <c r="I57" s="184"/>
    </row>
    <row r="58" spans="1:9" s="348" customFormat="1" ht="27.75" customHeight="1" x14ac:dyDescent="0.25">
      <c r="A58" s="184"/>
      <c r="B58" s="184"/>
      <c r="C58" s="229"/>
      <c r="D58" s="229"/>
      <c r="E58" s="229"/>
      <c r="F58" s="272"/>
      <c r="G58" s="225"/>
      <c r="H58" s="184"/>
      <c r="I58" s="184"/>
    </row>
    <row r="59" spans="1:9" s="348" customFormat="1" ht="27.75" customHeight="1" x14ac:dyDescent="0.25">
      <c r="A59" s="184"/>
      <c r="B59" s="184"/>
      <c r="C59" s="229"/>
      <c r="D59" s="229"/>
      <c r="E59" s="229"/>
      <c r="F59" s="272"/>
      <c r="G59" s="225"/>
      <c r="H59" s="184"/>
      <c r="I59" s="184"/>
    </row>
    <row r="60" spans="1:9" s="348" customFormat="1" ht="27.75" customHeight="1" x14ac:dyDescent="0.25">
      <c r="A60" s="184"/>
      <c r="B60" s="184"/>
      <c r="C60" s="229"/>
      <c r="D60" s="229"/>
      <c r="E60" s="229"/>
      <c r="F60" s="272"/>
      <c r="G60" s="225"/>
      <c r="H60" s="184"/>
      <c r="I60" s="184"/>
    </row>
    <row r="61" spans="1:9" s="348" customFormat="1" ht="27.75" customHeight="1" x14ac:dyDescent="0.25">
      <c r="A61" s="184"/>
      <c r="B61" s="184"/>
      <c r="C61" s="229"/>
      <c r="D61" s="229"/>
      <c r="E61" s="229"/>
      <c r="F61" s="272"/>
      <c r="G61" s="225"/>
      <c r="H61" s="184"/>
      <c r="I61" s="184"/>
    </row>
    <row r="62" spans="1:9" s="348" customFormat="1" ht="27.75" customHeight="1" x14ac:dyDescent="0.25">
      <c r="A62" s="184"/>
      <c r="B62" s="184"/>
      <c r="C62" s="229"/>
      <c r="D62" s="229"/>
      <c r="E62" s="229"/>
      <c r="F62" s="272"/>
      <c r="G62" s="225"/>
      <c r="H62" s="184"/>
      <c r="I62" s="184"/>
    </row>
    <row r="63" spans="1:9" s="348" customFormat="1" ht="27.75" customHeight="1" x14ac:dyDescent="0.25">
      <c r="A63" s="184"/>
      <c r="B63" s="184"/>
      <c r="C63" s="229"/>
      <c r="D63" s="229"/>
      <c r="E63" s="229"/>
      <c r="F63" s="272"/>
      <c r="G63" s="225"/>
      <c r="H63" s="184"/>
      <c r="I63" s="184"/>
    </row>
    <row r="64" spans="1:9" s="348" customFormat="1" ht="27.75" customHeight="1" x14ac:dyDescent="0.25">
      <c r="A64" s="184"/>
      <c r="B64" s="184"/>
      <c r="C64" s="229"/>
      <c r="D64" s="229"/>
      <c r="E64" s="229"/>
      <c r="F64" s="272"/>
      <c r="G64" s="225"/>
      <c r="H64" s="184"/>
      <c r="I64" s="184"/>
    </row>
    <row r="65" spans="1:9" s="348" customFormat="1" ht="27.75" customHeight="1" x14ac:dyDescent="0.25">
      <c r="A65" s="184"/>
      <c r="B65" s="184"/>
      <c r="C65" s="229"/>
      <c r="D65" s="229"/>
      <c r="E65" s="229"/>
      <c r="F65" s="272"/>
      <c r="G65" s="225"/>
      <c r="H65" s="184"/>
      <c r="I65" s="184"/>
    </row>
    <row r="66" spans="1:9" s="348" customFormat="1" ht="27.75" customHeight="1" x14ac:dyDescent="0.25">
      <c r="A66" s="184"/>
      <c r="B66" s="184"/>
      <c r="C66" s="229"/>
      <c r="D66" s="229"/>
      <c r="E66" s="229"/>
      <c r="F66" s="272"/>
      <c r="G66" s="225"/>
      <c r="H66" s="184"/>
      <c r="I66" s="184"/>
    </row>
    <row r="67" spans="1:9" s="348" customFormat="1" ht="27.75" customHeight="1" x14ac:dyDescent="0.25">
      <c r="A67" s="184"/>
      <c r="B67" s="184"/>
      <c r="C67" s="229"/>
      <c r="D67" s="229"/>
      <c r="E67" s="229"/>
      <c r="F67" s="272"/>
      <c r="G67" s="225"/>
      <c r="H67" s="184"/>
      <c r="I67" s="184"/>
    </row>
    <row r="68" spans="1:9" s="348" customFormat="1" ht="27.75" customHeight="1" x14ac:dyDescent="0.25">
      <c r="A68" s="184"/>
      <c r="B68" s="184"/>
      <c r="C68" s="229"/>
      <c r="D68" s="229"/>
      <c r="E68" s="229"/>
      <c r="F68" s="272"/>
      <c r="G68" s="225"/>
      <c r="H68" s="184"/>
      <c r="I68" s="184"/>
    </row>
    <row r="69" spans="1:9" s="348" customFormat="1" ht="27.75" customHeight="1" x14ac:dyDescent="0.25">
      <c r="A69" s="184"/>
      <c r="B69" s="184"/>
      <c r="C69" s="229"/>
      <c r="D69" s="229"/>
      <c r="E69" s="229"/>
      <c r="F69" s="272"/>
      <c r="G69" s="225"/>
      <c r="H69" s="184"/>
      <c r="I69" s="184"/>
    </row>
    <row r="70" spans="1:9" s="348" customFormat="1" ht="27.75" customHeight="1" x14ac:dyDescent="0.25">
      <c r="A70" s="184"/>
      <c r="B70" s="184"/>
      <c r="C70" s="229"/>
      <c r="D70" s="229"/>
      <c r="E70" s="229"/>
      <c r="F70" s="272"/>
      <c r="G70" s="225"/>
      <c r="H70" s="184"/>
      <c r="I70" s="184"/>
    </row>
    <row r="71" spans="1:9" s="348" customFormat="1" ht="27.75" customHeight="1" x14ac:dyDescent="0.25">
      <c r="A71" s="184"/>
      <c r="B71" s="184"/>
      <c r="C71" s="229"/>
      <c r="D71" s="229"/>
      <c r="E71" s="229"/>
      <c r="F71" s="272"/>
      <c r="G71" s="225"/>
      <c r="H71" s="184"/>
      <c r="I71" s="184"/>
    </row>
    <row r="72" spans="1:9" s="348" customFormat="1" ht="27.75" customHeight="1" x14ac:dyDescent="0.25">
      <c r="A72" s="184"/>
      <c r="B72" s="184"/>
      <c r="C72" s="229"/>
      <c r="D72" s="229"/>
      <c r="E72" s="229"/>
      <c r="F72" s="272"/>
      <c r="G72" s="225"/>
      <c r="H72" s="184"/>
      <c r="I72" s="184"/>
    </row>
    <row r="73" spans="1:9" s="348" customFormat="1" ht="27.75" customHeight="1" x14ac:dyDescent="0.25">
      <c r="A73" s="184"/>
      <c r="B73" s="184"/>
      <c r="C73" s="229"/>
      <c r="D73" s="229"/>
      <c r="E73" s="229"/>
      <c r="F73" s="272"/>
      <c r="G73" s="225"/>
      <c r="H73" s="184"/>
      <c r="I73" s="184"/>
    </row>
    <row r="74" spans="1:9" s="348" customFormat="1" ht="27.75" customHeight="1" x14ac:dyDescent="0.25">
      <c r="A74" s="184"/>
      <c r="B74" s="184"/>
      <c r="C74" s="229"/>
      <c r="D74" s="229"/>
      <c r="E74" s="229"/>
      <c r="F74" s="272"/>
      <c r="G74" s="225"/>
      <c r="H74" s="184"/>
      <c r="I74" s="184"/>
    </row>
    <row r="75" spans="1:9" s="348" customFormat="1" ht="27.75" customHeight="1" x14ac:dyDescent="0.25">
      <c r="A75" s="184"/>
      <c r="B75" s="184"/>
      <c r="C75" s="229"/>
      <c r="D75" s="229"/>
      <c r="E75" s="229"/>
      <c r="F75" s="272"/>
      <c r="G75" s="225"/>
      <c r="H75" s="184"/>
      <c r="I75" s="184"/>
    </row>
    <row r="76" spans="1:9" s="348" customFormat="1" ht="27.75" customHeight="1" x14ac:dyDescent="0.25">
      <c r="A76" s="184"/>
      <c r="B76" s="184"/>
      <c r="C76" s="229"/>
      <c r="D76" s="229"/>
      <c r="E76" s="229"/>
      <c r="F76" s="272"/>
      <c r="G76" s="225"/>
      <c r="H76" s="184"/>
      <c r="I76" s="184"/>
    </row>
    <row r="77" spans="1:9" s="348" customFormat="1" ht="27.75" customHeight="1" x14ac:dyDescent="0.25">
      <c r="A77" s="184"/>
      <c r="B77" s="184"/>
      <c r="C77" s="229"/>
      <c r="D77" s="229"/>
      <c r="E77" s="229"/>
      <c r="F77" s="272"/>
      <c r="G77" s="225"/>
      <c r="H77" s="184"/>
      <c r="I77" s="184"/>
    </row>
    <row r="78" spans="1:9" s="348" customFormat="1" ht="27.75" customHeight="1" x14ac:dyDescent="0.25">
      <c r="A78" s="184"/>
      <c r="B78" s="184"/>
      <c r="C78" s="229"/>
      <c r="D78" s="229"/>
      <c r="E78" s="229"/>
      <c r="F78" s="272"/>
      <c r="G78" s="225"/>
      <c r="H78" s="184"/>
      <c r="I78" s="184"/>
    </row>
    <row r="79" spans="1:9" s="348" customFormat="1" ht="27.75" customHeight="1" x14ac:dyDescent="0.25">
      <c r="A79" s="184"/>
      <c r="B79" s="184"/>
      <c r="C79" s="229"/>
      <c r="D79" s="229"/>
      <c r="E79" s="229"/>
      <c r="F79" s="272"/>
      <c r="G79" s="225"/>
      <c r="H79" s="184"/>
      <c r="I79" s="184"/>
    </row>
    <row r="80" spans="1:9" s="348" customFormat="1" ht="27.75" customHeight="1" x14ac:dyDescent="0.25">
      <c r="A80" s="184"/>
      <c r="B80" s="184"/>
      <c r="C80" s="229"/>
      <c r="D80" s="229"/>
      <c r="E80" s="229"/>
      <c r="F80" s="272"/>
      <c r="G80" s="225"/>
      <c r="H80" s="184"/>
      <c r="I80" s="184"/>
    </row>
    <row r="81" spans="1:9" s="348" customFormat="1" ht="27.75" customHeight="1" x14ac:dyDescent="0.25">
      <c r="A81" s="184"/>
      <c r="B81" s="184"/>
      <c r="C81" s="229"/>
      <c r="D81" s="229"/>
      <c r="E81" s="229"/>
      <c r="F81" s="272"/>
      <c r="G81" s="225"/>
      <c r="H81" s="184"/>
      <c r="I81" s="184"/>
    </row>
    <row r="82" spans="1:9" s="348" customFormat="1" ht="27.75" customHeight="1" x14ac:dyDescent="0.25">
      <c r="A82" s="184"/>
      <c r="B82" s="184"/>
      <c r="C82" s="229"/>
      <c r="D82" s="229"/>
      <c r="E82" s="229"/>
      <c r="F82" s="272"/>
      <c r="G82" s="225"/>
      <c r="H82" s="184"/>
      <c r="I82" s="184"/>
    </row>
    <row r="83" spans="1:9" s="348" customFormat="1" ht="27.75" customHeight="1" x14ac:dyDescent="0.25">
      <c r="A83" s="184"/>
      <c r="B83" s="184"/>
      <c r="C83" s="229"/>
      <c r="D83" s="229"/>
      <c r="E83" s="229"/>
      <c r="F83" s="272"/>
      <c r="G83" s="225"/>
      <c r="H83" s="184"/>
      <c r="I83" s="184"/>
    </row>
    <row r="84" spans="1:9" s="348" customFormat="1" ht="27.75" customHeight="1" x14ac:dyDescent="0.25">
      <c r="A84" s="184"/>
      <c r="B84" s="184"/>
      <c r="C84" s="229"/>
      <c r="D84" s="229"/>
      <c r="E84" s="229"/>
      <c r="F84" s="272"/>
      <c r="G84" s="225"/>
      <c r="H84" s="184"/>
      <c r="I84" s="184"/>
    </row>
    <row r="85" spans="1:9" s="348" customFormat="1" ht="27.75" customHeight="1" x14ac:dyDescent="0.25">
      <c r="A85" s="184"/>
      <c r="B85" s="184"/>
      <c r="C85" s="229"/>
      <c r="D85" s="229"/>
      <c r="E85" s="229"/>
      <c r="F85" s="272"/>
      <c r="G85" s="225"/>
      <c r="H85" s="184"/>
      <c r="I85" s="184"/>
    </row>
    <row r="86" spans="1:9" s="348" customFormat="1" ht="27.75" customHeight="1" x14ac:dyDescent="0.25">
      <c r="A86" s="184"/>
      <c r="B86" s="184"/>
      <c r="C86" s="229"/>
      <c r="D86" s="229"/>
      <c r="E86" s="229"/>
      <c r="F86" s="272"/>
      <c r="G86" s="225"/>
      <c r="H86" s="184"/>
      <c r="I86" s="184"/>
    </row>
    <row r="87" spans="1:9" s="348" customFormat="1" ht="27.75" customHeight="1" x14ac:dyDescent="0.25">
      <c r="A87" s="184"/>
      <c r="B87" s="184"/>
      <c r="C87" s="229"/>
      <c r="D87" s="229"/>
      <c r="E87" s="229"/>
      <c r="F87" s="272"/>
      <c r="G87" s="225"/>
      <c r="H87" s="184"/>
      <c r="I87" s="184"/>
    </row>
    <row r="88" spans="1:9" s="348" customFormat="1" ht="27.75" customHeight="1" x14ac:dyDescent="0.25">
      <c r="A88" s="184"/>
      <c r="B88" s="184"/>
      <c r="C88" s="229"/>
      <c r="D88" s="229"/>
      <c r="E88" s="229"/>
      <c r="F88" s="272"/>
      <c r="G88" s="225"/>
      <c r="H88" s="184"/>
      <c r="I88" s="184"/>
    </row>
    <row r="89" spans="1:9" s="348" customFormat="1" ht="27.75" customHeight="1" x14ac:dyDescent="0.25">
      <c r="A89" s="184"/>
      <c r="B89" s="184"/>
      <c r="C89" s="229"/>
      <c r="D89" s="229"/>
      <c r="E89" s="229"/>
      <c r="F89" s="272"/>
      <c r="G89" s="225"/>
      <c r="H89" s="184"/>
      <c r="I89" s="184"/>
    </row>
    <row r="90" spans="1:9" s="348" customFormat="1" ht="27.75" customHeight="1" x14ac:dyDescent="0.25">
      <c r="A90" s="184"/>
      <c r="B90" s="184"/>
      <c r="C90" s="229"/>
      <c r="D90" s="229"/>
      <c r="E90" s="229"/>
      <c r="F90" s="272"/>
      <c r="G90" s="225"/>
      <c r="H90" s="184"/>
      <c r="I90" s="184"/>
    </row>
    <row r="91" spans="1:9" s="348" customFormat="1" ht="27.75" customHeight="1" x14ac:dyDescent="0.25">
      <c r="A91" s="184"/>
      <c r="B91" s="184"/>
      <c r="C91" s="229"/>
      <c r="D91" s="229"/>
      <c r="E91" s="229"/>
      <c r="F91" s="272"/>
      <c r="G91" s="225"/>
      <c r="H91" s="184"/>
      <c r="I91" s="184"/>
    </row>
    <row r="92" spans="1:9" s="348" customFormat="1" ht="27.75" customHeight="1" x14ac:dyDescent="0.25">
      <c r="A92" s="184"/>
      <c r="B92" s="184"/>
      <c r="C92" s="229"/>
      <c r="D92" s="229"/>
      <c r="E92" s="229"/>
      <c r="F92" s="272"/>
      <c r="G92" s="225"/>
      <c r="H92" s="184"/>
      <c r="I92" s="184"/>
    </row>
    <row r="93" spans="1:9" s="348" customFormat="1" ht="27.75" customHeight="1" x14ac:dyDescent="0.25">
      <c r="A93" s="184"/>
      <c r="B93" s="184"/>
      <c r="C93" s="229"/>
      <c r="D93" s="229"/>
      <c r="E93" s="229"/>
      <c r="F93" s="272"/>
      <c r="G93" s="225"/>
      <c r="H93" s="184"/>
      <c r="I93" s="184"/>
    </row>
    <row r="94" spans="1:9" s="348" customFormat="1" ht="27.75" customHeight="1" x14ac:dyDescent="0.25">
      <c r="A94" s="184"/>
      <c r="B94" s="184"/>
      <c r="C94" s="229"/>
      <c r="D94" s="229"/>
      <c r="E94" s="229"/>
      <c r="F94" s="272"/>
      <c r="G94" s="225"/>
      <c r="H94" s="184"/>
      <c r="I94" s="184"/>
    </row>
    <row r="95" spans="1:9" s="348" customFormat="1" ht="27.75" customHeight="1" x14ac:dyDescent="0.25">
      <c r="A95" s="184"/>
      <c r="B95" s="184"/>
      <c r="C95" s="229"/>
      <c r="D95" s="229"/>
      <c r="E95" s="229"/>
      <c r="F95" s="272"/>
      <c r="G95" s="225"/>
      <c r="H95" s="184"/>
      <c r="I95" s="184"/>
    </row>
    <row r="96" spans="1:9" s="348" customFormat="1" ht="27.75" customHeight="1" x14ac:dyDescent="0.25">
      <c r="A96" s="184"/>
      <c r="B96" s="184"/>
      <c r="C96" s="229"/>
      <c r="D96" s="229"/>
      <c r="E96" s="229"/>
      <c r="F96" s="272"/>
      <c r="G96" s="225"/>
      <c r="H96" s="184"/>
      <c r="I96" s="184"/>
    </row>
    <row r="97" spans="1:9" s="348" customFormat="1" ht="27.75" customHeight="1" x14ac:dyDescent="0.25">
      <c r="A97" s="184"/>
      <c r="B97" s="184"/>
      <c r="C97" s="229"/>
      <c r="D97" s="229"/>
      <c r="E97" s="229"/>
      <c r="F97" s="272"/>
      <c r="G97" s="225"/>
      <c r="H97" s="184"/>
      <c r="I97" s="184"/>
    </row>
    <row r="98" spans="1:9" s="348" customFormat="1" ht="27.75" customHeight="1" x14ac:dyDescent="0.25">
      <c r="A98" s="184"/>
      <c r="B98" s="184"/>
      <c r="C98" s="229"/>
      <c r="D98" s="229"/>
      <c r="E98" s="229"/>
      <c r="F98" s="272"/>
      <c r="G98" s="225"/>
      <c r="H98" s="184"/>
      <c r="I98" s="184"/>
    </row>
    <row r="99" spans="1:9" s="348" customFormat="1" ht="27.75" customHeight="1" x14ac:dyDescent="0.25">
      <c r="A99" s="184"/>
      <c r="B99" s="184"/>
      <c r="C99" s="229"/>
      <c r="D99" s="229"/>
      <c r="E99" s="229"/>
      <c r="F99" s="272"/>
      <c r="G99" s="225"/>
      <c r="H99" s="184"/>
      <c r="I99" s="184"/>
    </row>
    <row r="100" spans="1:9" s="348" customFormat="1" ht="27.75" customHeight="1" x14ac:dyDescent="0.25">
      <c r="A100" s="184"/>
      <c r="B100" s="184"/>
      <c r="C100" s="229"/>
      <c r="D100" s="229"/>
      <c r="E100" s="229"/>
      <c r="F100" s="272"/>
      <c r="G100" s="225"/>
      <c r="H100" s="184"/>
      <c r="I100" s="184"/>
    </row>
    <row r="101" spans="1:9" s="348" customFormat="1" ht="27.75" customHeight="1" x14ac:dyDescent="0.25">
      <c r="A101" s="184"/>
      <c r="B101" s="184"/>
      <c r="C101" s="229"/>
      <c r="D101" s="229"/>
      <c r="E101" s="229"/>
      <c r="F101" s="272"/>
      <c r="G101" s="225"/>
      <c r="H101" s="184"/>
      <c r="I101" s="184"/>
    </row>
    <row r="102" spans="1:9" s="348" customFormat="1" ht="27.75" customHeight="1" x14ac:dyDescent="0.25">
      <c r="A102" s="184"/>
      <c r="B102" s="184"/>
      <c r="C102" s="229"/>
      <c r="D102" s="229"/>
      <c r="E102" s="229"/>
      <c r="F102" s="272"/>
      <c r="G102" s="225"/>
      <c r="H102" s="184"/>
      <c r="I102" s="184"/>
    </row>
    <row r="103" spans="1:9" ht="27.75" customHeight="1" x14ac:dyDescent="0.25">
      <c r="C103" s="229"/>
      <c r="D103" s="229"/>
      <c r="H103" s="184"/>
    </row>
    <row r="104" spans="1:9" ht="27.75" customHeight="1" x14ac:dyDescent="0.25">
      <c r="C104" s="229"/>
      <c r="D104" s="229"/>
      <c r="H104" s="184"/>
    </row>
    <row r="105" spans="1:9" ht="27.75" customHeight="1" x14ac:dyDescent="0.25">
      <c r="C105" s="229"/>
      <c r="D105" s="229"/>
      <c r="H105" s="184"/>
    </row>
    <row r="106" spans="1:9" ht="27.75" customHeight="1" x14ac:dyDescent="0.25">
      <c r="C106" s="229"/>
      <c r="D106" s="229"/>
      <c r="H106" s="184"/>
    </row>
    <row r="107" spans="1:9" ht="27.75" customHeight="1" x14ac:dyDescent="0.25">
      <c r="C107" s="229"/>
      <c r="D107" s="229"/>
      <c r="H107" s="184"/>
    </row>
    <row r="108" spans="1:9" ht="27.75" customHeight="1" x14ac:dyDescent="0.25">
      <c r="C108" s="229"/>
      <c r="D108" s="229"/>
      <c r="H108" s="184"/>
    </row>
    <row r="109" spans="1:9" ht="27.75" customHeight="1" x14ac:dyDescent="0.25">
      <c r="C109" s="229"/>
      <c r="D109" s="229"/>
      <c r="H109" s="184"/>
    </row>
    <row r="110" spans="1:9" ht="27.75" customHeight="1" x14ac:dyDescent="0.25">
      <c r="C110" s="229"/>
      <c r="D110" s="229"/>
      <c r="H110" s="184"/>
    </row>
    <row r="111" spans="1:9" ht="27.75" customHeight="1" x14ac:dyDescent="0.25">
      <c r="C111" s="229"/>
      <c r="D111" s="229"/>
      <c r="H111" s="184"/>
    </row>
    <row r="112" spans="1:9" ht="27.75" customHeight="1" x14ac:dyDescent="0.25">
      <c r="C112" s="229"/>
      <c r="D112" s="229"/>
      <c r="H112" s="184"/>
    </row>
    <row r="113" spans="3:8" ht="27.75" customHeight="1" x14ac:dyDescent="0.25">
      <c r="C113" s="229"/>
      <c r="D113" s="229"/>
      <c r="H113" s="184"/>
    </row>
    <row r="114" spans="3:8" ht="27.75" customHeight="1" x14ac:dyDescent="0.25">
      <c r="C114" s="229"/>
      <c r="D114" s="229"/>
      <c r="H114" s="184"/>
    </row>
    <row r="115" spans="3:8" ht="27.75" customHeight="1" x14ac:dyDescent="0.25">
      <c r="C115" s="229"/>
      <c r="D115" s="229"/>
      <c r="H115" s="184"/>
    </row>
    <row r="116" spans="3:8" ht="27.75" customHeight="1" x14ac:dyDescent="0.25">
      <c r="C116" s="229"/>
      <c r="D116" s="229"/>
      <c r="H116" s="184"/>
    </row>
    <row r="117" spans="3:8" ht="27.75" customHeight="1" x14ac:dyDescent="0.25">
      <c r="C117" s="229"/>
      <c r="D117" s="229"/>
      <c r="H117" s="184"/>
    </row>
    <row r="118" spans="3:8" ht="27.75" customHeight="1" x14ac:dyDescent="0.25">
      <c r="C118" s="229"/>
      <c r="D118" s="229"/>
      <c r="H118" s="184"/>
    </row>
    <row r="119" spans="3:8" ht="27.75" customHeight="1" x14ac:dyDescent="0.25">
      <c r="C119" s="229"/>
      <c r="D119" s="229"/>
      <c r="H119" s="184"/>
    </row>
    <row r="120" spans="3:8" ht="27.75" customHeight="1" x14ac:dyDescent="0.25">
      <c r="C120" s="229"/>
      <c r="D120" s="229"/>
      <c r="H120" s="184"/>
    </row>
    <row r="121" spans="3:8" ht="27.75" customHeight="1" x14ac:dyDescent="0.25">
      <c r="C121" s="229"/>
      <c r="D121" s="229"/>
      <c r="H121" s="184"/>
    </row>
    <row r="122" spans="3:8" ht="27.75" customHeight="1" x14ac:dyDescent="0.25">
      <c r="C122" s="229"/>
      <c r="D122" s="229"/>
      <c r="H122" s="184"/>
    </row>
    <row r="123" spans="3:8" ht="27.75" customHeight="1" x14ac:dyDescent="0.25">
      <c r="C123" s="229"/>
      <c r="D123" s="229"/>
      <c r="H123" s="184"/>
    </row>
    <row r="124" spans="3:8" ht="27.75" customHeight="1" x14ac:dyDescent="0.25">
      <c r="C124" s="229"/>
      <c r="D124" s="229"/>
      <c r="H124" s="184"/>
    </row>
    <row r="125" spans="3:8" ht="27.75" customHeight="1" x14ac:dyDescent="0.25">
      <c r="C125" s="229"/>
      <c r="D125" s="229"/>
      <c r="H125" s="184"/>
    </row>
    <row r="126" spans="3:8" ht="27.75" customHeight="1" x14ac:dyDescent="0.25">
      <c r="C126" s="229"/>
      <c r="D126" s="229"/>
      <c r="H126" s="184"/>
    </row>
    <row r="127" spans="3:8" ht="27.75" customHeight="1" x14ac:dyDescent="0.25">
      <c r="C127" s="229"/>
      <c r="D127" s="229"/>
      <c r="H127" s="184"/>
    </row>
    <row r="128" spans="3:8" ht="27.75" customHeight="1" x14ac:dyDescent="0.25">
      <c r="C128" s="229"/>
      <c r="D128" s="229"/>
      <c r="H128" s="184"/>
    </row>
    <row r="129" spans="3:8" ht="27.75" customHeight="1" x14ac:dyDescent="0.25">
      <c r="C129" s="229"/>
      <c r="D129" s="229"/>
      <c r="H129" s="184"/>
    </row>
    <row r="130" spans="3:8" ht="27.75" customHeight="1" x14ac:dyDescent="0.25">
      <c r="C130" s="229"/>
      <c r="D130" s="229"/>
      <c r="H130" s="184"/>
    </row>
    <row r="131" spans="3:8" ht="27.75" customHeight="1" x14ac:dyDescent="0.25">
      <c r="C131" s="229"/>
      <c r="D131" s="229"/>
      <c r="H131" s="184"/>
    </row>
    <row r="132" spans="3:8" ht="27.75" customHeight="1" x14ac:dyDescent="0.25">
      <c r="C132" s="229"/>
      <c r="D132" s="229"/>
      <c r="H132" s="184"/>
    </row>
    <row r="133" spans="3:8" ht="27.75" customHeight="1" x14ac:dyDescent="0.25">
      <c r="C133" s="229"/>
      <c r="D133" s="229"/>
      <c r="H133" s="184"/>
    </row>
    <row r="134" spans="3:8" ht="27.75" customHeight="1" x14ac:dyDescent="0.25">
      <c r="C134" s="229"/>
      <c r="D134" s="229"/>
      <c r="H134" s="184"/>
    </row>
    <row r="135" spans="3:8" ht="27.75" customHeight="1" x14ac:dyDescent="0.25">
      <c r="C135" s="229"/>
      <c r="D135" s="229"/>
      <c r="H135" s="184"/>
    </row>
    <row r="136" spans="3:8" ht="27.75" customHeight="1" x14ac:dyDescent="0.25">
      <c r="C136" s="229"/>
      <c r="D136" s="229"/>
      <c r="H136" s="184"/>
    </row>
    <row r="137" spans="3:8" ht="27.75" customHeight="1" x14ac:dyDescent="0.25">
      <c r="C137" s="229"/>
      <c r="D137" s="229"/>
      <c r="H137" s="184"/>
    </row>
    <row r="138" spans="3:8" ht="27.75" customHeight="1" x14ac:dyDescent="0.25">
      <c r="C138" s="229"/>
      <c r="D138" s="229"/>
      <c r="H138" s="184"/>
    </row>
    <row r="139" spans="3:8" ht="27.75" customHeight="1" x14ac:dyDescent="0.25">
      <c r="C139" s="229"/>
      <c r="D139" s="229"/>
      <c r="H139" s="184"/>
    </row>
    <row r="140" spans="3:8" ht="27.75" customHeight="1" x14ac:dyDescent="0.25">
      <c r="C140" s="229"/>
      <c r="D140" s="229"/>
      <c r="H140" s="184"/>
    </row>
    <row r="141" spans="3:8" ht="27.75" customHeight="1" x14ac:dyDescent="0.25">
      <c r="C141" s="229"/>
      <c r="D141" s="229"/>
      <c r="H141" s="184"/>
    </row>
    <row r="142" spans="3:8" ht="27.75" customHeight="1" x14ac:dyDescent="0.25">
      <c r="C142" s="229"/>
      <c r="D142" s="229"/>
      <c r="H142" s="184"/>
    </row>
    <row r="143" spans="3:8" ht="27.75" customHeight="1" x14ac:dyDescent="0.25">
      <c r="C143" s="229"/>
      <c r="D143" s="229"/>
      <c r="H143" s="184"/>
    </row>
    <row r="144" spans="3:8" ht="27.75" customHeight="1" x14ac:dyDescent="0.25">
      <c r="C144" s="229"/>
      <c r="D144" s="229"/>
      <c r="H144" s="184"/>
    </row>
    <row r="195" spans="3:8" ht="27.75" customHeight="1" x14ac:dyDescent="0.25">
      <c r="C195" s="229"/>
      <c r="D195" s="229"/>
      <c r="H195" s="184"/>
    </row>
    <row r="196" spans="3:8" ht="27.75" customHeight="1" x14ac:dyDescent="0.25">
      <c r="C196" s="229"/>
      <c r="D196" s="229"/>
      <c r="H196" s="184"/>
    </row>
    <row r="197" spans="3:8" ht="27.75" customHeight="1" x14ac:dyDescent="0.25">
      <c r="C197" s="229"/>
      <c r="D197" s="229"/>
      <c r="H197" s="184"/>
    </row>
    <row r="198" spans="3:8" ht="27.75" customHeight="1" x14ac:dyDescent="0.25">
      <c r="C198" s="229"/>
      <c r="D198" s="229"/>
      <c r="H198" s="184"/>
    </row>
    <row r="199" spans="3:8" ht="27.75" customHeight="1" x14ac:dyDescent="0.25">
      <c r="C199" s="229"/>
      <c r="D199" s="229"/>
      <c r="H199" s="184"/>
    </row>
    <row r="200" spans="3:8" ht="27.75" customHeight="1" x14ac:dyDescent="0.25">
      <c r="C200" s="229"/>
      <c r="D200" s="229"/>
      <c r="H200" s="184"/>
    </row>
    <row r="201" spans="3:8" ht="27.75" customHeight="1" x14ac:dyDescent="0.25">
      <c r="C201" s="229"/>
      <c r="D201" s="229"/>
      <c r="H201" s="184"/>
    </row>
    <row r="202" spans="3:8" ht="27.75" customHeight="1" x14ac:dyDescent="0.25">
      <c r="C202" s="229"/>
      <c r="D202" s="229"/>
      <c r="H202" s="184"/>
    </row>
    <row r="203" spans="3:8" ht="27.75" customHeight="1" x14ac:dyDescent="0.25">
      <c r="C203" s="229"/>
      <c r="D203" s="229"/>
      <c r="H203" s="184"/>
    </row>
    <row r="204" spans="3:8" ht="27.75" customHeight="1" x14ac:dyDescent="0.25">
      <c r="C204" s="229"/>
      <c r="D204" s="229"/>
      <c r="H204" s="184"/>
    </row>
    <row r="205" spans="3:8" ht="27.75" customHeight="1" x14ac:dyDescent="0.25">
      <c r="C205" s="229"/>
      <c r="D205" s="229"/>
      <c r="H205" s="184"/>
    </row>
    <row r="206" spans="3:8" ht="27.75" customHeight="1" x14ac:dyDescent="0.25">
      <c r="C206" s="229"/>
      <c r="D206" s="229"/>
      <c r="H206" s="184"/>
    </row>
    <row r="207" spans="3:8" ht="27.75" customHeight="1" x14ac:dyDescent="0.25">
      <c r="C207" s="229"/>
      <c r="D207" s="229"/>
      <c r="H207" s="184"/>
    </row>
    <row r="208" spans="3:8" ht="27.75" customHeight="1" x14ac:dyDescent="0.25">
      <c r="C208" s="229"/>
      <c r="D208" s="229"/>
      <c r="H208" s="184"/>
    </row>
    <row r="209" spans="3:8" ht="27.75" customHeight="1" x14ac:dyDescent="0.25">
      <c r="C209" s="229"/>
      <c r="D209" s="229"/>
      <c r="H209" s="184"/>
    </row>
    <row r="210" spans="3:8" ht="27.75" customHeight="1" x14ac:dyDescent="0.25">
      <c r="C210" s="229"/>
      <c r="D210" s="229"/>
      <c r="H210" s="184"/>
    </row>
    <row r="211" spans="3:8" ht="27.75" customHeight="1" x14ac:dyDescent="0.25">
      <c r="C211" s="229"/>
      <c r="D211" s="229"/>
      <c r="H211" s="184"/>
    </row>
    <row r="212" spans="3:8" ht="27.75" customHeight="1" x14ac:dyDescent="0.25">
      <c r="C212" s="229"/>
      <c r="D212" s="229"/>
      <c r="H212" s="184"/>
    </row>
    <row r="213" spans="3:8" ht="27.75" customHeight="1" x14ac:dyDescent="0.25">
      <c r="C213" s="229"/>
      <c r="D213" s="229"/>
      <c r="H213" s="184"/>
    </row>
    <row r="214" spans="3:8" ht="27.75" customHeight="1" x14ac:dyDescent="0.25">
      <c r="C214" s="229"/>
      <c r="D214" s="229"/>
      <c r="H214" s="184"/>
    </row>
    <row r="215" spans="3:8" ht="27.75" customHeight="1" x14ac:dyDescent="0.25">
      <c r="C215" s="229"/>
      <c r="D215" s="229"/>
      <c r="H215" s="184"/>
    </row>
    <row r="216" spans="3:8" ht="27.75" customHeight="1" x14ac:dyDescent="0.25">
      <c r="C216" s="229"/>
      <c r="D216" s="229"/>
      <c r="H216" s="184"/>
    </row>
    <row r="217" spans="3:8" ht="27.75" customHeight="1" x14ac:dyDescent="0.25">
      <c r="H217" s="184"/>
    </row>
    <row r="218" spans="3:8" ht="27.75" customHeight="1" x14ac:dyDescent="0.25">
      <c r="H218" s="184"/>
    </row>
  </sheetData>
  <autoFilter ref="A8:I8"/>
  <mergeCells count="11">
    <mergeCell ref="A1:I1"/>
    <mergeCell ref="A2:I2"/>
    <mergeCell ref="A3:I3"/>
    <mergeCell ref="I7:I8"/>
    <mergeCell ref="A7:A8"/>
    <mergeCell ref="B7:B8"/>
    <mergeCell ref="C7:D8"/>
    <mergeCell ref="E7:E8"/>
    <mergeCell ref="F7:F8"/>
    <mergeCell ref="G7:G8"/>
    <mergeCell ref="H7:H8"/>
  </mergeCells>
  <conditionalFormatting sqref="B9:E9">
    <cfRule type="expression" dxfId="2" priority="74" stopIfTrue="1">
      <formula>$C9=""</formula>
    </cfRule>
  </conditionalFormatting>
  <printOptions horizontalCentered="1"/>
  <pageMargins left="0.7" right="0.7" top="0.75" bottom="0.75" header="0.3" footer="0.3"/>
  <pageSetup paperSize="9" scale="51" fitToHeight="0" orientation="portrait"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5"/>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E13" sqref="E13"/>
    </sheetView>
  </sheetViews>
  <sheetFormatPr defaultColWidth="8.7109375" defaultRowHeight="27.75" customHeight="1" x14ac:dyDescent="0.25"/>
  <cols>
    <col min="1" max="1" width="6" style="253" customWidth="1"/>
    <col min="2" max="2" width="15.140625" style="253" customWidth="1"/>
    <col min="3" max="3" width="20.28515625" style="253" customWidth="1"/>
    <col min="4" max="4" width="9.140625" style="184" customWidth="1"/>
    <col min="5" max="5" width="44.140625" style="229" customWidth="1"/>
    <col min="6" max="6" width="16.85546875" style="272" customWidth="1"/>
    <col min="7" max="7" width="15.85546875" style="225" customWidth="1"/>
    <col min="8" max="8" width="19.42578125" style="229" customWidth="1"/>
    <col min="9" max="9" width="21.42578125" style="184" customWidth="1"/>
    <col min="10" max="10" width="34.28515625" style="343" customWidth="1"/>
    <col min="11" max="11" width="28.28515625" style="343" customWidth="1"/>
    <col min="12" max="12" width="31.42578125" style="343" customWidth="1"/>
    <col min="13" max="13" width="32.140625" style="343" customWidth="1"/>
    <col min="14" max="16384" width="8.7109375" style="343"/>
  </cols>
  <sheetData>
    <row r="1" spans="1:9" s="126" customFormat="1" ht="27.75" customHeight="1" x14ac:dyDescent="0.25">
      <c r="A1" s="395" t="s">
        <v>11</v>
      </c>
      <c r="B1" s="395"/>
      <c r="C1" s="395"/>
      <c r="D1" s="395"/>
      <c r="E1" s="395"/>
      <c r="F1" s="395"/>
      <c r="G1" s="395"/>
      <c r="H1" s="395"/>
      <c r="I1" s="395"/>
    </row>
    <row r="2" spans="1:9" s="126" customFormat="1" ht="27.75" customHeight="1" x14ac:dyDescent="0.25">
      <c r="A2" s="395" t="s">
        <v>492</v>
      </c>
      <c r="B2" s="395"/>
      <c r="C2" s="395"/>
      <c r="D2" s="395"/>
      <c r="E2" s="395"/>
      <c r="F2" s="395"/>
      <c r="G2" s="395"/>
      <c r="H2" s="395"/>
      <c r="I2" s="395"/>
    </row>
    <row r="3" spans="1:9" s="126" customFormat="1" ht="27.75" customHeight="1" x14ac:dyDescent="0.25">
      <c r="A3" s="395" t="s">
        <v>518</v>
      </c>
      <c r="B3" s="395"/>
      <c r="C3" s="395"/>
      <c r="D3" s="395"/>
      <c r="E3" s="395"/>
      <c r="F3" s="395"/>
      <c r="G3" s="395"/>
      <c r="H3" s="395"/>
      <c r="I3" s="395"/>
    </row>
    <row r="4" spans="1:9" s="126" customFormat="1" ht="27.75" customHeight="1" x14ac:dyDescent="0.25">
      <c r="A4" s="250"/>
      <c r="B4" s="250" t="s">
        <v>31</v>
      </c>
      <c r="C4" s="250" t="s">
        <v>444</v>
      </c>
      <c r="D4" s="340"/>
      <c r="E4" s="249"/>
      <c r="F4" s="274"/>
      <c r="G4" s="251"/>
      <c r="H4" s="249"/>
      <c r="I4" s="249"/>
    </row>
    <row r="5" spans="1:9" s="126" customFormat="1" ht="27.75" customHeight="1" x14ac:dyDescent="0.25">
      <c r="A5" s="250"/>
      <c r="B5" s="250" t="s">
        <v>517</v>
      </c>
      <c r="C5" s="250"/>
      <c r="D5" s="340"/>
      <c r="E5" s="249"/>
      <c r="F5" s="274"/>
      <c r="G5" s="251"/>
      <c r="H5" s="249"/>
      <c r="I5" s="249"/>
    </row>
    <row r="6" spans="1:9" s="126" customFormat="1" ht="27.75" customHeight="1" x14ac:dyDescent="0.25">
      <c r="A6" s="247"/>
      <c r="B6" s="247"/>
      <c r="C6" s="247"/>
      <c r="D6" s="284"/>
      <c r="E6" s="230"/>
      <c r="F6" s="275"/>
      <c r="G6" s="248"/>
      <c r="H6" s="230"/>
      <c r="I6" s="230"/>
    </row>
    <row r="7" spans="1:9" s="349" customFormat="1" ht="27.75" customHeight="1" x14ac:dyDescent="0.25">
      <c r="A7" s="430" t="s">
        <v>0</v>
      </c>
      <c r="B7" s="430" t="s">
        <v>2</v>
      </c>
      <c r="C7" s="430" t="s">
        <v>3</v>
      </c>
      <c r="D7" s="430"/>
      <c r="E7" s="433" t="s">
        <v>35</v>
      </c>
      <c r="F7" s="432" t="s">
        <v>34</v>
      </c>
      <c r="G7" s="434" t="s">
        <v>468</v>
      </c>
      <c r="H7" s="396" t="s">
        <v>38</v>
      </c>
      <c r="I7" s="396" t="s">
        <v>519</v>
      </c>
    </row>
    <row r="8" spans="1:9" s="349" customFormat="1" ht="16.5" customHeight="1" x14ac:dyDescent="0.25">
      <c r="A8" s="430"/>
      <c r="B8" s="430"/>
      <c r="C8" s="430"/>
      <c r="D8" s="430"/>
      <c r="E8" s="433"/>
      <c r="F8" s="432"/>
      <c r="G8" s="434"/>
      <c r="H8" s="396"/>
      <c r="I8" s="396"/>
    </row>
    <row r="9" spans="1:9" s="348" customFormat="1" ht="27.75" customHeight="1" x14ac:dyDescent="0.25">
      <c r="A9" s="184"/>
      <c r="B9" s="184"/>
      <c r="C9" s="229"/>
      <c r="D9" s="229"/>
      <c r="E9" s="229"/>
      <c r="F9" s="272"/>
      <c r="G9" s="225"/>
      <c r="H9" s="184"/>
      <c r="I9" s="184"/>
    </row>
    <row r="10" spans="1:9" s="348" customFormat="1" ht="27.75" customHeight="1" x14ac:dyDescent="0.25">
      <c r="A10" s="184"/>
      <c r="B10" s="184"/>
      <c r="C10" s="229"/>
      <c r="D10" s="229"/>
      <c r="E10" s="229"/>
      <c r="F10" s="272"/>
      <c r="G10" s="225"/>
      <c r="H10" s="184"/>
      <c r="I10" s="184"/>
    </row>
    <row r="11" spans="1:9" s="348" customFormat="1" ht="27.75" customHeight="1" x14ac:dyDescent="0.25">
      <c r="A11" s="184"/>
      <c r="B11" s="184"/>
      <c r="C11" s="229"/>
      <c r="D11" s="229"/>
      <c r="E11" s="229"/>
      <c r="F11" s="272"/>
      <c r="G11" s="225"/>
      <c r="H11" s="184"/>
      <c r="I11" s="184"/>
    </row>
    <row r="12" spans="1:9" s="348" customFormat="1" ht="27.75" customHeight="1" x14ac:dyDescent="0.25">
      <c r="A12" s="184"/>
      <c r="B12" s="184"/>
      <c r="C12" s="229"/>
      <c r="D12" s="229"/>
      <c r="E12" s="229"/>
      <c r="F12" s="272"/>
      <c r="G12" s="225"/>
      <c r="H12" s="184"/>
      <c r="I12" s="184"/>
    </row>
    <row r="13" spans="1:9" s="348" customFormat="1" ht="27.75" customHeight="1" x14ac:dyDescent="0.25">
      <c r="A13" s="184"/>
      <c r="B13" s="184"/>
      <c r="C13" s="229"/>
      <c r="D13" s="229"/>
      <c r="E13" s="229"/>
      <c r="F13" s="272"/>
      <c r="G13" s="225"/>
      <c r="H13" s="184"/>
      <c r="I13" s="184"/>
    </row>
    <row r="14" spans="1:9" s="348" customFormat="1" ht="27.75" customHeight="1" x14ac:dyDescent="0.25">
      <c r="A14" s="184"/>
      <c r="B14" s="184"/>
      <c r="C14" s="229"/>
      <c r="D14" s="229"/>
      <c r="E14" s="229"/>
      <c r="F14" s="272"/>
      <c r="G14" s="225"/>
      <c r="H14" s="184"/>
      <c r="I14" s="184"/>
    </row>
    <row r="15" spans="1:9" s="348" customFormat="1" ht="27.75" customHeight="1" x14ac:dyDescent="0.25">
      <c r="A15" s="184"/>
      <c r="B15" s="184"/>
      <c r="C15" s="229"/>
      <c r="D15" s="229"/>
      <c r="E15" s="229"/>
      <c r="F15" s="272"/>
      <c r="G15" s="225"/>
      <c r="H15" s="184"/>
      <c r="I15" s="184"/>
    </row>
    <row r="16" spans="1:9" s="348" customFormat="1" ht="27.75" customHeight="1" x14ac:dyDescent="0.25">
      <c r="A16" s="184"/>
      <c r="B16" s="184"/>
      <c r="C16" s="229"/>
      <c r="D16" s="229"/>
      <c r="E16" s="229"/>
      <c r="F16" s="272"/>
      <c r="G16" s="225"/>
      <c r="H16" s="184"/>
      <c r="I16" s="184"/>
    </row>
    <row r="17" spans="1:9" s="348" customFormat="1" ht="27.75" customHeight="1" x14ac:dyDescent="0.25">
      <c r="A17" s="184"/>
      <c r="B17" s="184"/>
      <c r="C17" s="229"/>
      <c r="D17" s="229"/>
      <c r="E17" s="229"/>
      <c r="F17" s="272"/>
      <c r="G17" s="225"/>
      <c r="H17" s="184"/>
      <c r="I17" s="184"/>
    </row>
    <row r="18" spans="1:9" s="348" customFormat="1" ht="27.75" customHeight="1" x14ac:dyDescent="0.25">
      <c r="A18" s="184"/>
      <c r="B18" s="184"/>
      <c r="C18" s="229"/>
      <c r="D18" s="229"/>
      <c r="E18" s="229"/>
      <c r="F18" s="272"/>
      <c r="G18" s="225"/>
      <c r="H18" s="184"/>
      <c r="I18" s="184"/>
    </row>
    <row r="19" spans="1:9" s="348" customFormat="1" ht="27.75" customHeight="1" x14ac:dyDescent="0.25">
      <c r="A19" s="184"/>
      <c r="B19" s="184"/>
      <c r="C19" s="229"/>
      <c r="D19" s="229"/>
      <c r="E19" s="229"/>
      <c r="F19" s="272"/>
      <c r="G19" s="225"/>
      <c r="H19" s="184"/>
      <c r="I19" s="184"/>
    </row>
    <row r="20" spans="1:9" s="348" customFormat="1" ht="27.75" customHeight="1" x14ac:dyDescent="0.25">
      <c r="A20" s="184"/>
      <c r="B20" s="184"/>
      <c r="C20" s="229"/>
      <c r="D20" s="229"/>
      <c r="E20" s="229"/>
      <c r="F20" s="272"/>
      <c r="G20" s="225"/>
      <c r="H20" s="184"/>
      <c r="I20" s="184"/>
    </row>
    <row r="21" spans="1:9" s="348" customFormat="1" ht="27.75" customHeight="1" x14ac:dyDescent="0.25">
      <c r="A21" s="184"/>
      <c r="B21" s="184"/>
      <c r="C21" s="229"/>
      <c r="D21" s="229"/>
      <c r="E21" s="229"/>
      <c r="F21" s="272"/>
      <c r="G21" s="225"/>
      <c r="H21" s="184"/>
      <c r="I21" s="184"/>
    </row>
    <row r="22" spans="1:9" s="348" customFormat="1" ht="27.75" customHeight="1" x14ac:dyDescent="0.25">
      <c r="A22" s="184"/>
      <c r="B22" s="184"/>
      <c r="C22" s="229"/>
      <c r="D22" s="229"/>
      <c r="E22" s="229"/>
      <c r="F22" s="272"/>
      <c r="G22" s="225"/>
      <c r="H22" s="184"/>
      <c r="I22" s="184"/>
    </row>
    <row r="23" spans="1:9" s="348" customFormat="1" ht="27.75" customHeight="1" x14ac:dyDescent="0.25">
      <c r="A23" s="184"/>
      <c r="B23" s="184"/>
      <c r="C23" s="229"/>
      <c r="D23" s="229"/>
      <c r="E23" s="229"/>
      <c r="F23" s="272"/>
      <c r="G23" s="225"/>
      <c r="H23" s="184"/>
      <c r="I23" s="184"/>
    </row>
    <row r="24" spans="1:9" s="348" customFormat="1" ht="27.75" customHeight="1" x14ac:dyDescent="0.25">
      <c r="A24" s="184"/>
      <c r="B24" s="184"/>
      <c r="C24" s="229"/>
      <c r="D24" s="229"/>
      <c r="E24" s="229"/>
      <c r="F24" s="272"/>
      <c r="G24" s="225"/>
      <c r="H24" s="184"/>
      <c r="I24" s="184"/>
    </row>
    <row r="25" spans="1:9" s="348" customFormat="1" ht="27.75" customHeight="1" x14ac:dyDescent="0.25">
      <c r="A25" s="184"/>
      <c r="B25" s="184"/>
      <c r="C25" s="229"/>
      <c r="D25" s="229"/>
      <c r="E25" s="229"/>
      <c r="F25" s="272"/>
      <c r="G25" s="225"/>
      <c r="H25" s="184"/>
      <c r="I25" s="184"/>
    </row>
    <row r="26" spans="1:9" s="348" customFormat="1" ht="27.75" customHeight="1" x14ac:dyDescent="0.25">
      <c r="A26" s="184"/>
      <c r="B26" s="184"/>
      <c r="C26" s="229"/>
      <c r="D26" s="229"/>
      <c r="E26" s="229"/>
      <c r="F26" s="272"/>
      <c r="G26" s="225"/>
      <c r="H26" s="184"/>
      <c r="I26" s="184"/>
    </row>
    <row r="27" spans="1:9" s="348" customFormat="1" ht="27.75" customHeight="1" x14ac:dyDescent="0.25">
      <c r="A27" s="184"/>
      <c r="B27" s="184"/>
      <c r="C27" s="229"/>
      <c r="D27" s="229"/>
      <c r="E27" s="229"/>
      <c r="F27" s="272"/>
      <c r="G27" s="225"/>
      <c r="H27" s="184"/>
      <c r="I27" s="184"/>
    </row>
    <row r="28" spans="1:9" s="348" customFormat="1" ht="27.75" customHeight="1" x14ac:dyDescent="0.25">
      <c r="A28" s="184"/>
      <c r="B28" s="184"/>
      <c r="C28" s="229"/>
      <c r="D28" s="229"/>
      <c r="E28" s="229"/>
      <c r="F28" s="272"/>
      <c r="G28" s="225"/>
      <c r="H28" s="184"/>
      <c r="I28" s="184"/>
    </row>
    <row r="29" spans="1:9" s="348" customFormat="1" ht="27.75" customHeight="1" x14ac:dyDescent="0.25">
      <c r="A29" s="184"/>
      <c r="B29" s="184"/>
      <c r="C29" s="229"/>
      <c r="D29" s="229"/>
      <c r="E29" s="229"/>
      <c r="F29" s="272"/>
      <c r="G29" s="225"/>
      <c r="H29" s="184"/>
      <c r="I29" s="184"/>
    </row>
    <row r="30" spans="1:9" s="348" customFormat="1" ht="27.75" customHeight="1" x14ac:dyDescent="0.25">
      <c r="A30" s="184"/>
      <c r="B30" s="184"/>
      <c r="C30" s="229"/>
      <c r="D30" s="229"/>
      <c r="E30" s="229"/>
      <c r="F30" s="272"/>
      <c r="G30" s="225"/>
      <c r="H30" s="184"/>
      <c r="I30" s="184"/>
    </row>
    <row r="31" spans="1:9" s="348" customFormat="1" ht="27.75" customHeight="1" x14ac:dyDescent="0.25">
      <c r="A31" s="184"/>
      <c r="B31" s="184"/>
      <c r="C31" s="229"/>
      <c r="D31" s="229"/>
      <c r="E31" s="229"/>
      <c r="F31" s="272"/>
      <c r="G31" s="225"/>
      <c r="H31" s="184"/>
      <c r="I31" s="184"/>
    </row>
    <row r="32" spans="1:9" s="348" customFormat="1" ht="27.75" customHeight="1" x14ac:dyDescent="0.25">
      <c r="A32" s="184"/>
      <c r="B32" s="184"/>
      <c r="C32" s="229"/>
      <c r="D32" s="229"/>
      <c r="E32" s="229"/>
      <c r="F32" s="272"/>
      <c r="G32" s="225"/>
      <c r="H32" s="184"/>
      <c r="I32" s="184"/>
    </row>
    <row r="33" spans="1:9" s="348" customFormat="1" ht="27.75" customHeight="1" x14ac:dyDescent="0.25">
      <c r="A33" s="184"/>
      <c r="B33" s="184"/>
      <c r="C33" s="229"/>
      <c r="D33" s="229"/>
      <c r="E33" s="229"/>
      <c r="F33" s="272"/>
      <c r="G33" s="225"/>
      <c r="H33" s="184"/>
      <c r="I33" s="184"/>
    </row>
    <row r="34" spans="1:9" s="348" customFormat="1" ht="27.75" customHeight="1" x14ac:dyDescent="0.25">
      <c r="A34" s="184"/>
      <c r="B34" s="184"/>
      <c r="C34" s="229"/>
      <c r="D34" s="229"/>
      <c r="E34" s="229"/>
      <c r="F34" s="272"/>
      <c r="G34" s="225"/>
      <c r="H34" s="184"/>
      <c r="I34" s="184"/>
    </row>
    <row r="35" spans="1:9" s="348" customFormat="1" ht="27.75" customHeight="1" x14ac:dyDescent="0.25">
      <c r="A35" s="184"/>
      <c r="B35" s="184"/>
      <c r="C35" s="229"/>
      <c r="D35" s="229"/>
      <c r="E35" s="229"/>
      <c r="F35" s="272"/>
      <c r="G35" s="225"/>
      <c r="H35" s="184"/>
      <c r="I35" s="184"/>
    </row>
    <row r="36" spans="1:9" s="348" customFormat="1" ht="27.75" customHeight="1" x14ac:dyDescent="0.25">
      <c r="A36" s="184"/>
      <c r="B36" s="184"/>
      <c r="C36" s="229"/>
      <c r="D36" s="229"/>
      <c r="E36" s="229"/>
      <c r="F36" s="272"/>
      <c r="G36" s="225"/>
      <c r="H36" s="184"/>
      <c r="I36" s="184"/>
    </row>
    <row r="37" spans="1:9" s="348" customFormat="1" ht="27.75" customHeight="1" x14ac:dyDescent="0.25">
      <c r="A37" s="184"/>
      <c r="B37" s="184"/>
      <c r="C37" s="229"/>
      <c r="D37" s="229"/>
      <c r="E37" s="229"/>
      <c r="F37" s="272"/>
      <c r="G37" s="225"/>
      <c r="H37" s="184"/>
      <c r="I37" s="184"/>
    </row>
    <row r="38" spans="1:9" s="348" customFormat="1" ht="27.75" customHeight="1" x14ac:dyDescent="0.25">
      <c r="A38" s="184"/>
      <c r="B38" s="184"/>
      <c r="C38" s="229"/>
      <c r="D38" s="229"/>
      <c r="E38" s="229"/>
      <c r="F38" s="272"/>
      <c r="G38" s="225"/>
      <c r="H38" s="184"/>
      <c r="I38" s="184"/>
    </row>
    <row r="39" spans="1:9" s="348" customFormat="1" ht="27.75" customHeight="1" x14ac:dyDescent="0.25">
      <c r="A39" s="184"/>
      <c r="B39" s="184"/>
      <c r="C39" s="229"/>
      <c r="D39" s="229"/>
      <c r="E39" s="229"/>
      <c r="F39" s="272"/>
      <c r="G39" s="225"/>
      <c r="H39" s="184"/>
      <c r="I39" s="184"/>
    </row>
    <row r="40" spans="1:9" s="348" customFormat="1" ht="27.75" customHeight="1" x14ac:dyDescent="0.25">
      <c r="A40" s="184"/>
      <c r="B40" s="184"/>
      <c r="C40" s="229"/>
      <c r="D40" s="229"/>
      <c r="E40" s="229"/>
      <c r="F40" s="272"/>
      <c r="G40" s="225"/>
      <c r="H40" s="184"/>
      <c r="I40" s="184"/>
    </row>
    <row r="41" spans="1:9" s="348" customFormat="1" ht="27.75" customHeight="1" x14ac:dyDescent="0.25">
      <c r="A41" s="184"/>
      <c r="B41" s="184"/>
      <c r="C41" s="229"/>
      <c r="D41" s="229"/>
      <c r="E41" s="229"/>
      <c r="F41" s="272"/>
      <c r="G41" s="225"/>
      <c r="H41" s="184"/>
      <c r="I41" s="184"/>
    </row>
    <row r="42" spans="1:9" s="348" customFormat="1" ht="27.75" customHeight="1" x14ac:dyDescent="0.25">
      <c r="A42" s="184"/>
      <c r="B42" s="184"/>
      <c r="C42" s="229"/>
      <c r="D42" s="229"/>
      <c r="E42" s="229"/>
      <c r="F42" s="272"/>
      <c r="G42" s="225"/>
      <c r="H42" s="184"/>
      <c r="I42" s="184"/>
    </row>
    <row r="43" spans="1:9" s="348" customFormat="1" ht="27.75" customHeight="1" x14ac:dyDescent="0.25">
      <c r="A43" s="184"/>
      <c r="B43" s="184"/>
      <c r="C43" s="229"/>
      <c r="D43" s="229"/>
      <c r="E43" s="229"/>
      <c r="F43" s="272"/>
      <c r="G43" s="225"/>
      <c r="H43" s="184"/>
      <c r="I43" s="184"/>
    </row>
    <row r="44" spans="1:9" s="348" customFormat="1" ht="27.75" customHeight="1" x14ac:dyDescent="0.25">
      <c r="A44" s="184"/>
      <c r="B44" s="184"/>
      <c r="C44" s="229"/>
      <c r="D44" s="229"/>
      <c r="E44" s="229"/>
      <c r="F44" s="272"/>
      <c r="G44" s="225"/>
      <c r="H44" s="184"/>
      <c r="I44" s="184"/>
    </row>
    <row r="45" spans="1:9" s="348" customFormat="1" ht="27.75" customHeight="1" x14ac:dyDescent="0.25">
      <c r="A45" s="184"/>
      <c r="B45" s="184"/>
      <c r="C45" s="229"/>
      <c r="D45" s="229"/>
      <c r="E45" s="229"/>
      <c r="F45" s="272"/>
      <c r="G45" s="225"/>
      <c r="H45" s="184"/>
      <c r="I45" s="184"/>
    </row>
    <row r="46" spans="1:9" s="348" customFormat="1" ht="27.75" customHeight="1" x14ac:dyDescent="0.25">
      <c r="A46" s="184"/>
      <c r="B46" s="184"/>
      <c r="C46" s="229"/>
      <c r="D46" s="229"/>
      <c r="E46" s="229"/>
      <c r="F46" s="272"/>
      <c r="G46" s="225"/>
      <c r="H46" s="184"/>
      <c r="I46" s="184"/>
    </row>
    <row r="47" spans="1:9" s="348" customFormat="1" ht="27.75" customHeight="1" x14ac:dyDescent="0.25">
      <c r="A47" s="184"/>
      <c r="B47" s="184"/>
      <c r="C47" s="229"/>
      <c r="D47" s="229"/>
      <c r="E47" s="229"/>
      <c r="F47" s="272"/>
      <c r="G47" s="225"/>
      <c r="H47" s="184"/>
      <c r="I47" s="184"/>
    </row>
    <row r="48" spans="1:9" s="348" customFormat="1" ht="27.75" customHeight="1" x14ac:dyDescent="0.25">
      <c r="A48" s="184"/>
      <c r="B48" s="184"/>
      <c r="C48" s="229"/>
      <c r="D48" s="229"/>
      <c r="E48" s="229"/>
      <c r="F48" s="272"/>
      <c r="G48" s="225"/>
      <c r="H48" s="184"/>
      <c r="I48" s="184"/>
    </row>
    <row r="49" spans="1:9" s="348" customFormat="1" ht="27.75" customHeight="1" x14ac:dyDescent="0.25">
      <c r="A49" s="184"/>
      <c r="B49" s="184"/>
      <c r="C49" s="229"/>
      <c r="D49" s="229"/>
      <c r="E49" s="229"/>
      <c r="F49" s="272"/>
      <c r="G49" s="225"/>
      <c r="H49" s="184"/>
      <c r="I49" s="184"/>
    </row>
    <row r="50" spans="1:9" s="348" customFormat="1" ht="27.75" customHeight="1" x14ac:dyDescent="0.25">
      <c r="A50" s="184"/>
      <c r="B50" s="184"/>
      <c r="C50" s="229"/>
      <c r="D50" s="229"/>
      <c r="E50" s="229"/>
      <c r="F50" s="272"/>
      <c r="G50" s="225"/>
      <c r="H50" s="184"/>
      <c r="I50" s="184"/>
    </row>
    <row r="51" spans="1:9" s="348" customFormat="1" ht="27.75" customHeight="1" x14ac:dyDescent="0.25">
      <c r="A51" s="184"/>
      <c r="B51" s="184"/>
      <c r="C51" s="229"/>
      <c r="D51" s="229"/>
      <c r="E51" s="229"/>
      <c r="F51" s="272"/>
      <c r="G51" s="225"/>
      <c r="H51" s="184"/>
      <c r="I51" s="184"/>
    </row>
    <row r="52" spans="1:9" s="348" customFormat="1" ht="27.75" customHeight="1" x14ac:dyDescent="0.25">
      <c r="A52" s="184"/>
      <c r="B52" s="184"/>
      <c r="C52" s="229"/>
      <c r="D52" s="229"/>
      <c r="E52" s="229"/>
      <c r="F52" s="272"/>
      <c r="G52" s="225"/>
      <c r="H52" s="184"/>
      <c r="I52" s="184"/>
    </row>
    <row r="53" spans="1:9" s="348" customFormat="1" ht="27.75" customHeight="1" x14ac:dyDescent="0.25">
      <c r="A53" s="184"/>
      <c r="B53" s="184"/>
      <c r="C53" s="229"/>
      <c r="D53" s="229"/>
      <c r="E53" s="229"/>
      <c r="F53" s="272"/>
      <c r="G53" s="225"/>
      <c r="H53" s="184"/>
      <c r="I53" s="184"/>
    </row>
    <row r="54" spans="1:9" s="348" customFormat="1" ht="27.75" customHeight="1" x14ac:dyDescent="0.25">
      <c r="A54" s="184"/>
      <c r="B54" s="184"/>
      <c r="C54" s="229"/>
      <c r="D54" s="229"/>
      <c r="E54" s="229"/>
      <c r="F54" s="272"/>
      <c r="G54" s="225"/>
      <c r="H54" s="184"/>
      <c r="I54" s="184"/>
    </row>
    <row r="55" spans="1:9" s="348" customFormat="1" ht="27.75" customHeight="1" x14ac:dyDescent="0.25">
      <c r="A55" s="184"/>
      <c r="B55" s="184"/>
      <c r="C55" s="229"/>
      <c r="D55" s="229"/>
      <c r="E55" s="229"/>
      <c r="F55" s="272"/>
      <c r="G55" s="225"/>
      <c r="H55" s="184"/>
      <c r="I55" s="184"/>
    </row>
    <row r="56" spans="1:9" s="348" customFormat="1" ht="27.75" customHeight="1" x14ac:dyDescent="0.25">
      <c r="A56" s="184"/>
      <c r="B56" s="184"/>
      <c r="C56" s="229"/>
      <c r="D56" s="229"/>
      <c r="E56" s="229"/>
      <c r="F56" s="272"/>
      <c r="G56" s="225"/>
      <c r="H56" s="184"/>
      <c r="I56" s="184"/>
    </row>
    <row r="57" spans="1:9" s="348" customFormat="1" ht="27.75" customHeight="1" x14ac:dyDescent="0.25">
      <c r="A57" s="184"/>
      <c r="B57" s="184"/>
      <c r="C57" s="229"/>
      <c r="D57" s="229"/>
      <c r="E57" s="229"/>
      <c r="F57" s="272"/>
      <c r="G57" s="225"/>
      <c r="H57" s="184"/>
      <c r="I57" s="184"/>
    </row>
    <row r="58" spans="1:9" s="348" customFormat="1" ht="27.75" customHeight="1" x14ac:dyDescent="0.25">
      <c r="A58" s="184"/>
      <c r="B58" s="184"/>
      <c r="C58" s="229"/>
      <c r="D58" s="229"/>
      <c r="E58" s="229"/>
      <c r="F58" s="272"/>
      <c r="G58" s="225"/>
      <c r="H58" s="184"/>
      <c r="I58" s="184"/>
    </row>
    <row r="59" spans="1:9" s="348" customFormat="1" ht="27.75" customHeight="1" x14ac:dyDescent="0.25">
      <c r="A59" s="184"/>
      <c r="B59" s="184"/>
      <c r="C59" s="229"/>
      <c r="D59" s="229"/>
      <c r="E59" s="229"/>
      <c r="F59" s="272"/>
      <c r="G59" s="225"/>
      <c r="H59" s="184"/>
      <c r="I59" s="184"/>
    </row>
    <row r="60" spans="1:9" s="348" customFormat="1" ht="27.75" customHeight="1" x14ac:dyDescent="0.25">
      <c r="A60" s="184"/>
      <c r="B60" s="184"/>
      <c r="C60" s="229"/>
      <c r="D60" s="229"/>
      <c r="E60" s="229"/>
      <c r="F60" s="272"/>
      <c r="G60" s="225"/>
      <c r="H60" s="184"/>
      <c r="I60" s="184"/>
    </row>
    <row r="61" spans="1:9" s="348" customFormat="1" ht="27.75" customHeight="1" x14ac:dyDescent="0.25">
      <c r="A61" s="184"/>
      <c r="B61" s="184"/>
      <c r="C61" s="229"/>
      <c r="D61" s="229"/>
      <c r="E61" s="229"/>
      <c r="F61" s="272"/>
      <c r="G61" s="225"/>
      <c r="H61" s="184"/>
      <c r="I61" s="184"/>
    </row>
    <row r="62" spans="1:9" s="348" customFormat="1" ht="27.75" customHeight="1" x14ac:dyDescent="0.25">
      <c r="A62" s="184"/>
      <c r="B62" s="184"/>
      <c r="C62" s="229"/>
      <c r="D62" s="229"/>
      <c r="E62" s="229"/>
      <c r="F62" s="272"/>
      <c r="G62" s="225"/>
      <c r="H62" s="184"/>
      <c r="I62" s="184"/>
    </row>
    <row r="63" spans="1:9" s="348" customFormat="1" ht="27.75" customHeight="1" x14ac:dyDescent="0.25">
      <c r="A63" s="184"/>
      <c r="B63" s="184"/>
      <c r="C63" s="229"/>
      <c r="D63" s="229"/>
      <c r="E63" s="229"/>
      <c r="F63" s="272"/>
      <c r="G63" s="225"/>
      <c r="H63" s="184"/>
      <c r="I63" s="184"/>
    </row>
    <row r="64" spans="1:9" s="348" customFormat="1" ht="27.75" customHeight="1" x14ac:dyDescent="0.25">
      <c r="A64" s="184"/>
      <c r="B64" s="184"/>
      <c r="C64" s="229"/>
      <c r="D64" s="229"/>
      <c r="E64" s="229"/>
      <c r="F64" s="272"/>
      <c r="G64" s="225"/>
      <c r="H64" s="184"/>
      <c r="I64" s="184"/>
    </row>
    <row r="65" spans="1:9" s="348" customFormat="1" ht="27.75" customHeight="1" x14ac:dyDescent="0.25">
      <c r="A65" s="184"/>
      <c r="B65" s="184"/>
      <c r="C65" s="229"/>
      <c r="D65" s="229"/>
      <c r="E65" s="229"/>
      <c r="F65" s="272"/>
      <c r="G65" s="225"/>
      <c r="H65" s="184"/>
      <c r="I65" s="184"/>
    </row>
    <row r="66" spans="1:9" s="348" customFormat="1" ht="27.75" customHeight="1" x14ac:dyDescent="0.25">
      <c r="A66" s="184"/>
      <c r="B66" s="184"/>
      <c r="C66" s="229"/>
      <c r="D66" s="229"/>
      <c r="E66" s="229"/>
      <c r="F66" s="272"/>
      <c r="G66" s="225"/>
      <c r="H66" s="184"/>
      <c r="I66" s="184"/>
    </row>
    <row r="67" spans="1:9" s="348" customFormat="1" ht="27.75" customHeight="1" x14ac:dyDescent="0.25">
      <c r="A67" s="184"/>
      <c r="B67" s="184"/>
      <c r="C67" s="229"/>
      <c r="D67" s="229"/>
      <c r="E67" s="229"/>
      <c r="F67" s="272"/>
      <c r="G67" s="225"/>
      <c r="H67" s="184"/>
      <c r="I67" s="184"/>
    </row>
    <row r="68" spans="1:9" s="348" customFormat="1" ht="27.75" customHeight="1" x14ac:dyDescent="0.25">
      <c r="A68" s="184"/>
      <c r="B68" s="184"/>
      <c r="C68" s="229"/>
      <c r="D68" s="229"/>
      <c r="E68" s="229"/>
      <c r="F68" s="272"/>
      <c r="G68" s="225"/>
      <c r="H68" s="184"/>
      <c r="I68" s="184"/>
    </row>
    <row r="69" spans="1:9" s="348" customFormat="1" ht="27.75" customHeight="1" x14ac:dyDescent="0.25">
      <c r="A69" s="184"/>
      <c r="B69" s="184"/>
      <c r="C69" s="229"/>
      <c r="D69" s="229"/>
      <c r="E69" s="229"/>
      <c r="F69" s="272"/>
      <c r="G69" s="225"/>
      <c r="H69" s="184"/>
      <c r="I69" s="184"/>
    </row>
    <row r="70" spans="1:9" s="348" customFormat="1" ht="27.75" customHeight="1" x14ac:dyDescent="0.25">
      <c r="A70" s="184"/>
      <c r="B70" s="184"/>
      <c r="C70" s="229"/>
      <c r="D70" s="229"/>
      <c r="E70" s="229"/>
      <c r="F70" s="272"/>
      <c r="G70" s="225"/>
      <c r="H70" s="184"/>
      <c r="I70" s="184"/>
    </row>
    <row r="71" spans="1:9" s="348" customFormat="1" ht="27.75" customHeight="1" x14ac:dyDescent="0.25">
      <c r="A71" s="184"/>
      <c r="B71" s="184"/>
      <c r="C71" s="229"/>
      <c r="D71" s="229"/>
      <c r="E71" s="229"/>
      <c r="F71" s="272"/>
      <c r="G71" s="225"/>
      <c r="H71" s="184"/>
      <c r="I71" s="184"/>
    </row>
    <row r="72" spans="1:9" s="348" customFormat="1" ht="27.75" customHeight="1" x14ac:dyDescent="0.25">
      <c r="A72" s="184"/>
      <c r="B72" s="184"/>
      <c r="C72" s="229"/>
      <c r="D72" s="229"/>
      <c r="E72" s="229"/>
      <c r="F72" s="272"/>
      <c r="G72" s="225"/>
      <c r="H72" s="184"/>
      <c r="I72" s="184"/>
    </row>
    <row r="73" spans="1:9" s="348" customFormat="1" ht="27.75" customHeight="1" x14ac:dyDescent="0.25">
      <c r="A73" s="184"/>
      <c r="B73" s="184"/>
      <c r="C73" s="229"/>
      <c r="D73" s="229"/>
      <c r="E73" s="229"/>
      <c r="F73" s="272"/>
      <c r="G73" s="225"/>
      <c r="H73" s="184"/>
      <c r="I73" s="184"/>
    </row>
    <row r="74" spans="1:9" s="348" customFormat="1" ht="27.75" customHeight="1" x14ac:dyDescent="0.25">
      <c r="A74" s="184"/>
      <c r="B74" s="184"/>
      <c r="C74" s="229"/>
      <c r="D74" s="229"/>
      <c r="E74" s="229"/>
      <c r="F74" s="272"/>
      <c r="G74" s="225"/>
      <c r="H74" s="184"/>
      <c r="I74" s="184"/>
    </row>
    <row r="75" spans="1:9" s="348" customFormat="1" ht="27.75" customHeight="1" x14ac:dyDescent="0.25">
      <c r="A75" s="184"/>
      <c r="B75" s="184"/>
      <c r="C75" s="229"/>
      <c r="D75" s="229"/>
      <c r="E75" s="229"/>
      <c r="F75" s="272"/>
      <c r="G75" s="225"/>
      <c r="H75" s="184"/>
      <c r="I75" s="184"/>
    </row>
    <row r="76" spans="1:9" s="348" customFormat="1" ht="27.75" customHeight="1" x14ac:dyDescent="0.25">
      <c r="A76" s="184"/>
      <c r="B76" s="184"/>
      <c r="C76" s="229"/>
      <c r="D76" s="229"/>
      <c r="E76" s="229"/>
      <c r="F76" s="272"/>
      <c r="G76" s="225"/>
      <c r="H76" s="184"/>
      <c r="I76" s="184"/>
    </row>
    <row r="77" spans="1:9" s="348" customFormat="1" ht="27.75" customHeight="1" x14ac:dyDescent="0.25">
      <c r="A77" s="184"/>
      <c r="B77" s="184"/>
      <c r="C77" s="229"/>
      <c r="D77" s="229"/>
      <c r="E77" s="229"/>
      <c r="F77" s="272"/>
      <c r="G77" s="225"/>
      <c r="H77" s="184"/>
      <c r="I77" s="184"/>
    </row>
    <row r="78" spans="1:9" s="348" customFormat="1" ht="27.75" customHeight="1" x14ac:dyDescent="0.25">
      <c r="A78" s="184"/>
      <c r="B78" s="184"/>
      <c r="C78" s="229"/>
      <c r="D78" s="229"/>
      <c r="E78" s="229"/>
      <c r="F78" s="272"/>
      <c r="G78" s="225"/>
      <c r="H78" s="184"/>
      <c r="I78" s="184"/>
    </row>
    <row r="79" spans="1:9" s="348" customFormat="1" ht="27.75" customHeight="1" x14ac:dyDescent="0.25">
      <c r="A79" s="184"/>
      <c r="B79" s="184"/>
      <c r="C79" s="229"/>
      <c r="D79" s="229"/>
      <c r="E79" s="229"/>
      <c r="F79" s="272"/>
      <c r="G79" s="225"/>
      <c r="H79" s="184"/>
      <c r="I79" s="184"/>
    </row>
    <row r="80" spans="1:9" s="348" customFormat="1" ht="27.75" customHeight="1" x14ac:dyDescent="0.25">
      <c r="A80" s="184"/>
      <c r="B80" s="184"/>
      <c r="C80" s="229"/>
      <c r="D80" s="229"/>
      <c r="E80" s="229"/>
      <c r="F80" s="272"/>
      <c r="G80" s="225"/>
      <c r="H80" s="184"/>
      <c r="I80" s="184"/>
    </row>
    <row r="81" spans="1:9" s="348" customFormat="1" ht="27.75" customHeight="1" x14ac:dyDescent="0.25">
      <c r="A81" s="184"/>
      <c r="B81" s="184"/>
      <c r="C81" s="229"/>
      <c r="D81" s="229"/>
      <c r="E81" s="229"/>
      <c r="F81" s="272"/>
      <c r="G81" s="225"/>
      <c r="H81" s="184"/>
      <c r="I81" s="184"/>
    </row>
    <row r="82" spans="1:9" s="348" customFormat="1" ht="27.75" customHeight="1" x14ac:dyDescent="0.25">
      <c r="A82" s="184"/>
      <c r="B82" s="184"/>
      <c r="C82" s="229"/>
      <c r="D82" s="229"/>
      <c r="E82" s="229"/>
      <c r="F82" s="272"/>
      <c r="G82" s="225"/>
      <c r="H82" s="184"/>
      <c r="I82" s="184"/>
    </row>
    <row r="83" spans="1:9" s="348" customFormat="1" ht="27.75" customHeight="1" x14ac:dyDescent="0.25">
      <c r="A83" s="184"/>
      <c r="B83" s="184"/>
      <c r="C83" s="229"/>
      <c r="D83" s="229"/>
      <c r="E83" s="229"/>
      <c r="F83" s="272"/>
      <c r="G83" s="225"/>
      <c r="H83" s="184"/>
      <c r="I83" s="184"/>
    </row>
    <row r="84" spans="1:9" s="348" customFormat="1" ht="27.75" customHeight="1" x14ac:dyDescent="0.25">
      <c r="A84" s="184"/>
      <c r="B84" s="184"/>
      <c r="C84" s="229"/>
      <c r="D84" s="229"/>
      <c r="E84" s="229"/>
      <c r="F84" s="272"/>
      <c r="G84" s="225"/>
      <c r="H84" s="184"/>
      <c r="I84" s="184"/>
    </row>
    <row r="85" spans="1:9" s="348" customFormat="1" ht="27.75" customHeight="1" x14ac:dyDescent="0.25">
      <c r="A85" s="184"/>
      <c r="B85" s="184"/>
      <c r="C85" s="229"/>
      <c r="D85" s="229"/>
      <c r="E85" s="229"/>
      <c r="F85" s="272"/>
      <c r="G85" s="225"/>
      <c r="H85" s="184"/>
      <c r="I85" s="184"/>
    </row>
  </sheetData>
  <protectedRanges>
    <protectedRange algorithmName="SHA-512" hashValue="kkw1ub0pNDWT4jaquVSfZ8f+UQqLco5fAWEi7tU2cJZzVMzqMlkmjF+wChiTwehKFDXE6IitPfZjdJSRRFbHww==" saltValue="RdOJmgmXUlvAPo2y+XHJ+g==" spinCount="100000" sqref="A7:F8" name="Range1"/>
  </protectedRanges>
  <autoFilter ref="A8:I8"/>
  <mergeCells count="11">
    <mergeCell ref="A1:I1"/>
    <mergeCell ref="A2:I2"/>
    <mergeCell ref="A3:I3"/>
    <mergeCell ref="I7:I8"/>
    <mergeCell ref="A7:A8"/>
    <mergeCell ref="B7:B8"/>
    <mergeCell ref="C7:D8"/>
    <mergeCell ref="E7:E8"/>
    <mergeCell ref="F7:F8"/>
    <mergeCell ref="G7:G8"/>
    <mergeCell ref="H7:H8"/>
  </mergeCells>
  <printOptions horizontalCentered="1"/>
  <pageMargins left="0.7" right="0.7" top="0.75" bottom="0.75" header="0.3" footer="0.3"/>
  <pageSetup paperSize="9" scale="51" fitToHeight="0" orientation="portrait"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130"/>
  <sheetViews>
    <sheetView zoomScale="85" zoomScaleNormal="85" workbookViewId="0">
      <pane xSplit="5" ySplit="13" topLeftCell="F86" activePane="bottomRight" state="frozen"/>
      <selection pane="topRight" activeCell="F1" sqref="F1"/>
      <selection pane="bottomLeft" activeCell="A11" sqref="A11"/>
      <selection pane="bottomRight" activeCell="C87" sqref="C87"/>
    </sheetView>
  </sheetViews>
  <sheetFormatPr defaultColWidth="8.7109375" defaultRowHeight="15.75" x14ac:dyDescent="0.25"/>
  <cols>
    <col min="1" max="1" width="8.140625" style="153" customWidth="1"/>
    <col min="2" max="2" width="15.140625" style="153" customWidth="1"/>
    <col min="3" max="3" width="23" style="154" bestFit="1" customWidth="1"/>
    <col min="4" max="4" width="43.85546875" style="154" bestFit="1" customWidth="1"/>
    <col min="5" max="5" width="15.7109375" style="158" customWidth="1"/>
    <col min="6" max="6" width="13.7109375" style="185" customWidth="1"/>
    <col min="7" max="7" width="20.42578125" style="153" bestFit="1" customWidth="1"/>
    <col min="8" max="8" width="18.7109375" style="133" bestFit="1" customWidth="1"/>
    <col min="9" max="9" width="12.28515625" style="1" customWidth="1"/>
    <col min="10" max="10" width="11.85546875" style="1" customWidth="1"/>
    <col min="11" max="11" width="7.140625" style="1" customWidth="1"/>
    <col min="12" max="12" width="12.140625" style="1" customWidth="1"/>
    <col min="13" max="13" width="10.7109375" style="15" customWidth="1"/>
    <col min="14" max="14" width="11" style="1" customWidth="1"/>
    <col min="15" max="15" width="8.7109375" style="1"/>
    <col min="16" max="16" width="10.7109375" style="1" customWidth="1"/>
    <col min="17" max="16384" width="8.7109375" style="1"/>
  </cols>
  <sheetData>
    <row r="1" spans="1:17" ht="28.5" x14ac:dyDescent="0.25">
      <c r="H1" s="123"/>
      <c r="I1" s="452" t="s">
        <v>447</v>
      </c>
      <c r="J1" s="452"/>
      <c r="K1" s="452"/>
      <c r="L1" s="452"/>
      <c r="M1" s="452"/>
      <c r="N1" s="452"/>
      <c r="O1" s="452"/>
      <c r="P1" s="452"/>
      <c r="Q1" s="452"/>
    </row>
    <row r="2" spans="1:17" x14ac:dyDescent="0.25">
      <c r="H2" s="123"/>
      <c r="I2" s="453"/>
      <c r="J2" s="450" t="s">
        <v>455</v>
      </c>
      <c r="K2" s="451"/>
      <c r="L2" s="450" t="s">
        <v>456</v>
      </c>
      <c r="M2" s="451"/>
      <c r="N2" s="449" t="s">
        <v>457</v>
      </c>
      <c r="O2" s="449"/>
      <c r="P2" s="450" t="s">
        <v>458</v>
      </c>
      <c r="Q2" s="451"/>
    </row>
    <row r="3" spans="1:17" ht="30" x14ac:dyDescent="0.25">
      <c r="H3" s="123"/>
      <c r="I3" s="454"/>
      <c r="J3" s="166" t="s">
        <v>459</v>
      </c>
      <c r="K3" s="166" t="s">
        <v>460</v>
      </c>
      <c r="L3" s="166" t="s">
        <v>459</v>
      </c>
      <c r="M3" s="166" t="s">
        <v>460</v>
      </c>
      <c r="N3" s="166" t="s">
        <v>459</v>
      </c>
      <c r="O3" s="166" t="s">
        <v>460</v>
      </c>
      <c r="P3" s="166" t="s">
        <v>459</v>
      </c>
      <c r="Q3" s="166" t="s">
        <v>460</v>
      </c>
    </row>
    <row r="4" spans="1:17" ht="20.25" x14ac:dyDescent="0.25">
      <c r="A4" s="435" t="s">
        <v>11</v>
      </c>
      <c r="B4" s="435"/>
      <c r="C4" s="435"/>
      <c r="D4" s="435"/>
      <c r="E4" s="435"/>
      <c r="F4" s="436"/>
      <c r="G4" s="435"/>
      <c r="H4" s="437"/>
      <c r="I4" s="175" t="s">
        <v>450</v>
      </c>
      <c r="J4" s="108" t="str">
        <f>COUNTIFS('Bang ket qua theo cong thuc'!$G$14:$G$98,"xuất sắc",'Bang ket qua theo cong thuc'!$M$14:$M$98,"DMSX")&amp;"/"&amp;COUNTIF('Bang ket qua theo cong thuc'!$M$20:$M$98,"DMSX")</f>
        <v>0/7</v>
      </c>
      <c r="K4" s="111">
        <f>COUNTIF('Bang ket qua theo cong thuc'!$G$20:$G$26,"Xuất sắc")/ (85-COUNTIF('Bang ket qua theo cong thuc'!$G$14:$G$98,""))*100</f>
        <v>0</v>
      </c>
      <c r="L4" s="108" t="str">
        <f>COUNTIFS('Bang ket qua theo cong thuc'!$G$14:$G$98,"Tốt",'Bang ket qua theo cong thuc'!$M$14:$M$98,"DMSX")&amp;"/"&amp;COUNTIF('Bang ket qua theo cong thuc'!$M$20:$M$98,"DMSX")</f>
        <v>0/7</v>
      </c>
      <c r="M4" s="111">
        <f>COUNTIF('Bang ket qua theo cong thuc'!$G$20:$G$26,"tốt")/(85-COUNTIF('Bang ket qua theo cong thuc'!$G$14:$G$98,""))*100</f>
        <v>0</v>
      </c>
      <c r="N4" s="108" t="str">
        <f>COUNTIFS('Bang ket qua theo cong thuc'!$G$14:$G$98,"Hoàn thành",'Bang ket qua theo cong thuc'!$M$14:$M$98,"DMSX")&amp;"/"&amp;COUNTIF('Bang ket qua theo cong thuc'!$M$20:$M$98,"DMSX")</f>
        <v>0/7</v>
      </c>
      <c r="O4" s="111">
        <f>COUNTIF('Bang ket qua theo cong thuc'!$G$20:$G$26,"hoàn thành")/ (85-COUNTIF('Bang ket qua theo cong thuc'!$G$14:$G$98,""))*100</f>
        <v>0</v>
      </c>
      <c r="P4" s="108" t="str">
        <f>COUNTIFS('Bang ket qua theo cong thuc'!$G$14:$G$98,"Không hoàn thành",'Bang ket qua theo cong thuc'!$M$14:$M$98,"DMSX")&amp;"/"&amp;COUNTIF('Bang ket qua theo cong thuc'!$M$20:$M$98,"DMSX")</f>
        <v>0/7</v>
      </c>
      <c r="Q4" s="111">
        <f>COUNTIF('Bang ket qua theo cong thuc'!$G$20:$G$26,"không hoàn thành")/ (85-COUNTIF('Bang ket qua theo cong thuc'!$G$14:$G$98,""))*100</f>
        <v>0</v>
      </c>
    </row>
    <row r="5" spans="1:17" x14ac:dyDescent="0.25">
      <c r="A5" s="123"/>
      <c r="B5" s="123"/>
      <c r="C5" s="124"/>
      <c r="D5" s="124"/>
      <c r="E5" s="125"/>
      <c r="F5" s="186"/>
      <c r="G5" s="123"/>
      <c r="H5" s="123"/>
      <c r="I5" s="175" t="s">
        <v>449</v>
      </c>
      <c r="J5" s="108" t="str">
        <f>COUNTIFS('Bang ket qua theo cong thuc'!$G$14:$G$98,"xuất sắc",'Bang ket qua theo cong thuc'!$M$14:$M$98,"VCLD")&amp;"/"&amp;COUNTIF('Bang ket qua theo cong thuc'!$M$20:$M$98,"VCLD")</f>
        <v>0/12</v>
      </c>
      <c r="K5" s="111">
        <f>COUNTIF('Bang ket qua theo cong thuc'!$G$27:$G$38,"Xuất sắc")/ (85-COUNTIF('Bang ket qua theo cong thuc'!$G$14:$G$98,""))*100</f>
        <v>0</v>
      </c>
      <c r="L5" s="108" t="str">
        <f>COUNTIFS('Bang ket qua theo cong thuc'!$G$14:$G$98,"Tốt",'Bang ket qua theo cong thuc'!$M$14:$M$98,"VCLD")&amp;"/"&amp;COUNTIF('Bang ket qua theo cong thuc'!$M$20:$M$98,"VCLD")</f>
        <v>0/12</v>
      </c>
      <c r="M5" s="111">
        <f>COUNTIF('Bang ket qua theo cong thuc'!$G$27:$G$38,"tốt")/(85-COUNTIF('Bang ket qua theo cong thuc'!$G$14:$G$98,""))*100</f>
        <v>0</v>
      </c>
      <c r="N5" s="108" t="str">
        <f>COUNTIFS('Bang ket qua theo cong thuc'!$G$14:$G$98,"Hoàn thành",'Bang ket qua theo cong thuc'!$M$14:$M$98,"VCLD")&amp;"/"&amp;COUNTIF('Bang ket qua theo cong thuc'!$M$20:$M$98,"VCLD")</f>
        <v>0/12</v>
      </c>
      <c r="O5" s="117">
        <f>COUNTIF('Bang ket qua theo cong thuc'!$G$27:$G$38,"hoàn thành")/(85-COUNTIF('Bang ket qua theo cong thuc'!$G$14:$G$98,""))*100</f>
        <v>0</v>
      </c>
      <c r="P5" s="108" t="str">
        <f>COUNTIFS('Bang ket qua theo cong thuc'!$G$14:$G$98,"Không hoàn thành",'Bang ket qua theo cong thuc'!$M$14:$M$98,"VCLD")&amp;"/"&amp;COUNTIF('Bang ket qua theo cong thuc'!$M$20:$M$98,"VCLD")</f>
        <v>0/12</v>
      </c>
      <c r="Q5" s="117">
        <f>COUNTIF('Bang ket qua theo cong thuc'!$G$27:O40,"không hoàn thành")/(85-COUNTIF('Bang ket qua theo cong thuc'!$G$14:$G$98,""))*100</f>
        <v>0</v>
      </c>
    </row>
    <row r="6" spans="1:17" x14ac:dyDescent="0.25">
      <c r="A6" s="440" t="s">
        <v>30</v>
      </c>
      <c r="B6" s="440"/>
      <c r="C6" s="440"/>
      <c r="D6" s="440"/>
      <c r="E6" s="440"/>
      <c r="F6" s="441"/>
      <c r="G6" s="440"/>
      <c r="H6" s="442"/>
      <c r="I6" s="175" t="s">
        <v>448</v>
      </c>
      <c r="J6" s="108" t="str">
        <f>COUNTIFS('Bang ket qua theo cong thuc'!$G$14:$G$98,"xuất sắc",'Bang ket qua theo cong thuc'!$M$14:$M$98,"HTCT")&amp;"/"&amp;COUNTIF('Bang ket qua theo cong thuc'!$M$20:$M$98,"HTCT")</f>
        <v>0/16</v>
      </c>
      <c r="K6" s="111">
        <f>COUNTIF('Bang ket qua theo cong thuc'!$G$39:$G$54,"Xuất sắc")/ (85-COUNTIF('Bang ket qua theo cong thuc'!$G$14:$G$98,""))*100</f>
        <v>0</v>
      </c>
      <c r="L6" s="108" t="str">
        <f>COUNTIFS('Bang ket qua theo cong thuc'!$G$14:$G$98,"Tốt",'Bang ket qua theo cong thuc'!$M$14:$M$98,"HTCT")&amp;"/"&amp;COUNTIF('Bang ket qua theo cong thuc'!$M$20:$M$98,"HTCT")</f>
        <v>0/16</v>
      </c>
      <c r="M6" s="111">
        <f>COUNTIF('Bang ket qua theo cong thuc'!$G$39:$G$54,"tốt")/ (85-COUNTIF('Bang ket qua theo cong thuc'!$G$14:$G$98,""))*100</f>
        <v>0</v>
      </c>
      <c r="N6" s="108" t="str">
        <f>COUNTIFS('Bang ket qua theo cong thuc'!$G$14:$G$98,"Hoàn thành",'Bang ket qua theo cong thuc'!$M$14:$M$98,"HTCT")&amp;"/"&amp;COUNTIF('Bang ket qua theo cong thuc'!$M$20:$M$98,"HTCT")</f>
        <v>0/16</v>
      </c>
      <c r="O6" s="111">
        <f>COUNTIF('Bang ket qua theo cong thuc'!$G$39:$G$54,"hoàn thành")/ (85-COUNTIF('Bang ket qua theo cong thuc'!$G$14:$G$98,""))*100</f>
        <v>0</v>
      </c>
      <c r="P6" s="108" t="str">
        <f>COUNTIFS('Bang ket qua theo cong thuc'!$G$14:$G$98,"Không hoàn thành",'Bang ket qua theo cong thuc'!$M$14:$M$98,"HTCT")&amp;"/"&amp;COUNTIF('Bang ket qua theo cong thuc'!$M$20:$M$98,"HTCT")</f>
        <v>0/16</v>
      </c>
      <c r="Q6" s="117">
        <f>COUNTIF('Bang ket qua theo cong thuc'!$G$39:$G$54,"không hoàn thành")/ (85-COUNTIF('Bang ket qua theo cong thuc'!$G$14:$G$98,""))*100</f>
        <v>0</v>
      </c>
    </row>
    <row r="7" spans="1:17" x14ac:dyDescent="0.25">
      <c r="A7" s="440" t="s">
        <v>474</v>
      </c>
      <c r="B7" s="440"/>
      <c r="C7" s="440"/>
      <c r="D7" s="440"/>
      <c r="E7" s="440"/>
      <c r="F7" s="441"/>
      <c r="G7" s="440"/>
      <c r="H7" s="442"/>
      <c r="I7" s="175" t="s">
        <v>451</v>
      </c>
      <c r="J7" s="108" t="str">
        <f>COUNTIFS('Bang ket qua theo cong thuc'!$G$14:$G$98,"xuất sắc",'Bang ket qua theo cong thuc'!$M$14:$M$98,"TKT")&amp;"/"&amp;COUNTIF('Bang ket qua theo cong thuc'!$M$20:$M$98,"TKT")</f>
        <v>0/15</v>
      </c>
      <c r="K7" s="111">
        <f>COUNTIF('Bang ket qua theo cong thuc'!$G$55:$G$69,"Xuất sắc")/ (85-COUNTIF('Bang ket qua theo cong thuc'!$G$14:$G$98,""))*100</f>
        <v>0</v>
      </c>
      <c r="L7" s="108" t="str">
        <f>COUNTIFS('Bang ket qua theo cong thuc'!$G$14:$G$98,"Tốt",'Bang ket qua theo cong thuc'!$M$14:$M$98,"TKT")&amp;"/"&amp;COUNTIF('Bang ket qua theo cong thuc'!$M$20:$M$98,"TKT")</f>
        <v>0/15</v>
      </c>
      <c r="M7" s="111">
        <f>COUNTIF('Bang ket qua theo cong thuc'!$G$55:$G$69,"tốt")/ (85-COUNTIF('Bang ket qua theo cong thuc'!$G$14:$G$98,""))*100</f>
        <v>0</v>
      </c>
      <c r="N7" s="108" t="str">
        <f>COUNTIFS('Bang ket qua theo cong thuc'!$G$14:$G$98,"Hoàn thành",'Bang ket qua theo cong thuc'!$M$14:$M$98,"TKT")&amp;"/"&amp;COUNTIF('Bang ket qua theo cong thuc'!$M$20:$M$98,"TKT")</f>
        <v>0/15</v>
      </c>
      <c r="O7" s="117">
        <f>COUNTIF('Bang ket qua theo cong thuc'!$G$55:$G$69,"hoàn thành")/ (85-COUNTIF('Bang ket qua theo cong thuc'!$G$14:$G$98,""))*100</f>
        <v>0</v>
      </c>
      <c r="P7" s="108" t="str">
        <f>COUNTIFS('Bang ket qua theo cong thuc'!$G$14:$G$98,"Không hoàn thành",'Bang ket qua theo cong thuc'!$M$14:$M$98,"TKT")&amp;"/"&amp;COUNTIF('Bang ket qua theo cong thuc'!$M$20:$M$98,"TKT")</f>
        <v>0/15</v>
      </c>
      <c r="Q7" s="117">
        <f>COUNTIF('Bang ket qua theo cong thuc'!$G$55:$G$69,"không hoàn thành")/ (85-COUNTIF('Bang ket qua theo cong thuc'!$G$14:$G$98,""))*100</f>
        <v>0</v>
      </c>
    </row>
    <row r="8" spans="1:17" x14ac:dyDescent="0.25">
      <c r="A8" s="177"/>
      <c r="B8" s="177" t="s">
        <v>31</v>
      </c>
      <c r="C8" s="126" t="s">
        <v>444</v>
      </c>
      <c r="D8" s="126"/>
      <c r="E8" s="127"/>
      <c r="F8" s="186"/>
      <c r="G8" s="123"/>
      <c r="H8" s="177"/>
      <c r="I8" s="175" t="s">
        <v>452</v>
      </c>
      <c r="J8" s="108" t="str">
        <f>COUNTIFS('Bang ket qua theo cong thuc'!$G$14:$G$98,"xuất sắc",'Bang ket qua theo cong thuc'!$M$14:$M$98,"TKBV")&amp;"/"&amp;COUNTIF('Bang ket qua theo cong thuc'!$M$20:$M$98,"TKBV")</f>
        <v>0/23</v>
      </c>
      <c r="K8" s="111">
        <f>COUNTIF('Bang ket qua theo cong thuc'!$G$70:$G$92,"Xuất sắc")/ (85-COUNTIF('Bang ket qua theo cong thuc'!$G$14:$G$98,""))*100</f>
        <v>0</v>
      </c>
      <c r="L8" s="108" t="str">
        <f>COUNTIFS('Bang ket qua theo cong thuc'!$G$14:$G$98,"Tốt",'Bang ket qua theo cong thuc'!$M$14:$M$98,"TKBV")&amp;"/"&amp;COUNTIF('Bang ket qua theo cong thuc'!$M$20:$M$98,"TKBV")</f>
        <v>0/23</v>
      </c>
      <c r="M8" s="111">
        <f>COUNTIF('Bang ket qua theo cong thuc'!$G$70:$G$92,"tốt")/ (85-COUNTIF('Bang ket qua theo cong thuc'!$G$14:$G$98,""))*100</f>
        <v>0</v>
      </c>
      <c r="N8" s="108" t="str">
        <f>COUNTIFS('Bang ket qua theo cong thuc'!$G$14:$G$98,"Hoàn thành",'Bang ket qua theo cong thuc'!$M$14:$M$98,"TKBV")&amp;"/"&amp;COUNTIF('Bang ket qua theo cong thuc'!$M$20:$M$98,"TKBV")</f>
        <v>0/23</v>
      </c>
      <c r="O8" s="117">
        <f>COUNTIF('Bang ket qua theo cong thuc'!$G$70:$G$92,"hoàn thành")/ (85-COUNTIF('Bang ket qua theo cong thuc'!$G$14:$G$98,""))*100</f>
        <v>0</v>
      </c>
      <c r="P8" s="108" t="str">
        <f>COUNTIFS('Bang ket qua theo cong thuc'!$G$14:$G$98,"Không hoàn thành",'Bang ket qua theo cong thuc'!$M$14:$M$98,"TKBV")&amp;"/"&amp;COUNTIF('Bang ket qua theo cong thuc'!$M$20:$M$98,"TKBV")</f>
        <v>0/23</v>
      </c>
      <c r="Q8" s="117">
        <f>COUNTIF('Bang ket qua theo cong thuc'!$G$70:$G$92,"không hoàn thành")/ (85-COUNTIF('Bang ket qua theo cong thuc'!$G$14:$G$98,""))*100</f>
        <v>0</v>
      </c>
    </row>
    <row r="9" spans="1:17" x14ac:dyDescent="0.25">
      <c r="A9" s="177"/>
      <c r="B9" s="177" t="s">
        <v>32</v>
      </c>
      <c r="C9" s="126"/>
      <c r="D9" s="126"/>
      <c r="E9" s="127"/>
      <c r="F9" s="186"/>
      <c r="G9" s="123"/>
      <c r="H9" s="177"/>
      <c r="I9" s="175" t="s">
        <v>453</v>
      </c>
      <c r="J9" s="108" t="str">
        <f>COUNTIFS('Bang ket qua theo cong thuc'!$G$14:$G$98,"xuất sắc",'Bang ket qua theo cong thuc'!$M$14:$M$98,"XDCB")&amp;"/"&amp;COUNTIF('Bang ket qua theo cong thuc'!$M$20:$M$98,"XDCB")</f>
        <v>0/6</v>
      </c>
      <c r="K9" s="111">
        <f>COUNTIF('Bang ket qua theo cong thuc'!$G$93:$G$98,"Xuất sắc")/ (85-COUNTIF('Bang ket qua theo cong thuc'!$G$14:$G$98,""))*100</f>
        <v>0</v>
      </c>
      <c r="L9" s="108" t="str">
        <f>COUNTIFS('Bang ket qua theo cong thuc'!$G$14:$G$98,"Tốt",'Bang ket qua theo cong thuc'!$M$14:$M$98,"XDCB")&amp;"/"&amp;COUNTIF('Bang ket qua theo cong thuc'!$M$20:$M$98,"XDCB")</f>
        <v>0/6</v>
      </c>
      <c r="M9" s="111">
        <f>COUNTIF('Bang ket qua theo cong thuc'!$G$93:$G$98,"tốt")/ (85-COUNTIF('Bang ket qua theo cong thuc'!$G$14:$G$98,""))*100</f>
        <v>0</v>
      </c>
      <c r="N9" s="108" t="str">
        <f>COUNTIFS('Bang ket qua theo cong thuc'!$G$14:$G$98,"Hoàn thành",'Bang ket qua theo cong thuc'!$M$14:$M$98,"XDCB")&amp;"/"&amp;COUNTIF('Bang ket qua theo cong thuc'!$M$20:$M$98,"XDCB")</f>
        <v>0/6</v>
      </c>
      <c r="O9" s="117">
        <f>COUNTIF('Bang ket qua theo cong thuc'!$G$93:$G$98,"hoàn thành")/ (85-COUNTIF('Bang ket qua theo cong thuc'!$G$14:$G$98,""))*100</f>
        <v>0</v>
      </c>
      <c r="P9" s="108" t="str">
        <f>COUNTIFS('Bang ket qua theo cong thuc'!$G$14:$G$98,"Không hoàn thành",'Bang ket qua theo cong thuc'!$M$14:$M$98,"XDCB")&amp;"/"&amp;COUNTIF('Bang ket qua theo cong thuc'!$M$20:$M$98,"XDCB")</f>
        <v>0/6</v>
      </c>
      <c r="Q9" s="117">
        <f>COUNTIF('Bang ket qua theo cong thuc'!$G$93:$G$98,"không hoàn thành")/ (85-COUNTIF('Bang ket qua theo cong thuc'!$G$14:$G$98,""))*100</f>
        <v>0</v>
      </c>
    </row>
    <row r="10" spans="1:17" x14ac:dyDescent="0.25">
      <c r="A10" s="177"/>
      <c r="B10" s="177" t="s">
        <v>33</v>
      </c>
      <c r="C10" s="126"/>
      <c r="D10" s="126"/>
      <c r="E10" s="127"/>
      <c r="F10" s="186"/>
      <c r="G10" s="123"/>
      <c r="H10" s="177"/>
      <c r="I10" s="175" t="s">
        <v>461</v>
      </c>
      <c r="J10" s="121">
        <f>COUNTIFS('Bang ket qua theo cong thuc'!$G$14:$G$98,"xuất sắc")</f>
        <v>0</v>
      </c>
      <c r="K10" s="122">
        <f>SUM(K4:K9)</f>
        <v>0</v>
      </c>
      <c r="L10" s="121">
        <f>COUNTIFS('Bang ket qua theo cong thuc'!$G$14:$G$98,"Tốt")</f>
        <v>5</v>
      </c>
      <c r="M10" s="122"/>
      <c r="N10" s="121">
        <f>COUNTIFS('Bang ket qua theo cong thuc'!$G$14:$G$98,"Hoàn thành")</f>
        <v>0</v>
      </c>
      <c r="O10" s="111"/>
      <c r="P10" s="108">
        <f>COUNTIFS('Bang ket qua theo cong thuc'!$G$14:$G$98,"Không hoàn thành")</f>
        <v>0</v>
      </c>
      <c r="Q10" s="111">
        <f>SUM(Q4:Q9)</f>
        <v>0</v>
      </c>
    </row>
    <row r="11" spans="1:17" ht="15.6" customHeight="1" x14ac:dyDescent="0.25">
      <c r="A11" s="438" t="s">
        <v>0</v>
      </c>
      <c r="B11" s="438" t="s">
        <v>2</v>
      </c>
      <c r="C11" s="438" t="s">
        <v>3</v>
      </c>
      <c r="D11" s="445" t="s">
        <v>35</v>
      </c>
      <c r="E11" s="447" t="s">
        <v>34</v>
      </c>
      <c r="F11" s="443" t="s">
        <v>37</v>
      </c>
      <c r="G11" s="444"/>
      <c r="H11" s="438" t="s">
        <v>1</v>
      </c>
      <c r="I11" s="118" t="s">
        <v>467</v>
      </c>
      <c r="J11" s="120">
        <f>J10/SUM(J10:P10)</f>
        <v>0</v>
      </c>
      <c r="K11" s="114"/>
      <c r="L11" s="120">
        <f>L10/SUM(J10:P10)</f>
        <v>1</v>
      </c>
      <c r="M11" s="114"/>
      <c r="N11" s="114"/>
      <c r="O11" s="106"/>
      <c r="P11" s="106"/>
      <c r="Q11" s="106"/>
    </row>
    <row r="12" spans="1:17" ht="15.75" customHeight="1" x14ac:dyDescent="0.25">
      <c r="A12" s="439"/>
      <c r="B12" s="439"/>
      <c r="C12" s="439"/>
      <c r="D12" s="446"/>
      <c r="E12" s="448"/>
      <c r="F12" s="187" t="s">
        <v>36</v>
      </c>
      <c r="G12" s="176" t="s">
        <v>38</v>
      </c>
      <c r="H12" s="439"/>
    </row>
    <row r="13" spans="1:17" x14ac:dyDescent="0.25">
      <c r="A13" s="176"/>
      <c r="B13" s="176"/>
      <c r="C13" s="176"/>
      <c r="D13" s="178"/>
      <c r="E13" s="179"/>
      <c r="F13" s="188"/>
      <c r="G13" s="146"/>
      <c r="H13" s="176"/>
    </row>
    <row r="14" spans="1:17" ht="15.75" customHeight="1" x14ac:dyDescent="0.25">
      <c r="A14" s="128">
        <v>1</v>
      </c>
      <c r="B14" s="143" t="s">
        <v>205</v>
      </c>
      <c r="C14" s="144" t="s">
        <v>206</v>
      </c>
      <c r="D14" s="137" t="s">
        <v>198</v>
      </c>
      <c r="E14" s="132" t="s">
        <v>387</v>
      </c>
      <c r="F14" s="141">
        <v>90</v>
      </c>
      <c r="G14" s="145" t="str">
        <f t="shared" ref="G14:G19" si="0">IF(AND(F14&gt;95,F14&lt;101),"Xuất sắc",IF(AND(F14&lt;96,F14&gt;80),"Tốt",IF(AND(F14&gt;69,F14&lt;81),"Hoàn thành",IF(AND(F14&lt;70,F14&gt;0),"không hoàn thành",""))))</f>
        <v>Tốt</v>
      </c>
      <c r="M14" s="15" t="s">
        <v>466</v>
      </c>
    </row>
    <row r="15" spans="1:17" ht="15.75" customHeight="1" x14ac:dyDescent="0.25">
      <c r="A15" s="128">
        <v>2</v>
      </c>
      <c r="B15" s="143" t="s">
        <v>196</v>
      </c>
      <c r="C15" s="144" t="s">
        <v>197</v>
      </c>
      <c r="D15" s="137" t="s">
        <v>198</v>
      </c>
      <c r="E15" s="132">
        <v>38955</v>
      </c>
      <c r="F15" s="141">
        <v>90</v>
      </c>
      <c r="G15" s="145" t="str">
        <f t="shared" si="0"/>
        <v>Tốt</v>
      </c>
      <c r="M15" s="15" t="s">
        <v>466</v>
      </c>
    </row>
    <row r="16" spans="1:17" ht="15.75" customHeight="1" x14ac:dyDescent="0.25">
      <c r="A16" s="128">
        <v>3</v>
      </c>
      <c r="B16" s="143" t="s">
        <v>199</v>
      </c>
      <c r="C16" s="144" t="s">
        <v>200</v>
      </c>
      <c r="D16" s="137" t="s">
        <v>198</v>
      </c>
      <c r="E16" s="132" t="s">
        <v>388</v>
      </c>
      <c r="F16" s="141">
        <v>90</v>
      </c>
      <c r="G16" s="145" t="str">
        <f t="shared" si="0"/>
        <v>Tốt</v>
      </c>
      <c r="M16" s="15" t="s">
        <v>466</v>
      </c>
    </row>
    <row r="17" spans="1:13" ht="15.75" customHeight="1" x14ac:dyDescent="0.25">
      <c r="A17" s="128">
        <v>4</v>
      </c>
      <c r="B17" s="143" t="s">
        <v>201</v>
      </c>
      <c r="C17" s="144" t="s">
        <v>202</v>
      </c>
      <c r="D17" s="137" t="s">
        <v>198</v>
      </c>
      <c r="E17" s="132" t="s">
        <v>389</v>
      </c>
      <c r="F17" s="141">
        <v>90</v>
      </c>
      <c r="G17" s="145" t="str">
        <f t="shared" si="0"/>
        <v>Tốt</v>
      </c>
      <c r="M17" s="15" t="s">
        <v>466</v>
      </c>
    </row>
    <row r="18" spans="1:13" ht="31.5" customHeight="1" x14ac:dyDescent="0.25">
      <c r="A18" s="128">
        <v>5</v>
      </c>
      <c r="B18" s="143" t="s">
        <v>203</v>
      </c>
      <c r="C18" s="144" t="s">
        <v>204</v>
      </c>
      <c r="D18" s="137" t="s">
        <v>198</v>
      </c>
      <c r="E18" s="142" t="s">
        <v>390</v>
      </c>
      <c r="F18" s="141">
        <v>90</v>
      </c>
      <c r="G18" s="145" t="str">
        <f t="shared" si="0"/>
        <v>Tốt</v>
      </c>
      <c r="H18" s="139" t="s">
        <v>443</v>
      </c>
      <c r="M18" s="15" t="s">
        <v>466</v>
      </c>
    </row>
    <row r="19" spans="1:13" ht="15.75" customHeight="1" x14ac:dyDescent="0.25">
      <c r="A19" s="128">
        <v>6</v>
      </c>
      <c r="B19" s="143" t="s">
        <v>207</v>
      </c>
      <c r="C19" s="144" t="s">
        <v>208</v>
      </c>
      <c r="D19" s="137" t="s">
        <v>209</v>
      </c>
      <c r="E19" s="132" t="s">
        <v>391</v>
      </c>
      <c r="F19" s="141" t="e">
        <f>#REF!</f>
        <v>#REF!</v>
      </c>
      <c r="G19" s="145" t="e">
        <f t="shared" si="0"/>
        <v>#REF!</v>
      </c>
      <c r="M19" s="15" t="s">
        <v>466</v>
      </c>
    </row>
    <row r="20" spans="1:13" s="15" customFormat="1" ht="31.5" customHeight="1" x14ac:dyDescent="0.25">
      <c r="A20" s="128">
        <v>7</v>
      </c>
      <c r="B20" s="135" t="s">
        <v>210</v>
      </c>
      <c r="C20" s="136" t="s">
        <v>439</v>
      </c>
      <c r="D20" s="137" t="s">
        <v>211</v>
      </c>
      <c r="E20" s="138" t="s">
        <v>402</v>
      </c>
      <c r="F20" s="171" t="e">
        <f>#REF!</f>
        <v>#REF!</v>
      </c>
      <c r="G20" s="134" t="e">
        <f>IF(AND(F20&gt;=96,F20&lt;130),"Xuất sắc",IF(AND(F20&lt;96,F20&gt;=81),"Tốt",IF(AND(F20&gt;=70,F20&lt;81),"Hoàn thành",IF(AND(F20&lt;70,F20&gt;0),"không hoàn thành",""))))</f>
        <v>#REF!</v>
      </c>
      <c r="H20" s="168" t="s">
        <v>443</v>
      </c>
      <c r="M20" s="15" t="s">
        <v>462</v>
      </c>
    </row>
    <row r="21" spans="1:13" ht="15.75" customHeight="1" x14ac:dyDescent="0.25">
      <c r="A21" s="170">
        <v>8</v>
      </c>
      <c r="B21" s="129" t="s">
        <v>215</v>
      </c>
      <c r="C21" s="130" t="s">
        <v>216</v>
      </c>
      <c r="D21" s="131" t="s">
        <v>214</v>
      </c>
      <c r="E21" s="132">
        <v>39880</v>
      </c>
      <c r="F21" s="141" t="e">
        <f>#REF!</f>
        <v>#REF!</v>
      </c>
      <c r="G21" s="145" t="e">
        <f>IF(AND(F21&gt;=96,F21&lt;130),"Xuất sắc",IF(AND(F21&lt;96,F21&gt;=81),"Tốt",IF(AND(F21&gt;=70,F21&lt;81),"Hoàn thành",IF(AND(F21&lt;70,F21&gt;0),"không hoàn thành",""))))</f>
        <v>#REF!</v>
      </c>
      <c r="M21" s="15" t="s">
        <v>462</v>
      </c>
    </row>
    <row r="22" spans="1:13" ht="15.75" customHeight="1" x14ac:dyDescent="0.25">
      <c r="A22" s="170">
        <v>9</v>
      </c>
      <c r="B22" s="129" t="s">
        <v>212</v>
      </c>
      <c r="C22" s="130" t="s">
        <v>213</v>
      </c>
      <c r="D22" s="131" t="s">
        <v>214</v>
      </c>
      <c r="E22" s="132" t="s">
        <v>416</v>
      </c>
      <c r="F22" s="141" t="e">
        <f>#REF!</f>
        <v>#REF!</v>
      </c>
      <c r="G22" s="145" t="e">
        <f>IF(AND(F22&gt;=96,F22&lt;130),"Xuất sắc",IF(AND(F22&lt;96,F22&gt;=81),"Tốt",IF(AND(F22&gt;=70,F22&lt;81),"Hoàn thành",IF(AND(F22&lt;70,F22&gt;0),"không hoàn thành",""))))</f>
        <v>#REF!</v>
      </c>
      <c r="M22" s="15" t="s">
        <v>462</v>
      </c>
    </row>
    <row r="23" spans="1:13" x14ac:dyDescent="0.25">
      <c r="A23" s="170">
        <v>10</v>
      </c>
      <c r="B23" s="129" t="s">
        <v>217</v>
      </c>
      <c r="C23" s="130" t="s">
        <v>218</v>
      </c>
      <c r="D23" s="131" t="s">
        <v>219</v>
      </c>
      <c r="E23" s="132" t="s">
        <v>417</v>
      </c>
      <c r="F23" s="189" t="e">
        <f>#REF!</f>
        <v>#REF!</v>
      </c>
      <c r="G23" s="145" t="e">
        <f t="shared" ref="G23:G54" si="1">IF(AND(F23&gt;=96,F23&lt;130),"Xuất sắc",IF(AND(F23&lt;96,F23&gt;=81),"Tốt",IF(AND(F23&gt;=70,F23&lt;81),"Hoàn thành",IF(AND(F23&lt;70,F23&gt;0),"không hoàn thành",""))))</f>
        <v>#REF!</v>
      </c>
      <c r="M23" s="15" t="s">
        <v>462</v>
      </c>
    </row>
    <row r="24" spans="1:13" x14ac:dyDescent="0.25">
      <c r="A24" s="170">
        <v>11</v>
      </c>
      <c r="B24" s="129" t="s">
        <v>220</v>
      </c>
      <c r="C24" s="130" t="s">
        <v>221</v>
      </c>
      <c r="D24" s="131" t="s">
        <v>219</v>
      </c>
      <c r="E24" s="132">
        <v>39943</v>
      </c>
      <c r="F24" s="189" t="e">
        <f>#REF!</f>
        <v>#REF!</v>
      </c>
      <c r="G24" s="145" t="e">
        <f t="shared" si="1"/>
        <v>#REF!</v>
      </c>
      <c r="M24" s="15" t="s">
        <v>462</v>
      </c>
    </row>
    <row r="25" spans="1:13" x14ac:dyDescent="0.25">
      <c r="A25" s="170">
        <v>12</v>
      </c>
      <c r="B25" s="129" t="s">
        <v>222</v>
      </c>
      <c r="C25" s="130" t="s">
        <v>223</v>
      </c>
      <c r="D25" s="131" t="s">
        <v>219</v>
      </c>
      <c r="E25" s="132" t="s">
        <v>418</v>
      </c>
      <c r="F25" s="189" t="e">
        <f>#REF!</f>
        <v>#REF!</v>
      </c>
      <c r="G25" s="145" t="e">
        <f t="shared" si="1"/>
        <v>#REF!</v>
      </c>
      <c r="I25" s="1">
        <v>9</v>
      </c>
      <c r="M25" s="15" t="s">
        <v>462</v>
      </c>
    </row>
    <row r="26" spans="1:13" ht="15.75" customHeight="1" x14ac:dyDescent="0.25">
      <c r="A26" s="170">
        <v>13</v>
      </c>
      <c r="B26" s="129" t="s">
        <v>224</v>
      </c>
      <c r="C26" s="130" t="s">
        <v>225</v>
      </c>
      <c r="D26" s="131" t="s">
        <v>226</v>
      </c>
      <c r="E26" s="132">
        <v>40621</v>
      </c>
      <c r="F26" s="141" t="e">
        <f>#REF!</f>
        <v>#REF!</v>
      </c>
      <c r="G26" s="145" t="e">
        <f t="shared" si="1"/>
        <v>#REF!</v>
      </c>
      <c r="M26" s="15" t="s">
        <v>462</v>
      </c>
    </row>
    <row r="27" spans="1:13" s="15" customFormat="1" ht="15.75" customHeight="1" x14ac:dyDescent="0.25">
      <c r="A27" s="128">
        <v>14</v>
      </c>
      <c r="B27" s="143" t="s">
        <v>227</v>
      </c>
      <c r="C27" s="144" t="s">
        <v>228</v>
      </c>
      <c r="D27" s="137" t="s">
        <v>229</v>
      </c>
      <c r="E27" s="138" t="s">
        <v>427</v>
      </c>
      <c r="F27" s="141" t="e">
        <f>#REF!</f>
        <v>#REF!</v>
      </c>
      <c r="G27" s="134" t="e">
        <f t="shared" si="1"/>
        <v>#REF!</v>
      </c>
      <c r="H27" s="178"/>
      <c r="M27" s="15" t="s">
        <v>465</v>
      </c>
    </row>
    <row r="28" spans="1:13" ht="15.75" customHeight="1" x14ac:dyDescent="0.25">
      <c r="A28" s="170">
        <v>15</v>
      </c>
      <c r="B28" s="129" t="s">
        <v>230</v>
      </c>
      <c r="C28" s="130" t="s">
        <v>231</v>
      </c>
      <c r="D28" s="131" t="s">
        <v>232</v>
      </c>
      <c r="E28" s="132" t="s">
        <v>428</v>
      </c>
      <c r="F28" s="141" t="e">
        <f>#REF!</f>
        <v>#REF!</v>
      </c>
      <c r="G28" s="145" t="e">
        <f t="shared" si="1"/>
        <v>#REF!</v>
      </c>
      <c r="M28" s="15" t="s">
        <v>465</v>
      </c>
    </row>
    <row r="29" spans="1:13" ht="15.75" customHeight="1" x14ac:dyDescent="0.25">
      <c r="A29" s="170">
        <v>16</v>
      </c>
      <c r="B29" s="129" t="s">
        <v>233</v>
      </c>
      <c r="C29" s="130" t="s">
        <v>234</v>
      </c>
      <c r="D29" s="131" t="s">
        <v>232</v>
      </c>
      <c r="E29" s="132" t="s">
        <v>429</v>
      </c>
      <c r="F29" s="141" t="e">
        <f>#REF!</f>
        <v>#REF!</v>
      </c>
      <c r="G29" s="145" t="e">
        <f t="shared" si="1"/>
        <v>#REF!</v>
      </c>
      <c r="M29" s="15" t="s">
        <v>465</v>
      </c>
    </row>
    <row r="30" spans="1:13" x14ac:dyDescent="0.25">
      <c r="A30" s="170">
        <v>17</v>
      </c>
      <c r="B30" s="129" t="s">
        <v>235</v>
      </c>
      <c r="C30" s="130" t="s">
        <v>236</v>
      </c>
      <c r="D30" s="131" t="s">
        <v>232</v>
      </c>
      <c r="E30" s="132" t="s">
        <v>430</v>
      </c>
      <c r="F30" s="189" t="e">
        <f>#REF!</f>
        <v>#REF!</v>
      </c>
      <c r="G30" s="145" t="e">
        <f t="shared" si="1"/>
        <v>#REF!</v>
      </c>
      <c r="M30" s="15" t="s">
        <v>465</v>
      </c>
    </row>
    <row r="31" spans="1:13" x14ac:dyDescent="0.25">
      <c r="A31" s="170">
        <v>18</v>
      </c>
      <c r="B31" s="129" t="s">
        <v>237</v>
      </c>
      <c r="C31" s="130" t="s">
        <v>238</v>
      </c>
      <c r="D31" s="131" t="s">
        <v>239</v>
      </c>
      <c r="E31" s="142">
        <v>41824</v>
      </c>
      <c r="F31" s="189" t="e">
        <f>#REF!</f>
        <v>#REF!</v>
      </c>
      <c r="G31" s="145" t="e">
        <f t="shared" si="1"/>
        <v>#REF!</v>
      </c>
      <c r="M31" s="15" t="s">
        <v>465</v>
      </c>
    </row>
    <row r="32" spans="1:13" x14ac:dyDescent="0.25">
      <c r="A32" s="170">
        <v>19</v>
      </c>
      <c r="B32" s="129" t="s">
        <v>240</v>
      </c>
      <c r="C32" s="130" t="s">
        <v>241</v>
      </c>
      <c r="D32" s="131" t="s">
        <v>239</v>
      </c>
      <c r="E32" s="142" t="s">
        <v>434</v>
      </c>
      <c r="F32" s="189" t="e">
        <f>#REF!</f>
        <v>#REF!</v>
      </c>
      <c r="G32" s="145" t="e">
        <f t="shared" si="1"/>
        <v>#REF!</v>
      </c>
      <c r="M32" s="15" t="s">
        <v>465</v>
      </c>
    </row>
    <row r="33" spans="1:13" x14ac:dyDescent="0.25">
      <c r="A33" s="170">
        <v>20</v>
      </c>
      <c r="B33" s="129" t="s">
        <v>242</v>
      </c>
      <c r="C33" s="130" t="s">
        <v>243</v>
      </c>
      <c r="D33" s="131" t="s">
        <v>239</v>
      </c>
      <c r="E33" s="142">
        <v>40161</v>
      </c>
      <c r="F33" s="189" t="e">
        <f>#REF!</f>
        <v>#REF!</v>
      </c>
      <c r="G33" s="145" t="e">
        <f t="shared" si="1"/>
        <v>#REF!</v>
      </c>
      <c r="I33" s="1">
        <v>2</v>
      </c>
      <c r="M33" s="15" t="s">
        <v>465</v>
      </c>
    </row>
    <row r="34" spans="1:13" x14ac:dyDescent="0.25">
      <c r="A34" s="170">
        <v>21</v>
      </c>
      <c r="B34" s="129" t="s">
        <v>244</v>
      </c>
      <c r="C34" s="130" t="s">
        <v>245</v>
      </c>
      <c r="D34" s="131" t="s">
        <v>239</v>
      </c>
      <c r="E34" s="142" t="s">
        <v>433</v>
      </c>
      <c r="F34" s="189" t="e">
        <f>#REF!</f>
        <v>#REF!</v>
      </c>
      <c r="G34" s="145" t="e">
        <f t="shared" si="1"/>
        <v>#REF!</v>
      </c>
      <c r="M34" s="15" t="s">
        <v>465</v>
      </c>
    </row>
    <row r="35" spans="1:13" x14ac:dyDescent="0.25">
      <c r="A35" s="170">
        <v>22</v>
      </c>
      <c r="B35" s="129" t="s">
        <v>246</v>
      </c>
      <c r="C35" s="130" t="s">
        <v>247</v>
      </c>
      <c r="D35" s="131" t="s">
        <v>239</v>
      </c>
      <c r="E35" s="142" t="s">
        <v>431</v>
      </c>
      <c r="F35" s="189" t="e">
        <f>#REF!</f>
        <v>#REF!</v>
      </c>
      <c r="G35" s="145" t="e">
        <f t="shared" si="1"/>
        <v>#REF!</v>
      </c>
      <c r="M35" s="15" t="s">
        <v>465</v>
      </c>
    </row>
    <row r="36" spans="1:13" x14ac:dyDescent="0.25">
      <c r="A36" s="170">
        <v>23</v>
      </c>
      <c r="B36" s="129" t="s">
        <v>248</v>
      </c>
      <c r="C36" s="130" t="s">
        <v>249</v>
      </c>
      <c r="D36" s="131" t="s">
        <v>239</v>
      </c>
      <c r="E36" s="142">
        <v>40180</v>
      </c>
      <c r="F36" s="189" t="e">
        <f>#REF!</f>
        <v>#REF!</v>
      </c>
      <c r="G36" s="145" t="e">
        <f t="shared" si="1"/>
        <v>#REF!</v>
      </c>
      <c r="M36" s="15" t="s">
        <v>465</v>
      </c>
    </row>
    <row r="37" spans="1:13" x14ac:dyDescent="0.25">
      <c r="A37" s="170">
        <v>24</v>
      </c>
      <c r="B37" s="129" t="s">
        <v>250</v>
      </c>
      <c r="C37" s="130" t="s">
        <v>251</v>
      </c>
      <c r="D37" s="131" t="s">
        <v>239</v>
      </c>
      <c r="E37" s="142" t="s">
        <v>397</v>
      </c>
      <c r="F37" s="189" t="e">
        <f>#REF!</f>
        <v>#REF!</v>
      </c>
      <c r="G37" s="145" t="e">
        <f t="shared" si="1"/>
        <v>#REF!</v>
      </c>
      <c r="M37" s="15" t="s">
        <v>465</v>
      </c>
    </row>
    <row r="38" spans="1:13" x14ac:dyDescent="0.25">
      <c r="A38" s="170">
        <v>25</v>
      </c>
      <c r="B38" s="129" t="s">
        <v>252</v>
      </c>
      <c r="C38" s="130" t="s">
        <v>253</v>
      </c>
      <c r="D38" s="131" t="s">
        <v>239</v>
      </c>
      <c r="E38" s="142" t="s">
        <v>432</v>
      </c>
      <c r="F38" s="189" t="e">
        <f>#REF!</f>
        <v>#REF!</v>
      </c>
      <c r="G38" s="145" t="e">
        <f t="shared" si="1"/>
        <v>#REF!</v>
      </c>
      <c r="M38" s="15" t="s">
        <v>465</v>
      </c>
    </row>
    <row r="39" spans="1:13" s="15" customFormat="1" x14ac:dyDescent="0.25">
      <c r="A39" s="128">
        <v>26</v>
      </c>
      <c r="B39" s="143" t="s">
        <v>254</v>
      </c>
      <c r="C39" s="144" t="s">
        <v>255</v>
      </c>
      <c r="D39" s="137" t="s">
        <v>256</v>
      </c>
      <c r="E39" s="138" t="s">
        <v>440</v>
      </c>
      <c r="F39" s="190" t="e">
        <f>#REF!</f>
        <v>#REF!</v>
      </c>
      <c r="G39" s="134" t="e">
        <f t="shared" si="1"/>
        <v>#REF!</v>
      </c>
      <c r="H39" s="178"/>
      <c r="M39" s="15" t="s">
        <v>463</v>
      </c>
    </row>
    <row r="40" spans="1:13" ht="31.5" customHeight="1" x14ac:dyDescent="0.25">
      <c r="A40" s="170">
        <v>27</v>
      </c>
      <c r="B40" s="129" t="s">
        <v>257</v>
      </c>
      <c r="C40" s="130" t="s">
        <v>258</v>
      </c>
      <c r="D40" s="131" t="s">
        <v>259</v>
      </c>
      <c r="E40" s="132" t="s">
        <v>419</v>
      </c>
      <c r="F40" s="141" t="e">
        <f>#REF!</f>
        <v>#REF!</v>
      </c>
      <c r="G40" s="145" t="e">
        <f t="shared" si="1"/>
        <v>#REF!</v>
      </c>
      <c r="H40" s="139" t="s">
        <v>443</v>
      </c>
      <c r="M40" s="15" t="s">
        <v>463</v>
      </c>
    </row>
    <row r="41" spans="1:13" ht="31.5" x14ac:dyDescent="0.25">
      <c r="A41" s="170">
        <v>28</v>
      </c>
      <c r="B41" s="129" t="s">
        <v>260</v>
      </c>
      <c r="C41" s="130" t="s">
        <v>261</v>
      </c>
      <c r="D41" s="131" t="s">
        <v>259</v>
      </c>
      <c r="E41" s="132" t="s">
        <v>420</v>
      </c>
      <c r="F41" s="189" t="e">
        <f>#REF!</f>
        <v>#REF!</v>
      </c>
      <c r="G41" s="145" t="e">
        <f t="shared" si="1"/>
        <v>#REF!</v>
      </c>
      <c r="H41" s="139" t="s">
        <v>443</v>
      </c>
      <c r="M41" s="15" t="s">
        <v>463</v>
      </c>
    </row>
    <row r="42" spans="1:13" ht="31.5" x14ac:dyDescent="0.25">
      <c r="A42" s="170">
        <v>29</v>
      </c>
      <c r="B42" s="129" t="s">
        <v>262</v>
      </c>
      <c r="C42" s="130" t="s">
        <v>263</v>
      </c>
      <c r="D42" s="131" t="s">
        <v>259</v>
      </c>
      <c r="E42" s="132">
        <v>40196</v>
      </c>
      <c r="F42" s="189" t="e">
        <f>#REF!</f>
        <v>#REF!</v>
      </c>
      <c r="G42" s="145" t="e">
        <f t="shared" si="1"/>
        <v>#REF!</v>
      </c>
      <c r="H42" s="139" t="s">
        <v>443</v>
      </c>
      <c r="M42" s="15" t="s">
        <v>463</v>
      </c>
    </row>
    <row r="43" spans="1:13" s="104" customFormat="1" x14ac:dyDescent="0.25">
      <c r="A43" s="170">
        <v>30</v>
      </c>
      <c r="B43" s="129" t="s">
        <v>264</v>
      </c>
      <c r="C43" s="130" t="s">
        <v>265</v>
      </c>
      <c r="D43" s="131" t="s">
        <v>266</v>
      </c>
      <c r="E43" s="132">
        <v>40301</v>
      </c>
      <c r="F43" s="189" t="e">
        <f>#REF!</f>
        <v>#REF!</v>
      </c>
      <c r="G43" s="145" t="e">
        <f t="shared" si="1"/>
        <v>#REF!</v>
      </c>
      <c r="H43" s="133"/>
      <c r="M43" s="15" t="s">
        <v>463</v>
      </c>
    </row>
    <row r="44" spans="1:13" s="104" customFormat="1" x14ac:dyDescent="0.25">
      <c r="A44" s="170">
        <v>31</v>
      </c>
      <c r="B44" s="129" t="s">
        <v>267</v>
      </c>
      <c r="C44" s="130" t="s">
        <v>268</v>
      </c>
      <c r="D44" s="131" t="s">
        <v>266</v>
      </c>
      <c r="E44" s="132">
        <v>40301</v>
      </c>
      <c r="F44" s="189" t="e">
        <f>#REF!</f>
        <v>#REF!</v>
      </c>
      <c r="G44" s="145" t="e">
        <f t="shared" si="1"/>
        <v>#REF!</v>
      </c>
      <c r="H44" s="133"/>
      <c r="M44" s="15" t="s">
        <v>463</v>
      </c>
    </row>
    <row r="45" spans="1:13" s="104" customFormat="1" x14ac:dyDescent="0.25">
      <c r="A45" s="170">
        <v>32</v>
      </c>
      <c r="B45" s="129" t="s">
        <v>269</v>
      </c>
      <c r="C45" s="130" t="s">
        <v>270</v>
      </c>
      <c r="D45" s="131" t="s">
        <v>266</v>
      </c>
      <c r="E45" s="132">
        <v>40330</v>
      </c>
      <c r="F45" s="189" t="e">
        <f>#REF!</f>
        <v>#REF!</v>
      </c>
      <c r="G45" s="145" t="e">
        <f t="shared" si="1"/>
        <v>#REF!</v>
      </c>
      <c r="H45" s="133"/>
      <c r="M45" s="15" t="s">
        <v>463</v>
      </c>
    </row>
    <row r="46" spans="1:13" s="104" customFormat="1" ht="31.5" customHeight="1" x14ac:dyDescent="0.25">
      <c r="A46" s="170">
        <v>33</v>
      </c>
      <c r="B46" s="129" t="s">
        <v>271</v>
      </c>
      <c r="C46" s="130" t="s">
        <v>272</v>
      </c>
      <c r="D46" s="131" t="s">
        <v>266</v>
      </c>
      <c r="E46" s="132">
        <v>40547</v>
      </c>
      <c r="F46" s="141" t="e">
        <f>#REF!</f>
        <v>#REF!</v>
      </c>
      <c r="G46" s="145" t="e">
        <f t="shared" si="1"/>
        <v>#REF!</v>
      </c>
      <c r="H46" s="139" t="s">
        <v>443</v>
      </c>
      <c r="M46" s="15" t="s">
        <v>463</v>
      </c>
    </row>
    <row r="47" spans="1:13" s="104" customFormat="1" ht="15.75" customHeight="1" x14ac:dyDescent="0.25">
      <c r="A47" s="170">
        <v>34</v>
      </c>
      <c r="B47" s="129" t="s">
        <v>273</v>
      </c>
      <c r="C47" s="130" t="s">
        <v>274</v>
      </c>
      <c r="D47" s="131" t="s">
        <v>266</v>
      </c>
      <c r="E47" s="132">
        <v>40547</v>
      </c>
      <c r="F47" s="141" t="e">
        <f>#REF!</f>
        <v>#REF!</v>
      </c>
      <c r="G47" s="145" t="e">
        <f t="shared" si="1"/>
        <v>#REF!</v>
      </c>
      <c r="H47" s="133"/>
      <c r="M47" s="15" t="s">
        <v>463</v>
      </c>
    </row>
    <row r="48" spans="1:13" s="104" customFormat="1" x14ac:dyDescent="0.25">
      <c r="A48" s="170">
        <v>35</v>
      </c>
      <c r="B48" s="129" t="s">
        <v>275</v>
      </c>
      <c r="C48" s="130" t="s">
        <v>276</v>
      </c>
      <c r="D48" s="131" t="s">
        <v>266</v>
      </c>
      <c r="E48" s="132">
        <v>40874</v>
      </c>
      <c r="F48" s="189" t="e">
        <f>#REF!</f>
        <v>#REF!</v>
      </c>
      <c r="G48" s="145" t="e">
        <f t="shared" si="1"/>
        <v>#REF!</v>
      </c>
      <c r="H48" s="133"/>
      <c r="M48" s="15" t="s">
        <v>463</v>
      </c>
    </row>
    <row r="49" spans="1:13" s="104" customFormat="1" x14ac:dyDescent="0.25">
      <c r="A49" s="170">
        <v>36</v>
      </c>
      <c r="B49" s="129" t="s">
        <v>277</v>
      </c>
      <c r="C49" s="130" t="s">
        <v>278</v>
      </c>
      <c r="D49" s="131" t="s">
        <v>266</v>
      </c>
      <c r="E49" s="132" t="s">
        <v>424</v>
      </c>
      <c r="F49" s="189" t="e">
        <f>#REF!</f>
        <v>#REF!</v>
      </c>
      <c r="G49" s="145" t="e">
        <f t="shared" si="1"/>
        <v>#REF!</v>
      </c>
      <c r="H49" s="133"/>
      <c r="M49" s="15" t="s">
        <v>463</v>
      </c>
    </row>
    <row r="50" spans="1:13" s="104" customFormat="1" ht="15.75" customHeight="1" x14ac:dyDescent="0.25">
      <c r="A50" s="170">
        <v>37</v>
      </c>
      <c r="B50" s="129" t="s">
        <v>279</v>
      </c>
      <c r="C50" s="130" t="s">
        <v>280</v>
      </c>
      <c r="D50" s="131" t="s">
        <v>266</v>
      </c>
      <c r="E50" s="132" t="s">
        <v>422</v>
      </c>
      <c r="F50" s="141" t="e">
        <f>#REF!</f>
        <v>#REF!</v>
      </c>
      <c r="G50" s="145" t="e">
        <f t="shared" si="1"/>
        <v>#REF!</v>
      </c>
      <c r="H50" s="133"/>
      <c r="M50" s="15" t="s">
        <v>463</v>
      </c>
    </row>
    <row r="51" spans="1:13" s="104" customFormat="1" x14ac:dyDescent="0.25">
      <c r="A51" s="170">
        <v>38</v>
      </c>
      <c r="B51" s="129" t="s">
        <v>281</v>
      </c>
      <c r="C51" s="130" t="s">
        <v>282</v>
      </c>
      <c r="D51" s="131" t="s">
        <v>266</v>
      </c>
      <c r="E51" s="132" t="s">
        <v>425</v>
      </c>
      <c r="F51" s="189" t="e">
        <f>#REF!</f>
        <v>#REF!</v>
      </c>
      <c r="G51" s="145" t="e">
        <f t="shared" si="1"/>
        <v>#REF!</v>
      </c>
      <c r="H51" s="133"/>
      <c r="M51" s="15" t="s">
        <v>463</v>
      </c>
    </row>
    <row r="52" spans="1:13" s="104" customFormat="1" ht="15.75" customHeight="1" x14ac:dyDescent="0.25">
      <c r="A52" s="170">
        <v>39</v>
      </c>
      <c r="B52" s="129" t="s">
        <v>283</v>
      </c>
      <c r="C52" s="130" t="s">
        <v>284</v>
      </c>
      <c r="D52" s="131" t="s">
        <v>266</v>
      </c>
      <c r="E52" s="132" t="s">
        <v>426</v>
      </c>
      <c r="F52" s="141" t="e">
        <f>#REF!</f>
        <v>#REF!</v>
      </c>
      <c r="G52" s="145" t="e">
        <f t="shared" si="1"/>
        <v>#REF!</v>
      </c>
      <c r="H52" s="133"/>
      <c r="M52" s="15" t="s">
        <v>463</v>
      </c>
    </row>
    <row r="53" spans="1:13" s="104" customFormat="1" ht="31.5" x14ac:dyDescent="0.25">
      <c r="A53" s="170">
        <v>40</v>
      </c>
      <c r="B53" s="129" t="s">
        <v>285</v>
      </c>
      <c r="C53" s="130" t="s">
        <v>286</v>
      </c>
      <c r="D53" s="131" t="s">
        <v>266</v>
      </c>
      <c r="E53" s="132" t="s">
        <v>421</v>
      </c>
      <c r="F53" s="189" t="e">
        <f>#REF!</f>
        <v>#REF!</v>
      </c>
      <c r="G53" s="145" t="e">
        <f t="shared" si="1"/>
        <v>#REF!</v>
      </c>
      <c r="H53" s="146" t="s">
        <v>454</v>
      </c>
      <c r="M53" s="15" t="s">
        <v>463</v>
      </c>
    </row>
    <row r="54" spans="1:13" s="104" customFormat="1" x14ac:dyDescent="0.25">
      <c r="A54" s="170">
        <v>41</v>
      </c>
      <c r="B54" s="129" t="s">
        <v>287</v>
      </c>
      <c r="C54" s="130" t="s">
        <v>288</v>
      </c>
      <c r="D54" s="131" t="s">
        <v>266</v>
      </c>
      <c r="E54" s="140" t="s">
        <v>423</v>
      </c>
      <c r="F54" s="189" t="e">
        <f>#REF!</f>
        <v>#REF!</v>
      </c>
      <c r="G54" s="145" t="e">
        <f t="shared" si="1"/>
        <v>#REF!</v>
      </c>
      <c r="H54" s="133"/>
      <c r="M54" s="15" t="s">
        <v>463</v>
      </c>
    </row>
    <row r="55" spans="1:13" s="102" customFormat="1" x14ac:dyDescent="0.25">
      <c r="A55" s="128">
        <v>42</v>
      </c>
      <c r="B55" s="143" t="s">
        <v>289</v>
      </c>
      <c r="C55" s="144" t="s">
        <v>290</v>
      </c>
      <c r="D55" s="137" t="s">
        <v>291</v>
      </c>
      <c r="E55" s="138">
        <v>39364</v>
      </c>
      <c r="F55" s="190" t="e">
        <f>#REF!</f>
        <v>#REF!</v>
      </c>
      <c r="G55" s="134" t="e">
        <f t="shared" ref="G55:G86" si="2">IF(AND(F55&gt;=96,F55&lt;130),"Xuất sắc",IF(AND(F55&lt;96,F55&gt;=81),"Tốt",IF(AND(F55&gt;=70,F55&lt;81),"Hoàn thành",IF(AND(F55&lt;70,F55&gt;0),"không hoàn thành",""))))</f>
        <v>#REF!</v>
      </c>
      <c r="H55" s="178"/>
      <c r="M55" s="102" t="s">
        <v>464</v>
      </c>
    </row>
    <row r="56" spans="1:13" s="102" customFormat="1" x14ac:dyDescent="0.25">
      <c r="A56" s="170">
        <v>43</v>
      </c>
      <c r="B56" s="129" t="s">
        <v>292</v>
      </c>
      <c r="C56" s="130" t="s">
        <v>293</v>
      </c>
      <c r="D56" s="131" t="s">
        <v>294</v>
      </c>
      <c r="E56" s="132">
        <v>39117</v>
      </c>
      <c r="F56" s="189" t="e">
        <f>#REF!</f>
        <v>#REF!</v>
      </c>
      <c r="G56" s="145" t="e">
        <f t="shared" si="2"/>
        <v>#REF!</v>
      </c>
      <c r="H56" s="133"/>
      <c r="M56" s="102" t="s">
        <v>464</v>
      </c>
    </row>
    <row r="57" spans="1:13" s="104" customFormat="1" ht="15.75" customHeight="1" x14ac:dyDescent="0.25">
      <c r="A57" s="170">
        <v>44</v>
      </c>
      <c r="B57" s="129" t="s">
        <v>295</v>
      </c>
      <c r="C57" s="130" t="s">
        <v>296</v>
      </c>
      <c r="D57" s="131" t="s">
        <v>294</v>
      </c>
      <c r="E57" s="132">
        <v>40162</v>
      </c>
      <c r="F57" s="141" t="e">
        <f>#REF!</f>
        <v>#REF!</v>
      </c>
      <c r="G57" s="145" t="e">
        <f t="shared" si="2"/>
        <v>#REF!</v>
      </c>
      <c r="H57" s="133"/>
      <c r="M57" s="102" t="s">
        <v>464</v>
      </c>
    </row>
    <row r="58" spans="1:13" s="104" customFormat="1" x14ac:dyDescent="0.25">
      <c r="A58" s="170">
        <v>45</v>
      </c>
      <c r="B58" s="129" t="s">
        <v>297</v>
      </c>
      <c r="C58" s="130" t="s">
        <v>298</v>
      </c>
      <c r="D58" s="131" t="s">
        <v>299</v>
      </c>
      <c r="E58" s="132" t="s">
        <v>392</v>
      </c>
      <c r="F58" s="189" t="e">
        <f>#REF!</f>
        <v>#REF!</v>
      </c>
      <c r="G58" s="145" t="e">
        <f t="shared" si="2"/>
        <v>#REF!</v>
      </c>
      <c r="H58" s="133"/>
      <c r="M58" s="102" t="s">
        <v>464</v>
      </c>
    </row>
    <row r="59" spans="1:13" s="104" customFormat="1" ht="15.75" customHeight="1" x14ac:dyDescent="0.25">
      <c r="A59" s="170">
        <v>46</v>
      </c>
      <c r="B59" s="129" t="s">
        <v>300</v>
      </c>
      <c r="C59" s="130" t="s">
        <v>301</v>
      </c>
      <c r="D59" s="131" t="s">
        <v>299</v>
      </c>
      <c r="E59" s="132">
        <v>40700</v>
      </c>
      <c r="F59" s="141" t="e">
        <f>#REF!</f>
        <v>#REF!</v>
      </c>
      <c r="G59" s="145" t="e">
        <f t="shared" si="2"/>
        <v>#REF!</v>
      </c>
      <c r="H59" s="133"/>
      <c r="M59" s="102" t="s">
        <v>464</v>
      </c>
    </row>
    <row r="60" spans="1:13" s="104" customFormat="1" x14ac:dyDescent="0.25">
      <c r="A60" s="170">
        <v>47</v>
      </c>
      <c r="B60" s="129" t="s">
        <v>302</v>
      </c>
      <c r="C60" s="130" t="s">
        <v>303</v>
      </c>
      <c r="D60" s="131" t="s">
        <v>304</v>
      </c>
      <c r="E60" s="142" t="s">
        <v>398</v>
      </c>
      <c r="F60" s="189" t="e">
        <f>#REF!</f>
        <v>#REF!</v>
      </c>
      <c r="G60" s="145" t="e">
        <f t="shared" si="2"/>
        <v>#REF!</v>
      </c>
      <c r="H60" s="133"/>
      <c r="M60" s="102" t="s">
        <v>464</v>
      </c>
    </row>
    <row r="61" spans="1:13" s="104" customFormat="1" x14ac:dyDescent="0.25">
      <c r="A61" s="170">
        <v>48</v>
      </c>
      <c r="B61" s="129" t="s">
        <v>305</v>
      </c>
      <c r="C61" s="130" t="s">
        <v>306</v>
      </c>
      <c r="D61" s="131" t="s">
        <v>299</v>
      </c>
      <c r="E61" s="147" t="s">
        <v>396</v>
      </c>
      <c r="F61" s="189" t="e">
        <f>#REF!</f>
        <v>#REF!</v>
      </c>
      <c r="G61" s="145" t="e">
        <f t="shared" si="2"/>
        <v>#REF!</v>
      </c>
      <c r="H61" s="133"/>
      <c r="M61" s="102" t="s">
        <v>464</v>
      </c>
    </row>
    <row r="62" spans="1:13" s="104" customFormat="1" ht="15.75" customHeight="1" x14ac:dyDescent="0.25">
      <c r="A62" s="170">
        <v>49</v>
      </c>
      <c r="B62" s="129" t="s">
        <v>307</v>
      </c>
      <c r="C62" s="130" t="s">
        <v>308</v>
      </c>
      <c r="D62" s="131" t="s">
        <v>299</v>
      </c>
      <c r="E62" s="132" t="s">
        <v>393</v>
      </c>
      <c r="F62" s="141" t="e">
        <f>#REF!</f>
        <v>#REF!</v>
      </c>
      <c r="G62" s="145" t="e">
        <f t="shared" si="2"/>
        <v>#REF!</v>
      </c>
      <c r="H62" s="133"/>
      <c r="M62" s="102" t="s">
        <v>464</v>
      </c>
    </row>
    <row r="63" spans="1:13" s="104" customFormat="1" x14ac:dyDescent="0.25">
      <c r="A63" s="170">
        <v>50</v>
      </c>
      <c r="B63" s="129" t="s">
        <v>309</v>
      </c>
      <c r="C63" s="130" t="s">
        <v>310</v>
      </c>
      <c r="D63" s="131" t="s">
        <v>299</v>
      </c>
      <c r="E63" s="132" t="s">
        <v>394</v>
      </c>
      <c r="F63" s="189" t="e">
        <f>#REF!</f>
        <v>#REF!</v>
      </c>
      <c r="G63" s="145" t="e">
        <f t="shared" si="2"/>
        <v>#REF!</v>
      </c>
      <c r="H63" s="133"/>
      <c r="M63" s="102" t="s">
        <v>464</v>
      </c>
    </row>
    <row r="64" spans="1:13" s="104" customFormat="1" x14ac:dyDescent="0.25">
      <c r="A64" s="170">
        <v>51</v>
      </c>
      <c r="B64" s="129" t="s">
        <v>311</v>
      </c>
      <c r="C64" s="130" t="s">
        <v>312</v>
      </c>
      <c r="D64" s="131" t="s">
        <v>299</v>
      </c>
      <c r="E64" s="132" t="s">
        <v>395</v>
      </c>
      <c r="F64" s="189" t="e">
        <f>#REF!</f>
        <v>#REF!</v>
      </c>
      <c r="G64" s="145" t="e">
        <f t="shared" si="2"/>
        <v>#REF!</v>
      </c>
      <c r="H64" s="133"/>
      <c r="M64" s="102" t="s">
        <v>464</v>
      </c>
    </row>
    <row r="65" spans="1:13" s="104" customFormat="1" ht="15.75" customHeight="1" x14ac:dyDescent="0.25">
      <c r="A65" s="170">
        <v>52</v>
      </c>
      <c r="B65" s="129" t="s">
        <v>313</v>
      </c>
      <c r="C65" s="130" t="s">
        <v>314</v>
      </c>
      <c r="D65" s="131" t="s">
        <v>299</v>
      </c>
      <c r="E65" s="142" t="s">
        <v>397</v>
      </c>
      <c r="F65" s="141" t="e">
        <f>#REF!</f>
        <v>#REF!</v>
      </c>
      <c r="G65" s="145" t="e">
        <f t="shared" si="2"/>
        <v>#REF!</v>
      </c>
      <c r="H65" s="133"/>
      <c r="M65" s="102" t="s">
        <v>464</v>
      </c>
    </row>
    <row r="66" spans="1:13" s="104" customFormat="1" x14ac:dyDescent="0.25">
      <c r="A66" s="170">
        <v>53</v>
      </c>
      <c r="B66" s="129" t="s">
        <v>315</v>
      </c>
      <c r="C66" s="130" t="s">
        <v>316</v>
      </c>
      <c r="D66" s="131" t="s">
        <v>304</v>
      </c>
      <c r="E66" s="132">
        <v>41153</v>
      </c>
      <c r="F66" s="189" t="e">
        <f>#REF!</f>
        <v>#REF!</v>
      </c>
      <c r="G66" s="145" t="e">
        <f t="shared" si="2"/>
        <v>#REF!</v>
      </c>
      <c r="H66" s="133"/>
      <c r="M66" s="102" t="s">
        <v>464</v>
      </c>
    </row>
    <row r="67" spans="1:13" s="104" customFormat="1" x14ac:dyDescent="0.25">
      <c r="A67" s="170">
        <v>54</v>
      </c>
      <c r="B67" s="129" t="s">
        <v>317</v>
      </c>
      <c r="C67" s="130" t="s">
        <v>318</v>
      </c>
      <c r="D67" s="131" t="s">
        <v>299</v>
      </c>
      <c r="E67" s="142" t="s">
        <v>400</v>
      </c>
      <c r="F67" s="189" t="e">
        <f>#REF!</f>
        <v>#REF!</v>
      </c>
      <c r="G67" s="145" t="e">
        <f t="shared" si="2"/>
        <v>#REF!</v>
      </c>
      <c r="H67" s="133"/>
      <c r="M67" s="102" t="s">
        <v>464</v>
      </c>
    </row>
    <row r="68" spans="1:13" s="104" customFormat="1" x14ac:dyDescent="0.25">
      <c r="A68" s="170">
        <v>55</v>
      </c>
      <c r="B68" s="129" t="s">
        <v>321</v>
      </c>
      <c r="C68" s="130" t="s">
        <v>322</v>
      </c>
      <c r="D68" s="131" t="s">
        <v>299</v>
      </c>
      <c r="E68" s="142" t="s">
        <v>401</v>
      </c>
      <c r="F68" s="189" t="e">
        <f>#REF!</f>
        <v>#REF!</v>
      </c>
      <c r="G68" s="145" t="e">
        <f t="shared" si="2"/>
        <v>#REF!</v>
      </c>
      <c r="H68" s="133"/>
      <c r="M68" s="102" t="s">
        <v>464</v>
      </c>
    </row>
    <row r="69" spans="1:13" s="104" customFormat="1" ht="15.75" customHeight="1" x14ac:dyDescent="0.25">
      <c r="A69" s="170">
        <v>56</v>
      </c>
      <c r="B69" s="129" t="s">
        <v>323</v>
      </c>
      <c r="C69" s="130" t="s">
        <v>324</v>
      </c>
      <c r="D69" s="131" t="s">
        <v>304</v>
      </c>
      <c r="E69" s="142" t="s">
        <v>399</v>
      </c>
      <c r="F69" s="141" t="e">
        <f>#REF!</f>
        <v>#REF!</v>
      </c>
      <c r="G69" s="145" t="e">
        <f t="shared" si="2"/>
        <v>#REF!</v>
      </c>
      <c r="H69" s="133"/>
      <c r="M69" s="102" t="s">
        <v>464</v>
      </c>
    </row>
    <row r="70" spans="1:13" s="102" customFormat="1" ht="15.75" customHeight="1" x14ac:dyDescent="0.25">
      <c r="A70" s="128">
        <v>57</v>
      </c>
      <c r="B70" s="143" t="s">
        <v>325</v>
      </c>
      <c r="C70" s="144" t="s">
        <v>326</v>
      </c>
      <c r="D70" s="137" t="s">
        <v>327</v>
      </c>
      <c r="E70" s="138" t="s">
        <v>402</v>
      </c>
      <c r="F70" s="171" t="e">
        <f>#REF!</f>
        <v>#REF!</v>
      </c>
      <c r="G70" s="134" t="e">
        <f t="shared" si="2"/>
        <v>#REF!</v>
      </c>
      <c r="H70" s="178"/>
      <c r="M70" s="102" t="s">
        <v>452</v>
      </c>
    </row>
    <row r="71" spans="1:13" s="104" customFormat="1" x14ac:dyDescent="0.25">
      <c r="A71" s="170">
        <v>58</v>
      </c>
      <c r="B71" s="129" t="s">
        <v>328</v>
      </c>
      <c r="C71" s="130" t="s">
        <v>329</v>
      </c>
      <c r="D71" s="131" t="s">
        <v>330</v>
      </c>
      <c r="E71" s="132" t="s">
        <v>404</v>
      </c>
      <c r="F71" s="189" t="e">
        <f>#REF!</f>
        <v>#REF!</v>
      </c>
      <c r="G71" s="145" t="e">
        <f t="shared" si="2"/>
        <v>#REF!</v>
      </c>
      <c r="H71" s="133"/>
      <c r="M71" s="102" t="s">
        <v>452</v>
      </c>
    </row>
    <row r="72" spans="1:13" s="102" customFormat="1" ht="31.5" customHeight="1" x14ac:dyDescent="0.25">
      <c r="A72" s="170">
        <v>59</v>
      </c>
      <c r="B72" s="129" t="s">
        <v>331</v>
      </c>
      <c r="C72" s="130" t="s">
        <v>332</v>
      </c>
      <c r="D72" s="131" t="s">
        <v>330</v>
      </c>
      <c r="E72" s="132" t="s">
        <v>405</v>
      </c>
      <c r="F72" s="141" t="e">
        <f>#REF!</f>
        <v>#REF!</v>
      </c>
      <c r="G72" s="145" t="e">
        <f t="shared" si="2"/>
        <v>#REF!</v>
      </c>
      <c r="H72" s="146" t="s">
        <v>454</v>
      </c>
      <c r="M72" s="102" t="s">
        <v>452</v>
      </c>
    </row>
    <row r="73" spans="1:13" s="104" customFormat="1" x14ac:dyDescent="0.25">
      <c r="A73" s="170">
        <v>60</v>
      </c>
      <c r="B73" s="129" t="s">
        <v>333</v>
      </c>
      <c r="C73" s="130" t="s">
        <v>334</v>
      </c>
      <c r="D73" s="131" t="s">
        <v>330</v>
      </c>
      <c r="E73" s="132" t="s">
        <v>403</v>
      </c>
      <c r="F73" s="189" t="e">
        <f>#REF!</f>
        <v>#REF!</v>
      </c>
      <c r="G73" s="145" t="e">
        <f t="shared" si="2"/>
        <v>#REF!</v>
      </c>
      <c r="H73" s="133"/>
      <c r="M73" s="102" t="s">
        <v>452</v>
      </c>
    </row>
    <row r="74" spans="1:13" s="104" customFormat="1" x14ac:dyDescent="0.25">
      <c r="A74" s="170">
        <v>61</v>
      </c>
      <c r="B74" s="129" t="s">
        <v>335</v>
      </c>
      <c r="C74" s="130" t="s">
        <v>336</v>
      </c>
      <c r="D74" s="131" t="s">
        <v>337</v>
      </c>
      <c r="E74" s="132" t="s">
        <v>407</v>
      </c>
      <c r="F74" s="189" t="e">
        <f>#REF!</f>
        <v>#REF!</v>
      </c>
      <c r="G74" s="145" t="e">
        <f t="shared" si="2"/>
        <v>#REF!</v>
      </c>
      <c r="H74" s="133"/>
      <c r="M74" s="102" t="s">
        <v>452</v>
      </c>
    </row>
    <row r="75" spans="1:13" s="104" customFormat="1" x14ac:dyDescent="0.25">
      <c r="A75" s="170">
        <v>62</v>
      </c>
      <c r="B75" s="129" t="s">
        <v>340</v>
      </c>
      <c r="C75" s="130" t="s">
        <v>341</v>
      </c>
      <c r="D75" s="131" t="s">
        <v>337</v>
      </c>
      <c r="E75" s="132" t="s">
        <v>410</v>
      </c>
      <c r="F75" s="189" t="e">
        <f>#REF!</f>
        <v>#REF!</v>
      </c>
      <c r="G75" s="145" t="e">
        <f t="shared" si="2"/>
        <v>#REF!</v>
      </c>
      <c r="H75" s="133"/>
      <c r="M75" s="102" t="s">
        <v>452</v>
      </c>
    </row>
    <row r="76" spans="1:13" s="104" customFormat="1" ht="15.75" customHeight="1" x14ac:dyDescent="0.25">
      <c r="A76" s="170">
        <v>63</v>
      </c>
      <c r="B76" s="129" t="s">
        <v>342</v>
      </c>
      <c r="C76" s="130" t="s">
        <v>343</v>
      </c>
      <c r="D76" s="131" t="s">
        <v>337</v>
      </c>
      <c r="E76" s="140">
        <v>40095</v>
      </c>
      <c r="F76" s="141" t="e">
        <f>#REF!</f>
        <v>#REF!</v>
      </c>
      <c r="G76" s="145" t="e">
        <f t="shared" si="2"/>
        <v>#REF!</v>
      </c>
      <c r="H76" s="133"/>
      <c r="M76" s="102" t="s">
        <v>452</v>
      </c>
    </row>
    <row r="77" spans="1:13" s="104" customFormat="1" x14ac:dyDescent="0.25">
      <c r="A77" s="170">
        <v>64</v>
      </c>
      <c r="B77" s="129" t="s">
        <v>344</v>
      </c>
      <c r="C77" s="130" t="s">
        <v>345</v>
      </c>
      <c r="D77" s="131" t="s">
        <v>337</v>
      </c>
      <c r="E77" s="132">
        <v>40066</v>
      </c>
      <c r="F77" s="189" t="e">
        <f>#REF!</f>
        <v>#REF!</v>
      </c>
      <c r="G77" s="145" t="e">
        <f t="shared" si="2"/>
        <v>#REF!</v>
      </c>
      <c r="H77" s="133"/>
      <c r="M77" s="102" t="s">
        <v>452</v>
      </c>
    </row>
    <row r="78" spans="1:13" s="104" customFormat="1" ht="15.75" customHeight="1" x14ac:dyDescent="0.25">
      <c r="A78" s="170">
        <v>65</v>
      </c>
      <c r="B78" s="129" t="s">
        <v>346</v>
      </c>
      <c r="C78" s="130" t="s">
        <v>347</v>
      </c>
      <c r="D78" s="131" t="s">
        <v>337</v>
      </c>
      <c r="E78" s="140" t="s">
        <v>409</v>
      </c>
      <c r="F78" s="141" t="e">
        <f>#REF!</f>
        <v>#REF!</v>
      </c>
      <c r="G78" s="145" t="e">
        <f t="shared" si="2"/>
        <v>#REF!</v>
      </c>
      <c r="H78" s="133"/>
      <c r="M78" s="102" t="s">
        <v>452</v>
      </c>
    </row>
    <row r="79" spans="1:13" s="104" customFormat="1" ht="31.5" customHeight="1" x14ac:dyDescent="0.25">
      <c r="A79" s="170">
        <v>66</v>
      </c>
      <c r="B79" s="129" t="s">
        <v>348</v>
      </c>
      <c r="C79" s="130" t="s">
        <v>349</v>
      </c>
      <c r="D79" s="131" t="s">
        <v>337</v>
      </c>
      <c r="E79" s="132" t="s">
        <v>406</v>
      </c>
      <c r="F79" s="141" t="e">
        <f>#REF!</f>
        <v>#REF!</v>
      </c>
      <c r="G79" s="145" t="e">
        <f t="shared" si="2"/>
        <v>#REF!</v>
      </c>
      <c r="H79" s="139" t="s">
        <v>443</v>
      </c>
      <c r="M79" s="102" t="s">
        <v>452</v>
      </c>
    </row>
    <row r="80" spans="1:13" s="104" customFormat="1" x14ac:dyDescent="0.25">
      <c r="A80" s="170">
        <v>67</v>
      </c>
      <c r="B80" s="129" t="s">
        <v>350</v>
      </c>
      <c r="C80" s="130" t="s">
        <v>351</v>
      </c>
      <c r="D80" s="131" t="s">
        <v>337</v>
      </c>
      <c r="E80" s="142" t="s">
        <v>411</v>
      </c>
      <c r="F80" s="189" t="e">
        <f>#REF!</f>
        <v>#REF!</v>
      </c>
      <c r="G80" s="145" t="e">
        <f t="shared" si="2"/>
        <v>#REF!</v>
      </c>
      <c r="H80" s="133"/>
      <c r="M80" s="102" t="s">
        <v>452</v>
      </c>
    </row>
    <row r="81" spans="1:13" s="104" customFormat="1" ht="15.75" customHeight="1" x14ac:dyDescent="0.25">
      <c r="A81" s="170">
        <v>68</v>
      </c>
      <c r="B81" s="129" t="s">
        <v>352</v>
      </c>
      <c r="C81" s="130" t="s">
        <v>353</v>
      </c>
      <c r="D81" s="131" t="s">
        <v>337</v>
      </c>
      <c r="E81" s="132">
        <v>41098</v>
      </c>
      <c r="F81" s="141" t="e">
        <f>#REF!</f>
        <v>#REF!</v>
      </c>
      <c r="G81" s="145" t="e">
        <f t="shared" si="2"/>
        <v>#REF!</v>
      </c>
      <c r="H81" s="133"/>
      <c r="M81" s="102" t="s">
        <v>452</v>
      </c>
    </row>
    <row r="82" spans="1:13" s="104" customFormat="1" ht="15.75" customHeight="1" x14ac:dyDescent="0.25">
      <c r="A82" s="170">
        <v>69</v>
      </c>
      <c r="B82" s="129" t="s">
        <v>354</v>
      </c>
      <c r="C82" s="130" t="s">
        <v>355</v>
      </c>
      <c r="D82" s="131" t="s">
        <v>337</v>
      </c>
      <c r="E82" s="132">
        <v>41098</v>
      </c>
      <c r="F82" s="141" t="e">
        <f>#REF!</f>
        <v>#REF!</v>
      </c>
      <c r="G82" s="145" t="e">
        <f t="shared" si="2"/>
        <v>#REF!</v>
      </c>
      <c r="H82" s="133"/>
      <c r="M82" s="102" t="s">
        <v>452</v>
      </c>
    </row>
    <row r="83" spans="1:13" s="104" customFormat="1" x14ac:dyDescent="0.25">
      <c r="A83" s="170">
        <v>70</v>
      </c>
      <c r="B83" s="129" t="s">
        <v>356</v>
      </c>
      <c r="C83" s="130" t="s">
        <v>357</v>
      </c>
      <c r="D83" s="131" t="s">
        <v>337</v>
      </c>
      <c r="E83" s="132" t="s">
        <v>413</v>
      </c>
      <c r="F83" s="189" t="e">
        <f>#REF!</f>
        <v>#REF!</v>
      </c>
      <c r="G83" s="145" t="e">
        <f t="shared" si="2"/>
        <v>#REF!</v>
      </c>
      <c r="H83" s="133"/>
      <c r="M83" s="102" t="s">
        <v>452</v>
      </c>
    </row>
    <row r="84" spans="1:13" s="104" customFormat="1" ht="31.5" x14ac:dyDescent="0.25">
      <c r="A84" s="170">
        <v>71</v>
      </c>
      <c r="B84" s="129" t="s">
        <v>358</v>
      </c>
      <c r="C84" s="130" t="s">
        <v>359</v>
      </c>
      <c r="D84" s="131" t="s">
        <v>337</v>
      </c>
      <c r="E84" s="132" t="s">
        <v>408</v>
      </c>
      <c r="F84" s="189" t="e">
        <f>#REF!</f>
        <v>#REF!</v>
      </c>
      <c r="G84" s="145" t="e">
        <f t="shared" si="2"/>
        <v>#REF!</v>
      </c>
      <c r="H84" s="146" t="s">
        <v>454</v>
      </c>
      <c r="M84" s="102" t="s">
        <v>452</v>
      </c>
    </row>
    <row r="85" spans="1:13" s="104" customFormat="1" ht="15.75" customHeight="1" x14ac:dyDescent="0.25">
      <c r="A85" s="170">
        <v>72</v>
      </c>
      <c r="B85" s="129" t="s">
        <v>360</v>
      </c>
      <c r="C85" s="130" t="s">
        <v>361</v>
      </c>
      <c r="D85" s="131" t="s">
        <v>337</v>
      </c>
      <c r="E85" s="132" t="s">
        <v>408</v>
      </c>
      <c r="F85" s="141" t="e">
        <f>#REF!</f>
        <v>#REF!</v>
      </c>
      <c r="G85" s="145" t="e">
        <f t="shared" si="2"/>
        <v>#REF!</v>
      </c>
      <c r="H85" s="133"/>
      <c r="M85" s="102" t="s">
        <v>452</v>
      </c>
    </row>
    <row r="86" spans="1:13" s="104" customFormat="1" x14ac:dyDescent="0.25">
      <c r="A86" s="170">
        <v>73</v>
      </c>
      <c r="B86" s="129" t="s">
        <v>362</v>
      </c>
      <c r="C86" s="130" t="s">
        <v>363</v>
      </c>
      <c r="D86" s="131" t="s">
        <v>337</v>
      </c>
      <c r="E86" s="142" t="s">
        <v>412</v>
      </c>
      <c r="F86" s="189" t="e">
        <f>#REF!</f>
        <v>#REF!</v>
      </c>
      <c r="G86" s="145" t="e">
        <f t="shared" si="2"/>
        <v>#REF!</v>
      </c>
      <c r="H86" s="133"/>
      <c r="M86" s="102" t="s">
        <v>452</v>
      </c>
    </row>
    <row r="87" spans="1:13" s="104" customFormat="1" x14ac:dyDescent="0.25">
      <c r="A87" s="170">
        <v>74</v>
      </c>
      <c r="B87" s="129" t="s">
        <v>364</v>
      </c>
      <c r="C87" s="130" t="s">
        <v>365</v>
      </c>
      <c r="D87" s="131" t="s">
        <v>337</v>
      </c>
      <c r="E87" s="132">
        <v>40553</v>
      </c>
      <c r="F87" s="189" t="e">
        <f>#REF!</f>
        <v>#REF!</v>
      </c>
      <c r="G87" s="145" t="e">
        <f t="shared" ref="G87:G97" si="3">IF(AND(F87&gt;=96,F87&lt;130),"Xuất sắc",IF(AND(F87&lt;96,F87&gt;=81),"Tốt",IF(AND(F87&gt;=70,F87&lt;81),"Hoàn thành",IF(AND(F87&lt;70,F87&gt;0),"không hoàn thành",""))))</f>
        <v>#REF!</v>
      </c>
      <c r="H87" s="133"/>
      <c r="M87" s="102" t="s">
        <v>452</v>
      </c>
    </row>
    <row r="88" spans="1:13" s="104" customFormat="1" ht="15.75" customHeight="1" x14ac:dyDescent="0.25">
      <c r="A88" s="170">
        <v>75</v>
      </c>
      <c r="B88" s="129" t="s">
        <v>366</v>
      </c>
      <c r="C88" s="130" t="s">
        <v>367</v>
      </c>
      <c r="D88" s="131" t="s">
        <v>337</v>
      </c>
      <c r="E88" s="132">
        <v>40826</v>
      </c>
      <c r="F88" s="141" t="e">
        <f>#REF!</f>
        <v>#REF!</v>
      </c>
      <c r="G88" s="145" t="e">
        <f t="shared" si="3"/>
        <v>#REF!</v>
      </c>
      <c r="H88" s="133"/>
      <c r="M88" s="102" t="s">
        <v>452</v>
      </c>
    </row>
    <row r="89" spans="1:13" s="104" customFormat="1" x14ac:dyDescent="0.25">
      <c r="A89" s="170">
        <v>76</v>
      </c>
      <c r="B89" s="129" t="s">
        <v>368</v>
      </c>
      <c r="C89" s="130" t="s">
        <v>369</v>
      </c>
      <c r="D89" s="131" t="s">
        <v>337</v>
      </c>
      <c r="E89" s="132">
        <v>40651</v>
      </c>
      <c r="F89" s="189" t="e">
        <f>#REF!</f>
        <v>#REF!</v>
      </c>
      <c r="G89" s="145" t="e">
        <f t="shared" si="3"/>
        <v>#REF!</v>
      </c>
      <c r="H89" s="133"/>
      <c r="M89" s="102" t="s">
        <v>452</v>
      </c>
    </row>
    <row r="90" spans="1:13" s="104" customFormat="1" ht="15.75" customHeight="1" x14ac:dyDescent="0.25">
      <c r="A90" s="170">
        <v>77</v>
      </c>
      <c r="B90" s="129" t="s">
        <v>370</v>
      </c>
      <c r="C90" s="130" t="s">
        <v>371</v>
      </c>
      <c r="D90" s="131" t="s">
        <v>337</v>
      </c>
      <c r="E90" s="132" t="s">
        <v>414</v>
      </c>
      <c r="F90" s="141" t="e">
        <f>#REF!</f>
        <v>#REF!</v>
      </c>
      <c r="G90" s="145" t="e">
        <f t="shared" si="3"/>
        <v>#REF!</v>
      </c>
      <c r="H90" s="133"/>
      <c r="M90" s="102" t="s">
        <v>452</v>
      </c>
    </row>
    <row r="91" spans="1:13" s="104" customFormat="1" x14ac:dyDescent="0.25">
      <c r="A91" s="170">
        <v>78</v>
      </c>
      <c r="B91" s="129" t="s">
        <v>319</v>
      </c>
      <c r="C91" s="130" t="s">
        <v>320</v>
      </c>
      <c r="D91" s="131" t="s">
        <v>299</v>
      </c>
      <c r="E91" s="132">
        <v>42870</v>
      </c>
      <c r="F91" s="189" t="e">
        <f>#REF!</f>
        <v>#REF!</v>
      </c>
      <c r="G91" s="145" t="e">
        <f t="shared" si="3"/>
        <v>#REF!</v>
      </c>
      <c r="H91" s="133"/>
      <c r="M91" s="102" t="s">
        <v>452</v>
      </c>
    </row>
    <row r="92" spans="1:13" s="104" customFormat="1" ht="15.75" customHeight="1" x14ac:dyDescent="0.25">
      <c r="A92" s="170">
        <v>79</v>
      </c>
      <c r="B92" s="129" t="s">
        <v>372</v>
      </c>
      <c r="C92" s="130" t="s">
        <v>373</v>
      </c>
      <c r="D92" s="131" t="s">
        <v>337</v>
      </c>
      <c r="E92" s="140" t="s">
        <v>415</v>
      </c>
      <c r="F92" s="141" t="e">
        <f>#REF!</f>
        <v>#REF!</v>
      </c>
      <c r="G92" s="145" t="e">
        <f t="shared" si="3"/>
        <v>#REF!</v>
      </c>
      <c r="H92" s="133"/>
      <c r="M92" s="102" t="s">
        <v>452</v>
      </c>
    </row>
    <row r="93" spans="1:13" s="102" customFormat="1" x14ac:dyDescent="0.25">
      <c r="A93" s="128">
        <v>80</v>
      </c>
      <c r="B93" s="143" t="s">
        <v>374</v>
      </c>
      <c r="C93" s="144" t="s">
        <v>375</v>
      </c>
      <c r="D93" s="137" t="s">
        <v>376</v>
      </c>
      <c r="E93" s="138" t="s">
        <v>425</v>
      </c>
      <c r="F93" s="190" t="e">
        <f>#REF!</f>
        <v>#REF!</v>
      </c>
      <c r="G93" s="134" t="e">
        <f t="shared" si="3"/>
        <v>#REF!</v>
      </c>
      <c r="H93" s="178"/>
      <c r="M93" s="102" t="s">
        <v>453</v>
      </c>
    </row>
    <row r="94" spans="1:13" ht="15.75" customHeight="1" x14ac:dyDescent="0.25">
      <c r="A94" s="170">
        <v>81</v>
      </c>
      <c r="B94" s="129" t="s">
        <v>377</v>
      </c>
      <c r="C94" s="130" t="s">
        <v>378</v>
      </c>
      <c r="D94" s="131" t="s">
        <v>379</v>
      </c>
      <c r="E94" s="140" t="s">
        <v>435</v>
      </c>
      <c r="F94" s="141" t="e">
        <f>#REF!</f>
        <v>#REF!</v>
      </c>
      <c r="G94" s="145" t="e">
        <f t="shared" si="3"/>
        <v>#REF!</v>
      </c>
      <c r="M94" s="102" t="s">
        <v>453</v>
      </c>
    </row>
    <row r="95" spans="1:13" s="15" customFormat="1" ht="15.75" customHeight="1" x14ac:dyDescent="0.25">
      <c r="A95" s="170">
        <v>82</v>
      </c>
      <c r="B95" s="129" t="s">
        <v>380</v>
      </c>
      <c r="C95" s="130" t="s">
        <v>381</v>
      </c>
      <c r="D95" s="131" t="s">
        <v>382</v>
      </c>
      <c r="E95" s="140" t="s">
        <v>437</v>
      </c>
      <c r="F95" s="141" t="e">
        <f>#REF!</f>
        <v>#REF!</v>
      </c>
      <c r="G95" s="145" t="e">
        <f t="shared" si="3"/>
        <v>#REF!</v>
      </c>
      <c r="H95" s="133"/>
      <c r="M95" s="102" t="s">
        <v>453</v>
      </c>
    </row>
    <row r="96" spans="1:13" ht="31.5" customHeight="1" x14ac:dyDescent="0.25">
      <c r="A96" s="170">
        <v>83</v>
      </c>
      <c r="B96" s="129" t="s">
        <v>383</v>
      </c>
      <c r="C96" s="130" t="s">
        <v>384</v>
      </c>
      <c r="D96" s="131" t="s">
        <v>382</v>
      </c>
      <c r="E96" s="140">
        <v>39724</v>
      </c>
      <c r="F96" s="141" t="e">
        <f>#REF!</f>
        <v>#REF!</v>
      </c>
      <c r="G96" s="145" t="e">
        <f t="shared" si="3"/>
        <v>#REF!</v>
      </c>
      <c r="H96" s="139" t="s">
        <v>443</v>
      </c>
      <c r="M96" s="102" t="s">
        <v>453</v>
      </c>
    </row>
    <row r="97" spans="1:13" x14ac:dyDescent="0.25">
      <c r="A97" s="170">
        <v>84</v>
      </c>
      <c r="B97" s="129" t="s">
        <v>385</v>
      </c>
      <c r="C97" s="130" t="s">
        <v>386</v>
      </c>
      <c r="D97" s="131" t="s">
        <v>382</v>
      </c>
      <c r="E97" s="140" t="s">
        <v>436</v>
      </c>
      <c r="F97" s="189" t="e">
        <f>#REF!</f>
        <v>#REF!</v>
      </c>
      <c r="G97" s="145" t="e">
        <f t="shared" si="3"/>
        <v>#REF!</v>
      </c>
      <c r="M97" s="102" t="s">
        <v>453</v>
      </c>
    </row>
    <row r="98" spans="1:13" ht="15.75" customHeight="1" x14ac:dyDescent="0.25">
      <c r="A98" s="170">
        <v>85</v>
      </c>
      <c r="B98" s="129" t="s">
        <v>338</v>
      </c>
      <c r="C98" s="130" t="s">
        <v>339</v>
      </c>
      <c r="D98" s="131" t="s">
        <v>337</v>
      </c>
      <c r="E98" s="147" t="s">
        <v>438</v>
      </c>
      <c r="F98" s="141" t="e">
        <f>#REF!</f>
        <v>#REF!</v>
      </c>
      <c r="G98" s="145" t="e">
        <f>IF(AND(F98&gt;=96,F98&lt;130),"Xuất sắc",IF(AND(F98&lt;96,F98&gt;=81),"Tốt",IF(AND(F98&gt;=70,F98&lt;81),"Hoàn thành",IF(AND(F98&lt;70,F98&gt;0),"không hoàn thành",""))))</f>
        <v>#REF!</v>
      </c>
      <c r="M98" s="102" t="s">
        <v>453</v>
      </c>
    </row>
    <row r="99" spans="1:13" x14ac:dyDescent="0.25">
      <c r="A99" s="148"/>
      <c r="B99" s="149"/>
      <c r="C99" s="150"/>
      <c r="D99" s="151"/>
      <c r="E99" s="152"/>
      <c r="F99" s="186"/>
      <c r="G99" s="167"/>
      <c r="H99" s="123"/>
    </row>
    <row r="100" spans="1:13" x14ac:dyDescent="0.25">
      <c r="A100" s="148"/>
      <c r="B100" s="149"/>
      <c r="C100" s="150"/>
      <c r="D100" s="151"/>
      <c r="E100" s="152"/>
      <c r="F100" s="186"/>
      <c r="G100" s="167"/>
      <c r="H100" s="123"/>
    </row>
    <row r="111" spans="1:13" s="15" customFormat="1" x14ac:dyDescent="0.25">
      <c r="E111" s="102"/>
      <c r="F111" s="169"/>
    </row>
    <row r="116" spans="1:8" x14ac:dyDescent="0.25">
      <c r="B116" s="153" t="s">
        <v>43</v>
      </c>
      <c r="E116" s="155"/>
      <c r="F116" s="191"/>
      <c r="G116" s="123"/>
      <c r="H116" s="156"/>
    </row>
    <row r="117" spans="1:8" x14ac:dyDescent="0.25">
      <c r="B117" s="154" t="str">
        <f>"Tổng số NV được đánh giá trong danh sách là "&amp; (MAX(A14:A99)-COUNTIF($G$14:$G$98,""))&amp;"/85 người; trong đó:"</f>
        <v>Tổng số NV được đánh giá trong danh sách là 85/85 người; trong đó:</v>
      </c>
      <c r="C117" s="157"/>
      <c r="D117" s="157"/>
      <c r="H117" s="123"/>
    </row>
    <row r="118" spans="1:8" x14ac:dyDescent="0.25">
      <c r="A118" s="123"/>
      <c r="B118" s="159" t="s">
        <v>39</v>
      </c>
      <c r="C118" s="159"/>
      <c r="D118" s="124" t="str">
        <f>COUNTIF($G$14:$G$98,"Xuất sắc")&amp; " người"</f>
        <v>0 người</v>
      </c>
      <c r="E118" s="160" t="str">
        <f>"đạt tỷ lệ "&amp; ROUND(COUNTIF($G$14:$G$98,"Xuất sắc")/(MAX(A14:A99)-COUNTIF($G$14:$G$98,""))*100,1)&amp;"%"</f>
        <v>đạt tỷ lệ 0%</v>
      </c>
      <c r="F118" s="192" t="s">
        <v>445</v>
      </c>
      <c r="G118" s="123"/>
      <c r="H118" s="123"/>
    </row>
    <row r="119" spans="1:8" x14ac:dyDescent="0.25">
      <c r="A119" s="123"/>
      <c r="B119" s="159" t="s">
        <v>40</v>
      </c>
      <c r="C119" s="159"/>
      <c r="D119" s="124" t="str">
        <f>COUNTIF($G$14:$G$98,"Tốt")&amp;" người"</f>
        <v>5 người</v>
      </c>
      <c r="E119" s="160" t="str">
        <f>"đạt tỷ lệ "&amp; ROUND(COUNTIF($G$14:$G$98,"Tốt")/(MAX(A14:A99)-COUNTIF($G$14:$G$98,""))*100,1)&amp;"%"</f>
        <v>đạt tỷ lệ 5.9%</v>
      </c>
      <c r="F119" s="192" t="s">
        <v>446</v>
      </c>
      <c r="G119" s="123"/>
      <c r="H119" s="123"/>
    </row>
    <row r="120" spans="1:8" x14ac:dyDescent="0.25">
      <c r="B120" s="157" t="s">
        <v>41</v>
      </c>
      <c r="C120" s="157"/>
      <c r="D120" s="154" t="str">
        <f>COUNTIF($G$14:$G$98,"Hoàn thành")&amp;" người"</f>
        <v>0 người</v>
      </c>
      <c r="E120" s="161" t="str">
        <f>"đạt tỷ lệ "&amp; ROUND(COUNTIF($G$14:$G$98,"Hoàn thành")/(MAX(A14:A99)-COUNTIF($G$14:$G$98,""))*100,1)&amp;"%"</f>
        <v>đạt tỷ lệ 0%</v>
      </c>
      <c r="H120" s="123"/>
    </row>
    <row r="121" spans="1:8" x14ac:dyDescent="0.25">
      <c r="B121" s="157" t="s">
        <v>42</v>
      </c>
      <c r="C121" s="157"/>
      <c r="D121" s="154" t="str">
        <f>COUNTIF($G$14:$G$98,"Không hoàn thành")&amp;" người"</f>
        <v>0 người</v>
      </c>
      <c r="E121" s="161" t="str">
        <f>"đạt tỷ lệ "&amp; ROUND(COUNTIF($G$14:$G$98,"Không hoàn thành")/(MAX(A14:A99)-COUNTIF($G$14:$G$98,""))*100,1)&amp;"%"</f>
        <v>đạt tỷ lệ 0%</v>
      </c>
      <c r="H121" s="123"/>
    </row>
    <row r="122" spans="1:8" x14ac:dyDescent="0.25">
      <c r="B122" s="157" t="s">
        <v>44</v>
      </c>
      <c r="C122" s="157"/>
      <c r="D122" s="157"/>
      <c r="H122" s="123"/>
    </row>
    <row r="123" spans="1:8" x14ac:dyDescent="0.25">
      <c r="A123" s="162"/>
      <c r="H123" s="123"/>
    </row>
    <row r="124" spans="1:8" x14ac:dyDescent="0.25">
      <c r="F124" s="193" t="s">
        <v>47</v>
      </c>
      <c r="H124" s="123"/>
    </row>
    <row r="125" spans="1:8" x14ac:dyDescent="0.25">
      <c r="A125" s="163"/>
      <c r="B125" s="163"/>
      <c r="C125" s="164" t="s">
        <v>45</v>
      </c>
      <c r="D125" s="164"/>
      <c r="E125" s="165"/>
      <c r="F125" s="185" t="s">
        <v>46</v>
      </c>
      <c r="H125" s="177"/>
    </row>
    <row r="126" spans="1:8" x14ac:dyDescent="0.25">
      <c r="G126" s="123"/>
      <c r="H126" s="123"/>
    </row>
    <row r="127" spans="1:8" x14ac:dyDescent="0.25">
      <c r="B127" s="154"/>
      <c r="G127" s="123"/>
      <c r="H127" s="123"/>
    </row>
    <row r="128" spans="1:8" x14ac:dyDescent="0.25">
      <c r="G128" s="123"/>
      <c r="H128" s="123"/>
    </row>
    <row r="129" spans="7:8" x14ac:dyDescent="0.25">
      <c r="G129" s="123"/>
      <c r="H129" s="123"/>
    </row>
    <row r="130" spans="7:8" x14ac:dyDescent="0.25">
      <c r="G130" s="123"/>
      <c r="H130" s="123"/>
    </row>
  </sheetData>
  <autoFilter ref="A13:M98">
    <sortState ref="A23:M97">
      <sortCondition descending="1" ref="F13:F98"/>
    </sortState>
  </autoFilter>
  <mergeCells count="16">
    <mergeCell ref="N2:O2"/>
    <mergeCell ref="P2:Q2"/>
    <mergeCell ref="I1:Q1"/>
    <mergeCell ref="I2:I3"/>
    <mergeCell ref="J2:K2"/>
    <mergeCell ref="L2:M2"/>
    <mergeCell ref="A4:H4"/>
    <mergeCell ref="H11:H12"/>
    <mergeCell ref="A6:H6"/>
    <mergeCell ref="A7:H7"/>
    <mergeCell ref="F11:G11"/>
    <mergeCell ref="A11:A12"/>
    <mergeCell ref="B11:B12"/>
    <mergeCell ref="C11:C12"/>
    <mergeCell ref="D11:D12"/>
    <mergeCell ref="E11:E12"/>
  </mergeCells>
  <conditionalFormatting sqref="A14:D14 B21:D100 B15:D19 A15:A100">
    <cfRule type="expression" dxfId="1" priority="4" stopIfTrue="1">
      <formula>$C14=""</formula>
    </cfRule>
  </conditionalFormatting>
  <conditionalFormatting sqref="D20">
    <cfRule type="expression" dxfId="0" priority="3" stopIfTrue="1">
      <formula>$C20=""</formula>
    </cfRule>
  </conditionalFormatting>
  <pageMargins left="0.25" right="0.25" top="0.75" bottom="0.75" header="0.3" footer="0.3"/>
  <pageSetup paperSize="9" scale="62" fitToHeight="0" orientation="portrait" r:id="rId1"/>
  <headerFooter>
    <oddHeader>&amp;RBiểu mẫu 05</oddHeader>
    <oddFooter>&amp;LQuy định đánh giá kết quả công việc CBCNV&amp;RTrang &amp;P/&amp;N</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M26" sqref="M26"/>
    </sheetView>
  </sheetViews>
  <sheetFormatPr defaultRowHeight="15" x14ac:dyDescent="0.25"/>
  <cols>
    <col min="1" max="1" width="13.7109375" style="109" customWidth="1"/>
    <col min="2" max="2" width="15.42578125" customWidth="1"/>
    <col min="3" max="3" width="8.42578125" hidden="1" customWidth="1"/>
    <col min="4" max="4" width="15.140625" customWidth="1"/>
    <col min="5" max="5" width="8.42578125" hidden="1" customWidth="1"/>
    <col min="6" max="6" width="14.42578125" customWidth="1"/>
    <col min="7" max="7" width="8.42578125" hidden="1" customWidth="1"/>
    <col min="8" max="8" width="21.7109375" customWidth="1"/>
    <col min="9" max="9" width="8.42578125" hidden="1" customWidth="1"/>
  </cols>
  <sheetData>
    <row r="1" spans="1:17" ht="28.5" x14ac:dyDescent="0.25">
      <c r="A1" s="452" t="s">
        <v>447</v>
      </c>
      <c r="B1" s="452"/>
      <c r="C1" s="452"/>
      <c r="D1" s="452"/>
      <c r="E1" s="452"/>
      <c r="F1" s="452"/>
      <c r="G1" s="452"/>
      <c r="H1" s="452"/>
      <c r="I1" s="452"/>
    </row>
    <row r="2" spans="1:17" x14ac:dyDescent="0.25">
      <c r="A2" s="453"/>
      <c r="B2" s="450" t="s">
        <v>455</v>
      </c>
      <c r="C2" s="451"/>
      <c r="D2" s="450" t="s">
        <v>456</v>
      </c>
      <c r="E2" s="451"/>
      <c r="F2" s="449" t="s">
        <v>457</v>
      </c>
      <c r="G2" s="449"/>
      <c r="H2" s="450" t="s">
        <v>458</v>
      </c>
      <c r="I2" s="451"/>
      <c r="J2" s="106"/>
      <c r="K2" s="106"/>
      <c r="L2" s="106"/>
      <c r="M2" s="106"/>
      <c r="N2" s="106"/>
      <c r="O2" s="106"/>
      <c r="P2" s="106"/>
      <c r="Q2" s="106"/>
    </row>
    <row r="3" spans="1:17" x14ac:dyDescent="0.25">
      <c r="A3" s="454"/>
      <c r="B3" s="105" t="s">
        <v>459</v>
      </c>
      <c r="C3" s="110" t="s">
        <v>460</v>
      </c>
      <c r="D3" s="105" t="s">
        <v>459</v>
      </c>
      <c r="E3" s="110" t="s">
        <v>460</v>
      </c>
      <c r="F3" s="105" t="s">
        <v>459</v>
      </c>
      <c r="G3" s="110" t="s">
        <v>460</v>
      </c>
      <c r="H3" s="105" t="s">
        <v>459</v>
      </c>
      <c r="I3" s="110" t="s">
        <v>460</v>
      </c>
      <c r="J3" s="106"/>
      <c r="K3" s="106"/>
      <c r="L3" s="106"/>
      <c r="M3" s="106"/>
      <c r="N3" s="106"/>
      <c r="O3" s="106"/>
      <c r="P3" s="106"/>
      <c r="Q3" s="106"/>
    </row>
    <row r="4" spans="1:17" x14ac:dyDescent="0.25">
      <c r="A4" s="105" t="s">
        <v>450</v>
      </c>
      <c r="B4" s="108" t="str">
        <f>COUNTIFS('Bang ket qua theo cong thuc'!$G$14:$G$98,"xuất sắc",'Bang ket qua theo cong thuc'!$M$14:$M$98,"DMSX")&amp;"/"&amp;COUNTIF('Bang ket qua theo cong thuc'!$M$20:$M$98,"DMSX")</f>
        <v>0/7</v>
      </c>
      <c r="C4" s="111">
        <f>COUNTIF('Bang ket qua theo cong thuc'!$G$20:$G$26,"Xuất sắc")/ (85-COUNTIF('Bang ket qua theo cong thuc'!$G$14:$G$98,""))*100</f>
        <v>0</v>
      </c>
      <c r="D4" s="108" t="str">
        <f>COUNTIFS('Bang ket qua theo cong thuc'!$G$14:$G$98,"Tốt",'Bang ket qua theo cong thuc'!$M$14:$M$98,"DMSX")&amp;"/"&amp;COUNTIF('Bang ket qua theo cong thuc'!$M$20:$M$98,"DMSX")</f>
        <v>0/7</v>
      </c>
      <c r="E4" s="111">
        <f>COUNTIF('Bang ket qua theo cong thuc'!$G$20:$G$26,"tốt")/(85-COUNTIF('Bang ket qua theo cong thuc'!$G$14:$G$98,""))*100</f>
        <v>0</v>
      </c>
      <c r="F4" s="108" t="str">
        <f>COUNTIFS('Bang ket qua theo cong thuc'!$G$14:$G$98,"Hoàn thành",'Bang ket qua theo cong thuc'!$M$14:$M$98,"DMSX")&amp;"/"&amp;COUNTIF('Bang ket qua theo cong thuc'!$M$20:$M$98,"DMSX")</f>
        <v>0/7</v>
      </c>
      <c r="G4" s="111">
        <f>COUNTIF('Bang ket qua theo cong thuc'!$G$20:$G$26,"hoàn thành")/ (85-COUNTIF('Bang ket qua theo cong thuc'!$G$14:$G$98,""))*100</f>
        <v>0</v>
      </c>
      <c r="H4" s="108" t="str">
        <f>COUNTIFS('Bang ket qua theo cong thuc'!$G$14:$G$98,"Không hoàn thành",'Bang ket qua theo cong thuc'!$M$14:$M$98,"DMSX")&amp;"/"&amp;COUNTIF('Bang ket qua theo cong thuc'!$M$20:$M$98,"DMSX")</f>
        <v>0/7</v>
      </c>
      <c r="I4" s="111">
        <f>COUNTIF('Bang ket qua theo cong thuc'!$G$20:$G$26,"không hoàn thành")/ (85-COUNTIF('Bang ket qua theo cong thuc'!$G$14:$G$98,""))*100</f>
        <v>0</v>
      </c>
      <c r="J4" s="106"/>
      <c r="K4" s="106"/>
      <c r="L4" s="106"/>
      <c r="M4" s="106"/>
      <c r="N4" s="106"/>
      <c r="O4" s="106"/>
      <c r="P4" s="106"/>
      <c r="Q4" s="106"/>
    </row>
    <row r="5" spans="1:17" x14ac:dyDescent="0.25">
      <c r="A5" s="105" t="s">
        <v>449</v>
      </c>
      <c r="B5" s="108" t="str">
        <f>COUNTIFS('Bang ket qua theo cong thuc'!$G$14:$G$98,"xuất sắc",'Bang ket qua theo cong thuc'!$M$14:$M$98,"VCLD")&amp;"/"&amp;COUNTIF('Bang ket qua theo cong thuc'!$M$20:$M$98,"VCLD")</f>
        <v>0/12</v>
      </c>
      <c r="C5" s="111">
        <f>COUNTIF('Bang ket qua theo cong thuc'!$G$27:$G$38,"Xuất sắc")/ (85-COUNTIF('Bang ket qua theo cong thuc'!$G$14:$G$98,""))*100</f>
        <v>0</v>
      </c>
      <c r="D5" s="108" t="str">
        <f>COUNTIFS('Bang ket qua theo cong thuc'!$G$14:$G$98,"Tốt",'Bang ket qua theo cong thuc'!$M$14:$M$98,"VCLD")&amp;"/"&amp;COUNTIF('Bang ket qua theo cong thuc'!$M$20:$M$98,"VCLD")</f>
        <v>0/12</v>
      </c>
      <c r="E5" s="111">
        <f>COUNTIF('Bang ket qua theo cong thuc'!$G$27:$G$38,"tốt")/(85-COUNTIF('Bang ket qua theo cong thuc'!$G$14:$G$98,""))*100</f>
        <v>0</v>
      </c>
      <c r="F5" s="108" t="str">
        <f>COUNTIFS('Bang ket qua theo cong thuc'!$G$14:$G$98,"Hoàn thành",'Bang ket qua theo cong thuc'!$M$14:$M$98,"VCLD")&amp;"/"&amp;COUNTIF('Bang ket qua theo cong thuc'!$M$20:$M$98,"VCLD")</f>
        <v>0/12</v>
      </c>
      <c r="G5" s="117">
        <f>COUNTIF('Bang ket qua theo cong thuc'!$G$27:$G$38,"hoàn thành")/(85-COUNTIF('Bang ket qua theo cong thuc'!$G$14:$G$98,""))*100</f>
        <v>0</v>
      </c>
      <c r="H5" s="108" t="str">
        <f>COUNTIFS('Bang ket qua theo cong thuc'!$G$14:$G$98,"Không hoàn thành",'Bang ket qua theo cong thuc'!$M$14:$M$98,"VCLD")&amp;"/"&amp;COUNTIF('Bang ket qua theo cong thuc'!$M$20:$M$98,"VCLD")</f>
        <v>0/12</v>
      </c>
      <c r="I5" s="117">
        <f>COUNTIF('Bang ket qua theo cong thuc'!$G$27:G40,"không hoàn thành")/(85-COUNTIF('Bang ket qua theo cong thuc'!$G$14:$G$98,""))*100</f>
        <v>0</v>
      </c>
      <c r="J5" s="106"/>
      <c r="K5" s="106"/>
      <c r="L5" s="106"/>
      <c r="M5" s="106"/>
      <c r="N5" s="106"/>
      <c r="O5" s="106"/>
      <c r="P5" s="106"/>
      <c r="Q5" s="106"/>
    </row>
    <row r="6" spans="1:17" x14ac:dyDescent="0.25">
      <c r="A6" s="105" t="s">
        <v>448</v>
      </c>
      <c r="B6" s="108" t="str">
        <f>COUNTIFS('Bang ket qua theo cong thuc'!$G$14:$G$98,"xuất sắc",'Bang ket qua theo cong thuc'!$M$14:$M$98,"HTCT")&amp;"/"&amp;COUNTIF('Bang ket qua theo cong thuc'!$M$20:$M$98,"HTCT")</f>
        <v>0/16</v>
      </c>
      <c r="C6" s="111">
        <f>COUNTIF('Bang ket qua theo cong thuc'!$G$39:$G$54,"Xuất sắc")/ (85-COUNTIF('Bang ket qua theo cong thuc'!$G$14:$G$98,""))*100</f>
        <v>0</v>
      </c>
      <c r="D6" s="108" t="str">
        <f>COUNTIFS('Bang ket qua theo cong thuc'!$G$14:$G$98,"Tốt",'Bang ket qua theo cong thuc'!$M$14:$M$98,"HTCT")&amp;"/"&amp;COUNTIF('Bang ket qua theo cong thuc'!$M$20:$M$98,"HTCT")</f>
        <v>0/16</v>
      </c>
      <c r="E6" s="111">
        <f>COUNTIF('Bang ket qua theo cong thuc'!$G$39:$G$54,"tốt")/ (85-COUNTIF('Bang ket qua theo cong thuc'!$G$14:$G$98,""))*100</f>
        <v>0</v>
      </c>
      <c r="F6" s="108" t="str">
        <f>COUNTIFS('Bang ket qua theo cong thuc'!$G$14:$G$98,"Hoàn thành",'Bang ket qua theo cong thuc'!$M$14:$M$98,"HTCT")&amp;"/"&amp;COUNTIF('Bang ket qua theo cong thuc'!$M$20:$M$98,"HTCT")</f>
        <v>0/16</v>
      </c>
      <c r="G6" s="111">
        <f>COUNTIF('Bang ket qua theo cong thuc'!$G$39:$G$54,"hoàn thành")/ (85-COUNTIF('Bang ket qua theo cong thuc'!$G$14:$G$98,""))*100</f>
        <v>0</v>
      </c>
      <c r="H6" s="108" t="str">
        <f>COUNTIFS('Bang ket qua theo cong thuc'!$G$14:$G$98,"Không hoàn thành",'Bang ket qua theo cong thuc'!$M$14:$M$98,"HTCT")&amp;"/"&amp;COUNTIF('Bang ket qua theo cong thuc'!$M$20:$M$98,"HTCT")</f>
        <v>0/16</v>
      </c>
      <c r="I6" s="117">
        <f>COUNTIF('Bang ket qua theo cong thuc'!$G$39:$G$54,"không hoàn thành")/ (85-COUNTIF('Bang ket qua theo cong thuc'!$G$14:$G$98,""))*100</f>
        <v>0</v>
      </c>
      <c r="J6" s="106"/>
      <c r="K6" s="106"/>
      <c r="L6" s="106"/>
      <c r="M6" s="106"/>
      <c r="N6" s="106"/>
      <c r="O6" s="106"/>
      <c r="P6" s="106"/>
      <c r="Q6" s="106"/>
    </row>
    <row r="7" spans="1:17" x14ac:dyDescent="0.25">
      <c r="A7" s="105" t="s">
        <v>451</v>
      </c>
      <c r="B7" s="108" t="str">
        <f>COUNTIFS('Bang ket qua theo cong thuc'!$G$14:$G$98,"xuất sắc",'Bang ket qua theo cong thuc'!$M$14:$M$98,"TKT")&amp;"/"&amp;COUNTIF('Bang ket qua theo cong thuc'!$M$20:$M$98,"TKT")</f>
        <v>0/15</v>
      </c>
      <c r="C7" s="111">
        <f>COUNTIF('Bang ket qua theo cong thuc'!$G$55:$G$69,"Xuất sắc")/ (85-COUNTIF('Bang ket qua theo cong thuc'!$G$14:$G$98,""))*100</f>
        <v>0</v>
      </c>
      <c r="D7" s="108" t="str">
        <f>COUNTIFS('Bang ket qua theo cong thuc'!$G$14:$G$98,"Tốt",'Bang ket qua theo cong thuc'!$M$14:$M$98,"TKT")&amp;"/"&amp;COUNTIF('Bang ket qua theo cong thuc'!$M$20:$M$98,"TKT")</f>
        <v>0/15</v>
      </c>
      <c r="E7" s="111">
        <f>COUNTIF('Bang ket qua theo cong thuc'!$G$55:$G$69,"tốt")/ (85-COUNTIF('Bang ket qua theo cong thuc'!$G$14:$G$98,""))*100</f>
        <v>0</v>
      </c>
      <c r="F7" s="108" t="str">
        <f>COUNTIFS('Bang ket qua theo cong thuc'!$G$14:$G$98,"Hoàn thành",'Bang ket qua theo cong thuc'!$M$14:$M$98,"TKT")&amp;"/"&amp;COUNTIF('Bang ket qua theo cong thuc'!$M$20:$M$98,"TKT")</f>
        <v>0/15</v>
      </c>
      <c r="G7" s="117">
        <f>COUNTIF('Bang ket qua theo cong thuc'!$G$55:$G$69,"hoàn thành")/ (85-COUNTIF('Bang ket qua theo cong thuc'!$G$14:$G$98,""))*100</f>
        <v>0</v>
      </c>
      <c r="H7" s="108" t="str">
        <f>COUNTIFS('Bang ket qua theo cong thuc'!$G$14:$G$98,"Không hoàn thành",'Bang ket qua theo cong thuc'!$M$14:$M$98,"TKT")&amp;"/"&amp;COUNTIF('Bang ket qua theo cong thuc'!$M$20:$M$98,"TKT")</f>
        <v>0/15</v>
      </c>
      <c r="I7" s="117">
        <f>COUNTIF('Bang ket qua theo cong thuc'!$G$55:$G$69,"không hoàn thành")/ (85-COUNTIF('Bang ket qua theo cong thuc'!$G$14:$G$98,""))*100</f>
        <v>0</v>
      </c>
      <c r="J7" s="106"/>
      <c r="K7" s="106"/>
      <c r="L7" s="106"/>
      <c r="M7" s="106"/>
      <c r="N7" s="106"/>
      <c r="O7" s="106"/>
      <c r="P7" s="106"/>
      <c r="Q7" s="106"/>
    </row>
    <row r="8" spans="1:17" x14ac:dyDescent="0.25">
      <c r="A8" s="105" t="s">
        <v>452</v>
      </c>
      <c r="B8" s="108" t="str">
        <f>COUNTIFS('Bang ket qua theo cong thuc'!$G$14:$G$98,"xuất sắc",'Bang ket qua theo cong thuc'!$M$14:$M$98,"TKBV")&amp;"/"&amp;COUNTIF('Bang ket qua theo cong thuc'!$M$20:$M$98,"TKBV")</f>
        <v>0/23</v>
      </c>
      <c r="C8" s="111">
        <f>COUNTIF('Bang ket qua theo cong thuc'!$G$70:$G$92,"Xuất sắc")/ (85-COUNTIF('Bang ket qua theo cong thuc'!$G$14:$G$98,""))*100</f>
        <v>0</v>
      </c>
      <c r="D8" s="108" t="str">
        <f>COUNTIFS('Bang ket qua theo cong thuc'!$G$14:$G$98,"Tốt",'Bang ket qua theo cong thuc'!$M$14:$M$98,"TKBV")&amp;"/"&amp;COUNTIF('Bang ket qua theo cong thuc'!$M$20:$M$98,"TKBV")</f>
        <v>0/23</v>
      </c>
      <c r="E8" s="111">
        <f>COUNTIF('Bang ket qua theo cong thuc'!$G$70:$G$92,"tốt")/ (85-COUNTIF('Bang ket qua theo cong thuc'!$G$14:$G$98,""))*100</f>
        <v>0</v>
      </c>
      <c r="F8" s="108" t="str">
        <f>COUNTIFS('Bang ket qua theo cong thuc'!$G$14:$G$98,"Hoàn thành",'Bang ket qua theo cong thuc'!$M$14:$M$98,"TKBV")&amp;"/"&amp;COUNTIF('Bang ket qua theo cong thuc'!$M$20:$M$98,"TKBV")</f>
        <v>0/23</v>
      </c>
      <c r="G8" s="117">
        <f>COUNTIF('Bang ket qua theo cong thuc'!$G$70:$G$92,"hoàn thành")/ (85-COUNTIF('Bang ket qua theo cong thuc'!$G$14:$G$98,""))*100</f>
        <v>0</v>
      </c>
      <c r="H8" s="108" t="str">
        <f>COUNTIFS('Bang ket qua theo cong thuc'!$G$14:$G$98,"Không hoàn thành",'Bang ket qua theo cong thuc'!$M$14:$M$98,"TKBV")&amp;"/"&amp;COUNTIF('Bang ket qua theo cong thuc'!$M$20:$M$98,"TKBV")</f>
        <v>0/23</v>
      </c>
      <c r="I8" s="117">
        <f>COUNTIF('Bang ket qua theo cong thuc'!$G$70:$G$92,"không hoàn thành")/ (85-COUNTIF('Bang ket qua theo cong thuc'!$G$14:$G$98,""))*100</f>
        <v>0</v>
      </c>
      <c r="J8" s="106"/>
      <c r="K8" s="106"/>
      <c r="L8" s="106"/>
      <c r="M8" s="106"/>
      <c r="N8" s="106"/>
      <c r="O8" s="106"/>
      <c r="P8" s="106"/>
      <c r="Q8" s="106"/>
    </row>
    <row r="9" spans="1:17" x14ac:dyDescent="0.25">
      <c r="A9" s="105" t="s">
        <v>453</v>
      </c>
      <c r="B9" s="108" t="str">
        <f>COUNTIFS('Bang ket qua theo cong thuc'!$G$14:$G$98,"xuất sắc",'Bang ket qua theo cong thuc'!$M$14:$M$98,"XDCB")&amp;"/"&amp;COUNTIF('Bang ket qua theo cong thuc'!$M$20:$M$98,"XDCB")</f>
        <v>0/6</v>
      </c>
      <c r="C9" s="111">
        <f>COUNTIF('Bang ket qua theo cong thuc'!$G$93:$G$98,"Xuất sắc")/ (85-COUNTIF('Bang ket qua theo cong thuc'!$G$14:$G$98,""))*100</f>
        <v>0</v>
      </c>
      <c r="D9" s="108" t="str">
        <f>COUNTIFS('Bang ket qua theo cong thuc'!$G$14:$G$98,"Tốt",'Bang ket qua theo cong thuc'!$M$14:$M$98,"XDCB")&amp;"/"&amp;COUNTIF('Bang ket qua theo cong thuc'!$M$20:$M$98,"XDCB")</f>
        <v>0/6</v>
      </c>
      <c r="E9" s="111">
        <f>COUNTIF('Bang ket qua theo cong thuc'!$G$93:$G$98,"tốt")/ (85-COUNTIF('Bang ket qua theo cong thuc'!$G$14:$G$98,""))*100</f>
        <v>0</v>
      </c>
      <c r="F9" s="108" t="str">
        <f>COUNTIFS('Bang ket qua theo cong thuc'!$G$14:$G$98,"Hoàn thành",'Bang ket qua theo cong thuc'!$M$14:$M$98,"XDCB")&amp;"/"&amp;COUNTIF('Bang ket qua theo cong thuc'!$M$20:$M$98,"XDCB")</f>
        <v>0/6</v>
      </c>
      <c r="G9" s="117">
        <f>COUNTIF('Bang ket qua theo cong thuc'!$G$93:$G$98,"hoàn thành")/ (85-COUNTIF('Bang ket qua theo cong thuc'!$G$14:$G$98,""))*100</f>
        <v>0</v>
      </c>
      <c r="H9" s="108" t="str">
        <f>COUNTIFS('Bang ket qua theo cong thuc'!$G$14:$G$98,"Không hoàn thành",'Bang ket qua theo cong thuc'!$M$14:$M$98,"XDCB")&amp;"/"&amp;COUNTIF('Bang ket qua theo cong thuc'!$M$20:$M$98,"XDCB")</f>
        <v>0/6</v>
      </c>
      <c r="I9" s="117">
        <f>COUNTIF('Bang ket qua theo cong thuc'!$G$93:$G$98,"không hoàn thành")/ (85-COUNTIF('Bang ket qua theo cong thuc'!$G$14:$G$98,""))*100</f>
        <v>0</v>
      </c>
      <c r="J9" s="106"/>
      <c r="K9" s="106"/>
      <c r="L9" s="106"/>
      <c r="M9" s="106"/>
      <c r="N9" s="106"/>
      <c r="O9" s="106"/>
      <c r="P9" s="106"/>
      <c r="Q9" s="106"/>
    </row>
    <row r="10" spans="1:17" s="107" customFormat="1" x14ac:dyDescent="0.25">
      <c r="A10" s="105" t="s">
        <v>461</v>
      </c>
      <c r="B10" s="121">
        <f>COUNTIFS('Bang ket qua theo cong thuc'!$G$14:$G$98,"xuất sắc")</f>
        <v>0</v>
      </c>
      <c r="C10" s="122">
        <f>SUM(C4:C9)</f>
        <v>0</v>
      </c>
      <c r="D10" s="121">
        <f>COUNTIFS('Bang ket qua theo cong thuc'!$G$14:$G$98,"Tốt")</f>
        <v>5</v>
      </c>
      <c r="E10" s="122"/>
      <c r="F10" s="121">
        <f>COUNTIFS('Bang ket qua theo cong thuc'!$G$14:$G$98,"Hoàn thành")</f>
        <v>0</v>
      </c>
      <c r="G10" s="111"/>
      <c r="H10" s="108">
        <f>COUNTIFS('Bang ket qua theo cong thuc'!$G$14:$G$98,"Không hoàn thành")</f>
        <v>0</v>
      </c>
      <c r="I10" s="111">
        <f>SUM(I4:I9)</f>
        <v>0</v>
      </c>
      <c r="J10" s="113"/>
      <c r="K10" s="113"/>
      <c r="L10" s="113"/>
      <c r="M10" s="113"/>
      <c r="N10" s="113"/>
      <c r="O10" s="113"/>
      <c r="P10" s="113"/>
      <c r="Q10" s="113"/>
    </row>
    <row r="11" spans="1:17" x14ac:dyDescent="0.25">
      <c r="A11" s="118" t="s">
        <v>467</v>
      </c>
      <c r="B11" s="120">
        <f>B10/SUM(B10:H10)</f>
        <v>0</v>
      </c>
      <c r="C11" s="114"/>
      <c r="D11" s="120">
        <f>D10/SUM(B10:H10)</f>
        <v>1</v>
      </c>
      <c r="E11" s="114"/>
      <c r="F11" s="114"/>
      <c r="G11" s="106"/>
      <c r="H11" s="106"/>
      <c r="I11" s="106"/>
      <c r="J11" s="106"/>
      <c r="K11" s="106"/>
      <c r="L11" s="106"/>
      <c r="M11" s="106"/>
      <c r="N11" s="106"/>
      <c r="O11" s="106"/>
      <c r="P11" s="106"/>
      <c r="Q11" s="106"/>
    </row>
    <row r="12" spans="1:17" s="103" customFormat="1" x14ac:dyDescent="0.25">
      <c r="A12" s="119"/>
      <c r="B12" s="115"/>
      <c r="C12" s="115"/>
      <c r="D12" s="115"/>
      <c r="E12" s="115"/>
      <c r="F12" s="115"/>
      <c r="G12" s="116"/>
      <c r="H12" s="116"/>
      <c r="I12" s="116"/>
      <c r="J12" s="116"/>
      <c r="K12" s="116"/>
      <c r="L12" s="116"/>
      <c r="M12" s="116"/>
      <c r="N12" s="116"/>
      <c r="O12" s="116"/>
      <c r="P12" s="116"/>
      <c r="Q12" s="116"/>
    </row>
    <row r="13" spans="1:17" s="103" customFormat="1" x14ac:dyDescent="0.25">
      <c r="A13" s="119"/>
      <c r="B13" s="115"/>
      <c r="C13" s="115"/>
      <c r="D13" s="115"/>
      <c r="E13" s="115"/>
      <c r="F13" s="115"/>
      <c r="G13" s="116"/>
      <c r="H13" s="116"/>
      <c r="I13" s="116"/>
      <c r="J13" s="116"/>
      <c r="K13" s="116"/>
      <c r="L13" s="116"/>
      <c r="M13" s="116"/>
      <c r="N13" s="116"/>
      <c r="O13" s="116"/>
      <c r="P13" s="116"/>
      <c r="Q13" s="116"/>
    </row>
    <row r="14" spans="1:17" x14ac:dyDescent="0.25">
      <c r="A14" s="119"/>
      <c r="B14" s="114"/>
      <c r="C14" s="114"/>
      <c r="D14" s="114"/>
      <c r="E14" s="114"/>
      <c r="F14" s="114"/>
      <c r="G14" s="106"/>
      <c r="H14" s="106"/>
      <c r="I14" s="106"/>
      <c r="J14" s="106"/>
      <c r="K14" s="106"/>
      <c r="L14" s="106"/>
      <c r="M14" s="106"/>
      <c r="N14" s="106"/>
      <c r="O14" s="106"/>
      <c r="P14" s="106"/>
      <c r="Q14" s="106"/>
    </row>
    <row r="15" spans="1:17" s="103" customFormat="1" x14ac:dyDescent="0.25">
      <c r="A15" s="119"/>
      <c r="B15" s="115"/>
      <c r="C15" s="115"/>
      <c r="D15" s="115"/>
      <c r="E15" s="115"/>
      <c r="F15" s="115"/>
      <c r="G15" s="116"/>
      <c r="H15" s="116"/>
      <c r="I15" s="116"/>
      <c r="J15" s="116"/>
      <c r="K15" s="116"/>
      <c r="L15" s="116"/>
      <c r="M15" s="116"/>
      <c r="N15" s="116"/>
      <c r="O15" s="116"/>
      <c r="P15" s="116"/>
      <c r="Q15" s="116"/>
    </row>
    <row r="16" spans="1:17" s="103" customFormat="1" x14ac:dyDescent="0.25">
      <c r="A16" s="119"/>
      <c r="B16" s="115"/>
      <c r="C16" s="115"/>
      <c r="D16" s="115"/>
      <c r="E16" s="115"/>
      <c r="F16" s="115"/>
      <c r="G16" s="116"/>
      <c r="H16" s="116"/>
      <c r="I16" s="116"/>
      <c r="J16" s="116"/>
      <c r="K16" s="116"/>
      <c r="L16" s="116"/>
      <c r="M16" s="116"/>
      <c r="N16" s="116"/>
      <c r="O16" s="116"/>
      <c r="P16" s="116"/>
      <c r="Q16" s="116"/>
    </row>
    <row r="17" spans="1:17" x14ac:dyDescent="0.25">
      <c r="A17" s="119"/>
      <c r="B17" s="114"/>
      <c r="C17" s="114"/>
      <c r="D17" s="114"/>
      <c r="E17" s="114"/>
      <c r="F17" s="114"/>
      <c r="G17" s="106"/>
      <c r="H17" s="106"/>
      <c r="I17" s="106"/>
      <c r="J17" s="106"/>
      <c r="K17" s="106"/>
      <c r="L17" s="106"/>
      <c r="M17" s="106"/>
      <c r="N17" s="106"/>
      <c r="O17" s="106"/>
      <c r="P17" s="106"/>
      <c r="Q17" s="106"/>
    </row>
    <row r="18" spans="1:17" s="103" customFormat="1" x14ac:dyDescent="0.25">
      <c r="A18" s="119"/>
      <c r="B18" s="115"/>
      <c r="C18" s="115"/>
      <c r="D18" s="115"/>
      <c r="E18" s="115"/>
      <c r="F18" s="115"/>
      <c r="G18" s="116"/>
      <c r="H18" s="116"/>
      <c r="I18" s="116"/>
      <c r="J18" s="116"/>
      <c r="K18" s="116"/>
      <c r="L18" s="116"/>
      <c r="M18" s="116"/>
      <c r="N18" s="116"/>
      <c r="O18" s="116"/>
      <c r="P18" s="116"/>
      <c r="Q18" s="116"/>
    </row>
    <row r="19" spans="1:17" s="103" customFormat="1" x14ac:dyDescent="0.25">
      <c r="A19" s="119"/>
      <c r="B19" s="115"/>
      <c r="C19" s="115"/>
      <c r="D19" s="115"/>
      <c r="E19" s="115"/>
      <c r="F19" s="115"/>
      <c r="G19" s="116"/>
      <c r="H19" s="116"/>
      <c r="I19" s="116"/>
      <c r="J19" s="116"/>
      <c r="K19" s="116"/>
      <c r="L19" s="116"/>
      <c r="M19" s="116"/>
      <c r="N19" s="116"/>
      <c r="O19" s="116"/>
      <c r="P19" s="116"/>
      <c r="Q19" s="116"/>
    </row>
    <row r="20" spans="1:17" x14ac:dyDescent="0.25">
      <c r="A20" s="119"/>
      <c r="B20" s="114"/>
      <c r="C20" s="114"/>
      <c r="D20" s="114"/>
      <c r="E20" s="114"/>
      <c r="F20" s="114"/>
      <c r="G20" s="106"/>
      <c r="H20" s="106"/>
      <c r="I20" s="106"/>
      <c r="J20" s="106"/>
      <c r="K20" s="106"/>
      <c r="L20" s="106"/>
      <c r="M20" s="106"/>
      <c r="N20" s="106"/>
      <c r="O20" s="106"/>
      <c r="P20" s="106"/>
      <c r="Q20" s="106"/>
    </row>
    <row r="21" spans="1:17" s="103" customFormat="1" x14ac:dyDescent="0.25">
      <c r="A21" s="119"/>
      <c r="B21" s="115"/>
      <c r="C21" s="115"/>
      <c r="D21" s="115"/>
      <c r="E21" s="115"/>
      <c r="F21" s="115"/>
      <c r="G21" s="116"/>
      <c r="H21" s="116"/>
      <c r="I21" s="116"/>
      <c r="J21" s="116"/>
      <c r="K21" s="116"/>
      <c r="L21" s="116"/>
      <c r="M21" s="116"/>
      <c r="N21" s="116"/>
      <c r="O21" s="116"/>
      <c r="P21" s="116"/>
      <c r="Q21" s="116"/>
    </row>
    <row r="22" spans="1:17" s="103" customFormat="1" x14ac:dyDescent="0.25">
      <c r="A22" s="119"/>
      <c r="B22" s="115"/>
      <c r="C22" s="115"/>
      <c r="D22" s="115"/>
      <c r="E22" s="115"/>
      <c r="F22" s="115"/>
      <c r="G22" s="116"/>
      <c r="H22" s="116"/>
      <c r="I22" s="116"/>
      <c r="J22" s="116"/>
      <c r="K22" s="116"/>
      <c r="L22" s="116"/>
      <c r="M22" s="116"/>
      <c r="N22" s="116"/>
      <c r="O22" s="116"/>
      <c r="P22" s="116"/>
      <c r="Q22" s="116"/>
    </row>
    <row r="23" spans="1:17" x14ac:dyDescent="0.25">
      <c r="A23" s="119"/>
      <c r="B23" s="114"/>
      <c r="C23" s="114"/>
      <c r="D23" s="114"/>
      <c r="E23" s="114"/>
      <c r="F23" s="114"/>
      <c r="G23" s="106"/>
      <c r="H23" s="106"/>
      <c r="I23" s="106"/>
      <c r="J23" s="106"/>
      <c r="K23" s="106"/>
      <c r="L23" s="106"/>
      <c r="M23" s="106"/>
      <c r="N23" s="106"/>
      <c r="O23" s="106"/>
      <c r="P23" s="106"/>
      <c r="Q23" s="106"/>
    </row>
    <row r="24" spans="1:17" s="103" customFormat="1" x14ac:dyDescent="0.25">
      <c r="A24" s="119"/>
      <c r="B24" s="115"/>
      <c r="C24" s="115"/>
      <c r="D24" s="115"/>
      <c r="E24" s="115"/>
      <c r="F24" s="115"/>
      <c r="G24" s="116"/>
      <c r="H24" s="116"/>
      <c r="I24" s="116"/>
      <c r="J24" s="116"/>
      <c r="K24" s="116"/>
      <c r="L24" s="116"/>
      <c r="M24" s="116"/>
      <c r="N24" s="116"/>
      <c r="O24" s="116"/>
      <c r="P24" s="116"/>
      <c r="Q24" s="116"/>
    </row>
    <row r="25" spans="1:17" s="103" customFormat="1" x14ac:dyDescent="0.25">
      <c r="A25" s="119"/>
      <c r="B25" s="115"/>
      <c r="C25" s="115"/>
      <c r="D25" s="115"/>
      <c r="E25" s="115"/>
      <c r="F25" s="115"/>
      <c r="G25" s="116"/>
      <c r="H25" s="116"/>
      <c r="I25" s="116"/>
      <c r="J25" s="116"/>
      <c r="K25" s="116"/>
      <c r="L25" s="116"/>
      <c r="M25" s="116"/>
      <c r="N25" s="116"/>
      <c r="O25" s="116"/>
      <c r="P25" s="116"/>
      <c r="Q25" s="116"/>
    </row>
    <row r="26" spans="1:17" x14ac:dyDescent="0.25">
      <c r="A26" s="119"/>
      <c r="B26" s="114"/>
      <c r="C26" s="114"/>
      <c r="D26" s="114"/>
      <c r="E26" s="114"/>
      <c r="F26" s="114"/>
      <c r="G26" s="106"/>
      <c r="H26" s="106"/>
      <c r="I26" s="106"/>
      <c r="J26" s="106"/>
      <c r="K26" s="106"/>
      <c r="L26" s="106"/>
      <c r="M26" s="106"/>
      <c r="N26" s="106"/>
      <c r="O26" s="106"/>
      <c r="P26" s="106"/>
      <c r="Q26" s="106"/>
    </row>
    <row r="27" spans="1:17" s="103" customFormat="1" x14ac:dyDescent="0.25">
      <c r="A27" s="119"/>
      <c r="B27" s="115"/>
      <c r="C27" s="115"/>
      <c r="D27" s="115"/>
      <c r="E27" s="115"/>
      <c r="F27" s="115"/>
      <c r="G27" s="116"/>
      <c r="H27" s="116"/>
      <c r="I27" s="116"/>
      <c r="J27" s="116"/>
      <c r="K27" s="116"/>
      <c r="L27" s="116"/>
      <c r="M27" s="116"/>
      <c r="N27" s="116"/>
      <c r="O27" s="116"/>
      <c r="P27" s="116"/>
      <c r="Q27" s="116"/>
    </row>
    <row r="28" spans="1:17" x14ac:dyDescent="0.25">
      <c r="A28" s="119"/>
      <c r="B28" s="115"/>
      <c r="C28" s="106"/>
      <c r="D28" s="106"/>
      <c r="E28" s="106"/>
      <c r="F28" s="106"/>
      <c r="G28" s="106"/>
      <c r="H28" s="106"/>
      <c r="I28" s="106"/>
      <c r="J28" s="106"/>
      <c r="K28" s="106"/>
      <c r="L28" s="106"/>
      <c r="M28" s="106"/>
      <c r="N28" s="106"/>
      <c r="O28" s="106"/>
      <c r="P28" s="106"/>
      <c r="Q28" s="106"/>
    </row>
    <row r="29" spans="1:17" x14ac:dyDescent="0.25">
      <c r="A29" s="112"/>
      <c r="B29" s="106"/>
      <c r="C29" s="106"/>
      <c r="D29" s="106"/>
      <c r="E29" s="106"/>
      <c r="F29" s="106"/>
      <c r="G29" s="106"/>
      <c r="H29" s="106"/>
      <c r="I29" s="106"/>
      <c r="J29" s="106"/>
      <c r="K29" s="106"/>
      <c r="L29" s="106"/>
      <c r="M29" s="106"/>
      <c r="N29" s="106"/>
      <c r="O29" s="106"/>
      <c r="P29" s="106"/>
      <c r="Q29" s="106"/>
    </row>
    <row r="30" spans="1:17" x14ac:dyDescent="0.25">
      <c r="A30" s="112"/>
      <c r="B30" s="106"/>
      <c r="C30" s="106"/>
      <c r="D30" s="106"/>
      <c r="E30" s="106"/>
      <c r="F30" s="106"/>
      <c r="G30" s="106"/>
      <c r="H30" s="106"/>
      <c r="I30" s="106"/>
      <c r="J30" s="106"/>
      <c r="K30" s="106"/>
      <c r="L30" s="106"/>
      <c r="M30" s="106"/>
      <c r="N30" s="106"/>
      <c r="O30" s="106"/>
      <c r="P30" s="106"/>
      <c r="Q30" s="106"/>
    </row>
    <row r="31" spans="1:17" x14ac:dyDescent="0.25">
      <c r="A31" s="112"/>
      <c r="B31" s="106"/>
      <c r="C31" s="106"/>
      <c r="D31" s="106"/>
      <c r="E31" s="106"/>
      <c r="F31" s="106"/>
      <c r="G31" s="106"/>
      <c r="H31" s="106"/>
      <c r="I31" s="106"/>
      <c r="J31" s="106"/>
      <c r="K31" s="106"/>
      <c r="L31" s="106"/>
      <c r="M31" s="106"/>
      <c r="N31" s="106"/>
      <c r="O31" s="106"/>
      <c r="P31" s="106"/>
      <c r="Q31" s="106"/>
    </row>
    <row r="32" spans="1:17" s="109" customFormat="1" x14ac:dyDescent="0.25"/>
  </sheetData>
  <mergeCells count="6">
    <mergeCell ref="A2:A3"/>
    <mergeCell ref="A1:I1"/>
    <mergeCell ref="B2:C2"/>
    <mergeCell ref="D2:E2"/>
    <mergeCell ref="F2:G2"/>
    <mergeCell ref="H2:I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8"/>
  <sheetViews>
    <sheetView workbookViewId="0">
      <selection activeCell="G19" sqref="G19"/>
    </sheetView>
  </sheetViews>
  <sheetFormatPr defaultRowHeight="15" x14ac:dyDescent="0.25"/>
  <cols>
    <col min="1" max="1" width="4.7109375" style="25" customWidth="1"/>
    <col min="2" max="2" width="12.7109375" style="27" customWidth="1"/>
    <col min="3" max="3" width="63.42578125" customWidth="1"/>
    <col min="4" max="4" width="8.85546875" customWidth="1"/>
    <col min="5" max="5" width="8.42578125" customWidth="1"/>
  </cols>
  <sheetData>
    <row r="2" spans="1:5" ht="20.25" x14ac:dyDescent="0.3">
      <c r="B2" s="366" t="s">
        <v>68</v>
      </c>
      <c r="C2" s="366"/>
      <c r="D2" s="366"/>
      <c r="E2" s="366"/>
    </row>
    <row r="3" spans="1:5" ht="16.5" x14ac:dyDescent="0.25">
      <c r="B3" s="367" t="s">
        <v>69</v>
      </c>
      <c r="C3" s="367"/>
      <c r="D3" s="367"/>
      <c r="E3" s="367"/>
    </row>
    <row r="5" spans="1:5" ht="18.75" x14ac:dyDescent="0.25">
      <c r="A5" s="455" t="s">
        <v>94</v>
      </c>
      <c r="B5" s="455"/>
      <c r="C5" s="455"/>
      <c r="D5" s="455"/>
      <c r="E5" s="455"/>
    </row>
    <row r="6" spans="1:5" ht="18.75" x14ac:dyDescent="0.25">
      <c r="A6" s="455" t="s">
        <v>95</v>
      </c>
      <c r="B6" s="455"/>
      <c r="C6" s="455"/>
      <c r="D6" s="455"/>
      <c r="E6" s="455"/>
    </row>
    <row r="7" spans="1:5" ht="18.75" x14ac:dyDescent="0.25">
      <c r="A7" s="455" t="s">
        <v>96</v>
      </c>
      <c r="B7" s="455"/>
      <c r="C7" s="455"/>
      <c r="D7" s="455"/>
      <c r="E7" s="455"/>
    </row>
    <row r="9" spans="1:5" ht="15.75" x14ac:dyDescent="0.25">
      <c r="A9" s="50"/>
      <c r="B9" s="26" t="s">
        <v>97</v>
      </c>
      <c r="C9" s="26" t="s">
        <v>49</v>
      </c>
      <c r="D9" s="26" t="s">
        <v>98</v>
      </c>
      <c r="E9" s="26" t="s">
        <v>1</v>
      </c>
    </row>
    <row r="10" spans="1:5" ht="15.75" x14ac:dyDescent="0.25">
      <c r="A10" s="50"/>
      <c r="B10" s="459" t="s">
        <v>51</v>
      </c>
      <c r="C10" s="51" t="s">
        <v>99</v>
      </c>
      <c r="D10" s="384">
        <v>70</v>
      </c>
      <c r="E10" s="384"/>
    </row>
    <row r="11" spans="1:5" ht="15.75" x14ac:dyDescent="0.25">
      <c r="A11" s="50"/>
      <c r="B11" s="459"/>
      <c r="C11" s="52" t="s">
        <v>100</v>
      </c>
      <c r="D11" s="384"/>
      <c r="E11" s="384"/>
    </row>
    <row r="12" spans="1:5" ht="47.25" x14ac:dyDescent="0.25">
      <c r="A12" s="50"/>
      <c r="B12" s="459"/>
      <c r="C12" s="52" t="s">
        <v>101</v>
      </c>
      <c r="D12" s="384"/>
      <c r="E12" s="384"/>
    </row>
    <row r="13" spans="1:5" ht="47.25" x14ac:dyDescent="0.25">
      <c r="A13" s="50"/>
      <c r="B13" s="459"/>
      <c r="C13" s="53" t="s">
        <v>102</v>
      </c>
      <c r="D13" s="384"/>
      <c r="E13" s="384"/>
    </row>
    <row r="14" spans="1:5" ht="15.75" x14ac:dyDescent="0.25">
      <c r="A14" s="50"/>
      <c r="B14" s="456" t="s">
        <v>52</v>
      </c>
      <c r="C14" s="51" t="s">
        <v>103</v>
      </c>
      <c r="D14" s="456">
        <v>60</v>
      </c>
      <c r="E14" s="384"/>
    </row>
    <row r="15" spans="1:5" ht="31.5" x14ac:dyDescent="0.25">
      <c r="A15" s="50"/>
      <c r="B15" s="457"/>
      <c r="C15" s="52" t="s">
        <v>104</v>
      </c>
      <c r="D15" s="457"/>
      <c r="E15" s="384"/>
    </row>
    <row r="16" spans="1:5" ht="15.75" x14ac:dyDescent="0.25">
      <c r="A16" s="50"/>
      <c r="B16" s="457"/>
      <c r="C16" s="52" t="s">
        <v>105</v>
      </c>
      <c r="D16" s="457"/>
      <c r="E16" s="384"/>
    </row>
    <row r="17" spans="1:5" ht="15.75" x14ac:dyDescent="0.25">
      <c r="A17" s="50"/>
      <c r="B17" s="457"/>
      <c r="C17" s="52" t="s">
        <v>106</v>
      </c>
      <c r="D17" s="457"/>
      <c r="E17" s="384"/>
    </row>
    <row r="18" spans="1:5" ht="15.75" x14ac:dyDescent="0.25">
      <c r="A18" s="50"/>
      <c r="B18" s="457"/>
      <c r="C18" s="52" t="s">
        <v>107</v>
      </c>
      <c r="D18" s="457"/>
      <c r="E18" s="384"/>
    </row>
    <row r="19" spans="1:5" ht="31.5" x14ac:dyDescent="0.25">
      <c r="A19" s="50"/>
      <c r="B19" s="458"/>
      <c r="C19" s="53" t="s">
        <v>108</v>
      </c>
      <c r="D19" s="458"/>
      <c r="E19" s="384"/>
    </row>
    <row r="20" spans="1:5" ht="31.5" x14ac:dyDescent="0.25">
      <c r="A20" s="50"/>
      <c r="B20" s="456" t="s">
        <v>53</v>
      </c>
      <c r="C20" s="51" t="s">
        <v>109</v>
      </c>
      <c r="D20" s="456">
        <v>50</v>
      </c>
      <c r="E20" s="384"/>
    </row>
    <row r="21" spans="1:5" ht="15.75" x14ac:dyDescent="0.25">
      <c r="A21" s="50"/>
      <c r="B21" s="457"/>
      <c r="C21" s="52" t="s">
        <v>110</v>
      </c>
      <c r="D21" s="457"/>
      <c r="E21" s="384"/>
    </row>
    <row r="22" spans="1:5" ht="15.75" x14ac:dyDescent="0.25">
      <c r="A22" s="50"/>
      <c r="B22" s="457"/>
      <c r="C22" s="52" t="s">
        <v>111</v>
      </c>
      <c r="D22" s="457"/>
      <c r="E22" s="384"/>
    </row>
    <row r="23" spans="1:5" ht="15.75" x14ac:dyDescent="0.25">
      <c r="A23" s="50"/>
      <c r="B23" s="457"/>
      <c r="C23" s="52" t="s">
        <v>112</v>
      </c>
      <c r="D23" s="457"/>
      <c r="E23" s="384"/>
    </row>
    <row r="24" spans="1:5" ht="15.75" x14ac:dyDescent="0.25">
      <c r="A24" s="50"/>
      <c r="B24" s="457"/>
      <c r="C24" s="52" t="s">
        <v>113</v>
      </c>
      <c r="D24" s="457"/>
      <c r="E24" s="384"/>
    </row>
    <row r="25" spans="1:5" ht="15.75" x14ac:dyDescent="0.25">
      <c r="A25" s="50"/>
      <c r="B25" s="457"/>
      <c r="C25" s="52" t="s">
        <v>114</v>
      </c>
      <c r="D25" s="457"/>
      <c r="E25" s="384"/>
    </row>
    <row r="26" spans="1:5" ht="15.75" x14ac:dyDescent="0.25">
      <c r="A26" s="50"/>
      <c r="B26" s="457"/>
      <c r="C26" s="52" t="s">
        <v>115</v>
      </c>
      <c r="D26" s="457"/>
      <c r="E26" s="384"/>
    </row>
    <row r="27" spans="1:5" ht="15.75" x14ac:dyDescent="0.25">
      <c r="A27" s="50"/>
      <c r="B27" s="458"/>
      <c r="C27" s="53" t="s">
        <v>116</v>
      </c>
      <c r="D27" s="458"/>
      <c r="E27" s="384"/>
    </row>
    <row r="28" spans="1:5" ht="47.25" x14ac:dyDescent="0.25">
      <c r="A28" s="50"/>
      <c r="B28" s="20" t="s">
        <v>54</v>
      </c>
      <c r="C28" s="21" t="s">
        <v>117</v>
      </c>
      <c r="D28" s="20">
        <v>0</v>
      </c>
      <c r="E28" s="21"/>
    </row>
  </sheetData>
  <mergeCells count="14">
    <mergeCell ref="E10:E13"/>
    <mergeCell ref="E14:E19"/>
    <mergeCell ref="E20:E27"/>
    <mergeCell ref="B20:B27"/>
    <mergeCell ref="B14:B19"/>
    <mergeCell ref="D14:D19"/>
    <mergeCell ref="D20:D27"/>
    <mergeCell ref="D10:D13"/>
    <mergeCell ref="B10:B13"/>
    <mergeCell ref="B2:E2"/>
    <mergeCell ref="B3:E3"/>
    <mergeCell ref="A5:E5"/>
    <mergeCell ref="A6:E6"/>
    <mergeCell ref="A7:E7"/>
  </mergeCells>
  <pageMargins left="0.44" right="0.24" top="0.5" bottom="0.52" header="0.3" footer="0.26"/>
  <pageSetup orientation="portrait" horizontalDpi="4294967295" verticalDpi="4294967295" r:id="rId1"/>
  <headerFooter>
    <oddHeader>&amp;RPhụ lục 01</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9217" r:id="rId4">
          <objectPr defaultSize="0" autoPict="0" r:id="rId5">
            <anchor moveWithCells="1" sizeWithCells="1">
              <from>
                <xdr:col>0</xdr:col>
                <xdr:colOff>0</xdr:colOff>
                <xdr:row>0</xdr:row>
                <xdr:rowOff>9525</xdr:rowOff>
              </from>
              <to>
                <xdr:col>1</xdr:col>
                <xdr:colOff>142875</xdr:colOff>
                <xdr:row>2</xdr:row>
                <xdr:rowOff>180975</xdr:rowOff>
              </to>
            </anchor>
          </objectPr>
        </oleObject>
      </mc:Choice>
      <mc:Fallback>
        <oleObject progId="MSPhotoEd.3" shapeId="9217" r:id="rId4"/>
      </mc:Fallback>
    </mc:AlternateContent>
  </oleObjec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13"/>
  <sheetViews>
    <sheetView workbookViewId="0">
      <selection activeCell="G19" sqref="G19"/>
    </sheetView>
  </sheetViews>
  <sheetFormatPr defaultRowHeight="15" x14ac:dyDescent="0.25"/>
  <cols>
    <col min="1" max="1" width="4.7109375" style="25" customWidth="1"/>
    <col min="2" max="2" width="12.7109375" style="25" customWidth="1"/>
    <col min="3" max="3" width="63.42578125" customWidth="1"/>
    <col min="4" max="4" width="8.85546875" customWidth="1"/>
    <col min="5" max="5" width="8.42578125" customWidth="1"/>
  </cols>
  <sheetData>
    <row r="2" spans="1:5" ht="20.25" x14ac:dyDescent="0.3">
      <c r="B2" s="366" t="s">
        <v>68</v>
      </c>
      <c r="C2" s="366"/>
      <c r="D2" s="366"/>
      <c r="E2" s="366"/>
    </row>
    <row r="3" spans="1:5" ht="16.5" x14ac:dyDescent="0.25">
      <c r="B3" s="367" t="s">
        <v>69</v>
      </c>
      <c r="C3" s="367"/>
      <c r="D3" s="367"/>
      <c r="E3" s="367"/>
    </row>
    <row r="5" spans="1:5" ht="18.75" x14ac:dyDescent="0.25">
      <c r="A5" s="455" t="s">
        <v>118</v>
      </c>
      <c r="B5" s="455"/>
      <c r="C5" s="455"/>
      <c r="D5" s="455"/>
      <c r="E5" s="455"/>
    </row>
    <row r="6" spans="1:5" ht="18.75" x14ac:dyDescent="0.25">
      <c r="A6" s="455" t="s">
        <v>95</v>
      </c>
      <c r="B6" s="455"/>
      <c r="C6" s="455"/>
      <c r="D6" s="455"/>
      <c r="E6" s="455"/>
    </row>
    <row r="7" spans="1:5" ht="18.75" x14ac:dyDescent="0.25">
      <c r="A7" s="455" t="s">
        <v>119</v>
      </c>
      <c r="B7" s="455"/>
      <c r="C7" s="455"/>
      <c r="D7" s="455"/>
      <c r="E7" s="455"/>
    </row>
    <row r="9" spans="1:5" ht="15.75" x14ac:dyDescent="0.25">
      <c r="A9" s="50"/>
      <c r="B9" s="54" t="s">
        <v>97</v>
      </c>
      <c r="C9" s="54" t="s">
        <v>49</v>
      </c>
      <c r="D9" s="54" t="s">
        <v>98</v>
      </c>
      <c r="E9" s="54" t="s">
        <v>1</v>
      </c>
    </row>
    <row r="10" spans="1:5" ht="33" x14ac:dyDescent="0.25">
      <c r="A10" s="50"/>
      <c r="B10" s="55" t="s">
        <v>51</v>
      </c>
      <c r="C10" s="56" t="s">
        <v>120</v>
      </c>
      <c r="D10" s="55">
        <v>70</v>
      </c>
      <c r="E10" s="57"/>
    </row>
    <row r="11" spans="1:5" ht="33" x14ac:dyDescent="0.25">
      <c r="A11" s="50"/>
      <c r="B11" s="58" t="s">
        <v>52</v>
      </c>
      <c r="C11" s="59" t="s">
        <v>121</v>
      </c>
      <c r="D11" s="58">
        <v>60</v>
      </c>
      <c r="E11" s="60"/>
    </row>
    <row r="12" spans="1:5" ht="33" x14ac:dyDescent="0.25">
      <c r="A12" s="50"/>
      <c r="B12" s="58" t="s">
        <v>53</v>
      </c>
      <c r="C12" s="59" t="s">
        <v>122</v>
      </c>
      <c r="D12" s="58">
        <v>50</v>
      </c>
      <c r="E12" s="60"/>
    </row>
    <row r="13" spans="1:5" ht="33" x14ac:dyDescent="0.25">
      <c r="A13" s="50"/>
      <c r="B13" s="61" t="s">
        <v>54</v>
      </c>
      <c r="C13" s="62" t="s">
        <v>123</v>
      </c>
      <c r="D13" s="61">
        <v>0</v>
      </c>
      <c r="E13" s="63"/>
    </row>
  </sheetData>
  <mergeCells count="5">
    <mergeCell ref="B2:E2"/>
    <mergeCell ref="B3:E3"/>
    <mergeCell ref="A5:E5"/>
    <mergeCell ref="A6:E6"/>
    <mergeCell ref="A7:E7"/>
  </mergeCells>
  <pageMargins left="0.44" right="0.24" top="0.5" bottom="0.52" header="0.3" footer="0.26"/>
  <pageSetup orientation="portrait" horizontalDpi="4294967295" verticalDpi="4294967295" r:id="rId1"/>
  <headerFooter>
    <oddHeader>&amp;RPhụ lục 02</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10241" r:id="rId4">
          <objectPr defaultSize="0" autoPict="0" r:id="rId5">
            <anchor moveWithCells="1" sizeWithCells="1">
              <from>
                <xdr:col>0</xdr:col>
                <xdr:colOff>0</xdr:colOff>
                <xdr:row>0</xdr:row>
                <xdr:rowOff>9525</xdr:rowOff>
              </from>
              <to>
                <xdr:col>1</xdr:col>
                <xdr:colOff>142875</xdr:colOff>
                <xdr:row>2</xdr:row>
                <xdr:rowOff>180975</xdr:rowOff>
              </to>
            </anchor>
          </objectPr>
        </oleObject>
      </mc:Choice>
      <mc:Fallback>
        <oleObject progId="MSPhotoEd.3" shapeId="10241" r:id="rId4"/>
      </mc:Fallback>
    </mc:AlternateContent>
  </oleObjec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G24"/>
  <sheetViews>
    <sheetView topLeftCell="A4" workbookViewId="0">
      <selection activeCell="G19" sqref="G19"/>
    </sheetView>
  </sheetViews>
  <sheetFormatPr defaultRowHeight="15" x14ac:dyDescent="0.25"/>
  <cols>
    <col min="1" max="1" width="4.7109375" style="25" customWidth="1"/>
    <col min="2" max="2" width="12.7109375" style="18" customWidth="1"/>
    <col min="3" max="3" width="9.7109375" customWidth="1"/>
    <col min="4" max="4" width="52.140625" customWidth="1"/>
    <col min="5" max="5" width="16.42578125" style="64" customWidth="1"/>
  </cols>
  <sheetData>
    <row r="2" spans="1:7" ht="20.25" x14ac:dyDescent="0.3">
      <c r="B2" s="366" t="s">
        <v>68</v>
      </c>
      <c r="C2" s="366"/>
      <c r="D2" s="366"/>
      <c r="E2" s="366"/>
      <c r="F2" s="366"/>
      <c r="G2" s="366"/>
    </row>
    <row r="3" spans="1:7" ht="16.5" x14ac:dyDescent="0.25">
      <c r="B3" s="367" t="s">
        <v>69</v>
      </c>
      <c r="C3" s="367"/>
      <c r="D3" s="367"/>
      <c r="E3" s="367"/>
      <c r="F3" s="367"/>
      <c r="G3" s="367"/>
    </row>
    <row r="5" spans="1:7" ht="18.75" x14ac:dyDescent="0.25">
      <c r="A5" s="455" t="s">
        <v>125</v>
      </c>
      <c r="B5" s="455"/>
      <c r="C5" s="455"/>
      <c r="D5" s="455"/>
      <c r="E5" s="455"/>
      <c r="F5" s="455"/>
      <c r="G5" s="455"/>
    </row>
    <row r="6" spans="1:7" ht="18.75" x14ac:dyDescent="0.25">
      <c r="A6" s="455" t="s">
        <v>124</v>
      </c>
      <c r="B6" s="455"/>
      <c r="C6" s="455"/>
      <c r="D6" s="455"/>
      <c r="E6" s="455"/>
      <c r="F6" s="455"/>
      <c r="G6" s="455"/>
    </row>
    <row r="8" spans="1:7" ht="33" x14ac:dyDescent="0.25">
      <c r="A8" s="50"/>
      <c r="B8" s="65" t="s">
        <v>97</v>
      </c>
      <c r="C8" s="65" t="s">
        <v>126</v>
      </c>
      <c r="D8" s="66" t="s">
        <v>127</v>
      </c>
      <c r="E8" s="65" t="s">
        <v>1</v>
      </c>
      <c r="F8" s="65" t="s">
        <v>441</v>
      </c>
      <c r="G8" s="65" t="s">
        <v>442</v>
      </c>
    </row>
    <row r="9" spans="1:7" ht="79.5" customHeight="1" x14ac:dyDescent="0.25">
      <c r="A9" s="50"/>
      <c r="B9" s="467" t="s">
        <v>128</v>
      </c>
      <c r="C9" s="466">
        <v>30</v>
      </c>
      <c r="D9" s="67" t="s">
        <v>129</v>
      </c>
      <c r="E9" s="467" t="s">
        <v>132</v>
      </c>
      <c r="F9" s="460">
        <v>30</v>
      </c>
      <c r="G9" s="46"/>
    </row>
    <row r="10" spans="1:7" ht="33" x14ac:dyDescent="0.25">
      <c r="A10" s="50"/>
      <c r="B10" s="467"/>
      <c r="C10" s="466"/>
      <c r="D10" s="68" t="s">
        <v>130</v>
      </c>
      <c r="E10" s="467"/>
      <c r="F10" s="461"/>
      <c r="G10" s="46"/>
    </row>
    <row r="11" spans="1:7" ht="33" x14ac:dyDescent="0.25">
      <c r="A11" s="50"/>
      <c r="B11" s="467"/>
      <c r="C11" s="466"/>
      <c r="D11" s="69" t="s">
        <v>131</v>
      </c>
      <c r="E11" s="467"/>
      <c r="F11" s="462"/>
      <c r="G11" s="46"/>
    </row>
    <row r="12" spans="1:7" ht="49.5" x14ac:dyDescent="0.25">
      <c r="A12" s="50"/>
      <c r="B12" s="467" t="s">
        <v>133</v>
      </c>
      <c r="C12" s="466">
        <v>25</v>
      </c>
      <c r="D12" s="67" t="s">
        <v>134</v>
      </c>
      <c r="E12" s="467" t="s">
        <v>132</v>
      </c>
      <c r="F12" s="460"/>
      <c r="G12" s="46"/>
    </row>
    <row r="13" spans="1:7" ht="33" x14ac:dyDescent="0.25">
      <c r="A13" s="50"/>
      <c r="B13" s="467"/>
      <c r="C13" s="466"/>
      <c r="D13" s="68" t="s">
        <v>130</v>
      </c>
      <c r="E13" s="467"/>
      <c r="F13" s="461"/>
      <c r="G13" s="46"/>
    </row>
    <row r="14" spans="1:7" ht="33" x14ac:dyDescent="0.25">
      <c r="A14" s="50"/>
      <c r="B14" s="467"/>
      <c r="C14" s="466"/>
      <c r="D14" s="69" t="s">
        <v>135</v>
      </c>
      <c r="E14" s="467"/>
      <c r="F14" s="462"/>
      <c r="G14" s="46"/>
    </row>
    <row r="15" spans="1:7" ht="33" x14ac:dyDescent="0.25">
      <c r="A15" s="50"/>
      <c r="B15" s="467" t="s">
        <v>136</v>
      </c>
      <c r="C15" s="466">
        <v>20</v>
      </c>
      <c r="D15" s="67" t="s">
        <v>137</v>
      </c>
      <c r="E15" s="467" t="s">
        <v>132</v>
      </c>
      <c r="F15" s="463"/>
      <c r="G15" s="46"/>
    </row>
    <row r="16" spans="1:7" ht="33" x14ac:dyDescent="0.25">
      <c r="A16" s="50"/>
      <c r="B16" s="467"/>
      <c r="C16" s="466"/>
      <c r="D16" s="68" t="s">
        <v>130</v>
      </c>
      <c r="E16" s="467"/>
      <c r="F16" s="464"/>
      <c r="G16" s="46"/>
    </row>
    <row r="17" spans="1:7" ht="16.5" x14ac:dyDescent="0.25">
      <c r="A17" s="50"/>
      <c r="B17" s="467"/>
      <c r="C17" s="466"/>
      <c r="D17" s="69" t="s">
        <v>138</v>
      </c>
      <c r="E17" s="467"/>
      <c r="F17" s="465"/>
      <c r="G17" s="46"/>
    </row>
    <row r="18" spans="1:7" ht="16.5" x14ac:dyDescent="0.25">
      <c r="A18" s="50"/>
      <c r="B18" s="468" t="s">
        <v>139</v>
      </c>
      <c r="C18" s="466">
        <v>0</v>
      </c>
      <c r="D18" s="70" t="s">
        <v>140</v>
      </c>
      <c r="E18" s="467" t="s">
        <v>143</v>
      </c>
      <c r="F18" s="463"/>
      <c r="G18" s="46"/>
    </row>
    <row r="19" spans="1:7" ht="33" x14ac:dyDescent="0.25">
      <c r="A19" s="50"/>
      <c r="B19" s="469"/>
      <c r="C19" s="466"/>
      <c r="D19" s="71" t="s">
        <v>141</v>
      </c>
      <c r="E19" s="467"/>
      <c r="F19" s="464"/>
      <c r="G19" s="46"/>
    </row>
    <row r="20" spans="1:7" ht="33.75" thickBot="1" x14ac:dyDescent="0.3">
      <c r="A20" s="50"/>
      <c r="B20" s="470"/>
      <c r="C20" s="466"/>
      <c r="D20" s="72" t="s">
        <v>142</v>
      </c>
      <c r="E20" s="467"/>
      <c r="F20" s="464"/>
      <c r="G20" s="46"/>
    </row>
    <row r="21" spans="1:7" ht="15.75" thickBot="1" x14ac:dyDescent="0.3">
      <c r="F21" s="101">
        <f>F9</f>
        <v>30</v>
      </c>
    </row>
    <row r="24" spans="1:7" ht="16.5" x14ac:dyDescent="0.25">
      <c r="A24" s="363" t="s">
        <v>93</v>
      </c>
      <c r="B24" s="363"/>
      <c r="C24" s="363"/>
      <c r="D24" s="363"/>
      <c r="E24" s="363"/>
      <c r="F24" s="363"/>
      <c r="G24" s="363"/>
    </row>
  </sheetData>
  <mergeCells count="21">
    <mergeCell ref="A6:G6"/>
    <mergeCell ref="A5:G5"/>
    <mergeCell ref="B3:G3"/>
    <mergeCell ref="B2:G2"/>
    <mergeCell ref="F9:F11"/>
    <mergeCell ref="B9:B11"/>
    <mergeCell ref="C9:C11"/>
    <mergeCell ref="E9:E11"/>
    <mergeCell ref="F12:F14"/>
    <mergeCell ref="F15:F17"/>
    <mergeCell ref="F18:F20"/>
    <mergeCell ref="A24:G24"/>
    <mergeCell ref="C18:C20"/>
    <mergeCell ref="E18:E20"/>
    <mergeCell ref="B18:B20"/>
    <mergeCell ref="B12:B14"/>
    <mergeCell ref="C12:C14"/>
    <mergeCell ref="E12:E14"/>
    <mergeCell ref="B15:B17"/>
    <mergeCell ref="C15:C17"/>
    <mergeCell ref="E15:E17"/>
  </mergeCells>
  <pageMargins left="0.25" right="0.25" top="0.75" bottom="0.75" header="0.3" footer="0.3"/>
  <pageSetup scale="91" orientation="portrait" horizontalDpi="4294967295" verticalDpi="4294967295" r:id="rId1"/>
  <headerFooter>
    <oddHeader>&amp;RPhụ lục 03</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11265" r:id="rId4">
          <objectPr defaultSize="0" autoPict="0" r:id="rId5">
            <anchor moveWithCells="1" sizeWithCells="1">
              <from>
                <xdr:col>0</xdr:col>
                <xdr:colOff>0</xdr:colOff>
                <xdr:row>0</xdr:row>
                <xdr:rowOff>9525</xdr:rowOff>
              </from>
              <to>
                <xdr:col>1</xdr:col>
                <xdr:colOff>142875</xdr:colOff>
                <xdr:row>2</xdr:row>
                <xdr:rowOff>200025</xdr:rowOff>
              </to>
            </anchor>
          </objectPr>
        </oleObject>
      </mc:Choice>
      <mc:Fallback>
        <oleObject progId="MSPhotoEd.3" shapeId="11265"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33"/>
  <sheetViews>
    <sheetView topLeftCell="A4" workbookViewId="0">
      <selection activeCell="G19" sqref="G19"/>
    </sheetView>
  </sheetViews>
  <sheetFormatPr defaultRowHeight="15" x14ac:dyDescent="0.25"/>
  <cols>
    <col min="1" max="1" width="4.7109375" style="25" customWidth="1"/>
    <col min="2" max="2" width="25.85546875" customWidth="1"/>
    <col min="3" max="3" width="12.42578125" customWidth="1"/>
    <col min="4" max="4" width="11.42578125" customWidth="1"/>
    <col min="5" max="5" width="10.140625" customWidth="1"/>
    <col min="6" max="6" width="10.42578125" customWidth="1"/>
    <col min="7" max="7" width="9.85546875" customWidth="1"/>
    <col min="8" max="8" width="14.140625" customWidth="1"/>
  </cols>
  <sheetData>
    <row r="2" spans="1:8" ht="20.25" x14ac:dyDescent="0.3">
      <c r="B2" s="366" t="s">
        <v>68</v>
      </c>
      <c r="C2" s="366"/>
      <c r="D2" s="366"/>
      <c r="E2" s="366"/>
      <c r="F2" s="366"/>
      <c r="G2" s="366"/>
      <c r="H2" s="366"/>
    </row>
    <row r="3" spans="1:8" ht="16.5" x14ac:dyDescent="0.25">
      <c r="B3" s="367" t="s">
        <v>69</v>
      </c>
      <c r="C3" s="367"/>
      <c r="D3" s="367"/>
      <c r="E3" s="367"/>
      <c r="F3" s="367"/>
      <c r="G3" s="367"/>
      <c r="H3" s="367"/>
    </row>
    <row r="5" spans="1:8" ht="15.75" x14ac:dyDescent="0.25">
      <c r="A5" s="368" t="s">
        <v>77</v>
      </c>
      <c r="B5" s="368"/>
      <c r="C5" s="368"/>
      <c r="D5" s="368"/>
      <c r="E5" s="368"/>
      <c r="F5" s="368"/>
      <c r="G5" s="368"/>
      <c r="H5" s="368"/>
    </row>
    <row r="6" spans="1:8" ht="15.75" x14ac:dyDescent="0.25">
      <c r="A6" s="364" t="s">
        <v>78</v>
      </c>
      <c r="B6" s="364"/>
      <c r="C6" s="364"/>
      <c r="D6" s="364"/>
      <c r="E6" s="364"/>
      <c r="F6" s="364"/>
      <c r="G6" s="364"/>
      <c r="H6" s="364"/>
    </row>
    <row r="7" spans="1:8" ht="15.75" x14ac:dyDescent="0.25">
      <c r="A7" s="364" t="s">
        <v>79</v>
      </c>
      <c r="B7" s="364"/>
      <c r="C7" s="364"/>
      <c r="D7" s="364"/>
      <c r="E7" s="364"/>
      <c r="F7" s="364"/>
      <c r="G7" s="364"/>
      <c r="H7" s="364"/>
    </row>
    <row r="8" spans="1:8" ht="15.75" x14ac:dyDescent="0.25">
      <c r="A8" s="28"/>
      <c r="B8" s="28"/>
      <c r="C8" s="28"/>
      <c r="D8" s="28"/>
      <c r="E8" s="28"/>
      <c r="F8" s="28"/>
      <c r="G8" s="28"/>
      <c r="H8" s="28"/>
    </row>
    <row r="9" spans="1:8" s="48" customFormat="1" ht="15.75" x14ac:dyDescent="0.25">
      <c r="A9" s="28"/>
      <c r="B9" s="47" t="s">
        <v>3</v>
      </c>
      <c r="C9" s="47" t="s">
        <v>2</v>
      </c>
      <c r="D9" s="374" t="s">
        <v>90</v>
      </c>
      <c r="E9" s="375"/>
      <c r="F9" s="374" t="s">
        <v>91</v>
      </c>
      <c r="G9" s="375"/>
      <c r="H9" s="47" t="s">
        <v>92</v>
      </c>
    </row>
    <row r="10" spans="1:8" ht="15.75" x14ac:dyDescent="0.25">
      <c r="A10" s="29"/>
      <c r="B10" s="46"/>
      <c r="C10" s="46"/>
      <c r="D10" s="376"/>
      <c r="E10" s="377"/>
      <c r="F10" s="376"/>
      <c r="G10" s="377"/>
      <c r="H10" s="46"/>
    </row>
    <row r="11" spans="1:8" ht="15.75" x14ac:dyDescent="0.25">
      <c r="A11" s="30"/>
    </row>
    <row r="12" spans="1:8" ht="16.5" x14ac:dyDescent="0.25">
      <c r="A12" s="42" t="s">
        <v>48</v>
      </c>
      <c r="B12" s="365" t="s">
        <v>87</v>
      </c>
      <c r="C12" s="365"/>
      <c r="D12" s="365"/>
      <c r="E12" s="365"/>
      <c r="F12" s="365"/>
      <c r="G12" s="365"/>
      <c r="H12" s="42" t="s">
        <v>88</v>
      </c>
    </row>
    <row r="13" spans="1:8" ht="16.5" x14ac:dyDescent="0.25">
      <c r="A13" s="40">
        <v>1</v>
      </c>
      <c r="B13" s="371"/>
      <c r="C13" s="371"/>
      <c r="D13" s="371"/>
      <c r="E13" s="371"/>
      <c r="F13" s="371"/>
      <c r="G13" s="371"/>
      <c r="H13" s="41"/>
    </row>
    <row r="14" spans="1:8" ht="16.5" x14ac:dyDescent="0.25">
      <c r="A14" s="38">
        <v>2</v>
      </c>
      <c r="B14" s="372"/>
      <c r="C14" s="372"/>
      <c r="D14" s="372"/>
      <c r="E14" s="372"/>
      <c r="F14" s="372"/>
      <c r="G14" s="372"/>
      <c r="H14" s="39"/>
    </row>
    <row r="15" spans="1:8" ht="16.5" x14ac:dyDescent="0.25">
      <c r="A15" s="38">
        <v>3</v>
      </c>
      <c r="B15" s="372"/>
      <c r="C15" s="372"/>
      <c r="D15" s="372"/>
      <c r="E15" s="372"/>
      <c r="F15" s="372"/>
      <c r="G15" s="372"/>
      <c r="H15" s="39"/>
    </row>
    <row r="16" spans="1:8" ht="16.5" x14ac:dyDescent="0.25">
      <c r="A16" s="38">
        <v>4</v>
      </c>
      <c r="B16" s="372"/>
      <c r="C16" s="372"/>
      <c r="D16" s="372"/>
      <c r="E16" s="372"/>
      <c r="F16" s="372"/>
      <c r="G16" s="372"/>
      <c r="H16" s="39"/>
    </row>
    <row r="17" spans="1:8" ht="16.5" x14ac:dyDescent="0.25">
      <c r="A17" s="38">
        <v>5</v>
      </c>
      <c r="B17" s="372"/>
      <c r="C17" s="372"/>
      <c r="D17" s="372"/>
      <c r="E17" s="372"/>
      <c r="F17" s="372"/>
      <c r="G17" s="372"/>
      <c r="H17" s="39"/>
    </row>
    <row r="18" spans="1:8" ht="16.5" x14ac:dyDescent="0.25">
      <c r="A18" s="38">
        <v>6</v>
      </c>
      <c r="B18" s="372"/>
      <c r="C18" s="372"/>
      <c r="D18" s="372"/>
      <c r="E18" s="372"/>
      <c r="F18" s="372"/>
      <c r="G18" s="372"/>
      <c r="H18" s="39"/>
    </row>
    <row r="19" spans="1:8" ht="16.5" x14ac:dyDescent="0.25">
      <c r="A19" s="43" t="s">
        <v>85</v>
      </c>
      <c r="B19" s="373"/>
      <c r="C19" s="373"/>
      <c r="D19" s="373"/>
      <c r="E19" s="373"/>
      <c r="F19" s="373"/>
      <c r="G19" s="373"/>
      <c r="H19" s="44"/>
    </row>
    <row r="20" spans="1:8" ht="17.100000000000001" customHeight="1" x14ac:dyDescent="0.25">
      <c r="A20" s="23"/>
      <c r="B20" s="365" t="s">
        <v>89</v>
      </c>
      <c r="C20" s="365"/>
      <c r="D20" s="365"/>
      <c r="E20" s="365"/>
      <c r="F20" s="365"/>
      <c r="G20" s="365"/>
      <c r="H20" s="45">
        <v>1</v>
      </c>
    </row>
    <row r="21" spans="1:8" ht="16.5" customHeight="1" x14ac:dyDescent="0.25"/>
    <row r="22" spans="1:8" ht="16.5" x14ac:dyDescent="0.25">
      <c r="A22" s="365" t="s">
        <v>80</v>
      </c>
      <c r="B22" s="365"/>
      <c r="C22" s="365"/>
      <c r="D22" s="365"/>
      <c r="E22" s="365"/>
      <c r="F22" s="365"/>
      <c r="G22" s="365"/>
      <c r="H22" s="365"/>
    </row>
    <row r="23" spans="1:8" ht="28.5" x14ac:dyDescent="0.25">
      <c r="A23" s="37" t="s">
        <v>48</v>
      </c>
      <c r="B23" s="369" t="s">
        <v>81</v>
      </c>
      <c r="C23" s="370"/>
      <c r="D23" s="37" t="s">
        <v>82</v>
      </c>
      <c r="E23" s="37" t="s">
        <v>83</v>
      </c>
      <c r="F23" s="37" t="s">
        <v>86</v>
      </c>
      <c r="G23" s="37" t="s">
        <v>84</v>
      </c>
      <c r="H23" s="37" t="s">
        <v>1</v>
      </c>
    </row>
    <row r="24" spans="1:8" x14ac:dyDescent="0.25">
      <c r="A24" s="35">
        <v>1</v>
      </c>
      <c r="B24" s="382"/>
      <c r="C24" s="383"/>
      <c r="D24" s="36"/>
      <c r="E24" s="36"/>
      <c r="F24" s="36"/>
      <c r="G24" s="36"/>
      <c r="H24" s="36"/>
    </row>
    <row r="25" spans="1:8" x14ac:dyDescent="0.25">
      <c r="A25" s="31">
        <v>2</v>
      </c>
      <c r="B25" s="378"/>
      <c r="C25" s="379"/>
      <c r="D25" s="32"/>
      <c r="E25" s="32"/>
      <c r="F25" s="32"/>
      <c r="G25" s="32"/>
      <c r="H25" s="32"/>
    </row>
    <row r="26" spans="1:8" x14ac:dyDescent="0.25">
      <c r="A26" s="31">
        <v>3</v>
      </c>
      <c r="B26" s="378"/>
      <c r="C26" s="379"/>
      <c r="D26" s="32"/>
      <c r="E26" s="32"/>
      <c r="F26" s="32"/>
      <c r="G26" s="32"/>
      <c r="H26" s="32"/>
    </row>
    <row r="27" spans="1:8" x14ac:dyDescent="0.25">
      <c r="A27" s="31">
        <v>4</v>
      </c>
      <c r="B27" s="378"/>
      <c r="C27" s="379"/>
      <c r="D27" s="32"/>
      <c r="E27" s="32"/>
      <c r="F27" s="32"/>
      <c r="G27" s="32"/>
      <c r="H27" s="32"/>
    </row>
    <row r="28" spans="1:8" x14ac:dyDescent="0.25">
      <c r="A28" s="31">
        <v>5</v>
      </c>
      <c r="B28" s="378"/>
      <c r="C28" s="379"/>
      <c r="D28" s="32"/>
      <c r="E28" s="32"/>
      <c r="F28" s="32"/>
      <c r="G28" s="32"/>
      <c r="H28" s="32"/>
    </row>
    <row r="29" spans="1:8" x14ac:dyDescent="0.25">
      <c r="A29" s="31">
        <v>6</v>
      </c>
      <c r="B29" s="378"/>
      <c r="C29" s="379"/>
      <c r="D29" s="32"/>
      <c r="E29" s="32"/>
      <c r="F29" s="32"/>
      <c r="G29" s="32"/>
      <c r="H29" s="32"/>
    </row>
    <row r="30" spans="1:8" x14ac:dyDescent="0.25">
      <c r="A30" s="31">
        <v>7</v>
      </c>
      <c r="B30" s="378"/>
      <c r="C30" s="379"/>
      <c r="D30" s="32"/>
      <c r="E30" s="32"/>
      <c r="F30" s="32"/>
      <c r="G30" s="32"/>
      <c r="H30" s="32"/>
    </row>
    <row r="31" spans="1:8" x14ac:dyDescent="0.25">
      <c r="A31" s="33" t="s">
        <v>85</v>
      </c>
      <c r="B31" s="380"/>
      <c r="C31" s="381"/>
      <c r="D31" s="34"/>
      <c r="E31" s="34"/>
      <c r="F31" s="34"/>
      <c r="G31" s="34"/>
      <c r="H31" s="34"/>
    </row>
    <row r="33" spans="2:8" ht="16.5" x14ac:dyDescent="0.25">
      <c r="B33" s="363" t="s">
        <v>93</v>
      </c>
      <c r="C33" s="363"/>
      <c r="D33" s="363"/>
      <c r="E33" s="363"/>
      <c r="F33" s="363"/>
      <c r="G33" s="363"/>
      <c r="H33" s="363"/>
    </row>
  </sheetData>
  <mergeCells count="29">
    <mergeCell ref="B30:C30"/>
    <mergeCell ref="B31:C31"/>
    <mergeCell ref="B24:C24"/>
    <mergeCell ref="B25:C25"/>
    <mergeCell ref="B26:C26"/>
    <mergeCell ref="B27:C27"/>
    <mergeCell ref="B28:C28"/>
    <mergeCell ref="B29:C29"/>
    <mergeCell ref="B20:G20"/>
    <mergeCell ref="D9:E9"/>
    <mergeCell ref="F9:G9"/>
    <mergeCell ref="D10:E10"/>
    <mergeCell ref="F10:G10"/>
    <mergeCell ref="B33:H33"/>
    <mergeCell ref="A7:H7"/>
    <mergeCell ref="A22:H22"/>
    <mergeCell ref="B2:H2"/>
    <mergeCell ref="B3:H3"/>
    <mergeCell ref="A5:H5"/>
    <mergeCell ref="A6:H6"/>
    <mergeCell ref="B23:C23"/>
    <mergeCell ref="B12:G12"/>
    <mergeCell ref="B13:G13"/>
    <mergeCell ref="B14:G14"/>
    <mergeCell ref="B15:G15"/>
    <mergeCell ref="B16:G16"/>
    <mergeCell ref="B17:G17"/>
    <mergeCell ref="B18:G18"/>
    <mergeCell ref="B19:G19"/>
  </mergeCells>
  <pageMargins left="0.44" right="0.24" top="0.5" bottom="0.52" header="0.3" footer="0.26"/>
  <pageSetup orientation="portrait" horizontalDpi="4294967295" verticalDpi="4294967295" r:id="rId1"/>
  <headerFooter>
    <oddHeader>&amp;RBiểu mẫu 02</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4097" r:id="rId4">
          <objectPr defaultSize="0" autoPict="0" r:id="rId5">
            <anchor moveWithCells="1" sizeWithCells="1">
              <from>
                <xdr:col>0</xdr:col>
                <xdr:colOff>0</xdr:colOff>
                <xdr:row>0</xdr:row>
                <xdr:rowOff>9525</xdr:rowOff>
              </from>
              <to>
                <xdr:col>1</xdr:col>
                <xdr:colOff>142875</xdr:colOff>
                <xdr:row>2</xdr:row>
                <xdr:rowOff>171450</xdr:rowOff>
              </to>
            </anchor>
          </objectPr>
        </oleObject>
      </mc:Choice>
      <mc:Fallback>
        <oleObject progId="MSPhotoEd.3" shapeId="4097"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22"/>
  <sheetViews>
    <sheetView workbookViewId="0">
      <selection activeCell="G19" sqref="G19"/>
    </sheetView>
  </sheetViews>
  <sheetFormatPr defaultRowHeight="15" x14ac:dyDescent="0.25"/>
  <cols>
    <col min="1" max="1" width="4.7109375" style="25" customWidth="1"/>
    <col min="2" max="2" width="46.42578125" customWidth="1"/>
    <col min="7" max="7" width="12.42578125" customWidth="1"/>
  </cols>
  <sheetData>
    <row r="2" spans="1:7" ht="20.25" x14ac:dyDescent="0.3">
      <c r="B2" s="366" t="s">
        <v>68</v>
      </c>
      <c r="C2" s="366"/>
      <c r="D2" s="366"/>
      <c r="E2" s="366"/>
      <c r="F2" s="366"/>
      <c r="G2" s="366"/>
    </row>
    <row r="3" spans="1:7" ht="16.5" x14ac:dyDescent="0.25">
      <c r="B3" s="367" t="s">
        <v>69</v>
      </c>
      <c r="C3" s="367"/>
      <c r="D3" s="367"/>
      <c r="E3" s="367"/>
      <c r="F3" s="367"/>
      <c r="G3" s="367"/>
    </row>
    <row r="5" spans="1:7" ht="15.75" x14ac:dyDescent="0.25">
      <c r="A5" s="368" t="s">
        <v>66</v>
      </c>
      <c r="B5" s="368"/>
      <c r="C5" s="368"/>
      <c r="D5" s="368"/>
      <c r="E5" s="368"/>
      <c r="F5" s="368"/>
      <c r="G5" s="368"/>
    </row>
    <row r="6" spans="1:7" ht="15.75" x14ac:dyDescent="0.25">
      <c r="A6" s="368" t="s">
        <v>67</v>
      </c>
      <c r="B6" s="368"/>
      <c r="C6" s="368"/>
      <c r="D6" s="368"/>
      <c r="E6" s="368"/>
      <c r="F6" s="368"/>
      <c r="G6" s="368"/>
    </row>
    <row r="7" spans="1:7" ht="15.75" x14ac:dyDescent="0.25">
      <c r="A7" s="28"/>
      <c r="B7" s="28"/>
      <c r="C7" s="28"/>
      <c r="D7" s="28"/>
      <c r="E7" s="28"/>
      <c r="F7" s="28"/>
      <c r="G7" s="28"/>
    </row>
    <row r="8" spans="1:7" ht="15.75" x14ac:dyDescent="0.25">
      <c r="A8" s="29" t="s">
        <v>70</v>
      </c>
      <c r="D8" s="29" t="s">
        <v>72</v>
      </c>
    </row>
    <row r="9" spans="1:7" ht="15.75" x14ac:dyDescent="0.25">
      <c r="A9" s="29" t="s">
        <v>71</v>
      </c>
    </row>
    <row r="10" spans="1:7" ht="15.75" x14ac:dyDescent="0.25">
      <c r="A10" s="29" t="s">
        <v>73</v>
      </c>
      <c r="D10" t="s">
        <v>74</v>
      </c>
    </row>
    <row r="11" spans="1:7" ht="15.75" x14ac:dyDescent="0.25">
      <c r="A11" s="30" t="s">
        <v>76</v>
      </c>
      <c r="D11" t="s">
        <v>75</v>
      </c>
    </row>
    <row r="12" spans="1:7" ht="15.75" x14ac:dyDescent="0.25">
      <c r="A12" s="30"/>
    </row>
    <row r="13" spans="1:7" s="25" customFormat="1" ht="31.5" x14ac:dyDescent="0.25">
      <c r="A13" s="26" t="s">
        <v>48</v>
      </c>
      <c r="B13" s="26" t="s">
        <v>49</v>
      </c>
      <c r="C13" s="26" t="s">
        <v>50</v>
      </c>
      <c r="D13" s="26" t="s">
        <v>51</v>
      </c>
      <c r="E13" s="26" t="s">
        <v>52</v>
      </c>
      <c r="F13" s="26" t="s">
        <v>53</v>
      </c>
      <c r="G13" s="26" t="s">
        <v>54</v>
      </c>
    </row>
    <row r="14" spans="1:7" ht="33" x14ac:dyDescent="0.25">
      <c r="A14" s="26" t="s">
        <v>55</v>
      </c>
      <c r="B14" s="19" t="s">
        <v>56</v>
      </c>
      <c r="C14" s="20">
        <v>70</v>
      </c>
      <c r="D14" s="21"/>
      <c r="E14" s="21"/>
      <c r="F14" s="21"/>
      <c r="G14" s="22"/>
    </row>
    <row r="15" spans="1:7" ht="49.5" x14ac:dyDescent="0.25">
      <c r="A15" s="26" t="s">
        <v>57</v>
      </c>
      <c r="B15" s="23" t="s">
        <v>58</v>
      </c>
      <c r="C15" s="20">
        <v>30</v>
      </c>
      <c r="D15" s="21"/>
      <c r="E15" s="21"/>
      <c r="F15" s="21"/>
      <c r="G15" s="22"/>
    </row>
    <row r="16" spans="1:7" ht="16.5" customHeight="1" x14ac:dyDescent="0.25">
      <c r="B16" s="24" t="s">
        <v>7</v>
      </c>
      <c r="C16" s="384"/>
      <c r="D16" s="384"/>
      <c r="E16" s="384"/>
      <c r="F16" s="384"/>
      <c r="G16" s="384"/>
    </row>
    <row r="17" spans="1:7" ht="49.5" x14ac:dyDescent="0.25">
      <c r="A17" s="26" t="s">
        <v>62</v>
      </c>
      <c r="B17" s="19" t="s">
        <v>60</v>
      </c>
      <c r="C17" s="385"/>
      <c r="D17" s="386"/>
      <c r="E17" s="386"/>
      <c r="F17" s="386"/>
      <c r="G17" s="387"/>
    </row>
    <row r="18" spans="1:7" ht="66" x14ac:dyDescent="0.25">
      <c r="A18" s="26" t="s">
        <v>63</v>
      </c>
      <c r="B18" s="19" t="s">
        <v>61</v>
      </c>
      <c r="C18" s="385"/>
      <c r="D18" s="386"/>
      <c r="E18" s="386"/>
      <c r="F18" s="386"/>
      <c r="G18" s="387"/>
    </row>
    <row r="20" spans="1:7" ht="35.450000000000003" customHeight="1" x14ac:dyDescent="0.25">
      <c r="B20" s="388" t="s">
        <v>64</v>
      </c>
      <c r="C20" s="388"/>
      <c r="D20" s="388"/>
      <c r="E20" s="388"/>
      <c r="F20" s="388"/>
      <c r="G20" s="388"/>
    </row>
    <row r="22" spans="1:7" ht="16.5" x14ac:dyDescent="0.25">
      <c r="B22" s="363" t="s">
        <v>65</v>
      </c>
      <c r="C22" s="363"/>
      <c r="D22" s="363"/>
      <c r="E22" s="363"/>
      <c r="F22" s="363"/>
      <c r="G22" s="363"/>
    </row>
  </sheetData>
  <mergeCells count="9">
    <mergeCell ref="B22:G22"/>
    <mergeCell ref="C16:G16"/>
    <mergeCell ref="A5:G5"/>
    <mergeCell ref="A6:G6"/>
    <mergeCell ref="B2:G2"/>
    <mergeCell ref="B3:G3"/>
    <mergeCell ref="C17:G17"/>
    <mergeCell ref="C18:G18"/>
    <mergeCell ref="B20:G20"/>
  </mergeCells>
  <pageMargins left="0.44" right="0.24" top="0.5" bottom="0.52" header="0.3" footer="0.26"/>
  <pageSetup orientation="portrait" horizontalDpi="4294967295" verticalDpi="4294967295" r:id="rId1"/>
  <headerFooter>
    <oddHeader>&amp;RBiểu mẫu 03</oddHeader>
    <oddFooter>&amp;LQuy định đánh giá kết quả công việc CBCNV&amp;RTrang &amp;P/&amp;N</oddFooter>
  </headerFooter>
  <drawing r:id="rId2"/>
  <legacyDrawing r:id="rId3"/>
  <oleObjects>
    <mc:AlternateContent xmlns:mc="http://schemas.openxmlformats.org/markup-compatibility/2006">
      <mc:Choice Requires="x14">
        <oleObject progId="MSPhotoEd.3" shapeId="2049" r:id="rId4">
          <objectPr defaultSize="0" autoPict="0" r:id="rId5">
            <anchor moveWithCells="1" sizeWithCells="1">
              <from>
                <xdr:col>0</xdr:col>
                <xdr:colOff>0</xdr:colOff>
                <xdr:row>0</xdr:row>
                <xdr:rowOff>9525</xdr:rowOff>
              </from>
              <to>
                <xdr:col>1</xdr:col>
                <xdr:colOff>142875</xdr:colOff>
                <xdr:row>3</xdr:row>
                <xdr:rowOff>66675</xdr:rowOff>
              </to>
            </anchor>
          </objectPr>
        </oleObject>
      </mc:Choice>
      <mc:Fallback>
        <oleObject progId="MSPhotoEd.3" shapeId="204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selection activeCell="G19" sqref="G19"/>
    </sheetView>
  </sheetViews>
  <sheetFormatPr defaultColWidth="8.7109375" defaultRowHeight="15.75" x14ac:dyDescent="0.25"/>
  <cols>
    <col min="1" max="1" width="3.85546875" style="1" customWidth="1"/>
    <col min="2" max="2" width="11.85546875" style="1" customWidth="1"/>
    <col min="3" max="3" width="21.7109375" style="1" customWidth="1"/>
    <col min="4" max="4" width="14.42578125" style="1" customWidth="1"/>
    <col min="5" max="5" width="7.28515625" style="1" customWidth="1"/>
    <col min="6" max="7" width="7.140625" style="1" customWidth="1"/>
    <col min="8" max="8" width="9.85546875" style="1" customWidth="1"/>
    <col min="9" max="9" width="9.7109375" style="1" bestFit="1" customWidth="1"/>
    <col min="10" max="10" width="7.42578125" style="1" bestFit="1" customWidth="1"/>
    <col min="11" max="11" width="6.42578125" style="1" customWidth="1"/>
    <col min="12" max="12" width="9.7109375" style="1" bestFit="1" customWidth="1"/>
    <col min="13" max="13" width="8.7109375" style="2"/>
    <col min="14" max="14" width="13.42578125" style="1" customWidth="1"/>
    <col min="15" max="16384" width="8.7109375" style="1"/>
  </cols>
  <sheetData>
    <row r="1" spans="1:14" ht="16.5" x14ac:dyDescent="0.25">
      <c r="B1" s="7" t="s">
        <v>11</v>
      </c>
    </row>
    <row r="2" spans="1:14" ht="16.5" x14ac:dyDescent="0.25">
      <c r="B2" s="7" t="s">
        <v>12</v>
      </c>
    </row>
    <row r="3" spans="1:14" x14ac:dyDescent="0.25">
      <c r="A3" s="392" t="s">
        <v>13</v>
      </c>
      <c r="B3" s="392"/>
      <c r="C3" s="392"/>
      <c r="D3" s="392"/>
      <c r="E3" s="392"/>
      <c r="F3" s="392"/>
      <c r="G3" s="392"/>
      <c r="H3" s="392"/>
      <c r="I3" s="392"/>
      <c r="J3" s="392"/>
      <c r="K3" s="392"/>
      <c r="L3" s="392"/>
      <c r="M3" s="392"/>
      <c r="N3" s="392"/>
    </row>
    <row r="4" spans="1:14" x14ac:dyDescent="0.25">
      <c r="A4" s="392" t="s">
        <v>14</v>
      </c>
      <c r="B4" s="392"/>
      <c r="C4" s="392"/>
      <c r="D4" s="392"/>
      <c r="E4" s="392"/>
      <c r="F4" s="392"/>
      <c r="G4" s="392"/>
      <c r="H4" s="392"/>
      <c r="I4" s="392"/>
      <c r="J4" s="392"/>
      <c r="K4" s="392"/>
      <c r="L4" s="392"/>
      <c r="M4" s="392"/>
      <c r="N4" s="392"/>
    </row>
    <row r="5" spans="1:14" ht="18.75" x14ac:dyDescent="0.25">
      <c r="B5" s="8" t="s">
        <v>15</v>
      </c>
    </row>
    <row r="6" spans="1:14" x14ac:dyDescent="0.25">
      <c r="A6" s="393" t="s">
        <v>0</v>
      </c>
      <c r="B6" s="393" t="s">
        <v>2</v>
      </c>
      <c r="C6" s="393" t="s">
        <v>3</v>
      </c>
      <c r="D6" s="393" t="s">
        <v>4</v>
      </c>
      <c r="E6" s="352" t="s">
        <v>5</v>
      </c>
      <c r="F6" s="352"/>
      <c r="G6" s="352"/>
      <c r="H6" s="352"/>
      <c r="I6" s="352"/>
      <c r="J6" s="352"/>
      <c r="K6" s="352"/>
      <c r="L6" s="352"/>
      <c r="M6" s="389" t="s">
        <v>7</v>
      </c>
      <c r="N6" s="389" t="s">
        <v>1</v>
      </c>
    </row>
    <row r="7" spans="1:14" x14ac:dyDescent="0.25">
      <c r="A7" s="393"/>
      <c r="B7" s="393"/>
      <c r="C7" s="393"/>
      <c r="D7" s="393"/>
      <c r="E7" s="352" t="s">
        <v>28</v>
      </c>
      <c r="F7" s="352"/>
      <c r="G7" s="352"/>
      <c r="H7" s="352"/>
      <c r="I7" s="352" t="s">
        <v>6</v>
      </c>
      <c r="J7" s="352"/>
      <c r="K7" s="352"/>
      <c r="L7" s="352"/>
      <c r="M7" s="390"/>
      <c r="N7" s="390"/>
    </row>
    <row r="8" spans="1:14" s="2" customFormat="1" ht="53.45" customHeight="1" x14ac:dyDescent="0.25">
      <c r="A8" s="393"/>
      <c r="B8" s="393"/>
      <c r="C8" s="393"/>
      <c r="D8" s="393"/>
      <c r="E8" s="9" t="s">
        <v>20</v>
      </c>
      <c r="F8" s="9" t="s">
        <v>21</v>
      </c>
      <c r="G8" s="9" t="s">
        <v>22</v>
      </c>
      <c r="H8" s="9" t="s">
        <v>23</v>
      </c>
      <c r="I8" s="9" t="s">
        <v>24</v>
      </c>
      <c r="J8" s="9" t="s">
        <v>25</v>
      </c>
      <c r="K8" s="9" t="s">
        <v>26</v>
      </c>
      <c r="L8" s="9" t="s">
        <v>27</v>
      </c>
      <c r="M8" s="391"/>
      <c r="N8" s="391"/>
    </row>
    <row r="9" spans="1:14" ht="23.45" customHeight="1" x14ac:dyDescent="0.25">
      <c r="A9" s="3">
        <v>1</v>
      </c>
      <c r="B9" s="3" t="s">
        <v>16</v>
      </c>
      <c r="C9" s="3" t="s">
        <v>17</v>
      </c>
      <c r="D9" s="3" t="s">
        <v>18</v>
      </c>
      <c r="E9" s="10"/>
      <c r="F9" s="10" t="s">
        <v>19</v>
      </c>
      <c r="G9" s="10"/>
      <c r="H9" s="10"/>
      <c r="I9" s="10"/>
      <c r="J9" s="10" t="s">
        <v>19</v>
      </c>
      <c r="K9" s="10"/>
      <c r="L9" s="10"/>
      <c r="M9" s="10">
        <v>85</v>
      </c>
      <c r="N9" s="3"/>
    </row>
    <row r="10" spans="1:14" ht="23.45" customHeight="1" x14ac:dyDescent="0.25">
      <c r="A10" s="4">
        <v>2</v>
      </c>
      <c r="B10" s="4"/>
      <c r="C10" s="4"/>
      <c r="D10" s="4"/>
      <c r="E10" s="4"/>
      <c r="F10" s="4"/>
      <c r="G10" s="4"/>
      <c r="H10" s="4"/>
      <c r="I10" s="4"/>
      <c r="J10" s="4"/>
      <c r="K10" s="4"/>
      <c r="L10" s="4"/>
      <c r="M10" s="11"/>
      <c r="N10" s="4"/>
    </row>
    <row r="11" spans="1:14" ht="23.45" customHeight="1" x14ac:dyDescent="0.25">
      <c r="A11" s="4">
        <v>3</v>
      </c>
      <c r="B11" s="4"/>
      <c r="C11" s="4"/>
      <c r="D11" s="4"/>
      <c r="E11" s="4"/>
      <c r="F11" s="4"/>
      <c r="G11" s="4"/>
      <c r="H11" s="4"/>
      <c r="I11" s="4"/>
      <c r="J11" s="4"/>
      <c r="K11" s="4"/>
      <c r="L11" s="4"/>
      <c r="M11" s="11"/>
      <c r="N11" s="4"/>
    </row>
    <row r="12" spans="1:14" ht="23.45" customHeight="1" x14ac:dyDescent="0.25">
      <c r="A12" s="4">
        <v>4</v>
      </c>
      <c r="B12" s="4"/>
      <c r="C12" s="4"/>
      <c r="D12" s="4"/>
      <c r="E12" s="4"/>
      <c r="F12" s="4"/>
      <c r="G12" s="4"/>
      <c r="H12" s="4"/>
      <c r="I12" s="4"/>
      <c r="J12" s="4"/>
      <c r="K12" s="4"/>
      <c r="L12" s="4"/>
      <c r="M12" s="11"/>
      <c r="N12" s="4"/>
    </row>
    <row r="13" spans="1:14" ht="23.45" customHeight="1" x14ac:dyDescent="0.2">
      <c r="A13" s="4">
        <v>5</v>
      </c>
      <c r="B13" s="4"/>
      <c r="C13" s="17"/>
      <c r="D13" s="4"/>
      <c r="E13" s="4"/>
      <c r="F13" s="4"/>
      <c r="G13" s="4"/>
      <c r="H13" s="4"/>
      <c r="I13" s="4"/>
      <c r="J13" s="4"/>
      <c r="K13" s="4"/>
      <c r="L13" s="4"/>
      <c r="M13" s="11"/>
      <c r="N13" s="4"/>
    </row>
    <row r="14" spans="1:14" ht="23.45" customHeight="1" x14ac:dyDescent="0.25">
      <c r="A14" s="4">
        <v>6</v>
      </c>
      <c r="B14" s="4"/>
      <c r="C14" s="4"/>
      <c r="D14" s="4"/>
      <c r="E14" s="4"/>
      <c r="F14" s="4"/>
      <c r="G14" s="4"/>
      <c r="H14" s="4"/>
      <c r="I14" s="4"/>
      <c r="J14" s="4"/>
      <c r="K14" s="4"/>
      <c r="L14" s="4"/>
      <c r="M14" s="11"/>
      <c r="N14" s="4"/>
    </row>
    <row r="15" spans="1:14" ht="23.45" customHeight="1" x14ac:dyDescent="0.25">
      <c r="A15" s="4">
        <v>7</v>
      </c>
      <c r="B15" s="4"/>
      <c r="C15" s="4"/>
      <c r="D15" s="4"/>
      <c r="E15" s="4"/>
      <c r="F15" s="4"/>
      <c r="G15" s="4"/>
      <c r="H15" s="4"/>
      <c r="I15" s="4"/>
      <c r="J15" s="4"/>
      <c r="K15" s="4"/>
      <c r="L15" s="4"/>
      <c r="M15" s="11"/>
      <c r="N15" s="4"/>
    </row>
    <row r="16" spans="1:14" ht="23.45" customHeight="1" x14ac:dyDescent="0.25">
      <c r="A16" s="4">
        <v>8</v>
      </c>
      <c r="B16" s="4"/>
      <c r="C16" s="4"/>
      <c r="D16" s="4"/>
      <c r="E16" s="4"/>
      <c r="F16" s="4"/>
      <c r="G16" s="4"/>
      <c r="H16" s="4"/>
      <c r="I16" s="4"/>
      <c r="J16" s="4"/>
      <c r="K16" s="4"/>
      <c r="L16" s="4"/>
      <c r="M16" s="11"/>
      <c r="N16" s="4"/>
    </row>
    <row r="17" spans="1:14" ht="23.45" customHeight="1" x14ac:dyDescent="0.25">
      <c r="A17" s="4">
        <v>9</v>
      </c>
      <c r="B17" s="4"/>
      <c r="C17" s="4"/>
      <c r="D17" s="4"/>
      <c r="E17" s="4"/>
      <c r="F17" s="4"/>
      <c r="G17" s="4"/>
      <c r="H17" s="4"/>
      <c r="I17" s="4"/>
      <c r="J17" s="4"/>
      <c r="K17" s="4"/>
      <c r="L17" s="4"/>
      <c r="M17" s="11"/>
      <c r="N17" s="4"/>
    </row>
    <row r="18" spans="1:14" ht="23.45" customHeight="1" x14ac:dyDescent="0.25">
      <c r="A18" s="4">
        <v>10</v>
      </c>
      <c r="B18" s="4"/>
      <c r="C18" s="4"/>
      <c r="D18" s="4"/>
      <c r="E18" s="4"/>
      <c r="F18" s="4"/>
      <c r="G18" s="4"/>
      <c r="H18" s="4"/>
      <c r="I18" s="4"/>
      <c r="J18" s="4"/>
      <c r="K18" s="4"/>
      <c r="L18" s="4"/>
      <c r="M18" s="11"/>
      <c r="N18" s="4"/>
    </row>
    <row r="19" spans="1:14" ht="23.45" customHeight="1" x14ac:dyDescent="0.25">
      <c r="A19" s="5">
        <v>11</v>
      </c>
      <c r="B19" s="5"/>
      <c r="C19" s="5"/>
      <c r="D19" s="5"/>
      <c r="E19" s="5"/>
      <c r="F19" s="5"/>
      <c r="G19" s="5"/>
      <c r="H19" s="5"/>
      <c r="I19" s="5"/>
      <c r="J19" s="5"/>
      <c r="K19" s="5"/>
      <c r="L19" s="5"/>
      <c r="M19" s="12"/>
      <c r="N19" s="5"/>
    </row>
    <row r="21" spans="1:14" s="6" customFormat="1" x14ac:dyDescent="0.25">
      <c r="C21" s="6" t="s">
        <v>8</v>
      </c>
      <c r="F21" s="6" t="s">
        <v>9</v>
      </c>
      <c r="K21" s="6" t="s">
        <v>10</v>
      </c>
    </row>
    <row r="22" spans="1:14" s="13" customFormat="1" x14ac:dyDescent="0.25">
      <c r="C22" s="14" t="s">
        <v>29</v>
      </c>
      <c r="F22" s="14" t="s">
        <v>29</v>
      </c>
      <c r="K22" s="14" t="s">
        <v>29</v>
      </c>
      <c r="M22" s="14"/>
    </row>
  </sheetData>
  <mergeCells count="11">
    <mergeCell ref="M6:M8"/>
    <mergeCell ref="N6:N8"/>
    <mergeCell ref="A3:N3"/>
    <mergeCell ref="A4:N4"/>
    <mergeCell ref="E7:H7"/>
    <mergeCell ref="I7:L7"/>
    <mergeCell ref="E6:L6"/>
    <mergeCell ref="A6:A8"/>
    <mergeCell ref="B6:B8"/>
    <mergeCell ref="C6:C8"/>
    <mergeCell ref="D6:D8"/>
  </mergeCells>
  <pageMargins left="0.43" right="0.2" top="0.33" bottom="0.32" header="0.23" footer="0.17"/>
  <pageSetup paperSize="9" orientation="landscape" horizontalDpi="4294967295" verticalDpi="4294967295" r:id="rId1"/>
  <headerFooter>
    <oddHeader>&amp;RBiểu mẫu 04</oddHeader>
    <oddFooter>&amp;LQuy định đánh giá kết quả công việc CBCNV&amp;RTrang &amp;P/&amp;N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66"/>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B15" sqref="B15"/>
    </sheetView>
  </sheetViews>
  <sheetFormatPr defaultColWidth="8.7109375" defaultRowHeight="27.75" customHeight="1" x14ac:dyDescent="0.25"/>
  <cols>
    <col min="1" max="1" width="6" style="223" customWidth="1"/>
    <col min="2" max="2" width="15.140625" style="223" customWidth="1"/>
    <col min="3" max="3" width="21.28515625" style="244" customWidth="1"/>
    <col min="4" max="4" width="14" style="223" customWidth="1"/>
    <col min="5" max="5" width="51" style="228" customWidth="1"/>
    <col min="6" max="6" width="16.85546875" style="271" customWidth="1"/>
    <col min="7" max="7" width="15.85546875" style="310" customWidth="1"/>
    <col min="8" max="8" width="19.42578125" style="228" customWidth="1"/>
    <col min="9" max="9" width="26.28515625" style="319" customWidth="1"/>
    <col min="10" max="16384" width="8.7109375" style="1"/>
  </cols>
  <sheetData>
    <row r="1" spans="1:9" s="102" customFormat="1" ht="27.75" customHeight="1" x14ac:dyDescent="0.25">
      <c r="A1" s="395" t="s">
        <v>11</v>
      </c>
      <c r="B1" s="395"/>
      <c r="C1" s="395"/>
      <c r="D1" s="395"/>
      <c r="E1" s="395"/>
      <c r="F1" s="395"/>
      <c r="G1" s="395"/>
      <c r="H1" s="395"/>
      <c r="I1" s="395"/>
    </row>
    <row r="2" spans="1:9" s="102" customFormat="1" ht="27.75" customHeight="1" x14ac:dyDescent="0.25">
      <c r="A2" s="395" t="s">
        <v>492</v>
      </c>
      <c r="B2" s="395"/>
      <c r="C2" s="395"/>
      <c r="D2" s="395"/>
      <c r="E2" s="395"/>
      <c r="F2" s="395"/>
      <c r="G2" s="395"/>
      <c r="H2" s="395"/>
      <c r="I2" s="395"/>
    </row>
    <row r="3" spans="1:9" s="102" customFormat="1" ht="27.75" customHeight="1" x14ac:dyDescent="0.25">
      <c r="A3" s="395" t="s">
        <v>525</v>
      </c>
      <c r="B3" s="395"/>
      <c r="C3" s="395"/>
      <c r="D3" s="395"/>
      <c r="E3" s="395"/>
      <c r="F3" s="395"/>
      <c r="G3" s="395"/>
      <c r="H3" s="395"/>
      <c r="I3" s="395"/>
    </row>
    <row r="4" spans="1:9" s="164" customFormat="1" ht="27.75" customHeight="1" x14ac:dyDescent="0.25">
      <c r="A4" s="249"/>
      <c r="B4" s="249" t="s">
        <v>31</v>
      </c>
      <c r="C4" s="250" t="s">
        <v>444</v>
      </c>
      <c r="D4" s="283"/>
      <c r="E4" s="249"/>
      <c r="F4" s="274"/>
      <c r="G4" s="302"/>
      <c r="H4" s="249"/>
      <c r="I4" s="315"/>
    </row>
    <row r="5" spans="1:9" s="164" customFormat="1" ht="27.75" customHeight="1" x14ac:dyDescent="0.25">
      <c r="A5" s="249"/>
      <c r="B5" s="249" t="s">
        <v>517</v>
      </c>
      <c r="C5" s="250"/>
      <c r="D5" s="283"/>
      <c r="E5" s="249"/>
      <c r="F5" s="274"/>
      <c r="G5" s="302"/>
      <c r="H5" s="249"/>
      <c r="I5" s="315"/>
    </row>
    <row r="6" spans="1:9" s="164" customFormat="1" ht="27.75" customHeight="1" x14ac:dyDescent="0.25">
      <c r="A6" s="230"/>
      <c r="B6" s="230"/>
      <c r="C6" s="247"/>
      <c r="D6" s="284"/>
      <c r="E6" s="230"/>
      <c r="F6" s="275"/>
      <c r="G6" s="303"/>
      <c r="H6" s="230"/>
      <c r="I6" s="316"/>
    </row>
    <row r="7" spans="1:9" s="102" customFormat="1" ht="27.75" customHeight="1" x14ac:dyDescent="0.25">
      <c r="A7" s="396" t="s">
        <v>0</v>
      </c>
      <c r="B7" s="396" t="s">
        <v>2</v>
      </c>
      <c r="C7" s="397" t="s">
        <v>3</v>
      </c>
      <c r="D7" s="398"/>
      <c r="E7" s="401" t="s">
        <v>35</v>
      </c>
      <c r="F7" s="402" t="s">
        <v>34</v>
      </c>
      <c r="G7" s="403" t="s">
        <v>468</v>
      </c>
      <c r="H7" s="396" t="s">
        <v>38</v>
      </c>
      <c r="I7" s="404" t="s">
        <v>1</v>
      </c>
    </row>
    <row r="8" spans="1:9" s="102" customFormat="1" ht="16.5" customHeight="1" x14ac:dyDescent="0.25">
      <c r="A8" s="396"/>
      <c r="B8" s="396"/>
      <c r="C8" s="399"/>
      <c r="D8" s="400"/>
      <c r="E8" s="401"/>
      <c r="F8" s="402"/>
      <c r="G8" s="403"/>
      <c r="H8" s="396"/>
      <c r="I8" s="404"/>
    </row>
    <row r="9" spans="1:9" s="104" customFormat="1" ht="34.5" customHeight="1" x14ac:dyDescent="0.25">
      <c r="A9" s="281">
        <v>1</v>
      </c>
      <c r="B9" s="245" t="str">
        <f>'LĐ Phòng'!B9</f>
        <v>MC000160</v>
      </c>
      <c r="C9" s="245" t="str">
        <f>'LĐ Phòng'!C9</f>
        <v xml:space="preserve">Nguyễn Minh   </v>
      </c>
      <c r="D9" s="245" t="str">
        <f>'LĐ Phòng'!D9</f>
        <v>Tuấn</v>
      </c>
      <c r="E9" s="245" t="str">
        <f>'LĐ Phòng'!E9</f>
        <v>Phó phòng phụ trách</v>
      </c>
      <c r="F9" s="245" t="str">
        <f>'LĐ Phòng'!F9</f>
        <v>06/10/2003</v>
      </c>
      <c r="G9" s="304">
        <f>'LĐ Phòng'!G9</f>
        <v>0</v>
      </c>
      <c r="H9" s="245" t="str">
        <f>'LĐ Phòng'!H9</f>
        <v>Hiệu Quả</v>
      </c>
      <c r="I9" s="317">
        <f>'LĐ Phòng'!I9</f>
        <v>0</v>
      </c>
    </row>
    <row r="10" spans="1:9" s="104" customFormat="1" ht="34.5" customHeight="1" x14ac:dyDescent="0.25">
      <c r="A10" s="281">
        <v>2</v>
      </c>
      <c r="B10" s="245" t="str">
        <f>'LĐ Phòng'!B10</f>
        <v>MC000135</v>
      </c>
      <c r="C10" s="245" t="str">
        <f>'LĐ Phòng'!C10</f>
        <v xml:space="preserve">Nguyễn Minh </v>
      </c>
      <c r="D10" s="245" t="str">
        <f>'LĐ Phòng'!D10</f>
        <v>Thăng</v>
      </c>
      <c r="E10" s="245" t="str">
        <f>'LĐ Phòng'!E10</f>
        <v>Phó Phòng</v>
      </c>
      <c r="F10" s="245" t="str">
        <f>'LĐ Phòng'!F10</f>
        <v>07/04/2003</v>
      </c>
      <c r="G10" s="304">
        <f>'LĐ Phòng'!G10</f>
        <v>0</v>
      </c>
      <c r="H10" s="245" t="str">
        <f>'LĐ Phòng'!H10</f>
        <v>Hiệu Quả</v>
      </c>
      <c r="I10" s="317">
        <f>'LĐ Phòng'!I10</f>
        <v>0</v>
      </c>
    </row>
    <row r="11" spans="1:9" s="104" customFormat="1" ht="34.5" customHeight="1" x14ac:dyDescent="0.25">
      <c r="A11" s="281">
        <v>3</v>
      </c>
      <c r="B11" s="245" t="str">
        <f>'LĐ Phòng'!B11</f>
        <v>MC000136</v>
      </c>
      <c r="C11" s="245" t="str">
        <f>'LĐ Phòng'!C11</f>
        <v>Nguyễn Bảo</v>
      </c>
      <c r="D11" s="245" t="str">
        <f>'LĐ Phòng'!D11</f>
        <v>Hoàng</v>
      </c>
      <c r="E11" s="245" t="str">
        <f>'LĐ Phòng'!E11</f>
        <v>Phó Phòng</v>
      </c>
      <c r="F11" s="245" t="str">
        <f>'LĐ Phòng'!F11</f>
        <v>16/04/2007</v>
      </c>
      <c r="G11" s="304">
        <f>'LĐ Phòng'!G11</f>
        <v>0</v>
      </c>
      <c r="H11" s="245" t="str">
        <f>'LĐ Phòng'!H11</f>
        <v>Hiệu Quả</v>
      </c>
      <c r="I11" s="317">
        <f>'LĐ Phòng'!I11</f>
        <v>0</v>
      </c>
    </row>
    <row r="12" spans="1:9" s="104" customFormat="1" ht="34.5" customHeight="1" x14ac:dyDescent="0.25">
      <c r="A12" s="281">
        <v>4</v>
      </c>
      <c r="B12" s="245" t="str">
        <f>'LĐ Phòng'!B12</f>
        <v>MC00151</v>
      </c>
      <c r="C12" s="245" t="str">
        <f>'LĐ Phòng'!C12</f>
        <v>Trương Ngọc</v>
      </c>
      <c r="D12" s="245" t="str">
        <f>'LĐ Phòng'!D12</f>
        <v>Tính</v>
      </c>
      <c r="E12" s="245" t="str">
        <f>'LĐ Phòng'!E12</f>
        <v>Phó Phòng</v>
      </c>
      <c r="F12" s="245" t="str">
        <f>'LĐ Phòng'!F12</f>
        <v>29/5/2005</v>
      </c>
      <c r="G12" s="304">
        <f>'LĐ Phòng'!G12</f>
        <v>0</v>
      </c>
      <c r="H12" s="245" t="str">
        <f>'LĐ Phòng'!H12</f>
        <v>Hiệu Quả</v>
      </c>
      <c r="I12" s="317" t="str">
        <f>'LĐ Phòng'!I12</f>
        <v>công tác NPK/NH3</v>
      </c>
    </row>
    <row r="13" spans="1:9" s="104" customFormat="1" ht="34.5" customHeight="1" x14ac:dyDescent="0.25">
      <c r="A13" s="281">
        <v>5</v>
      </c>
      <c r="B13" s="245" t="str">
        <f>'LĐ Phòng'!B13</f>
        <v>MC000091</v>
      </c>
      <c r="C13" s="245" t="str">
        <f>'LĐ Phòng'!C13</f>
        <v>Trần Xuân</v>
      </c>
      <c r="D13" s="245" t="str">
        <f>'LĐ Phòng'!D13</f>
        <v>Diệu</v>
      </c>
      <c r="E13" s="245" t="str">
        <f>'LĐ Phòng'!E13</f>
        <v>Phó Phòng</v>
      </c>
      <c r="F13" s="245">
        <f>'LĐ Phòng'!F13</f>
        <v>38955</v>
      </c>
      <c r="G13" s="304">
        <f>'LĐ Phòng'!G13</f>
        <v>0</v>
      </c>
      <c r="H13" s="245" t="str">
        <f>'LĐ Phòng'!H13</f>
        <v>Hiệu Quả</v>
      </c>
      <c r="I13" s="317">
        <f>'LĐ Phòng'!I13</f>
        <v>0</v>
      </c>
    </row>
    <row r="14" spans="1:9" s="104" customFormat="1" ht="34.5" customHeight="1" x14ac:dyDescent="0.25">
      <c r="A14" s="281">
        <v>6</v>
      </c>
      <c r="B14" s="245" t="str">
        <f>'LĐ Phòng'!B14</f>
        <v>MC002493</v>
      </c>
      <c r="C14" s="245" t="str">
        <f>'LĐ Phòng'!C14</f>
        <v xml:space="preserve">Đỗ Thị </v>
      </c>
      <c r="D14" s="245" t="str">
        <f>'LĐ Phòng'!D14</f>
        <v>Nhung</v>
      </c>
      <c r="E14" s="245" t="str">
        <f>'LĐ Phòng'!E14</f>
        <v>Thư ký Phòng</v>
      </c>
      <c r="F14" s="245" t="str">
        <f>'LĐ Phòng'!F14</f>
        <v>11/11/2009</v>
      </c>
      <c r="G14" s="304">
        <f>'LĐ Phòng'!G14</f>
        <v>84</v>
      </c>
      <c r="H14" s="245" t="str">
        <f>'LĐ Phòng'!H14</f>
        <v>Tốt</v>
      </c>
      <c r="I14" s="317">
        <f>'LĐ Phòng'!I14</f>
        <v>0</v>
      </c>
    </row>
    <row r="15" spans="1:9" s="174" customFormat="1" ht="34.5" customHeight="1" x14ac:dyDescent="0.25">
      <c r="A15" s="281"/>
      <c r="B15" s="264"/>
      <c r="C15" s="264"/>
      <c r="D15" s="264"/>
      <c r="E15" s="264"/>
      <c r="F15" s="264"/>
      <c r="G15" s="305"/>
      <c r="H15" s="264"/>
      <c r="I15" s="318"/>
    </row>
    <row r="16" spans="1:9" s="174" customFormat="1" ht="34.5" customHeight="1" x14ac:dyDescent="0.25">
      <c r="A16" s="281"/>
      <c r="B16" s="264"/>
      <c r="C16" s="264"/>
      <c r="D16" s="264"/>
      <c r="E16" s="264"/>
      <c r="F16" s="264"/>
      <c r="G16" s="305"/>
      <c r="H16" s="264"/>
      <c r="I16" s="318"/>
    </row>
    <row r="17" spans="1:9" s="174" customFormat="1" ht="34.5" customHeight="1" x14ac:dyDescent="0.25">
      <c r="A17" s="281"/>
      <c r="B17" s="264"/>
      <c r="C17" s="264"/>
      <c r="D17" s="264"/>
      <c r="E17" s="264"/>
      <c r="F17" s="264"/>
      <c r="G17" s="305"/>
      <c r="H17" s="264"/>
      <c r="I17" s="318"/>
    </row>
    <row r="18" spans="1:9" s="174" customFormat="1" ht="34.5" customHeight="1" x14ac:dyDescent="0.25">
      <c r="A18" s="281"/>
      <c r="B18" s="264"/>
      <c r="C18" s="264"/>
      <c r="D18" s="264"/>
      <c r="E18" s="264"/>
      <c r="F18" s="264"/>
      <c r="G18" s="305"/>
      <c r="H18" s="264"/>
      <c r="I18" s="318"/>
    </row>
    <row r="19" spans="1:9" s="174" customFormat="1" ht="34.5" customHeight="1" x14ac:dyDescent="0.25">
      <c r="A19" s="281"/>
      <c r="B19" s="245"/>
      <c r="C19" s="262"/>
      <c r="D19" s="260"/>
      <c r="E19" s="180"/>
      <c r="F19" s="269"/>
      <c r="G19" s="306"/>
      <c r="H19" s="180"/>
      <c r="I19" s="319"/>
    </row>
    <row r="20" spans="1:9" s="174" customFormat="1" ht="34.5" customHeight="1" x14ac:dyDescent="0.25">
      <c r="A20" s="281"/>
      <c r="B20" s="245"/>
      <c r="C20" s="262"/>
      <c r="D20" s="260"/>
      <c r="E20" s="180"/>
      <c r="F20" s="269"/>
      <c r="G20" s="306"/>
      <c r="H20" s="180"/>
      <c r="I20" s="319"/>
    </row>
    <row r="21" spans="1:9" s="174" customFormat="1" ht="34.5" customHeight="1" x14ac:dyDescent="0.25">
      <c r="A21" s="281"/>
      <c r="B21" s="245"/>
      <c r="C21" s="262"/>
      <c r="D21" s="260"/>
      <c r="E21" s="180"/>
      <c r="F21" s="269"/>
      <c r="G21" s="306"/>
      <c r="H21" s="180"/>
      <c r="I21" s="320"/>
    </row>
    <row r="22" spans="1:9" s="174" customFormat="1" ht="34.5" customHeight="1" x14ac:dyDescent="0.25">
      <c r="A22" s="281"/>
      <c r="B22" s="245"/>
      <c r="C22" s="262"/>
      <c r="D22" s="260"/>
      <c r="E22" s="180"/>
      <c r="F22" s="268"/>
      <c r="G22" s="306"/>
      <c r="H22" s="180"/>
      <c r="I22" s="319"/>
    </row>
    <row r="23" spans="1:9" s="174" customFormat="1" ht="27.75" customHeight="1" x14ac:dyDescent="0.25">
      <c r="A23" s="281"/>
      <c r="B23" s="180"/>
      <c r="C23" s="282"/>
      <c r="D23" s="281"/>
      <c r="E23" s="234"/>
      <c r="F23" s="267"/>
      <c r="G23" s="306"/>
      <c r="H23" s="180"/>
      <c r="I23" s="319"/>
    </row>
    <row r="24" spans="1:9" s="174" customFormat="1" ht="27.75" customHeight="1" x14ac:dyDescent="0.25">
      <c r="A24" s="281"/>
      <c r="B24" s="180"/>
      <c r="C24" s="282"/>
      <c r="D24" s="281"/>
      <c r="E24" s="234"/>
      <c r="F24" s="267"/>
      <c r="G24" s="306"/>
      <c r="H24" s="180"/>
      <c r="I24" s="319"/>
    </row>
    <row r="25" spans="1:9" s="174" customFormat="1" ht="27.75" customHeight="1" x14ac:dyDescent="0.25">
      <c r="A25" s="281"/>
      <c r="B25" s="180"/>
      <c r="C25" s="282"/>
      <c r="D25" s="281"/>
      <c r="E25" s="234"/>
      <c r="F25" s="269"/>
      <c r="G25" s="306"/>
      <c r="H25" s="180"/>
      <c r="I25" s="319"/>
    </row>
    <row r="26" spans="1:9" s="174" customFormat="1" ht="27.75" customHeight="1" x14ac:dyDescent="0.25">
      <c r="A26" s="281"/>
      <c r="B26" s="180"/>
      <c r="C26" s="282"/>
      <c r="D26" s="281"/>
      <c r="E26" s="234"/>
      <c r="F26" s="269"/>
      <c r="G26" s="306"/>
      <c r="H26" s="180"/>
      <c r="I26" s="319"/>
    </row>
    <row r="27" spans="1:9" s="174" customFormat="1" ht="27.75" customHeight="1" x14ac:dyDescent="0.25">
      <c r="A27" s="281"/>
      <c r="B27" s="180"/>
      <c r="C27" s="282"/>
      <c r="D27" s="281"/>
      <c r="E27" s="234"/>
      <c r="F27" s="269"/>
      <c r="G27" s="306"/>
      <c r="H27" s="180"/>
      <c r="I27" s="319"/>
    </row>
    <row r="28" spans="1:9" s="174" customFormat="1" ht="27.75" customHeight="1" x14ac:dyDescent="0.25">
      <c r="A28" s="281"/>
      <c r="B28" s="180"/>
      <c r="C28" s="282"/>
      <c r="D28" s="281"/>
      <c r="E28" s="234"/>
      <c r="F28" s="269"/>
      <c r="G28" s="306"/>
      <c r="H28" s="180"/>
      <c r="I28" s="319"/>
    </row>
    <row r="29" spans="1:9" s="174" customFormat="1" ht="27.75" customHeight="1" x14ac:dyDescent="0.25">
      <c r="A29" s="281"/>
      <c r="B29" s="180"/>
      <c r="C29" s="282"/>
      <c r="D29" s="281"/>
      <c r="E29" s="234"/>
      <c r="F29" s="269"/>
      <c r="G29" s="306"/>
      <c r="H29" s="180"/>
      <c r="I29" s="319"/>
    </row>
    <row r="30" spans="1:9" s="174" customFormat="1" ht="27.75" customHeight="1" x14ac:dyDescent="0.25">
      <c r="A30" s="281"/>
      <c r="B30" s="180"/>
      <c r="C30" s="282"/>
      <c r="D30" s="281"/>
      <c r="E30" s="234"/>
      <c r="F30" s="269"/>
      <c r="G30" s="306"/>
      <c r="H30" s="180"/>
      <c r="I30" s="319"/>
    </row>
    <row r="31" spans="1:9" s="174" customFormat="1" ht="27.75" customHeight="1" x14ac:dyDescent="0.25">
      <c r="A31" s="281"/>
      <c r="B31" s="180"/>
      <c r="C31" s="282"/>
      <c r="D31" s="281"/>
      <c r="E31" s="234"/>
      <c r="F31" s="269"/>
      <c r="G31" s="306"/>
      <c r="H31" s="180"/>
      <c r="I31" s="319"/>
    </row>
    <row r="32" spans="1:9" s="174" customFormat="1" ht="27.75" customHeight="1" x14ac:dyDescent="0.25">
      <c r="A32" s="281"/>
      <c r="B32" s="180"/>
      <c r="C32" s="282"/>
      <c r="D32" s="281"/>
      <c r="E32" s="234"/>
      <c r="F32" s="269"/>
      <c r="G32" s="306"/>
      <c r="H32" s="180"/>
      <c r="I32" s="319"/>
    </row>
    <row r="33" spans="1:9" s="174" customFormat="1" ht="27.75" customHeight="1" x14ac:dyDescent="0.25">
      <c r="A33" s="281"/>
      <c r="B33" s="180"/>
      <c r="C33" s="282"/>
      <c r="D33" s="281"/>
      <c r="E33" s="234"/>
      <c r="F33" s="269"/>
      <c r="G33" s="306"/>
      <c r="H33" s="180"/>
      <c r="I33" s="319"/>
    </row>
    <row r="34" spans="1:9" s="174" customFormat="1" ht="27.75" customHeight="1" x14ac:dyDescent="0.25">
      <c r="A34" s="281"/>
      <c r="B34" s="180"/>
      <c r="C34" s="282"/>
      <c r="D34" s="281"/>
      <c r="E34" s="234"/>
      <c r="F34" s="267"/>
      <c r="G34" s="306"/>
      <c r="H34" s="180"/>
      <c r="I34" s="319"/>
    </row>
    <row r="35" spans="1:9" s="174" customFormat="1" ht="27.75" customHeight="1" x14ac:dyDescent="0.25">
      <c r="A35" s="281"/>
      <c r="B35" s="180"/>
      <c r="C35" s="282"/>
      <c r="D35" s="281"/>
      <c r="E35" s="234"/>
      <c r="F35" s="269"/>
      <c r="G35" s="306"/>
      <c r="H35" s="180"/>
      <c r="I35" s="319"/>
    </row>
    <row r="36" spans="1:9" s="174" customFormat="1" ht="27.75" customHeight="1" x14ac:dyDescent="0.25">
      <c r="A36" s="281"/>
      <c r="B36" s="180"/>
      <c r="C36" s="282"/>
      <c r="D36" s="281"/>
      <c r="E36" s="234"/>
      <c r="F36" s="269"/>
      <c r="G36" s="306"/>
      <c r="H36" s="180"/>
      <c r="I36" s="320"/>
    </row>
    <row r="37" spans="1:9" s="174" customFormat="1" ht="27.75" customHeight="1" x14ac:dyDescent="0.25">
      <c r="A37" s="281"/>
      <c r="B37" s="180"/>
      <c r="C37" s="282"/>
      <c r="D37" s="281"/>
      <c r="E37" s="234"/>
      <c r="F37" s="269"/>
      <c r="G37" s="306"/>
      <c r="H37" s="180"/>
      <c r="I37" s="319"/>
    </row>
    <row r="38" spans="1:9" s="174" customFormat="1" ht="27.75" customHeight="1" x14ac:dyDescent="0.25">
      <c r="A38" s="281"/>
      <c r="B38" s="180"/>
      <c r="C38" s="282"/>
      <c r="D38" s="281"/>
      <c r="E38" s="234"/>
      <c r="F38" s="268"/>
      <c r="G38" s="306"/>
      <c r="H38" s="180"/>
      <c r="I38" s="319"/>
    </row>
    <row r="39" spans="1:9" s="174" customFormat="1" ht="27.75" customHeight="1" x14ac:dyDescent="0.25">
      <c r="A39" s="258"/>
      <c r="B39" s="184"/>
      <c r="C39" s="231"/>
      <c r="D39" s="258"/>
      <c r="E39" s="229"/>
      <c r="F39" s="276"/>
      <c r="G39" s="307"/>
      <c r="H39" s="184"/>
      <c r="I39" s="321"/>
    </row>
    <row r="40" spans="1:9" ht="27.75" customHeight="1" x14ac:dyDescent="0.25">
      <c r="B40" s="211"/>
      <c r="E40" s="394" t="s">
        <v>490</v>
      </c>
      <c r="F40" s="394"/>
      <c r="G40" s="308"/>
      <c r="H40" s="231"/>
      <c r="I40" s="321"/>
    </row>
    <row r="41" spans="1:9" ht="27.75" customHeight="1" x14ac:dyDescent="0.25">
      <c r="B41" s="211"/>
      <c r="E41" s="234" t="s">
        <v>92</v>
      </c>
      <c r="F41" s="267" t="s">
        <v>488</v>
      </c>
      <c r="G41" s="308"/>
      <c r="H41" s="231"/>
      <c r="I41" s="321"/>
    </row>
    <row r="42" spans="1:9" ht="27.75" customHeight="1" x14ac:dyDescent="0.25">
      <c r="B42" s="211"/>
      <c r="E42" s="282" t="s">
        <v>481</v>
      </c>
      <c r="F42" s="261">
        <v>6</v>
      </c>
      <c r="G42" s="308"/>
      <c r="H42" s="231"/>
      <c r="I42" s="321"/>
    </row>
    <row r="43" spans="1:9" ht="27.75" customHeight="1" x14ac:dyDescent="0.25">
      <c r="B43" s="211"/>
      <c r="E43" s="282" t="s">
        <v>482</v>
      </c>
      <c r="F43" s="261">
        <v>14</v>
      </c>
      <c r="G43" s="308"/>
      <c r="H43" s="231"/>
      <c r="I43" s="321"/>
    </row>
    <row r="44" spans="1:9" ht="27.75" customHeight="1" x14ac:dyDescent="0.25">
      <c r="B44" s="211"/>
      <c r="E44" s="282" t="s">
        <v>483</v>
      </c>
      <c r="F44" s="261">
        <v>9</v>
      </c>
      <c r="G44" s="308"/>
      <c r="H44" s="231"/>
      <c r="I44" s="321"/>
    </row>
    <row r="45" spans="1:9" ht="27.75" customHeight="1" x14ac:dyDescent="0.25">
      <c r="B45" s="211"/>
      <c r="C45" s="259"/>
      <c r="D45" s="258"/>
      <c r="E45" s="282" t="s">
        <v>484</v>
      </c>
      <c r="F45" s="261">
        <v>17</v>
      </c>
      <c r="G45" s="308"/>
      <c r="H45" s="231"/>
      <c r="I45" s="321"/>
    </row>
    <row r="46" spans="1:9" ht="27.75" customHeight="1" x14ac:dyDescent="0.25">
      <c r="B46" s="211"/>
      <c r="C46" s="259"/>
      <c r="D46" s="258"/>
      <c r="E46" s="282" t="s">
        <v>485</v>
      </c>
      <c r="F46" s="261">
        <v>10</v>
      </c>
      <c r="G46" s="308"/>
      <c r="H46" s="231"/>
      <c r="I46" s="321"/>
    </row>
    <row r="47" spans="1:9" ht="27.75" customHeight="1" x14ac:dyDescent="0.25">
      <c r="B47" s="211"/>
      <c r="C47" s="259"/>
      <c r="D47" s="258"/>
      <c r="E47" s="282" t="s">
        <v>486</v>
      </c>
      <c r="F47" s="261">
        <v>35</v>
      </c>
      <c r="G47" s="308"/>
      <c r="H47" s="231"/>
      <c r="I47" s="321"/>
    </row>
    <row r="48" spans="1:9" ht="27.75" customHeight="1" x14ac:dyDescent="0.25">
      <c r="B48" s="211"/>
      <c r="C48" s="259"/>
      <c r="D48" s="258"/>
      <c r="E48" s="282" t="s">
        <v>487</v>
      </c>
      <c r="F48" s="261">
        <v>6</v>
      </c>
      <c r="G48" s="308"/>
      <c r="H48" s="231"/>
      <c r="I48" s="321"/>
    </row>
    <row r="49" spans="1:9" s="195" customFormat="1" ht="27.75" customHeight="1" x14ac:dyDescent="0.25">
      <c r="A49" s="223"/>
      <c r="B49" s="211"/>
      <c r="C49" s="259"/>
      <c r="D49" s="258"/>
      <c r="E49" s="282" t="s">
        <v>489</v>
      </c>
      <c r="F49" s="261">
        <f>SUM(F42:F48)</f>
        <v>97</v>
      </c>
      <c r="G49" s="308"/>
      <c r="H49" s="229"/>
      <c r="I49" s="322"/>
    </row>
    <row r="50" spans="1:9" s="195" customFormat="1" ht="27.75" customHeight="1" x14ac:dyDescent="0.25">
      <c r="A50" s="223"/>
      <c r="B50" s="211"/>
      <c r="C50" s="259"/>
      <c r="D50" s="258"/>
      <c r="E50" s="231"/>
      <c r="F50" s="277"/>
      <c r="G50" s="308"/>
      <c r="H50" s="229"/>
      <c r="I50" s="322"/>
    </row>
    <row r="51" spans="1:9" s="195" customFormat="1" ht="27.75" customHeight="1" x14ac:dyDescent="0.25">
      <c r="A51" s="223"/>
      <c r="B51" s="252" t="s">
        <v>43</v>
      </c>
      <c r="C51" s="212"/>
      <c r="D51" s="183"/>
      <c r="E51" s="194"/>
      <c r="F51" s="270"/>
      <c r="G51" s="309"/>
      <c r="H51" s="229"/>
      <c r="I51" s="323"/>
    </row>
    <row r="52" spans="1:9" s="195" customFormat="1" ht="33.75" customHeight="1" x14ac:dyDescent="0.25">
      <c r="A52" s="223"/>
      <c r="B52" s="228" t="s">
        <v>513</v>
      </c>
      <c r="C52" s="244"/>
      <c r="D52" s="223"/>
      <c r="E52" s="244"/>
      <c r="F52" s="271"/>
      <c r="G52" s="310"/>
      <c r="H52" s="228"/>
      <c r="I52" s="321"/>
    </row>
    <row r="53" spans="1:9" s="195" customFormat="1" ht="33.75" customHeight="1" x14ac:dyDescent="0.25">
      <c r="A53" s="184"/>
      <c r="B53" s="253" t="s">
        <v>39</v>
      </c>
      <c r="C53" s="253"/>
      <c r="D53" s="184"/>
      <c r="E53" s="253" t="s">
        <v>493</v>
      </c>
      <c r="F53" s="272"/>
      <c r="G53" s="311"/>
      <c r="H53" s="254"/>
      <c r="I53" s="321"/>
    </row>
    <row r="54" spans="1:9" s="195" customFormat="1" ht="33.75" customHeight="1" x14ac:dyDescent="0.25">
      <c r="A54" s="184"/>
      <c r="B54" s="253" t="s">
        <v>40</v>
      </c>
      <c r="C54" s="253"/>
      <c r="D54" s="184"/>
      <c r="E54" s="253" t="s">
        <v>514</v>
      </c>
      <c r="F54" s="272"/>
      <c r="G54" s="311"/>
      <c r="H54" s="254"/>
      <c r="I54" s="321"/>
    </row>
    <row r="55" spans="1:9" s="195" customFormat="1" ht="33.75" customHeight="1" x14ac:dyDescent="0.25">
      <c r="A55" s="223"/>
      <c r="B55" s="244" t="s">
        <v>41</v>
      </c>
      <c r="C55" s="244"/>
      <c r="D55" s="223"/>
      <c r="E55" s="244" t="s">
        <v>515</v>
      </c>
      <c r="F55" s="272"/>
      <c r="G55" s="310"/>
      <c r="H55" s="228"/>
      <c r="I55" s="321"/>
    </row>
    <row r="56" spans="1:9" s="195" customFormat="1" ht="33.75" customHeight="1" x14ac:dyDescent="0.25">
      <c r="A56" s="223"/>
      <c r="B56" s="244" t="s">
        <v>42</v>
      </c>
      <c r="C56" s="244"/>
      <c r="D56" s="223"/>
      <c r="E56" s="244" t="str">
        <f>COUNTIF($H$12:$H$14,"Không hoàn thành")&amp;" người"</f>
        <v>0 người</v>
      </c>
      <c r="F56" s="272"/>
      <c r="G56" s="310"/>
      <c r="H56" s="228"/>
      <c r="I56" s="321"/>
    </row>
    <row r="57" spans="1:9" s="195" customFormat="1" ht="33.75" customHeight="1" x14ac:dyDescent="0.25">
      <c r="A57" s="223"/>
      <c r="B57" s="244" t="s">
        <v>44</v>
      </c>
      <c r="C57" s="244"/>
      <c r="D57" s="223"/>
      <c r="E57" s="244"/>
      <c r="F57" s="271"/>
      <c r="G57" s="310"/>
      <c r="H57" s="228"/>
      <c r="I57" s="321"/>
    </row>
    <row r="58" spans="1:9" s="8" customFormat="1" ht="27.75" customHeight="1" x14ac:dyDescent="0.25">
      <c r="A58" s="223"/>
      <c r="B58" s="223"/>
      <c r="C58" s="228"/>
      <c r="D58" s="223"/>
      <c r="E58" s="244"/>
      <c r="F58" s="271"/>
      <c r="G58" s="310"/>
      <c r="H58" s="228"/>
      <c r="I58" s="321"/>
    </row>
    <row r="59" spans="1:9" s="195" customFormat="1" ht="27.75" customHeight="1" x14ac:dyDescent="0.25">
      <c r="A59" s="244"/>
      <c r="B59" s="226"/>
      <c r="C59" s="228"/>
      <c r="D59" s="223"/>
      <c r="E59" s="256"/>
      <c r="F59" s="273"/>
      <c r="G59" s="312" t="s">
        <v>516</v>
      </c>
      <c r="H59" s="228"/>
      <c r="I59" s="321"/>
    </row>
    <row r="60" spans="1:9" s="195" customFormat="1" ht="27.75" customHeight="1" x14ac:dyDescent="0.25">
      <c r="A60" s="223"/>
      <c r="B60" s="226"/>
      <c r="C60" s="232" t="s">
        <v>45</v>
      </c>
      <c r="D60" s="226"/>
      <c r="E60" s="256"/>
      <c r="F60" s="273"/>
      <c r="G60" s="313" t="s">
        <v>46</v>
      </c>
      <c r="H60" s="228"/>
      <c r="I60" s="321"/>
    </row>
    <row r="61" spans="1:9" s="195" customFormat="1" ht="27.75" customHeight="1" x14ac:dyDescent="0.25">
      <c r="A61" s="223"/>
      <c r="B61" s="228"/>
      <c r="C61" s="244"/>
      <c r="D61" s="223"/>
      <c r="E61" s="228"/>
      <c r="F61" s="271"/>
      <c r="G61" s="310"/>
      <c r="H61" s="229"/>
      <c r="I61" s="322"/>
    </row>
    <row r="62" spans="1:9" s="195" customFormat="1" ht="27.75" customHeight="1" x14ac:dyDescent="0.25">
      <c r="A62" s="223"/>
      <c r="B62" s="228"/>
      <c r="C62" s="244"/>
      <c r="D62" s="223"/>
      <c r="E62" s="228"/>
      <c r="F62" s="271"/>
      <c r="G62" s="314"/>
      <c r="H62" s="229"/>
      <c r="I62" s="322"/>
    </row>
    <row r="63" spans="1:9" s="195" customFormat="1" ht="27.75" customHeight="1" x14ac:dyDescent="0.25">
      <c r="A63" s="223"/>
      <c r="B63" s="228"/>
      <c r="C63" s="244"/>
      <c r="D63" s="223"/>
      <c r="E63" s="228"/>
      <c r="F63" s="271"/>
      <c r="G63" s="314"/>
      <c r="H63" s="229"/>
      <c r="I63" s="321"/>
    </row>
    <row r="64" spans="1:9" ht="27.75" customHeight="1" x14ac:dyDescent="0.25">
      <c r="H64" s="229"/>
      <c r="I64" s="321"/>
    </row>
    <row r="65" spans="8:9" ht="27.75" customHeight="1" x14ac:dyDescent="0.25">
      <c r="H65" s="229"/>
      <c r="I65" s="321"/>
    </row>
    <row r="66" spans="8:9" ht="27.75" customHeight="1" x14ac:dyDescent="0.25">
      <c r="H66" s="229"/>
      <c r="I66" s="321"/>
    </row>
  </sheetData>
  <autoFilter ref="A8:I38"/>
  <mergeCells count="12">
    <mergeCell ref="E40:F40"/>
    <mergeCell ref="A1:I1"/>
    <mergeCell ref="A2:I2"/>
    <mergeCell ref="A3:I3"/>
    <mergeCell ref="A7:A8"/>
    <mergeCell ref="B7:B8"/>
    <mergeCell ref="C7:D8"/>
    <mergeCell ref="E7:E8"/>
    <mergeCell ref="F7:F8"/>
    <mergeCell ref="G7:G8"/>
    <mergeCell ref="H7:H8"/>
    <mergeCell ref="I7:I8"/>
  </mergeCells>
  <conditionalFormatting sqref="B45:D50 G45:G50 B35:E39 B9:I18">
    <cfRule type="expression" dxfId="33" priority="58" stopIfTrue="1">
      <formula>$C9=""</formula>
    </cfRule>
  </conditionalFormatting>
  <conditionalFormatting sqref="B40 E40 E46:E47 E43:F45 E42 G40">
    <cfRule type="expression" dxfId="32" priority="59" stopIfTrue="1">
      <formula>$E40=""</formula>
    </cfRule>
  </conditionalFormatting>
  <conditionalFormatting sqref="B41:B44 F41 G41:G44">
    <cfRule type="expression" dxfId="31" priority="60" stopIfTrue="1">
      <formula>$E42=""</formula>
    </cfRule>
  </conditionalFormatting>
  <conditionalFormatting sqref="F42">
    <cfRule type="expression" dxfId="30" priority="57" stopIfTrue="1">
      <formula>$E42=""</formula>
    </cfRule>
  </conditionalFormatting>
  <conditionalFormatting sqref="F46:F47">
    <cfRule type="expression" dxfId="29" priority="56" stopIfTrue="1">
      <formula>$E46=""</formula>
    </cfRule>
  </conditionalFormatting>
  <conditionalFormatting sqref="E48:F50">
    <cfRule type="expression" dxfId="28" priority="55" stopIfTrue="1">
      <formula>$E48=""</formula>
    </cfRule>
  </conditionalFormatting>
  <conditionalFormatting sqref="H44:H48">
    <cfRule type="expression" dxfId="27" priority="61" stopIfTrue="1">
      <formula>$C45=""</formula>
    </cfRule>
  </conditionalFormatting>
  <conditionalFormatting sqref="H40:H43">
    <cfRule type="expression" dxfId="26" priority="62" stopIfTrue="1">
      <formula>$E42=""</formula>
    </cfRule>
  </conditionalFormatting>
  <conditionalFormatting sqref="B28:D30">
    <cfRule type="expression" dxfId="25" priority="54" stopIfTrue="1">
      <formula>$C36=""</formula>
    </cfRule>
  </conditionalFormatting>
  <conditionalFormatting sqref="B24:E24">
    <cfRule type="expression" dxfId="24" priority="53" stopIfTrue="1">
      <formula>$C24=""</formula>
    </cfRule>
  </conditionalFormatting>
  <conditionalFormatting sqref="E25:E31 E23">
    <cfRule type="expression" dxfId="23" priority="52" stopIfTrue="1">
      <formula>#REF!=""</formula>
    </cfRule>
  </conditionalFormatting>
  <conditionalFormatting sqref="B23:D23 B26:D26">
    <cfRule type="expression" dxfId="22" priority="48" stopIfTrue="1">
      <formula>#REF!=""</formula>
    </cfRule>
  </conditionalFormatting>
  <conditionalFormatting sqref="B25:D25">
    <cfRule type="expression" dxfId="21" priority="49" stopIfTrue="1">
      <formula>#REF!=""</formula>
    </cfRule>
  </conditionalFormatting>
  <conditionalFormatting sqref="C25:D25">
    <cfRule type="expression" dxfId="20" priority="50" stopIfTrue="1">
      <formula>#REF!=""</formula>
    </cfRule>
  </conditionalFormatting>
  <conditionalFormatting sqref="B27:D27">
    <cfRule type="expression" dxfId="19" priority="51" stopIfTrue="1">
      <formula>$C35=""</formula>
    </cfRule>
  </conditionalFormatting>
  <conditionalFormatting sqref="E32:E33">
    <cfRule type="expression" dxfId="18" priority="47" stopIfTrue="1">
      <formula>#REF!=""</formula>
    </cfRule>
  </conditionalFormatting>
  <conditionalFormatting sqref="B32:B33">
    <cfRule type="expression" dxfId="17" priority="46" stopIfTrue="1">
      <formula>#REF!=""</formula>
    </cfRule>
  </conditionalFormatting>
  <conditionalFormatting sqref="C32:D33">
    <cfRule type="expression" dxfId="16" priority="45" stopIfTrue="1">
      <formula>#REF!=""</formula>
    </cfRule>
  </conditionalFormatting>
  <conditionalFormatting sqref="E34">
    <cfRule type="expression" dxfId="15" priority="44" stopIfTrue="1">
      <formula>$C34=""</formula>
    </cfRule>
  </conditionalFormatting>
  <conditionalFormatting sqref="B34:D34">
    <cfRule type="expression" dxfId="14" priority="43" stopIfTrue="1">
      <formula>$C34=""</formula>
    </cfRule>
  </conditionalFormatting>
  <conditionalFormatting sqref="B31:D31">
    <cfRule type="expression" dxfId="13" priority="63" stopIfTrue="1">
      <formula>#REF!=""</formula>
    </cfRule>
  </conditionalFormatting>
  <conditionalFormatting sqref="B19:E22">
    <cfRule type="expression" dxfId="12" priority="31" stopIfTrue="1">
      <formula>$C19=""</formula>
    </cfRule>
  </conditionalFormatting>
  <conditionalFormatting sqref="G51 C51:D51">
    <cfRule type="expression" dxfId="11" priority="26" stopIfTrue="1">
      <formula>$C51=""</formula>
    </cfRule>
  </conditionalFormatting>
  <conditionalFormatting sqref="E51:F51">
    <cfRule type="expression" dxfId="10" priority="25" stopIfTrue="1">
      <formula>$E51=""</formula>
    </cfRule>
  </conditionalFormatting>
  <printOptions horizontalCentered="1"/>
  <pageMargins left="0.7" right="0.7" top="0.75" bottom="0.75" header="0.3" footer="0.3"/>
  <pageSetup paperSize="9" scale="51" fitToHeight="0" orientation="portrait" r:id="rId1"/>
  <headerFooter>
    <oddFooter>Page &amp;P of &amp;N</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1090"/>
  <sheetViews>
    <sheetView tabSelected="1" topLeftCell="A4" zoomScale="70" zoomScaleNormal="70" workbookViewId="0">
      <selection activeCell="B14" sqref="B14:I14"/>
    </sheetView>
  </sheetViews>
  <sheetFormatPr defaultColWidth="8.7109375" defaultRowHeight="15.75" x14ac:dyDescent="0.25"/>
  <cols>
    <col min="1" max="1" width="5.7109375" style="235" customWidth="1"/>
    <col min="2" max="2" width="15.140625" style="235" customWidth="1"/>
    <col min="3" max="3" width="20.85546875" style="236" customWidth="1"/>
    <col min="4" max="4" width="10.42578125" style="235" customWidth="1"/>
    <col min="5" max="5" width="39.7109375" style="174" customWidth="1"/>
    <col min="6" max="6" width="15" style="265" customWidth="1"/>
    <col min="7" max="7" width="12.7109375" style="237" customWidth="1"/>
    <col min="8" max="8" width="14.7109375" style="235" customWidth="1"/>
    <col min="9" max="9" width="60.42578125" style="246" customWidth="1"/>
    <col min="10" max="10" width="12.28515625" style="1" hidden="1" customWidth="1"/>
    <col min="11" max="11" width="11.85546875" style="1" hidden="1" customWidth="1"/>
    <col min="12" max="12" width="7.140625" style="1" hidden="1" customWidth="1"/>
    <col min="13" max="13" width="12.140625" style="1" hidden="1" customWidth="1"/>
    <col min="14" max="14" width="10.7109375" style="1" hidden="1" customWidth="1"/>
    <col min="15" max="15" width="11" style="1" hidden="1" customWidth="1"/>
    <col min="16" max="16" width="14" style="1" hidden="1" customWidth="1"/>
    <col min="17" max="17" width="10.7109375" style="1" hidden="1" customWidth="1"/>
    <col min="18" max="20" width="0" style="1" hidden="1" customWidth="1"/>
    <col min="21" max="21" width="19.140625" style="1" hidden="1" customWidth="1"/>
    <col min="22" max="24" width="0" style="1" hidden="1" customWidth="1"/>
    <col min="25" max="25" width="8.7109375" style="1"/>
    <col min="26" max="26" width="206.28515625" style="1" bestFit="1" customWidth="1"/>
    <col min="27" max="16384" width="8.7109375" style="1"/>
  </cols>
  <sheetData>
    <row r="1" spans="1:26" s="174" customFormat="1" ht="28.5" hidden="1" x14ac:dyDescent="0.25">
      <c r="A1" s="235"/>
      <c r="B1" s="235"/>
      <c r="C1" s="236"/>
      <c r="D1" s="235"/>
      <c r="F1" s="265"/>
      <c r="G1" s="237"/>
      <c r="H1" s="235"/>
      <c r="I1" s="238"/>
      <c r="J1" s="417" t="s">
        <v>447</v>
      </c>
      <c r="K1" s="417"/>
      <c r="L1" s="417"/>
      <c r="M1" s="417"/>
      <c r="N1" s="417"/>
      <c r="O1" s="417"/>
      <c r="P1" s="417"/>
      <c r="Q1" s="417"/>
      <c r="R1" s="417"/>
    </row>
    <row r="2" spans="1:26" s="174" customFormat="1" hidden="1" x14ac:dyDescent="0.25">
      <c r="A2" s="235"/>
      <c r="B2" s="235"/>
      <c r="C2" s="236"/>
      <c r="D2" s="235"/>
      <c r="F2" s="265"/>
      <c r="G2" s="237"/>
      <c r="H2" s="235"/>
      <c r="I2" s="238"/>
      <c r="J2" s="418"/>
      <c r="K2" s="420" t="s">
        <v>455</v>
      </c>
      <c r="L2" s="421"/>
      <c r="M2" s="420" t="s">
        <v>456</v>
      </c>
      <c r="N2" s="421"/>
      <c r="O2" s="422" t="s">
        <v>457</v>
      </c>
      <c r="P2" s="422"/>
      <c r="Q2" s="420" t="s">
        <v>458</v>
      </c>
      <c r="R2" s="421"/>
    </row>
    <row r="3" spans="1:26" s="174" customFormat="1" ht="30" hidden="1" x14ac:dyDescent="0.25">
      <c r="A3" s="235"/>
      <c r="B3" s="235"/>
      <c r="C3" s="236"/>
      <c r="D3" s="235"/>
      <c r="F3" s="265"/>
      <c r="G3" s="237"/>
      <c r="H3" s="235"/>
      <c r="I3" s="238"/>
      <c r="J3" s="419"/>
      <c r="K3" s="199" t="s">
        <v>459</v>
      </c>
      <c r="L3" s="199" t="s">
        <v>460</v>
      </c>
      <c r="M3" s="199" t="s">
        <v>459</v>
      </c>
      <c r="N3" s="199" t="s">
        <v>460</v>
      </c>
      <c r="O3" s="199" t="s">
        <v>459</v>
      </c>
      <c r="P3" s="199" t="s">
        <v>460</v>
      </c>
      <c r="Q3" s="199" t="s">
        <v>459</v>
      </c>
      <c r="R3" s="199" t="s">
        <v>460</v>
      </c>
    </row>
    <row r="4" spans="1:26" s="239" customFormat="1" ht="23.25" x14ac:dyDescent="0.25">
      <c r="A4" s="395" t="s">
        <v>11</v>
      </c>
      <c r="B4" s="395"/>
      <c r="C4" s="395"/>
      <c r="D4" s="395"/>
      <c r="E4" s="395"/>
      <c r="F4" s="395"/>
      <c r="G4" s="395"/>
      <c r="H4" s="395"/>
      <c r="I4" s="395"/>
      <c r="J4" s="217" t="s">
        <v>450</v>
      </c>
      <c r="K4" s="217" t="str">
        <f>COUNTIFS('Bang ket qua theo cong thuc'!$G$14:$G$98,"xuất sắc",'Bang ket qua theo cong thuc'!$M$14:$M$98,"DMSX")&amp;"/"&amp;COUNTIF('Bang ket qua theo cong thuc'!$M$20:$M$98,"DMSX")</f>
        <v>0/7</v>
      </c>
      <c r="L4" s="218">
        <f>COUNTIF('Bang ket qua theo cong thuc'!$G$20:$G$26,"Xuất sắc")/ (85-COUNTIF('Bang ket qua theo cong thuc'!$G$14:$G$98,""))*100</f>
        <v>0</v>
      </c>
      <c r="M4" s="217" t="str">
        <f>COUNTIFS('Bang ket qua theo cong thuc'!$G$14:$G$98,"Tốt",'Bang ket qua theo cong thuc'!$M$14:$M$98,"DMSX")&amp;"/"&amp;COUNTIF('Bang ket qua theo cong thuc'!$M$20:$M$98,"DMSX")</f>
        <v>0/7</v>
      </c>
      <c r="N4" s="218">
        <f>COUNTIF('Bang ket qua theo cong thuc'!$G$20:$G$26,"tốt")/(85-COUNTIF('Bang ket qua theo cong thuc'!$G$14:$G$98,""))*100</f>
        <v>0</v>
      </c>
      <c r="O4" s="217" t="str">
        <f>COUNTIFS('Bang ket qua theo cong thuc'!$G$14:$G$98,"Hoàn thành",'Bang ket qua theo cong thuc'!$M$14:$M$98,"DMSX")&amp;"/"&amp;COUNTIF('Bang ket qua theo cong thuc'!$M$20:$M$98,"DMSX")</f>
        <v>0/7</v>
      </c>
      <c r="P4" s="218">
        <f>COUNTIF('Bang ket qua theo cong thuc'!$G$20:$G$26,"hoàn thành")/ (85-COUNTIF('Bang ket qua theo cong thuc'!$G$14:$G$98,""))*100</f>
        <v>0</v>
      </c>
      <c r="Q4" s="217" t="str">
        <f>COUNTIFS('Bang ket qua theo cong thuc'!$G$14:$G$98,"Không hoàn thành",'Bang ket qua theo cong thuc'!$M$14:$M$98,"DMSX")&amp;"/"&amp;COUNTIF('Bang ket qua theo cong thuc'!$M$20:$M$98,"DMSX")</f>
        <v>0/7</v>
      </c>
      <c r="R4" s="218">
        <f>COUNTIF('Bang ket qua theo cong thuc'!$G$20:$G$26,"không hoàn thành")/ (85-COUNTIF('Bang ket qua theo cong thuc'!$G$14:$G$98,""))*100</f>
        <v>0</v>
      </c>
    </row>
    <row r="5" spans="1:26" s="239" customFormat="1" ht="23.25" x14ac:dyDescent="0.35">
      <c r="A5" s="395" t="s">
        <v>491</v>
      </c>
      <c r="B5" s="395"/>
      <c r="C5" s="395"/>
      <c r="D5" s="395"/>
      <c r="E5" s="395"/>
      <c r="F5" s="395"/>
      <c r="G5" s="395"/>
      <c r="H5" s="395"/>
      <c r="I5" s="395"/>
      <c r="J5" s="217" t="s">
        <v>448</v>
      </c>
      <c r="K5" s="217" t="str">
        <f>COUNTIFS('Bang ket qua theo cong thuc'!$G$14:$G$98,"xuất sắc",'Bang ket qua theo cong thuc'!$M$14:$M$98,"HTCT")&amp;"/"&amp;COUNTIF('Bang ket qua theo cong thuc'!$M$20:$M$98,"HTCT")</f>
        <v>0/16</v>
      </c>
      <c r="L5" s="218">
        <f>COUNTIF('Bang ket qua theo cong thuc'!$G$39:$G$54,"Xuất sắc")/ (85-COUNTIF('Bang ket qua theo cong thuc'!$G$14:$G$98,""))*100</f>
        <v>0</v>
      </c>
      <c r="M5" s="217" t="str">
        <f>COUNTIFS('Bang ket qua theo cong thuc'!$G$14:$G$98,"Tốt",'Bang ket qua theo cong thuc'!$M$14:$M$98,"HTCT")&amp;"/"&amp;COUNTIF('Bang ket qua theo cong thuc'!$M$20:$M$98,"HTCT")</f>
        <v>0/16</v>
      </c>
      <c r="N5" s="218">
        <f>COUNTIF('Bang ket qua theo cong thuc'!$G$39:$G$54,"tốt")/ (85-COUNTIF('Bang ket qua theo cong thuc'!$G$14:$G$98,""))*100</f>
        <v>0</v>
      </c>
      <c r="O5" s="217" t="str">
        <f>COUNTIFS('Bang ket qua theo cong thuc'!$G$14:$G$98,"Hoàn thành",'Bang ket qua theo cong thuc'!$M$14:$M$98,"HTCT")&amp;"/"&amp;COUNTIF('Bang ket qua theo cong thuc'!$M$20:$M$98,"HTCT")</f>
        <v>0/16</v>
      </c>
      <c r="P5" s="218">
        <f>COUNTIF('Bang ket qua theo cong thuc'!$G$39:$G$54,"hoàn thành")/ (85-COUNTIF('Bang ket qua theo cong thuc'!$G$14:$G$98,""))*100</f>
        <v>0</v>
      </c>
      <c r="Q5" s="217" t="str">
        <f>COUNTIFS('Bang ket qua theo cong thuc'!$G$14:$G$98,"Không hoàn thành",'Bang ket qua theo cong thuc'!$M$14:$M$98,"HTCT")&amp;"/"&amp;COUNTIF('Bang ket qua theo cong thuc'!$M$20:$M$98,"HTCT")</f>
        <v>0/16</v>
      </c>
      <c r="R5" s="219">
        <f>COUNTIF('Bang ket qua theo cong thuc'!$G$39:$G$54,"không hoàn thành")/ (85-COUNTIF('Bang ket qua theo cong thuc'!$G$14:$G$98,""))*100</f>
        <v>0</v>
      </c>
    </row>
    <row r="6" spans="1:26" s="239" customFormat="1" ht="23.25" x14ac:dyDescent="0.35">
      <c r="A6" s="395" t="s">
        <v>525</v>
      </c>
      <c r="B6" s="395"/>
      <c r="C6" s="395"/>
      <c r="D6" s="395"/>
      <c r="E6" s="395"/>
      <c r="F6" s="395"/>
      <c r="G6" s="395"/>
      <c r="H6" s="395"/>
      <c r="I6" s="395"/>
      <c r="J6" s="217" t="s">
        <v>451</v>
      </c>
      <c r="K6" s="217" t="str">
        <f>COUNTIFS('Bang ket qua theo cong thuc'!$G$14:$G$98,"xuất sắc",'Bang ket qua theo cong thuc'!$M$14:$M$98,"TKT")&amp;"/"&amp;COUNTIF('Bang ket qua theo cong thuc'!$M$20:$M$98,"TKT")</f>
        <v>0/15</v>
      </c>
      <c r="L6" s="218">
        <f>COUNTIF('Bang ket qua theo cong thuc'!$G$55:$G$69,"Xuất sắc")/ (85-COUNTIF('Bang ket qua theo cong thuc'!$G$14:$G$98,""))*100</f>
        <v>0</v>
      </c>
      <c r="M6" s="217" t="str">
        <f>COUNTIFS('Bang ket qua theo cong thuc'!$G$14:$G$98,"Tốt",'Bang ket qua theo cong thuc'!$M$14:$M$98,"TKT")&amp;"/"&amp;COUNTIF('Bang ket qua theo cong thuc'!$M$20:$M$98,"TKT")</f>
        <v>0/15</v>
      </c>
      <c r="N6" s="218">
        <f>COUNTIF('Bang ket qua theo cong thuc'!$G$55:$G$69,"tốt")/ (85-COUNTIF('Bang ket qua theo cong thuc'!$G$14:$G$98,""))*100</f>
        <v>0</v>
      </c>
      <c r="O6" s="217" t="str">
        <f>COUNTIFS('Bang ket qua theo cong thuc'!$G$14:$G$98,"Hoàn thành",'Bang ket qua theo cong thuc'!$M$14:$M$98,"TKT")&amp;"/"&amp;COUNTIF('Bang ket qua theo cong thuc'!$M$20:$M$98,"TKT")</f>
        <v>0/15</v>
      </c>
      <c r="P6" s="219">
        <f>COUNTIF('Bang ket qua theo cong thuc'!$G$55:$G$69,"hoàn thành")/ (85-COUNTIF('Bang ket qua theo cong thuc'!$G$14:$G$98,""))*100</f>
        <v>0</v>
      </c>
      <c r="Q6" s="217" t="str">
        <f>COUNTIFS('Bang ket qua theo cong thuc'!$G$14:$G$98,"Không hoàn thành",'Bang ket qua theo cong thuc'!$M$14:$M$98,"TKT")&amp;"/"&amp;COUNTIF('Bang ket qua theo cong thuc'!$M$20:$M$98,"TKT")</f>
        <v>0/15</v>
      </c>
      <c r="R6" s="219">
        <f>COUNTIF('Bang ket qua theo cong thuc'!$G$55:$G$69,"không hoàn thành")/ (85-COUNTIF('Bang ket qua theo cong thuc'!$G$14:$G$98,""))*100</f>
        <v>0</v>
      </c>
    </row>
    <row r="7" spans="1:26" s="243" customFormat="1" ht="23.25" x14ac:dyDescent="0.35">
      <c r="A7" s="240"/>
      <c r="B7" s="240" t="s">
        <v>31</v>
      </c>
      <c r="C7" s="240" t="s">
        <v>444</v>
      </c>
      <c r="D7" s="278"/>
      <c r="E7" s="240"/>
      <c r="F7" s="266"/>
      <c r="G7" s="241"/>
      <c r="H7" s="240"/>
      <c r="I7" s="240"/>
      <c r="J7" s="213" t="s">
        <v>452</v>
      </c>
      <c r="K7" s="213" t="str">
        <f>COUNTIFS('Bang ket qua theo cong thuc'!$G$14:$G$98,"xuất sắc",'Bang ket qua theo cong thuc'!$M$14:$M$98,"TKBV")&amp;"/"&amp;COUNTIF('Bang ket qua theo cong thuc'!$M$20:$M$98,"TKBV")</f>
        <v>0/23</v>
      </c>
      <c r="L7" s="214">
        <f>COUNTIF('Bang ket qua theo cong thuc'!$G$70:$G$92,"Xuất sắc")/ (85-COUNTIF('Bang ket qua theo cong thuc'!$G$14:$G$98,""))*100</f>
        <v>0</v>
      </c>
      <c r="M7" s="213" t="str">
        <f>COUNTIFS('Bang ket qua theo cong thuc'!$G$14:$G$98,"Tốt",'Bang ket qua theo cong thuc'!$M$14:$M$98,"TKBV")&amp;"/"&amp;COUNTIF('Bang ket qua theo cong thuc'!$M$20:$M$98,"TKBV")</f>
        <v>0/23</v>
      </c>
      <c r="N7" s="214">
        <f>COUNTIF('Bang ket qua theo cong thuc'!$G$70:$G$92,"tốt")/ (85-COUNTIF('Bang ket qua theo cong thuc'!$G$14:$G$98,""))*100</f>
        <v>0</v>
      </c>
      <c r="O7" s="213" t="str">
        <f>COUNTIFS('Bang ket qua theo cong thuc'!$G$14:$G$98,"Hoàn thành",'Bang ket qua theo cong thuc'!$M$14:$M$98,"TKBV")&amp;"/"&amp;COUNTIF('Bang ket qua theo cong thuc'!$M$20:$M$98,"TKBV")</f>
        <v>0/23</v>
      </c>
      <c r="P7" s="215">
        <f>COUNTIF('Bang ket qua theo cong thuc'!$G$70:$G$92,"hoàn thành")/ (85-COUNTIF('Bang ket qua theo cong thuc'!$G$14:$G$98,""))*100</f>
        <v>0</v>
      </c>
      <c r="Q7" s="213" t="str">
        <f>COUNTIFS('Bang ket qua theo cong thuc'!$G$14:$G$98,"Không hoàn thành",'Bang ket qua theo cong thuc'!$M$14:$M$98,"TKBV")&amp;"/"&amp;COUNTIF('Bang ket qua theo cong thuc'!$M$20:$M$98,"TKBV")</f>
        <v>0/23</v>
      </c>
      <c r="R7" s="215">
        <f>COUNTIF('Bang ket qua theo cong thuc'!$G$70:$G$92,"không hoàn thành")/ (85-COUNTIF('Bang ket qua theo cong thuc'!$G$14:$G$98,""))*100</f>
        <v>0</v>
      </c>
      <c r="S7" s="242"/>
      <c r="T7" s="242"/>
      <c r="U7" s="242"/>
    </row>
    <row r="8" spans="1:26" s="243" customFormat="1" ht="23.25" x14ac:dyDescent="0.35">
      <c r="A8" s="240"/>
      <c r="B8" s="240" t="s">
        <v>495</v>
      </c>
      <c r="C8" s="240"/>
      <c r="D8" s="278"/>
      <c r="E8" s="240"/>
      <c r="F8" s="266"/>
      <c r="G8" s="241"/>
      <c r="H8" s="240"/>
      <c r="I8" s="240"/>
      <c r="J8" s="213" t="s">
        <v>453</v>
      </c>
      <c r="K8" s="213" t="str">
        <f>COUNTIFS('Bang ket qua theo cong thuc'!$G$14:$G$98,"xuất sắc",'Bang ket qua theo cong thuc'!$M$14:$M$98,"XDCB")&amp;"/"&amp;COUNTIF('Bang ket qua theo cong thuc'!$M$20:$M$98,"XDCB")</f>
        <v>0/6</v>
      </c>
      <c r="L8" s="214">
        <f>COUNTIF('Bang ket qua theo cong thuc'!$G$93:$G$98,"Xuất sắc")/ (85-COUNTIF('Bang ket qua theo cong thuc'!$G$14:$G$98,""))*100</f>
        <v>0</v>
      </c>
      <c r="M8" s="213" t="str">
        <f>COUNTIFS('Bang ket qua theo cong thuc'!$G$14:$G$98,"Tốt",'Bang ket qua theo cong thuc'!$M$14:$M$98,"XDCB")&amp;"/"&amp;COUNTIF('Bang ket qua theo cong thuc'!$M$20:$M$98,"XDCB")</f>
        <v>0/6</v>
      </c>
      <c r="N8" s="214">
        <f>COUNTIF('Bang ket qua theo cong thuc'!$G$93:$G$98,"tốt")/ (85-COUNTIF('Bang ket qua theo cong thuc'!$G$14:$G$98,""))*100</f>
        <v>0</v>
      </c>
      <c r="O8" s="213" t="str">
        <f>COUNTIFS('Bang ket qua theo cong thuc'!$G$14:$G$98,"Hoàn thành",'Bang ket qua theo cong thuc'!$M$14:$M$98,"XDCB")&amp;"/"&amp;COUNTIF('Bang ket qua theo cong thuc'!$M$20:$M$98,"XDCB")</f>
        <v>0/6</v>
      </c>
      <c r="P8" s="215">
        <f>COUNTIF('Bang ket qua theo cong thuc'!$G$93:$G$98,"hoàn thành")/ (85-COUNTIF('Bang ket qua theo cong thuc'!$G$14:$G$98,""))*100</f>
        <v>0</v>
      </c>
      <c r="Q8" s="213" t="str">
        <f>COUNTIFS('Bang ket qua theo cong thuc'!$G$14:$G$98,"Không hoàn thành",'Bang ket qua theo cong thuc'!$M$14:$M$98,"XDCB")&amp;"/"&amp;COUNTIF('Bang ket qua theo cong thuc'!$M$20:$M$98,"XDCB")</f>
        <v>0/6</v>
      </c>
      <c r="R8" s="215">
        <f>COUNTIF('Bang ket qua theo cong thuc'!$G$93:$G$98,"không hoàn thành")/ (85-COUNTIF('Bang ket qua theo cong thuc'!$G$14:$G$98,""))*100</f>
        <v>0</v>
      </c>
      <c r="S8" s="242"/>
      <c r="T8" s="242"/>
      <c r="U8" s="242"/>
    </row>
    <row r="9" spans="1:26" s="243" customFormat="1" ht="21" customHeight="1" x14ac:dyDescent="0.25">
      <c r="A9" s="240"/>
      <c r="B9" s="240"/>
      <c r="C9" s="240"/>
      <c r="D9" s="278"/>
      <c r="E9" s="240"/>
      <c r="F9" s="266"/>
      <c r="G9" s="241"/>
      <c r="H9" s="240"/>
      <c r="I9" s="240"/>
      <c r="J9" s="213" t="s">
        <v>461</v>
      </c>
      <c r="K9" s="216">
        <f>COUNTIFS('Bang ket qua theo cong thuc'!$G$14:$G$98,"xuất sắc")</f>
        <v>0</v>
      </c>
      <c r="L9" s="216">
        <f>SUM(L4:L8)</f>
        <v>0</v>
      </c>
      <c r="M9" s="216">
        <f>COUNTIFS('Bang ket qua theo cong thuc'!$G$14:$G$98,"Tốt")</f>
        <v>5</v>
      </c>
      <c r="N9" s="216"/>
      <c r="O9" s="216">
        <f>COUNTIFS('Bang ket qua theo cong thuc'!$G$14:$G$98,"Hoàn thành")</f>
        <v>0</v>
      </c>
      <c r="P9" s="214"/>
      <c r="Q9" s="213">
        <f>COUNTIFS('Bang ket qua theo cong thuc'!$G$14:$G$98,"Không hoàn thành")</f>
        <v>0</v>
      </c>
      <c r="R9" s="214">
        <f>SUM(R4:R8)</f>
        <v>0</v>
      </c>
      <c r="S9" s="242"/>
      <c r="T9" s="242"/>
      <c r="U9" s="242"/>
    </row>
    <row r="10" spans="1:26" s="226" customFormat="1" ht="15.6" customHeight="1" x14ac:dyDescent="0.25">
      <c r="A10" s="409" t="s">
        <v>0</v>
      </c>
      <c r="B10" s="409" t="s">
        <v>2</v>
      </c>
      <c r="C10" s="412" t="s">
        <v>3</v>
      </c>
      <c r="D10" s="413"/>
      <c r="E10" s="410" t="s">
        <v>35</v>
      </c>
      <c r="F10" s="411" t="s">
        <v>34</v>
      </c>
      <c r="G10" s="416" t="s">
        <v>494</v>
      </c>
      <c r="H10" s="409" t="s">
        <v>38</v>
      </c>
      <c r="I10" s="409" t="s">
        <v>1</v>
      </c>
      <c r="J10" s="220" t="s">
        <v>467</v>
      </c>
      <c r="K10" s="221">
        <f>K9/SUM(K9:Q9)</f>
        <v>0</v>
      </c>
      <c r="L10" s="220"/>
      <c r="M10" s="221">
        <f>M9/SUM(K9:Q9)</f>
        <v>1</v>
      </c>
      <c r="N10" s="220"/>
      <c r="O10" s="220"/>
      <c r="P10" s="220"/>
      <c r="Q10" s="220"/>
      <c r="R10" s="220"/>
    </row>
    <row r="11" spans="1:26" s="226" customFormat="1" ht="33" customHeight="1" x14ac:dyDescent="0.25">
      <c r="A11" s="409"/>
      <c r="B11" s="409"/>
      <c r="C11" s="414"/>
      <c r="D11" s="415"/>
      <c r="E11" s="410"/>
      <c r="F11" s="411"/>
      <c r="G11" s="416"/>
      <c r="H11" s="409"/>
      <c r="I11" s="409"/>
      <c r="J11" s="222"/>
      <c r="K11" s="222"/>
      <c r="L11" s="222"/>
      <c r="M11" s="222"/>
      <c r="N11" s="222"/>
      <c r="O11" s="222"/>
      <c r="P11" s="222"/>
      <c r="Q11" s="222"/>
      <c r="R11" s="222"/>
    </row>
    <row r="12" spans="1:26" s="233" customFormat="1" ht="55.5" customHeight="1" x14ac:dyDescent="0.25">
      <c r="A12" s="258"/>
      <c r="B12" s="211"/>
      <c r="C12" s="253"/>
      <c r="D12" s="253"/>
      <c r="E12" s="184"/>
      <c r="F12" s="272"/>
      <c r="G12" s="225"/>
      <c r="H12" s="184"/>
      <c r="I12" s="326"/>
      <c r="J12" s="172"/>
      <c r="K12" s="172"/>
      <c r="L12" s="172"/>
      <c r="M12" s="172"/>
      <c r="N12" s="172"/>
      <c r="O12" s="172"/>
      <c r="P12" s="172"/>
      <c r="Q12" s="172"/>
      <c r="R12" s="172"/>
      <c r="S12" s="174"/>
      <c r="T12" s="174"/>
      <c r="U12" s="174"/>
      <c r="Z12" s="195"/>
    </row>
    <row r="13" spans="1:26" s="195" customFormat="1" ht="18.75" x14ac:dyDescent="0.25">
      <c r="A13" s="223"/>
      <c r="B13" s="252" t="s">
        <v>43</v>
      </c>
      <c r="C13" s="212"/>
      <c r="D13" s="183"/>
      <c r="E13" s="194"/>
      <c r="F13" s="270"/>
      <c r="G13" s="183"/>
      <c r="H13" s="229"/>
      <c r="I13" s="228"/>
      <c r="J13" s="182"/>
      <c r="O13" s="195" t="s">
        <v>476</v>
      </c>
      <c r="S13" s="408" t="s">
        <v>477</v>
      </c>
      <c r="T13" s="408"/>
      <c r="U13" s="408"/>
    </row>
    <row r="14" spans="1:26" s="195" customFormat="1" ht="18.75" x14ac:dyDescent="0.25">
      <c r="A14" s="223"/>
      <c r="B14" s="405" t="s">
        <v>522</v>
      </c>
      <c r="C14" s="405"/>
      <c r="D14" s="405"/>
      <c r="E14" s="405"/>
      <c r="F14" s="405"/>
      <c r="G14" s="405"/>
      <c r="H14" s="405"/>
      <c r="I14" s="405"/>
      <c r="J14" s="181" t="s">
        <v>445</v>
      </c>
      <c r="L14" s="195" t="s">
        <v>471</v>
      </c>
      <c r="M14" s="195" t="s">
        <v>472</v>
      </c>
      <c r="N14" s="198" t="s">
        <v>473</v>
      </c>
      <c r="S14" s="406" t="s">
        <v>478</v>
      </c>
      <c r="T14" s="407"/>
      <c r="U14" s="196" t="s">
        <v>480</v>
      </c>
    </row>
    <row r="15" spans="1:26" s="195" customFormat="1" ht="18.75" x14ac:dyDescent="0.25">
      <c r="A15" s="184"/>
      <c r="B15" s="405" t="s">
        <v>39</v>
      </c>
      <c r="C15" s="405"/>
      <c r="D15" s="405"/>
      <c r="E15" s="405"/>
      <c r="F15" s="405"/>
      <c r="G15" s="244"/>
      <c r="H15" s="254"/>
      <c r="I15" s="255"/>
      <c r="J15" s="181" t="s">
        <v>446</v>
      </c>
      <c r="K15" s="195" t="s">
        <v>462</v>
      </c>
      <c r="L15" s="195" t="e">
        <f>COUNTIF(#REF!,K15)</f>
        <v>#REF!</v>
      </c>
      <c r="M15" s="195">
        <v>2</v>
      </c>
      <c r="N15" s="200" t="e">
        <f t="shared" ref="N15:N21" si="0">L15-M15</f>
        <v>#REF!</v>
      </c>
      <c r="P15" s="197">
        <f>66/91</f>
        <v>0.72527472527472525</v>
      </c>
      <c r="S15" s="196" t="s">
        <v>479</v>
      </c>
      <c r="T15" s="196">
        <v>97</v>
      </c>
      <c r="U15" s="196">
        <f t="shared" ref="U15:U21" si="1">T15*25/100</f>
        <v>24.25</v>
      </c>
    </row>
    <row r="16" spans="1:26" s="195" customFormat="1" ht="18.75" x14ac:dyDescent="0.25">
      <c r="A16" s="184"/>
      <c r="B16" s="405" t="s">
        <v>40</v>
      </c>
      <c r="C16" s="405"/>
      <c r="D16" s="405"/>
      <c r="E16" s="405"/>
      <c r="F16" s="405"/>
      <c r="G16" s="244"/>
      <c r="H16" s="254"/>
      <c r="I16" s="184"/>
      <c r="J16" s="182"/>
      <c r="K16" s="195" t="s">
        <v>470</v>
      </c>
      <c r="L16" s="195" t="e">
        <f>COUNTIF(#REF!,K16)</f>
        <v>#REF!</v>
      </c>
      <c r="M16" s="195">
        <v>4</v>
      </c>
      <c r="N16" s="200" t="e">
        <f t="shared" si="0"/>
        <v>#REF!</v>
      </c>
      <c r="S16" s="196" t="s">
        <v>462</v>
      </c>
      <c r="T16" s="196">
        <v>8</v>
      </c>
      <c r="U16" s="196">
        <f t="shared" si="1"/>
        <v>2</v>
      </c>
    </row>
    <row r="17" spans="1:21" s="195" customFormat="1" ht="18.75" x14ac:dyDescent="0.25">
      <c r="A17" s="223"/>
      <c r="B17" s="405" t="s">
        <v>41</v>
      </c>
      <c r="C17" s="405"/>
      <c r="D17" s="405"/>
      <c r="E17" s="405"/>
      <c r="F17" s="405"/>
      <c r="G17" s="224"/>
      <c r="H17" s="228"/>
      <c r="I17" s="184"/>
      <c r="J17" s="182"/>
      <c r="K17" s="195" t="s">
        <v>452</v>
      </c>
      <c r="L17" s="195" t="e">
        <f>COUNTIF(#REF!,K17)</f>
        <v>#REF!</v>
      </c>
      <c r="M17" s="195">
        <v>8</v>
      </c>
      <c r="N17" s="200" t="e">
        <f t="shared" si="0"/>
        <v>#REF!</v>
      </c>
      <c r="S17" s="196" t="s">
        <v>470</v>
      </c>
      <c r="T17" s="196">
        <v>16</v>
      </c>
      <c r="U17" s="196">
        <f t="shared" si="1"/>
        <v>4</v>
      </c>
    </row>
    <row r="18" spans="1:21" s="195" customFormat="1" ht="18.75" x14ac:dyDescent="0.25">
      <c r="A18" s="223"/>
      <c r="B18" s="405" t="s">
        <v>42</v>
      </c>
      <c r="C18" s="405"/>
      <c r="D18" s="405"/>
      <c r="E18" s="405"/>
      <c r="F18" s="405"/>
      <c r="G18" s="224"/>
      <c r="H18" s="228"/>
      <c r="I18" s="184"/>
      <c r="J18" s="182"/>
      <c r="K18" s="195" t="s">
        <v>453</v>
      </c>
      <c r="L18" s="195" t="e">
        <f>COUNTIF(#REF!,K18)-1</f>
        <v>#REF!</v>
      </c>
      <c r="M18" s="195">
        <v>2</v>
      </c>
      <c r="N18" s="200" t="e">
        <f t="shared" si="0"/>
        <v>#REF!</v>
      </c>
      <c r="S18" s="196" t="s">
        <v>452</v>
      </c>
      <c r="T18" s="196">
        <v>30</v>
      </c>
      <c r="U18" s="196">
        <f t="shared" si="1"/>
        <v>7.5</v>
      </c>
    </row>
    <row r="19" spans="1:21" s="195" customFormat="1" ht="18.75" x14ac:dyDescent="0.25">
      <c r="A19" s="223"/>
      <c r="B19" s="405" t="s">
        <v>44</v>
      </c>
      <c r="C19" s="405"/>
      <c r="D19" s="405"/>
      <c r="E19" s="405"/>
      <c r="F19" s="405"/>
      <c r="G19" s="224"/>
      <c r="H19" s="228"/>
      <c r="I19" s="184"/>
      <c r="J19" s="182"/>
      <c r="K19" s="195" t="s">
        <v>475</v>
      </c>
      <c r="L19" s="195" t="e">
        <f>COUNTIF(#REF!,K19)</f>
        <v>#REF!</v>
      </c>
      <c r="M19" s="195">
        <v>3</v>
      </c>
      <c r="N19" s="200" t="e">
        <f t="shared" si="0"/>
        <v>#REF!</v>
      </c>
      <c r="S19" s="196" t="s">
        <v>453</v>
      </c>
      <c r="T19" s="196">
        <v>6</v>
      </c>
      <c r="U19" s="196">
        <f t="shared" si="1"/>
        <v>1.5</v>
      </c>
    </row>
    <row r="20" spans="1:21" s="195" customFormat="1" ht="18.75" x14ac:dyDescent="0.25">
      <c r="A20" s="223"/>
      <c r="B20" s="223"/>
      <c r="C20" s="228"/>
      <c r="D20" s="223"/>
      <c r="E20" s="244"/>
      <c r="F20" s="271"/>
      <c r="G20" s="224"/>
      <c r="H20" s="228"/>
      <c r="I20" s="184"/>
      <c r="J20" s="195">
        <v>6</v>
      </c>
      <c r="K20" s="195" t="s">
        <v>463</v>
      </c>
      <c r="L20" s="195" t="e">
        <f>COUNTIF(#REF!,K20)</f>
        <v>#REF!</v>
      </c>
      <c r="M20" s="195">
        <v>5</v>
      </c>
      <c r="N20" s="200" t="e">
        <f t="shared" si="0"/>
        <v>#REF!</v>
      </c>
      <c r="S20" s="196" t="s">
        <v>475</v>
      </c>
      <c r="T20" s="196">
        <v>12</v>
      </c>
      <c r="U20" s="196">
        <f t="shared" si="1"/>
        <v>3</v>
      </c>
    </row>
    <row r="21" spans="1:21" s="8" customFormat="1" ht="19.5" x14ac:dyDescent="0.25">
      <c r="A21" s="223"/>
      <c r="B21" s="226"/>
      <c r="C21" s="228"/>
      <c r="D21" s="223"/>
      <c r="E21" s="256"/>
      <c r="F21" s="273"/>
      <c r="G21" s="257" t="s">
        <v>523</v>
      </c>
      <c r="H21" s="228"/>
      <c r="I21" s="184"/>
      <c r="J21" s="195">
        <v>7</v>
      </c>
      <c r="K21" s="195" t="s">
        <v>466</v>
      </c>
      <c r="L21" s="195" t="e">
        <f>COUNTIF(#REF!,K21)</f>
        <v>#REF!</v>
      </c>
      <c r="M21" s="198">
        <v>1</v>
      </c>
      <c r="N21" s="195" t="e">
        <f t="shared" si="0"/>
        <v>#REF!</v>
      </c>
      <c r="O21" s="195"/>
      <c r="P21" s="195"/>
      <c r="Q21" s="195"/>
      <c r="R21" s="195"/>
      <c r="S21" s="196" t="s">
        <v>463</v>
      </c>
      <c r="T21" s="196">
        <v>19</v>
      </c>
      <c r="U21" s="196">
        <f t="shared" si="1"/>
        <v>4.75</v>
      </c>
    </row>
    <row r="22" spans="1:21" s="8" customFormat="1" ht="18.75" x14ac:dyDescent="0.25">
      <c r="A22" s="223"/>
      <c r="B22" s="226"/>
      <c r="C22" s="232" t="s">
        <v>45</v>
      </c>
      <c r="D22" s="226"/>
      <c r="E22" s="256"/>
      <c r="F22" s="273"/>
      <c r="G22" s="227" t="s">
        <v>46</v>
      </c>
      <c r="H22" s="228"/>
      <c r="I22" s="184"/>
      <c r="J22" s="195"/>
      <c r="K22" s="195"/>
      <c r="L22" s="195" t="e">
        <f>SUM(L15:L21)</f>
        <v>#REF!</v>
      </c>
      <c r="M22" s="195">
        <f>SUM(M15:M21)</f>
        <v>25</v>
      </c>
      <c r="N22" s="195"/>
      <c r="O22" s="195"/>
      <c r="P22" s="195"/>
      <c r="Q22" s="195"/>
      <c r="R22" s="195"/>
      <c r="S22" s="195" t="s">
        <v>466</v>
      </c>
      <c r="T22" s="195"/>
      <c r="U22" s="195"/>
    </row>
    <row r="23" spans="1:21" x14ac:dyDescent="0.25">
      <c r="I23" s="237"/>
    </row>
    <row r="24" spans="1:21" x14ac:dyDescent="0.25">
      <c r="I24" s="237"/>
    </row>
    <row r="25" spans="1:21" x14ac:dyDescent="0.25">
      <c r="I25" s="237"/>
    </row>
    <row r="26" spans="1:21" x14ac:dyDescent="0.25">
      <c r="I26" s="237"/>
    </row>
    <row r="27" spans="1:21" x14ac:dyDescent="0.25">
      <c r="I27" s="237"/>
    </row>
    <row r="28" spans="1:21" x14ac:dyDescent="0.25">
      <c r="I28" s="237"/>
    </row>
    <row r="29" spans="1:21" x14ac:dyDescent="0.25">
      <c r="I29" s="237"/>
    </row>
    <row r="30" spans="1:21" x14ac:dyDescent="0.25">
      <c r="I30" s="237"/>
    </row>
    <row r="31" spans="1:21" x14ac:dyDescent="0.25">
      <c r="I31" s="237"/>
    </row>
    <row r="32" spans="1:21" x14ac:dyDescent="0.25">
      <c r="I32" s="237"/>
    </row>
    <row r="33" spans="9:9" x14ac:dyDescent="0.25">
      <c r="I33" s="237"/>
    </row>
    <row r="34" spans="9:9" x14ac:dyDescent="0.25">
      <c r="I34" s="237"/>
    </row>
    <row r="35" spans="9:9" x14ac:dyDescent="0.25">
      <c r="I35" s="237"/>
    </row>
    <row r="36" spans="9:9" x14ac:dyDescent="0.25">
      <c r="I36" s="237"/>
    </row>
    <row r="37" spans="9:9" x14ac:dyDescent="0.25">
      <c r="I37" s="237"/>
    </row>
    <row r="38" spans="9:9" x14ac:dyDescent="0.25">
      <c r="I38" s="237"/>
    </row>
    <row r="39" spans="9:9" x14ac:dyDescent="0.25">
      <c r="I39" s="237"/>
    </row>
    <row r="40" spans="9:9" x14ac:dyDescent="0.25">
      <c r="I40" s="237"/>
    </row>
    <row r="41" spans="9:9" x14ac:dyDescent="0.25">
      <c r="I41" s="237"/>
    </row>
    <row r="42" spans="9:9" x14ac:dyDescent="0.25">
      <c r="I42" s="237"/>
    </row>
    <row r="43" spans="9:9" x14ac:dyDescent="0.25">
      <c r="I43" s="237"/>
    </row>
    <row r="44" spans="9:9" x14ac:dyDescent="0.25">
      <c r="I44" s="237"/>
    </row>
    <row r="45" spans="9:9" x14ac:dyDescent="0.25">
      <c r="I45" s="237"/>
    </row>
    <row r="46" spans="9:9" x14ac:dyDescent="0.25">
      <c r="I46" s="237"/>
    </row>
    <row r="47" spans="9:9" x14ac:dyDescent="0.25">
      <c r="I47" s="237"/>
    </row>
    <row r="48" spans="9:9" x14ac:dyDescent="0.25">
      <c r="I48" s="237"/>
    </row>
    <row r="49" spans="9:9" x14ac:dyDescent="0.25">
      <c r="I49" s="237"/>
    </row>
    <row r="50" spans="9:9" x14ac:dyDescent="0.25">
      <c r="I50" s="237"/>
    </row>
    <row r="51" spans="9:9" x14ac:dyDescent="0.25">
      <c r="I51" s="237"/>
    </row>
    <row r="52" spans="9:9" x14ac:dyDescent="0.25">
      <c r="I52" s="237"/>
    </row>
    <row r="53" spans="9:9" x14ac:dyDescent="0.25">
      <c r="I53" s="237"/>
    </row>
    <row r="54" spans="9:9" x14ac:dyDescent="0.25">
      <c r="I54" s="237"/>
    </row>
    <row r="55" spans="9:9" x14ac:dyDescent="0.25">
      <c r="I55" s="237"/>
    </row>
    <row r="56" spans="9:9" x14ac:dyDescent="0.25">
      <c r="I56" s="237"/>
    </row>
    <row r="57" spans="9:9" x14ac:dyDescent="0.25">
      <c r="I57" s="237"/>
    </row>
    <row r="58" spans="9:9" x14ac:dyDescent="0.25">
      <c r="I58" s="237"/>
    </row>
    <row r="59" spans="9:9" x14ac:dyDescent="0.25">
      <c r="I59" s="237"/>
    </row>
    <row r="60" spans="9:9" x14ac:dyDescent="0.25">
      <c r="I60" s="237"/>
    </row>
    <row r="61" spans="9:9" x14ac:dyDescent="0.25">
      <c r="I61" s="237"/>
    </row>
    <row r="62" spans="9:9" x14ac:dyDescent="0.25">
      <c r="I62" s="237"/>
    </row>
    <row r="63" spans="9:9" x14ac:dyDescent="0.25">
      <c r="I63" s="237"/>
    </row>
    <row r="64" spans="9:9" x14ac:dyDescent="0.25">
      <c r="I64" s="237"/>
    </row>
    <row r="65" spans="9:9" x14ac:dyDescent="0.25">
      <c r="I65" s="237"/>
    </row>
    <row r="66" spans="9:9" x14ac:dyDescent="0.25">
      <c r="I66" s="237"/>
    </row>
    <row r="67" spans="9:9" x14ac:dyDescent="0.25">
      <c r="I67" s="237"/>
    </row>
    <row r="68" spans="9:9" x14ac:dyDescent="0.25">
      <c r="I68" s="237"/>
    </row>
    <row r="69" spans="9:9" x14ac:dyDescent="0.25">
      <c r="I69" s="237"/>
    </row>
    <row r="70" spans="9:9" x14ac:dyDescent="0.25">
      <c r="I70" s="237"/>
    </row>
    <row r="71" spans="9:9" x14ac:dyDescent="0.25">
      <c r="I71" s="237"/>
    </row>
    <row r="72" spans="9:9" x14ac:dyDescent="0.25">
      <c r="I72" s="237"/>
    </row>
    <row r="73" spans="9:9" x14ac:dyDescent="0.25">
      <c r="I73" s="237"/>
    </row>
    <row r="74" spans="9:9" x14ac:dyDescent="0.25">
      <c r="I74" s="237"/>
    </row>
    <row r="75" spans="9:9" x14ac:dyDescent="0.25">
      <c r="I75" s="237"/>
    </row>
    <row r="76" spans="9:9" x14ac:dyDescent="0.25">
      <c r="I76" s="237"/>
    </row>
    <row r="77" spans="9:9" x14ac:dyDescent="0.25">
      <c r="I77" s="237"/>
    </row>
    <row r="78" spans="9:9" x14ac:dyDescent="0.25">
      <c r="I78" s="237"/>
    </row>
    <row r="79" spans="9:9" x14ac:dyDescent="0.25">
      <c r="I79" s="237"/>
    </row>
    <row r="80" spans="9:9" x14ac:dyDescent="0.25">
      <c r="I80" s="237"/>
    </row>
    <row r="81" spans="9:9" x14ac:dyDescent="0.25">
      <c r="I81" s="237"/>
    </row>
    <row r="82" spans="9:9" x14ac:dyDescent="0.25">
      <c r="I82" s="237"/>
    </row>
    <row r="83" spans="9:9" x14ac:dyDescent="0.25">
      <c r="I83" s="237"/>
    </row>
    <row r="84" spans="9:9" x14ac:dyDescent="0.25">
      <c r="I84" s="237"/>
    </row>
    <row r="85" spans="9:9" x14ac:dyDescent="0.25">
      <c r="I85" s="237"/>
    </row>
    <row r="86" spans="9:9" x14ac:dyDescent="0.25">
      <c r="I86" s="237"/>
    </row>
    <row r="87" spans="9:9" x14ac:dyDescent="0.25">
      <c r="I87" s="237"/>
    </row>
    <row r="88" spans="9:9" x14ac:dyDescent="0.25">
      <c r="I88" s="237"/>
    </row>
    <row r="89" spans="9:9" x14ac:dyDescent="0.25">
      <c r="I89" s="237"/>
    </row>
    <row r="90" spans="9:9" x14ac:dyDescent="0.25">
      <c r="I90" s="237"/>
    </row>
    <row r="91" spans="9:9" x14ac:dyDescent="0.25">
      <c r="I91" s="237"/>
    </row>
    <row r="92" spans="9:9" x14ac:dyDescent="0.25">
      <c r="I92" s="237"/>
    </row>
    <row r="93" spans="9:9" x14ac:dyDescent="0.25">
      <c r="I93" s="237"/>
    </row>
    <row r="94" spans="9:9" x14ac:dyDescent="0.25">
      <c r="I94" s="237"/>
    </row>
    <row r="95" spans="9:9" x14ac:dyDescent="0.25">
      <c r="I95" s="237"/>
    </row>
    <row r="96" spans="9:9" x14ac:dyDescent="0.25">
      <c r="I96" s="237"/>
    </row>
    <row r="97" spans="9:9" x14ac:dyDescent="0.25">
      <c r="I97" s="237"/>
    </row>
    <row r="98" spans="9:9" x14ac:dyDescent="0.25">
      <c r="I98" s="237"/>
    </row>
    <row r="99" spans="9:9" x14ac:dyDescent="0.25">
      <c r="I99" s="237"/>
    </row>
    <row r="100" spans="9:9" x14ac:dyDescent="0.25">
      <c r="I100" s="237"/>
    </row>
    <row r="101" spans="9:9" x14ac:dyDescent="0.25">
      <c r="I101" s="237"/>
    </row>
    <row r="102" spans="9:9" x14ac:dyDescent="0.25">
      <c r="I102" s="237"/>
    </row>
    <row r="103" spans="9:9" x14ac:dyDescent="0.25">
      <c r="I103" s="237"/>
    </row>
    <row r="104" spans="9:9" x14ac:dyDescent="0.25">
      <c r="I104" s="237"/>
    </row>
    <row r="105" spans="9:9" x14ac:dyDescent="0.25">
      <c r="I105" s="237"/>
    </row>
    <row r="106" spans="9:9" x14ac:dyDescent="0.25">
      <c r="I106" s="237"/>
    </row>
    <row r="107" spans="9:9" x14ac:dyDescent="0.25">
      <c r="I107" s="237"/>
    </row>
    <row r="108" spans="9:9" x14ac:dyDescent="0.25">
      <c r="I108" s="237"/>
    </row>
    <row r="109" spans="9:9" x14ac:dyDescent="0.25">
      <c r="I109" s="237"/>
    </row>
    <row r="110" spans="9:9" x14ac:dyDescent="0.25">
      <c r="I110" s="237"/>
    </row>
    <row r="111" spans="9:9" x14ac:dyDescent="0.25">
      <c r="I111" s="237"/>
    </row>
    <row r="112" spans="9:9" x14ac:dyDescent="0.25">
      <c r="I112" s="237"/>
    </row>
    <row r="113" spans="9:9" x14ac:dyDescent="0.25">
      <c r="I113" s="237"/>
    </row>
    <row r="114" spans="9:9" x14ac:dyDescent="0.25">
      <c r="I114" s="237"/>
    </row>
    <row r="115" spans="9:9" x14ac:dyDescent="0.25">
      <c r="I115" s="237"/>
    </row>
    <row r="116" spans="9:9" x14ac:dyDescent="0.25">
      <c r="I116" s="237"/>
    </row>
    <row r="117" spans="9:9" x14ac:dyDescent="0.25">
      <c r="I117" s="237"/>
    </row>
    <row r="118" spans="9:9" x14ac:dyDescent="0.25">
      <c r="I118" s="237"/>
    </row>
    <row r="119" spans="9:9" x14ac:dyDescent="0.25">
      <c r="I119" s="237"/>
    </row>
    <row r="120" spans="9:9" x14ac:dyDescent="0.25">
      <c r="I120" s="237"/>
    </row>
    <row r="121" spans="9:9" x14ac:dyDescent="0.25">
      <c r="I121" s="237"/>
    </row>
    <row r="122" spans="9:9" x14ac:dyDescent="0.25">
      <c r="I122" s="237"/>
    </row>
    <row r="123" spans="9:9" x14ac:dyDescent="0.25">
      <c r="I123" s="237"/>
    </row>
    <row r="124" spans="9:9" x14ac:dyDescent="0.25">
      <c r="I124" s="237"/>
    </row>
    <row r="125" spans="9:9" x14ac:dyDescent="0.25">
      <c r="I125" s="237"/>
    </row>
    <row r="126" spans="9:9" x14ac:dyDescent="0.25">
      <c r="I126" s="237"/>
    </row>
    <row r="127" spans="9:9" x14ac:dyDescent="0.25">
      <c r="I127" s="237"/>
    </row>
    <row r="128" spans="9:9" x14ac:dyDescent="0.25">
      <c r="I128" s="237"/>
    </row>
    <row r="129" spans="9:9" x14ac:dyDescent="0.25">
      <c r="I129" s="237"/>
    </row>
    <row r="130" spans="9:9" x14ac:dyDescent="0.25">
      <c r="I130" s="237"/>
    </row>
    <row r="131" spans="9:9" x14ac:dyDescent="0.25">
      <c r="I131" s="237"/>
    </row>
    <row r="132" spans="9:9" x14ac:dyDescent="0.25">
      <c r="I132" s="237"/>
    </row>
    <row r="133" spans="9:9" x14ac:dyDescent="0.25">
      <c r="I133" s="237"/>
    </row>
    <row r="134" spans="9:9" x14ac:dyDescent="0.25">
      <c r="I134" s="237"/>
    </row>
    <row r="135" spans="9:9" x14ac:dyDescent="0.25">
      <c r="I135" s="237"/>
    </row>
    <row r="136" spans="9:9" x14ac:dyDescent="0.25">
      <c r="I136" s="237"/>
    </row>
    <row r="137" spans="9:9" x14ac:dyDescent="0.25">
      <c r="I137" s="237"/>
    </row>
    <row r="138" spans="9:9" x14ac:dyDescent="0.25">
      <c r="I138" s="237"/>
    </row>
    <row r="139" spans="9:9" x14ac:dyDescent="0.25">
      <c r="I139" s="237"/>
    </row>
    <row r="140" spans="9:9" x14ac:dyDescent="0.25">
      <c r="I140" s="237"/>
    </row>
    <row r="141" spans="9:9" x14ac:dyDescent="0.25">
      <c r="I141" s="237"/>
    </row>
    <row r="142" spans="9:9" x14ac:dyDescent="0.25">
      <c r="I142" s="237"/>
    </row>
    <row r="143" spans="9:9" x14ac:dyDescent="0.25">
      <c r="I143" s="237"/>
    </row>
    <row r="144" spans="9:9" x14ac:dyDescent="0.25">
      <c r="I144" s="237"/>
    </row>
    <row r="145" spans="9:9" x14ac:dyDescent="0.25">
      <c r="I145" s="237"/>
    </row>
    <row r="146" spans="9:9" x14ac:dyDescent="0.25">
      <c r="I146" s="237"/>
    </row>
    <row r="147" spans="9:9" x14ac:dyDescent="0.25">
      <c r="I147" s="237"/>
    </row>
    <row r="148" spans="9:9" x14ac:dyDescent="0.25">
      <c r="I148" s="237"/>
    </row>
    <row r="149" spans="9:9" x14ac:dyDescent="0.25">
      <c r="I149" s="237"/>
    </row>
    <row r="150" spans="9:9" x14ac:dyDescent="0.25">
      <c r="I150" s="237"/>
    </row>
    <row r="151" spans="9:9" x14ac:dyDescent="0.25">
      <c r="I151" s="237"/>
    </row>
    <row r="152" spans="9:9" x14ac:dyDescent="0.25">
      <c r="I152" s="237"/>
    </row>
    <row r="153" spans="9:9" x14ac:dyDescent="0.25">
      <c r="I153" s="237"/>
    </row>
    <row r="154" spans="9:9" x14ac:dyDescent="0.25">
      <c r="I154" s="237"/>
    </row>
    <row r="155" spans="9:9" x14ac:dyDescent="0.25">
      <c r="I155" s="237"/>
    </row>
    <row r="156" spans="9:9" x14ac:dyDescent="0.25">
      <c r="I156" s="237"/>
    </row>
    <row r="157" spans="9:9" x14ac:dyDescent="0.25">
      <c r="I157" s="237"/>
    </row>
    <row r="158" spans="9:9" x14ac:dyDescent="0.25">
      <c r="I158" s="237"/>
    </row>
    <row r="159" spans="9:9" x14ac:dyDescent="0.25">
      <c r="I159" s="237"/>
    </row>
    <row r="160" spans="9:9" x14ac:dyDescent="0.25">
      <c r="I160" s="237"/>
    </row>
    <row r="161" spans="9:9" x14ac:dyDescent="0.25">
      <c r="I161" s="237"/>
    </row>
    <row r="162" spans="9:9" x14ac:dyDescent="0.25">
      <c r="I162" s="237"/>
    </row>
    <row r="163" spans="9:9" x14ac:dyDescent="0.25">
      <c r="I163" s="237"/>
    </row>
    <row r="164" spans="9:9" x14ac:dyDescent="0.25">
      <c r="I164" s="237"/>
    </row>
    <row r="165" spans="9:9" x14ac:dyDescent="0.25">
      <c r="I165" s="237"/>
    </row>
    <row r="166" spans="9:9" x14ac:dyDescent="0.25">
      <c r="I166" s="237"/>
    </row>
    <row r="167" spans="9:9" x14ac:dyDescent="0.25">
      <c r="I167" s="237"/>
    </row>
    <row r="168" spans="9:9" x14ac:dyDescent="0.25">
      <c r="I168" s="237"/>
    </row>
    <row r="169" spans="9:9" x14ac:dyDescent="0.25">
      <c r="I169" s="237"/>
    </row>
    <row r="170" spans="9:9" x14ac:dyDescent="0.25">
      <c r="I170" s="237"/>
    </row>
    <row r="171" spans="9:9" x14ac:dyDescent="0.25">
      <c r="I171" s="237"/>
    </row>
    <row r="172" spans="9:9" x14ac:dyDescent="0.25">
      <c r="I172" s="237"/>
    </row>
    <row r="173" spans="9:9" x14ac:dyDescent="0.25">
      <c r="I173" s="237"/>
    </row>
    <row r="174" spans="9:9" x14ac:dyDescent="0.25">
      <c r="I174" s="237"/>
    </row>
    <row r="175" spans="9:9" x14ac:dyDescent="0.25">
      <c r="I175" s="237"/>
    </row>
    <row r="176" spans="9:9" x14ac:dyDescent="0.25">
      <c r="I176" s="237"/>
    </row>
    <row r="177" spans="9:9" x14ac:dyDescent="0.25">
      <c r="I177" s="237"/>
    </row>
    <row r="178" spans="9:9" x14ac:dyDescent="0.25">
      <c r="I178" s="237"/>
    </row>
    <row r="179" spans="9:9" x14ac:dyDescent="0.25">
      <c r="I179" s="237"/>
    </row>
    <row r="180" spans="9:9" x14ac:dyDescent="0.25">
      <c r="I180" s="237"/>
    </row>
    <row r="181" spans="9:9" x14ac:dyDescent="0.25">
      <c r="I181" s="237"/>
    </row>
    <row r="182" spans="9:9" x14ac:dyDescent="0.25">
      <c r="I182" s="237"/>
    </row>
    <row r="183" spans="9:9" x14ac:dyDescent="0.25">
      <c r="I183" s="237"/>
    </row>
    <row r="184" spans="9:9" x14ac:dyDescent="0.25">
      <c r="I184" s="237"/>
    </row>
    <row r="185" spans="9:9" x14ac:dyDescent="0.25">
      <c r="I185" s="237"/>
    </row>
    <row r="186" spans="9:9" x14ac:dyDescent="0.25">
      <c r="I186" s="237"/>
    </row>
    <row r="187" spans="9:9" x14ac:dyDescent="0.25">
      <c r="I187" s="237"/>
    </row>
    <row r="188" spans="9:9" x14ac:dyDescent="0.25">
      <c r="I188" s="237"/>
    </row>
    <row r="189" spans="9:9" x14ac:dyDescent="0.25">
      <c r="I189" s="237"/>
    </row>
    <row r="190" spans="9:9" x14ac:dyDescent="0.25">
      <c r="I190" s="237"/>
    </row>
    <row r="191" spans="9:9" x14ac:dyDescent="0.25">
      <c r="I191" s="237"/>
    </row>
    <row r="192" spans="9:9" x14ac:dyDescent="0.25">
      <c r="I192" s="237"/>
    </row>
    <row r="193" spans="9:9" x14ac:dyDescent="0.25">
      <c r="I193" s="237"/>
    </row>
    <row r="194" spans="9:9" x14ac:dyDescent="0.25">
      <c r="I194" s="237"/>
    </row>
    <row r="195" spans="9:9" x14ac:dyDescent="0.25">
      <c r="I195" s="237"/>
    </row>
    <row r="196" spans="9:9" x14ac:dyDescent="0.25">
      <c r="I196" s="237"/>
    </row>
    <row r="197" spans="9:9" x14ac:dyDescent="0.25">
      <c r="I197" s="237"/>
    </row>
    <row r="198" spans="9:9" x14ac:dyDescent="0.25">
      <c r="I198" s="237"/>
    </row>
    <row r="199" spans="9:9" x14ac:dyDescent="0.25">
      <c r="I199" s="237"/>
    </row>
    <row r="200" spans="9:9" x14ac:dyDescent="0.25">
      <c r="I200" s="237"/>
    </row>
    <row r="201" spans="9:9" x14ac:dyDescent="0.25">
      <c r="I201" s="237"/>
    </row>
    <row r="202" spans="9:9" x14ac:dyDescent="0.25">
      <c r="I202" s="237"/>
    </row>
    <row r="203" spans="9:9" x14ac:dyDescent="0.25">
      <c r="I203" s="237"/>
    </row>
    <row r="204" spans="9:9" x14ac:dyDescent="0.25">
      <c r="I204" s="237"/>
    </row>
    <row r="205" spans="9:9" x14ac:dyDescent="0.25">
      <c r="I205" s="237"/>
    </row>
    <row r="206" spans="9:9" x14ac:dyDescent="0.25">
      <c r="I206" s="237"/>
    </row>
    <row r="207" spans="9:9" x14ac:dyDescent="0.25">
      <c r="I207" s="237"/>
    </row>
    <row r="208" spans="9:9" x14ac:dyDescent="0.25">
      <c r="I208" s="237"/>
    </row>
    <row r="209" spans="9:9" x14ac:dyDescent="0.25">
      <c r="I209" s="237"/>
    </row>
    <row r="210" spans="9:9" x14ac:dyDescent="0.25">
      <c r="I210" s="237"/>
    </row>
    <row r="211" spans="9:9" x14ac:dyDescent="0.25">
      <c r="I211" s="237"/>
    </row>
    <row r="212" spans="9:9" x14ac:dyDescent="0.25">
      <c r="I212" s="237"/>
    </row>
    <row r="213" spans="9:9" x14ac:dyDescent="0.25">
      <c r="I213" s="237"/>
    </row>
    <row r="214" spans="9:9" x14ac:dyDescent="0.25">
      <c r="I214" s="237"/>
    </row>
    <row r="215" spans="9:9" x14ac:dyDescent="0.25">
      <c r="I215" s="237"/>
    </row>
    <row r="216" spans="9:9" x14ac:dyDescent="0.25">
      <c r="I216" s="237"/>
    </row>
    <row r="217" spans="9:9" x14ac:dyDescent="0.25">
      <c r="I217" s="237"/>
    </row>
    <row r="218" spans="9:9" x14ac:dyDescent="0.25">
      <c r="I218" s="237"/>
    </row>
    <row r="219" spans="9:9" x14ac:dyDescent="0.25">
      <c r="I219" s="237"/>
    </row>
    <row r="220" spans="9:9" x14ac:dyDescent="0.25">
      <c r="I220" s="237"/>
    </row>
    <row r="221" spans="9:9" x14ac:dyDescent="0.25">
      <c r="I221" s="237"/>
    </row>
    <row r="222" spans="9:9" x14ac:dyDescent="0.25">
      <c r="I222" s="237"/>
    </row>
    <row r="223" spans="9:9" x14ac:dyDescent="0.25">
      <c r="I223" s="237"/>
    </row>
    <row r="224" spans="9:9" x14ac:dyDescent="0.25">
      <c r="I224" s="237"/>
    </row>
    <row r="225" spans="9:9" x14ac:dyDescent="0.25">
      <c r="I225" s="237"/>
    </row>
    <row r="226" spans="9:9" x14ac:dyDescent="0.25">
      <c r="I226" s="237"/>
    </row>
    <row r="227" spans="9:9" x14ac:dyDescent="0.25">
      <c r="I227" s="237"/>
    </row>
    <row r="228" spans="9:9" x14ac:dyDescent="0.25">
      <c r="I228" s="237"/>
    </row>
    <row r="229" spans="9:9" x14ac:dyDescent="0.25">
      <c r="I229" s="237"/>
    </row>
    <row r="230" spans="9:9" x14ac:dyDescent="0.25">
      <c r="I230" s="237"/>
    </row>
    <row r="231" spans="9:9" x14ac:dyDescent="0.25">
      <c r="I231" s="237"/>
    </row>
    <row r="232" spans="9:9" x14ac:dyDescent="0.25">
      <c r="I232" s="237"/>
    </row>
    <row r="233" spans="9:9" x14ac:dyDescent="0.25">
      <c r="I233" s="237"/>
    </row>
    <row r="234" spans="9:9" x14ac:dyDescent="0.25">
      <c r="I234" s="237"/>
    </row>
    <row r="235" spans="9:9" x14ac:dyDescent="0.25">
      <c r="I235" s="237"/>
    </row>
    <row r="236" spans="9:9" x14ac:dyDescent="0.25">
      <c r="I236" s="237"/>
    </row>
    <row r="237" spans="9:9" x14ac:dyDescent="0.25">
      <c r="I237" s="237"/>
    </row>
    <row r="238" spans="9:9" x14ac:dyDescent="0.25">
      <c r="I238" s="237"/>
    </row>
    <row r="239" spans="9:9" x14ac:dyDescent="0.25">
      <c r="I239" s="237"/>
    </row>
    <row r="240" spans="9:9" x14ac:dyDescent="0.25">
      <c r="I240" s="237"/>
    </row>
    <row r="241" spans="9:9" x14ac:dyDescent="0.25">
      <c r="I241" s="237"/>
    </row>
    <row r="242" spans="9:9" x14ac:dyDescent="0.25">
      <c r="I242" s="237"/>
    </row>
    <row r="243" spans="9:9" x14ac:dyDescent="0.25">
      <c r="I243" s="237"/>
    </row>
    <row r="244" spans="9:9" x14ac:dyDescent="0.25">
      <c r="I244" s="237"/>
    </row>
    <row r="245" spans="9:9" x14ac:dyDescent="0.25">
      <c r="I245" s="237"/>
    </row>
    <row r="246" spans="9:9" x14ac:dyDescent="0.25">
      <c r="I246" s="237"/>
    </row>
    <row r="247" spans="9:9" x14ac:dyDescent="0.25">
      <c r="I247" s="237"/>
    </row>
    <row r="248" spans="9:9" x14ac:dyDescent="0.25">
      <c r="I248" s="237"/>
    </row>
    <row r="249" spans="9:9" x14ac:dyDescent="0.25">
      <c r="I249" s="237"/>
    </row>
    <row r="250" spans="9:9" x14ac:dyDescent="0.25">
      <c r="I250" s="237"/>
    </row>
    <row r="251" spans="9:9" x14ac:dyDescent="0.25">
      <c r="I251" s="237"/>
    </row>
    <row r="252" spans="9:9" x14ac:dyDescent="0.25">
      <c r="I252" s="237"/>
    </row>
    <row r="253" spans="9:9" x14ac:dyDescent="0.25">
      <c r="I253" s="237"/>
    </row>
    <row r="254" spans="9:9" x14ac:dyDescent="0.25">
      <c r="I254" s="237"/>
    </row>
    <row r="255" spans="9:9" x14ac:dyDescent="0.25">
      <c r="I255" s="237"/>
    </row>
    <row r="256" spans="9:9" x14ac:dyDescent="0.25">
      <c r="I256" s="237"/>
    </row>
    <row r="257" spans="9:9" x14ac:dyDescent="0.25">
      <c r="I257" s="237"/>
    </row>
    <row r="258" spans="9:9" x14ac:dyDescent="0.25">
      <c r="I258" s="237"/>
    </row>
    <row r="259" spans="9:9" x14ac:dyDescent="0.25">
      <c r="I259" s="237"/>
    </row>
    <row r="260" spans="9:9" x14ac:dyDescent="0.25">
      <c r="I260" s="237"/>
    </row>
    <row r="261" spans="9:9" x14ac:dyDescent="0.25">
      <c r="I261" s="237"/>
    </row>
    <row r="262" spans="9:9" x14ac:dyDescent="0.25">
      <c r="I262" s="237"/>
    </row>
    <row r="263" spans="9:9" x14ac:dyDescent="0.25">
      <c r="I263" s="237"/>
    </row>
    <row r="264" spans="9:9" x14ac:dyDescent="0.25">
      <c r="I264" s="237"/>
    </row>
    <row r="265" spans="9:9" x14ac:dyDescent="0.25">
      <c r="I265" s="237"/>
    </row>
    <row r="266" spans="9:9" x14ac:dyDescent="0.25">
      <c r="I266" s="237"/>
    </row>
    <row r="267" spans="9:9" x14ac:dyDescent="0.25">
      <c r="I267" s="237"/>
    </row>
    <row r="268" spans="9:9" x14ac:dyDescent="0.25">
      <c r="I268" s="237"/>
    </row>
    <row r="269" spans="9:9" x14ac:dyDescent="0.25">
      <c r="I269" s="237"/>
    </row>
    <row r="270" spans="9:9" x14ac:dyDescent="0.25">
      <c r="I270" s="237"/>
    </row>
    <row r="271" spans="9:9" x14ac:dyDescent="0.25">
      <c r="I271" s="237"/>
    </row>
    <row r="272" spans="9:9" x14ac:dyDescent="0.25">
      <c r="I272" s="237"/>
    </row>
    <row r="273" spans="9:9" x14ac:dyDescent="0.25">
      <c r="I273" s="237"/>
    </row>
    <row r="274" spans="9:9" x14ac:dyDescent="0.25">
      <c r="I274" s="237"/>
    </row>
    <row r="275" spans="9:9" x14ac:dyDescent="0.25">
      <c r="I275" s="237"/>
    </row>
    <row r="276" spans="9:9" x14ac:dyDescent="0.25">
      <c r="I276" s="237"/>
    </row>
    <row r="277" spans="9:9" x14ac:dyDescent="0.25">
      <c r="I277" s="237"/>
    </row>
    <row r="278" spans="9:9" x14ac:dyDescent="0.25">
      <c r="I278" s="237"/>
    </row>
    <row r="279" spans="9:9" x14ac:dyDescent="0.25">
      <c r="I279" s="237"/>
    </row>
    <row r="280" spans="9:9" x14ac:dyDescent="0.25">
      <c r="I280" s="237"/>
    </row>
    <row r="281" spans="9:9" x14ac:dyDescent="0.25">
      <c r="I281" s="237"/>
    </row>
    <row r="282" spans="9:9" x14ac:dyDescent="0.25">
      <c r="I282" s="237"/>
    </row>
    <row r="283" spans="9:9" x14ac:dyDescent="0.25">
      <c r="I283" s="237"/>
    </row>
    <row r="284" spans="9:9" x14ac:dyDescent="0.25">
      <c r="I284" s="237"/>
    </row>
    <row r="285" spans="9:9" x14ac:dyDescent="0.25">
      <c r="I285" s="237"/>
    </row>
    <row r="286" spans="9:9" x14ac:dyDescent="0.25">
      <c r="I286" s="237"/>
    </row>
    <row r="287" spans="9:9" x14ac:dyDescent="0.25">
      <c r="I287" s="237"/>
    </row>
    <row r="288" spans="9:9" x14ac:dyDescent="0.25">
      <c r="I288" s="237"/>
    </row>
    <row r="289" spans="9:9" x14ac:dyDescent="0.25">
      <c r="I289" s="237"/>
    </row>
    <row r="290" spans="9:9" x14ac:dyDescent="0.25">
      <c r="I290" s="237"/>
    </row>
    <row r="291" spans="9:9" x14ac:dyDescent="0.25">
      <c r="I291" s="237"/>
    </row>
    <row r="292" spans="9:9" x14ac:dyDescent="0.25">
      <c r="I292" s="237"/>
    </row>
    <row r="293" spans="9:9" x14ac:dyDescent="0.25">
      <c r="I293" s="237"/>
    </row>
    <row r="294" spans="9:9" x14ac:dyDescent="0.25">
      <c r="I294" s="237"/>
    </row>
    <row r="295" spans="9:9" x14ac:dyDescent="0.25">
      <c r="I295" s="237"/>
    </row>
    <row r="296" spans="9:9" x14ac:dyDescent="0.25">
      <c r="I296" s="237"/>
    </row>
    <row r="297" spans="9:9" x14ac:dyDescent="0.25">
      <c r="I297" s="237"/>
    </row>
    <row r="298" spans="9:9" x14ac:dyDescent="0.25">
      <c r="I298" s="237"/>
    </row>
    <row r="299" spans="9:9" x14ac:dyDescent="0.25">
      <c r="I299" s="237"/>
    </row>
    <row r="300" spans="9:9" x14ac:dyDescent="0.25">
      <c r="I300" s="237"/>
    </row>
    <row r="301" spans="9:9" x14ac:dyDescent="0.25">
      <c r="I301" s="237"/>
    </row>
    <row r="302" spans="9:9" x14ac:dyDescent="0.25">
      <c r="I302" s="237"/>
    </row>
    <row r="303" spans="9:9" x14ac:dyDescent="0.25">
      <c r="I303" s="237"/>
    </row>
    <row r="304" spans="9:9" x14ac:dyDescent="0.25">
      <c r="I304" s="237"/>
    </row>
    <row r="305" spans="9:9" x14ac:dyDescent="0.25">
      <c r="I305" s="237"/>
    </row>
    <row r="306" spans="9:9" x14ac:dyDescent="0.25">
      <c r="I306" s="237"/>
    </row>
    <row r="307" spans="9:9" x14ac:dyDescent="0.25">
      <c r="I307" s="237"/>
    </row>
    <row r="308" spans="9:9" x14ac:dyDescent="0.25">
      <c r="I308" s="237"/>
    </row>
    <row r="309" spans="9:9" x14ac:dyDescent="0.25">
      <c r="I309" s="237"/>
    </row>
    <row r="310" spans="9:9" x14ac:dyDescent="0.25">
      <c r="I310" s="237"/>
    </row>
    <row r="311" spans="9:9" x14ac:dyDescent="0.25">
      <c r="I311" s="237"/>
    </row>
    <row r="312" spans="9:9" x14ac:dyDescent="0.25">
      <c r="I312" s="237"/>
    </row>
    <row r="313" spans="9:9" x14ac:dyDescent="0.25">
      <c r="I313" s="237"/>
    </row>
    <row r="314" spans="9:9" x14ac:dyDescent="0.25">
      <c r="I314" s="237"/>
    </row>
    <row r="315" spans="9:9" x14ac:dyDescent="0.25">
      <c r="I315" s="237"/>
    </row>
    <row r="316" spans="9:9" x14ac:dyDescent="0.25">
      <c r="I316" s="237"/>
    </row>
    <row r="317" spans="9:9" x14ac:dyDescent="0.25">
      <c r="I317" s="237"/>
    </row>
    <row r="318" spans="9:9" x14ac:dyDescent="0.25">
      <c r="I318" s="237"/>
    </row>
    <row r="319" spans="9:9" x14ac:dyDescent="0.25">
      <c r="I319" s="237"/>
    </row>
    <row r="320" spans="9:9" x14ac:dyDescent="0.25">
      <c r="I320" s="237"/>
    </row>
    <row r="321" spans="9:9" x14ac:dyDescent="0.25">
      <c r="I321" s="237"/>
    </row>
    <row r="322" spans="9:9" x14ac:dyDescent="0.25">
      <c r="I322" s="237"/>
    </row>
    <row r="323" spans="9:9" x14ac:dyDescent="0.25">
      <c r="I323" s="237"/>
    </row>
    <row r="324" spans="9:9" x14ac:dyDescent="0.25">
      <c r="I324" s="237"/>
    </row>
    <row r="325" spans="9:9" x14ac:dyDescent="0.25">
      <c r="I325" s="237"/>
    </row>
    <row r="326" spans="9:9" x14ac:dyDescent="0.25">
      <c r="I326" s="237"/>
    </row>
    <row r="327" spans="9:9" x14ac:dyDescent="0.25">
      <c r="I327" s="237"/>
    </row>
    <row r="328" spans="9:9" x14ac:dyDescent="0.25">
      <c r="I328" s="237"/>
    </row>
    <row r="329" spans="9:9" x14ac:dyDescent="0.25">
      <c r="I329" s="237"/>
    </row>
    <row r="330" spans="9:9" x14ac:dyDescent="0.25">
      <c r="I330" s="237"/>
    </row>
    <row r="331" spans="9:9" x14ac:dyDescent="0.25">
      <c r="I331" s="237"/>
    </row>
    <row r="332" spans="9:9" x14ac:dyDescent="0.25">
      <c r="I332" s="237"/>
    </row>
    <row r="333" spans="9:9" x14ac:dyDescent="0.25">
      <c r="I333" s="237"/>
    </row>
    <row r="334" spans="9:9" x14ac:dyDescent="0.25">
      <c r="I334" s="237"/>
    </row>
    <row r="335" spans="9:9" x14ac:dyDescent="0.25">
      <c r="I335" s="237"/>
    </row>
    <row r="336" spans="9:9" x14ac:dyDescent="0.25">
      <c r="I336" s="237"/>
    </row>
    <row r="337" spans="9:9" x14ac:dyDescent="0.25">
      <c r="I337" s="237"/>
    </row>
    <row r="338" spans="9:9" x14ac:dyDescent="0.25">
      <c r="I338" s="237"/>
    </row>
    <row r="339" spans="9:9" x14ac:dyDescent="0.25">
      <c r="I339" s="237"/>
    </row>
    <row r="340" spans="9:9" x14ac:dyDescent="0.25">
      <c r="I340" s="237"/>
    </row>
    <row r="341" spans="9:9" x14ac:dyDescent="0.25">
      <c r="I341" s="237"/>
    </row>
    <row r="342" spans="9:9" x14ac:dyDescent="0.25">
      <c r="I342" s="237"/>
    </row>
    <row r="343" spans="9:9" x14ac:dyDescent="0.25">
      <c r="I343" s="237"/>
    </row>
    <row r="344" spans="9:9" x14ac:dyDescent="0.25">
      <c r="I344" s="237"/>
    </row>
    <row r="345" spans="9:9" x14ac:dyDescent="0.25">
      <c r="I345" s="237"/>
    </row>
    <row r="346" spans="9:9" x14ac:dyDescent="0.25">
      <c r="I346" s="237"/>
    </row>
    <row r="347" spans="9:9" x14ac:dyDescent="0.25">
      <c r="I347" s="237"/>
    </row>
    <row r="348" spans="9:9" x14ac:dyDescent="0.25">
      <c r="I348" s="237"/>
    </row>
    <row r="349" spans="9:9" x14ac:dyDescent="0.25">
      <c r="I349" s="237"/>
    </row>
    <row r="350" spans="9:9" x14ac:dyDescent="0.25">
      <c r="I350" s="237"/>
    </row>
    <row r="351" spans="9:9" x14ac:dyDescent="0.25">
      <c r="I351" s="237"/>
    </row>
    <row r="352" spans="9:9" x14ac:dyDescent="0.25">
      <c r="I352" s="237"/>
    </row>
    <row r="353" spans="9:9" x14ac:dyDescent="0.25">
      <c r="I353" s="237"/>
    </row>
    <row r="354" spans="9:9" x14ac:dyDescent="0.25">
      <c r="I354" s="237"/>
    </row>
    <row r="355" spans="9:9" x14ac:dyDescent="0.25">
      <c r="I355" s="237"/>
    </row>
    <row r="356" spans="9:9" x14ac:dyDescent="0.25">
      <c r="I356" s="237"/>
    </row>
    <row r="357" spans="9:9" x14ac:dyDescent="0.25">
      <c r="I357" s="237"/>
    </row>
    <row r="358" spans="9:9" x14ac:dyDescent="0.25">
      <c r="I358" s="237"/>
    </row>
    <row r="359" spans="9:9" x14ac:dyDescent="0.25">
      <c r="I359" s="237"/>
    </row>
    <row r="360" spans="9:9" x14ac:dyDescent="0.25">
      <c r="I360" s="237"/>
    </row>
    <row r="361" spans="9:9" x14ac:dyDescent="0.25">
      <c r="I361" s="237"/>
    </row>
    <row r="362" spans="9:9" x14ac:dyDescent="0.25">
      <c r="I362" s="237"/>
    </row>
    <row r="363" spans="9:9" x14ac:dyDescent="0.25">
      <c r="I363" s="237"/>
    </row>
    <row r="364" spans="9:9" x14ac:dyDescent="0.25">
      <c r="I364" s="237"/>
    </row>
    <row r="365" spans="9:9" x14ac:dyDescent="0.25">
      <c r="I365" s="237"/>
    </row>
    <row r="366" spans="9:9" x14ac:dyDescent="0.25">
      <c r="I366" s="237"/>
    </row>
    <row r="367" spans="9:9" x14ac:dyDescent="0.25">
      <c r="I367" s="237"/>
    </row>
    <row r="368" spans="9:9" x14ac:dyDescent="0.25">
      <c r="I368" s="237"/>
    </row>
    <row r="369" spans="9:9" x14ac:dyDescent="0.25">
      <c r="I369" s="237"/>
    </row>
    <row r="370" spans="9:9" x14ac:dyDescent="0.25">
      <c r="I370" s="237"/>
    </row>
    <row r="371" spans="9:9" x14ac:dyDescent="0.25">
      <c r="I371" s="237"/>
    </row>
    <row r="372" spans="9:9" x14ac:dyDescent="0.25">
      <c r="I372" s="237"/>
    </row>
    <row r="373" spans="9:9" x14ac:dyDescent="0.25">
      <c r="I373" s="237"/>
    </row>
    <row r="374" spans="9:9" x14ac:dyDescent="0.25">
      <c r="I374" s="237"/>
    </row>
    <row r="375" spans="9:9" x14ac:dyDescent="0.25">
      <c r="I375" s="237"/>
    </row>
    <row r="376" spans="9:9" x14ac:dyDescent="0.25">
      <c r="I376" s="237"/>
    </row>
    <row r="377" spans="9:9" x14ac:dyDescent="0.25">
      <c r="I377" s="237"/>
    </row>
    <row r="378" spans="9:9" x14ac:dyDescent="0.25">
      <c r="I378" s="237"/>
    </row>
    <row r="379" spans="9:9" x14ac:dyDescent="0.25">
      <c r="I379" s="237"/>
    </row>
    <row r="380" spans="9:9" x14ac:dyDescent="0.25">
      <c r="I380" s="237"/>
    </row>
    <row r="381" spans="9:9" x14ac:dyDescent="0.25">
      <c r="I381" s="237"/>
    </row>
    <row r="382" spans="9:9" x14ac:dyDescent="0.25">
      <c r="I382" s="237"/>
    </row>
    <row r="383" spans="9:9" x14ac:dyDescent="0.25">
      <c r="I383" s="237"/>
    </row>
    <row r="384" spans="9:9" x14ac:dyDescent="0.25">
      <c r="I384" s="237"/>
    </row>
    <row r="385" spans="9:9" x14ac:dyDescent="0.25">
      <c r="I385" s="237"/>
    </row>
    <row r="386" spans="9:9" x14ac:dyDescent="0.25">
      <c r="I386" s="237"/>
    </row>
    <row r="387" spans="9:9" x14ac:dyDescent="0.25">
      <c r="I387" s="237"/>
    </row>
    <row r="388" spans="9:9" x14ac:dyDescent="0.25">
      <c r="I388" s="237"/>
    </row>
    <row r="389" spans="9:9" x14ac:dyDescent="0.25">
      <c r="I389" s="237"/>
    </row>
    <row r="390" spans="9:9" x14ac:dyDescent="0.25">
      <c r="I390" s="237"/>
    </row>
    <row r="391" spans="9:9" x14ac:dyDescent="0.25">
      <c r="I391" s="237"/>
    </row>
    <row r="392" spans="9:9" x14ac:dyDescent="0.25">
      <c r="I392" s="237"/>
    </row>
    <row r="393" spans="9:9" x14ac:dyDescent="0.25">
      <c r="I393" s="237"/>
    </row>
    <row r="394" spans="9:9" x14ac:dyDescent="0.25">
      <c r="I394" s="237"/>
    </row>
    <row r="395" spans="9:9" x14ac:dyDescent="0.25">
      <c r="I395" s="237"/>
    </row>
    <row r="396" spans="9:9" x14ac:dyDescent="0.25">
      <c r="I396" s="237"/>
    </row>
    <row r="397" spans="9:9" x14ac:dyDescent="0.25">
      <c r="I397" s="237"/>
    </row>
    <row r="398" spans="9:9" x14ac:dyDescent="0.25">
      <c r="I398" s="237"/>
    </row>
    <row r="399" spans="9:9" x14ac:dyDescent="0.25">
      <c r="I399" s="237"/>
    </row>
    <row r="400" spans="9:9" x14ac:dyDescent="0.25">
      <c r="I400" s="237"/>
    </row>
    <row r="401" spans="9:9" x14ac:dyDescent="0.25">
      <c r="I401" s="237"/>
    </row>
    <row r="402" spans="9:9" x14ac:dyDescent="0.25">
      <c r="I402" s="237"/>
    </row>
    <row r="403" spans="9:9" x14ac:dyDescent="0.25">
      <c r="I403" s="237"/>
    </row>
    <row r="404" spans="9:9" x14ac:dyDescent="0.25">
      <c r="I404" s="237"/>
    </row>
    <row r="405" spans="9:9" x14ac:dyDescent="0.25">
      <c r="I405" s="237"/>
    </row>
    <row r="406" spans="9:9" x14ac:dyDescent="0.25">
      <c r="I406" s="237"/>
    </row>
    <row r="407" spans="9:9" x14ac:dyDescent="0.25">
      <c r="I407" s="237"/>
    </row>
    <row r="408" spans="9:9" x14ac:dyDescent="0.25">
      <c r="I408" s="237"/>
    </row>
    <row r="409" spans="9:9" x14ac:dyDescent="0.25">
      <c r="I409" s="237"/>
    </row>
    <row r="410" spans="9:9" x14ac:dyDescent="0.25">
      <c r="I410" s="237"/>
    </row>
    <row r="411" spans="9:9" x14ac:dyDescent="0.25">
      <c r="I411" s="237"/>
    </row>
    <row r="412" spans="9:9" x14ac:dyDescent="0.25">
      <c r="I412" s="237"/>
    </row>
    <row r="413" spans="9:9" x14ac:dyDescent="0.25">
      <c r="I413" s="237"/>
    </row>
    <row r="414" spans="9:9" x14ac:dyDescent="0.25">
      <c r="I414" s="237"/>
    </row>
    <row r="415" spans="9:9" x14ac:dyDescent="0.25">
      <c r="I415" s="237"/>
    </row>
    <row r="416" spans="9:9" x14ac:dyDescent="0.25">
      <c r="I416" s="237"/>
    </row>
    <row r="417" spans="9:9" x14ac:dyDescent="0.25">
      <c r="I417" s="237"/>
    </row>
    <row r="418" spans="9:9" x14ac:dyDescent="0.25">
      <c r="I418" s="237"/>
    </row>
    <row r="419" spans="9:9" x14ac:dyDescent="0.25">
      <c r="I419" s="237"/>
    </row>
    <row r="420" spans="9:9" x14ac:dyDescent="0.25">
      <c r="I420" s="237"/>
    </row>
    <row r="421" spans="9:9" x14ac:dyDescent="0.25">
      <c r="I421" s="237"/>
    </row>
    <row r="422" spans="9:9" x14ac:dyDescent="0.25">
      <c r="I422" s="237"/>
    </row>
    <row r="423" spans="9:9" x14ac:dyDescent="0.25">
      <c r="I423" s="237"/>
    </row>
    <row r="424" spans="9:9" x14ac:dyDescent="0.25">
      <c r="I424" s="237"/>
    </row>
    <row r="425" spans="9:9" x14ac:dyDescent="0.25">
      <c r="I425" s="237"/>
    </row>
    <row r="426" spans="9:9" x14ac:dyDescent="0.25">
      <c r="I426" s="237"/>
    </row>
    <row r="427" spans="9:9" x14ac:dyDescent="0.25">
      <c r="I427" s="237"/>
    </row>
    <row r="428" spans="9:9" x14ac:dyDescent="0.25">
      <c r="I428" s="237"/>
    </row>
    <row r="429" spans="9:9" x14ac:dyDescent="0.25">
      <c r="I429" s="237"/>
    </row>
    <row r="430" spans="9:9" x14ac:dyDescent="0.25">
      <c r="I430" s="237"/>
    </row>
    <row r="431" spans="9:9" x14ac:dyDescent="0.25">
      <c r="I431" s="237"/>
    </row>
    <row r="432" spans="9:9" x14ac:dyDescent="0.25">
      <c r="I432" s="237"/>
    </row>
    <row r="433" spans="9:9" x14ac:dyDescent="0.25">
      <c r="I433" s="237"/>
    </row>
    <row r="434" spans="9:9" x14ac:dyDescent="0.25">
      <c r="I434" s="237"/>
    </row>
    <row r="435" spans="9:9" x14ac:dyDescent="0.25">
      <c r="I435" s="237"/>
    </row>
    <row r="436" spans="9:9" x14ac:dyDescent="0.25">
      <c r="I436" s="237"/>
    </row>
    <row r="437" spans="9:9" x14ac:dyDescent="0.25">
      <c r="I437" s="237"/>
    </row>
    <row r="438" spans="9:9" x14ac:dyDescent="0.25">
      <c r="I438" s="237"/>
    </row>
    <row r="439" spans="9:9" x14ac:dyDescent="0.25">
      <c r="I439" s="237"/>
    </row>
    <row r="440" spans="9:9" x14ac:dyDescent="0.25">
      <c r="I440" s="237"/>
    </row>
    <row r="441" spans="9:9" x14ac:dyDescent="0.25">
      <c r="I441" s="237"/>
    </row>
    <row r="442" spans="9:9" x14ac:dyDescent="0.25">
      <c r="I442" s="237"/>
    </row>
    <row r="443" spans="9:9" x14ac:dyDescent="0.25">
      <c r="I443" s="237"/>
    </row>
    <row r="444" spans="9:9" x14ac:dyDescent="0.25">
      <c r="I444" s="237"/>
    </row>
    <row r="445" spans="9:9" x14ac:dyDescent="0.25">
      <c r="I445" s="237"/>
    </row>
    <row r="446" spans="9:9" x14ac:dyDescent="0.25">
      <c r="I446" s="237"/>
    </row>
    <row r="447" spans="9:9" x14ac:dyDescent="0.25">
      <c r="I447" s="237"/>
    </row>
    <row r="448" spans="9:9" x14ac:dyDescent="0.25">
      <c r="I448" s="237"/>
    </row>
    <row r="449" spans="9:9" x14ac:dyDescent="0.25">
      <c r="I449" s="237"/>
    </row>
    <row r="450" spans="9:9" x14ac:dyDescent="0.25">
      <c r="I450" s="237"/>
    </row>
    <row r="451" spans="9:9" x14ac:dyDescent="0.25">
      <c r="I451" s="237"/>
    </row>
    <row r="452" spans="9:9" x14ac:dyDescent="0.25">
      <c r="I452" s="237"/>
    </row>
    <row r="453" spans="9:9" x14ac:dyDescent="0.25">
      <c r="I453" s="237"/>
    </row>
    <row r="454" spans="9:9" x14ac:dyDescent="0.25">
      <c r="I454" s="237"/>
    </row>
    <row r="455" spans="9:9" x14ac:dyDescent="0.25">
      <c r="I455" s="237"/>
    </row>
    <row r="456" spans="9:9" x14ac:dyDescent="0.25">
      <c r="I456" s="237"/>
    </row>
    <row r="457" spans="9:9" x14ac:dyDescent="0.25">
      <c r="I457" s="237"/>
    </row>
    <row r="458" spans="9:9" x14ac:dyDescent="0.25">
      <c r="I458" s="237"/>
    </row>
    <row r="459" spans="9:9" x14ac:dyDescent="0.25">
      <c r="I459" s="237"/>
    </row>
    <row r="460" spans="9:9" x14ac:dyDescent="0.25">
      <c r="I460" s="237"/>
    </row>
    <row r="461" spans="9:9" x14ac:dyDescent="0.25">
      <c r="I461" s="237"/>
    </row>
    <row r="462" spans="9:9" x14ac:dyDescent="0.25">
      <c r="I462" s="237"/>
    </row>
    <row r="463" spans="9:9" x14ac:dyDescent="0.25">
      <c r="I463" s="237"/>
    </row>
    <row r="464" spans="9:9" x14ac:dyDescent="0.25">
      <c r="I464" s="237"/>
    </row>
    <row r="465" spans="9:9" x14ac:dyDescent="0.25">
      <c r="I465" s="237"/>
    </row>
    <row r="466" spans="9:9" x14ac:dyDescent="0.25">
      <c r="I466" s="237"/>
    </row>
    <row r="467" spans="9:9" x14ac:dyDescent="0.25">
      <c r="I467" s="237"/>
    </row>
    <row r="468" spans="9:9" x14ac:dyDescent="0.25">
      <c r="I468" s="237"/>
    </row>
    <row r="469" spans="9:9" x14ac:dyDescent="0.25">
      <c r="I469" s="237"/>
    </row>
    <row r="470" spans="9:9" x14ac:dyDescent="0.25">
      <c r="I470" s="237"/>
    </row>
    <row r="471" spans="9:9" x14ac:dyDescent="0.25">
      <c r="I471" s="237"/>
    </row>
    <row r="472" spans="9:9" x14ac:dyDescent="0.25">
      <c r="I472" s="237"/>
    </row>
    <row r="473" spans="9:9" x14ac:dyDescent="0.25">
      <c r="I473" s="237"/>
    </row>
    <row r="474" spans="9:9" x14ac:dyDescent="0.25">
      <c r="I474" s="237"/>
    </row>
    <row r="475" spans="9:9" x14ac:dyDescent="0.25">
      <c r="I475" s="237"/>
    </row>
    <row r="476" spans="9:9" x14ac:dyDescent="0.25">
      <c r="I476" s="237"/>
    </row>
    <row r="477" spans="9:9" x14ac:dyDescent="0.25">
      <c r="I477" s="237"/>
    </row>
    <row r="478" spans="9:9" x14ac:dyDescent="0.25">
      <c r="I478" s="237"/>
    </row>
    <row r="479" spans="9:9" x14ac:dyDescent="0.25">
      <c r="I479" s="237"/>
    </row>
    <row r="480" spans="9:9" x14ac:dyDescent="0.25">
      <c r="I480" s="237"/>
    </row>
    <row r="481" spans="9:9" x14ac:dyDescent="0.25">
      <c r="I481" s="237"/>
    </row>
    <row r="482" spans="9:9" x14ac:dyDescent="0.25">
      <c r="I482" s="237"/>
    </row>
    <row r="483" spans="9:9" x14ac:dyDescent="0.25">
      <c r="I483" s="237"/>
    </row>
    <row r="484" spans="9:9" x14ac:dyDescent="0.25">
      <c r="I484" s="237"/>
    </row>
    <row r="485" spans="9:9" x14ac:dyDescent="0.25">
      <c r="I485" s="237"/>
    </row>
    <row r="486" spans="9:9" x14ac:dyDescent="0.25">
      <c r="I486" s="237"/>
    </row>
    <row r="487" spans="9:9" x14ac:dyDescent="0.25">
      <c r="I487" s="237"/>
    </row>
    <row r="488" spans="9:9" x14ac:dyDescent="0.25">
      <c r="I488" s="237"/>
    </row>
    <row r="489" spans="9:9" x14ac:dyDescent="0.25">
      <c r="I489" s="237"/>
    </row>
    <row r="490" spans="9:9" x14ac:dyDescent="0.25">
      <c r="I490" s="237"/>
    </row>
    <row r="491" spans="9:9" x14ac:dyDescent="0.25">
      <c r="I491" s="237"/>
    </row>
    <row r="492" spans="9:9" x14ac:dyDescent="0.25">
      <c r="I492" s="237"/>
    </row>
    <row r="493" spans="9:9" x14ac:dyDescent="0.25">
      <c r="I493" s="237"/>
    </row>
    <row r="494" spans="9:9" x14ac:dyDescent="0.25">
      <c r="I494" s="237"/>
    </row>
    <row r="495" spans="9:9" x14ac:dyDescent="0.25">
      <c r="I495" s="237"/>
    </row>
    <row r="496" spans="9:9" x14ac:dyDescent="0.25">
      <c r="I496" s="237"/>
    </row>
    <row r="497" spans="9:9" x14ac:dyDescent="0.25">
      <c r="I497" s="237"/>
    </row>
    <row r="498" spans="9:9" x14ac:dyDescent="0.25">
      <c r="I498" s="237"/>
    </row>
    <row r="499" spans="9:9" x14ac:dyDescent="0.25">
      <c r="I499" s="237"/>
    </row>
    <row r="500" spans="9:9" x14ac:dyDescent="0.25">
      <c r="I500" s="237"/>
    </row>
    <row r="501" spans="9:9" x14ac:dyDescent="0.25">
      <c r="I501" s="237"/>
    </row>
    <row r="502" spans="9:9" x14ac:dyDescent="0.25">
      <c r="I502" s="237"/>
    </row>
    <row r="503" spans="9:9" x14ac:dyDescent="0.25">
      <c r="I503" s="237"/>
    </row>
    <row r="504" spans="9:9" x14ac:dyDescent="0.25">
      <c r="I504" s="237"/>
    </row>
    <row r="505" spans="9:9" x14ac:dyDescent="0.25">
      <c r="I505" s="237"/>
    </row>
    <row r="506" spans="9:9" x14ac:dyDescent="0.25">
      <c r="I506" s="237"/>
    </row>
    <row r="507" spans="9:9" x14ac:dyDescent="0.25">
      <c r="I507" s="237"/>
    </row>
    <row r="508" spans="9:9" x14ac:dyDescent="0.25">
      <c r="I508" s="237"/>
    </row>
    <row r="509" spans="9:9" x14ac:dyDescent="0.25">
      <c r="I509" s="237"/>
    </row>
    <row r="510" spans="9:9" x14ac:dyDescent="0.25">
      <c r="I510" s="237"/>
    </row>
    <row r="511" spans="9:9" x14ac:dyDescent="0.25">
      <c r="I511" s="237"/>
    </row>
    <row r="512" spans="9:9" x14ac:dyDescent="0.25">
      <c r="I512" s="237"/>
    </row>
    <row r="513" spans="9:9" x14ac:dyDescent="0.25">
      <c r="I513" s="237"/>
    </row>
    <row r="514" spans="9:9" x14ac:dyDescent="0.25">
      <c r="I514" s="237"/>
    </row>
    <row r="515" spans="9:9" x14ac:dyDescent="0.25">
      <c r="I515" s="237"/>
    </row>
    <row r="516" spans="9:9" x14ac:dyDescent="0.25">
      <c r="I516" s="237"/>
    </row>
    <row r="517" spans="9:9" x14ac:dyDescent="0.25">
      <c r="I517" s="237"/>
    </row>
    <row r="518" spans="9:9" x14ac:dyDescent="0.25">
      <c r="I518" s="237"/>
    </row>
    <row r="519" spans="9:9" x14ac:dyDescent="0.25">
      <c r="I519" s="237"/>
    </row>
    <row r="520" spans="9:9" x14ac:dyDescent="0.25">
      <c r="I520" s="237"/>
    </row>
    <row r="521" spans="9:9" x14ac:dyDescent="0.25">
      <c r="I521" s="237"/>
    </row>
    <row r="522" spans="9:9" x14ac:dyDescent="0.25">
      <c r="I522" s="237"/>
    </row>
    <row r="523" spans="9:9" x14ac:dyDescent="0.25">
      <c r="I523" s="237"/>
    </row>
    <row r="524" spans="9:9" x14ac:dyDescent="0.25">
      <c r="I524" s="237"/>
    </row>
    <row r="525" spans="9:9" x14ac:dyDescent="0.25">
      <c r="I525" s="237"/>
    </row>
    <row r="526" spans="9:9" x14ac:dyDescent="0.25">
      <c r="I526" s="237"/>
    </row>
    <row r="527" spans="9:9" x14ac:dyDescent="0.25">
      <c r="I527" s="237"/>
    </row>
    <row r="528" spans="9:9" x14ac:dyDescent="0.25">
      <c r="I528" s="237"/>
    </row>
    <row r="529" spans="9:9" x14ac:dyDescent="0.25">
      <c r="I529" s="237"/>
    </row>
    <row r="530" spans="9:9" x14ac:dyDescent="0.25">
      <c r="I530" s="237"/>
    </row>
    <row r="531" spans="9:9" x14ac:dyDescent="0.25">
      <c r="I531" s="237"/>
    </row>
    <row r="532" spans="9:9" x14ac:dyDescent="0.25">
      <c r="I532" s="237"/>
    </row>
    <row r="533" spans="9:9" x14ac:dyDescent="0.25">
      <c r="I533" s="237"/>
    </row>
    <row r="534" spans="9:9" x14ac:dyDescent="0.25">
      <c r="I534" s="237"/>
    </row>
    <row r="535" spans="9:9" x14ac:dyDescent="0.25">
      <c r="I535" s="237"/>
    </row>
    <row r="536" spans="9:9" x14ac:dyDescent="0.25">
      <c r="I536" s="237"/>
    </row>
    <row r="537" spans="9:9" x14ac:dyDescent="0.25">
      <c r="I537" s="237"/>
    </row>
    <row r="538" spans="9:9" x14ac:dyDescent="0.25">
      <c r="I538" s="237"/>
    </row>
    <row r="539" spans="9:9" x14ac:dyDescent="0.25">
      <c r="I539" s="237"/>
    </row>
    <row r="540" spans="9:9" x14ac:dyDescent="0.25">
      <c r="I540" s="237"/>
    </row>
    <row r="541" spans="9:9" x14ac:dyDescent="0.25">
      <c r="I541" s="237"/>
    </row>
    <row r="542" spans="9:9" x14ac:dyDescent="0.25">
      <c r="I542" s="237"/>
    </row>
    <row r="543" spans="9:9" x14ac:dyDescent="0.25">
      <c r="I543" s="237"/>
    </row>
    <row r="544" spans="9:9" x14ac:dyDescent="0.25">
      <c r="I544" s="237"/>
    </row>
    <row r="545" spans="9:9" x14ac:dyDescent="0.25">
      <c r="I545" s="237"/>
    </row>
    <row r="546" spans="9:9" x14ac:dyDescent="0.25">
      <c r="I546" s="237"/>
    </row>
    <row r="547" spans="9:9" x14ac:dyDescent="0.25">
      <c r="I547" s="237"/>
    </row>
    <row r="548" spans="9:9" x14ac:dyDescent="0.25">
      <c r="I548" s="237"/>
    </row>
    <row r="549" spans="9:9" x14ac:dyDescent="0.25">
      <c r="I549" s="237"/>
    </row>
    <row r="550" spans="9:9" x14ac:dyDescent="0.25">
      <c r="I550" s="237"/>
    </row>
    <row r="551" spans="9:9" x14ac:dyDescent="0.25">
      <c r="I551" s="237"/>
    </row>
    <row r="552" spans="9:9" x14ac:dyDescent="0.25">
      <c r="I552" s="237"/>
    </row>
    <row r="553" spans="9:9" x14ac:dyDescent="0.25">
      <c r="I553" s="237"/>
    </row>
    <row r="554" spans="9:9" x14ac:dyDescent="0.25">
      <c r="I554" s="237"/>
    </row>
    <row r="555" spans="9:9" x14ac:dyDescent="0.25">
      <c r="I555" s="237"/>
    </row>
    <row r="556" spans="9:9" x14ac:dyDescent="0.25">
      <c r="I556" s="237"/>
    </row>
    <row r="557" spans="9:9" x14ac:dyDescent="0.25">
      <c r="I557" s="237"/>
    </row>
    <row r="558" spans="9:9" x14ac:dyDescent="0.25">
      <c r="I558" s="237"/>
    </row>
    <row r="559" spans="9:9" x14ac:dyDescent="0.25">
      <c r="I559" s="237"/>
    </row>
    <row r="560" spans="9:9" x14ac:dyDescent="0.25">
      <c r="I560" s="237"/>
    </row>
    <row r="561" spans="9:9" x14ac:dyDescent="0.25">
      <c r="I561" s="237"/>
    </row>
    <row r="562" spans="9:9" x14ac:dyDescent="0.25">
      <c r="I562" s="237"/>
    </row>
    <row r="563" spans="9:9" x14ac:dyDescent="0.25">
      <c r="I563" s="237"/>
    </row>
    <row r="564" spans="9:9" x14ac:dyDescent="0.25">
      <c r="I564" s="237"/>
    </row>
    <row r="565" spans="9:9" x14ac:dyDescent="0.25">
      <c r="I565" s="237"/>
    </row>
    <row r="566" spans="9:9" x14ac:dyDescent="0.25">
      <c r="I566" s="237"/>
    </row>
    <row r="567" spans="9:9" x14ac:dyDescent="0.25">
      <c r="I567" s="237"/>
    </row>
    <row r="568" spans="9:9" x14ac:dyDescent="0.25">
      <c r="I568" s="237"/>
    </row>
    <row r="569" spans="9:9" x14ac:dyDescent="0.25">
      <c r="I569" s="237"/>
    </row>
    <row r="570" spans="9:9" x14ac:dyDescent="0.25">
      <c r="I570" s="237"/>
    </row>
    <row r="571" spans="9:9" x14ac:dyDescent="0.25">
      <c r="I571" s="237"/>
    </row>
    <row r="572" spans="9:9" x14ac:dyDescent="0.25">
      <c r="I572" s="237"/>
    </row>
    <row r="573" spans="9:9" x14ac:dyDescent="0.25">
      <c r="I573" s="237"/>
    </row>
    <row r="574" spans="9:9" x14ac:dyDescent="0.25">
      <c r="I574" s="237"/>
    </row>
    <row r="575" spans="9:9" x14ac:dyDescent="0.25">
      <c r="I575" s="237"/>
    </row>
    <row r="576" spans="9:9" x14ac:dyDescent="0.25">
      <c r="I576" s="237"/>
    </row>
    <row r="577" spans="9:9" x14ac:dyDescent="0.25">
      <c r="I577" s="237"/>
    </row>
    <row r="578" spans="9:9" x14ac:dyDescent="0.25">
      <c r="I578" s="237"/>
    </row>
    <row r="579" spans="9:9" x14ac:dyDescent="0.25">
      <c r="I579" s="237"/>
    </row>
    <row r="580" spans="9:9" x14ac:dyDescent="0.25">
      <c r="I580" s="237"/>
    </row>
    <row r="581" spans="9:9" x14ac:dyDescent="0.25">
      <c r="I581" s="237"/>
    </row>
    <row r="582" spans="9:9" x14ac:dyDescent="0.25">
      <c r="I582" s="237"/>
    </row>
    <row r="583" spans="9:9" x14ac:dyDescent="0.25">
      <c r="I583" s="237"/>
    </row>
    <row r="584" spans="9:9" x14ac:dyDescent="0.25">
      <c r="I584" s="237"/>
    </row>
    <row r="585" spans="9:9" x14ac:dyDescent="0.25">
      <c r="I585" s="237"/>
    </row>
    <row r="586" spans="9:9" x14ac:dyDescent="0.25">
      <c r="I586" s="237"/>
    </row>
    <row r="587" spans="9:9" x14ac:dyDescent="0.25">
      <c r="I587" s="237"/>
    </row>
    <row r="588" spans="9:9" x14ac:dyDescent="0.25">
      <c r="I588" s="237"/>
    </row>
    <row r="589" spans="9:9" x14ac:dyDescent="0.25">
      <c r="I589" s="237"/>
    </row>
    <row r="590" spans="9:9" x14ac:dyDescent="0.25">
      <c r="I590" s="237"/>
    </row>
    <row r="591" spans="9:9" x14ac:dyDescent="0.25">
      <c r="I591" s="237"/>
    </row>
    <row r="592" spans="9:9" x14ac:dyDescent="0.25">
      <c r="I592" s="237"/>
    </row>
    <row r="593" spans="9:9" x14ac:dyDescent="0.25">
      <c r="I593" s="237"/>
    </row>
    <row r="594" spans="9:9" x14ac:dyDescent="0.25">
      <c r="I594" s="237"/>
    </row>
    <row r="595" spans="9:9" x14ac:dyDescent="0.25">
      <c r="I595" s="237"/>
    </row>
    <row r="596" spans="9:9" x14ac:dyDescent="0.25">
      <c r="I596" s="237"/>
    </row>
    <row r="597" spans="9:9" x14ac:dyDescent="0.25">
      <c r="I597" s="237"/>
    </row>
    <row r="598" spans="9:9" x14ac:dyDescent="0.25">
      <c r="I598" s="237"/>
    </row>
    <row r="599" spans="9:9" x14ac:dyDescent="0.25">
      <c r="I599" s="237"/>
    </row>
    <row r="600" spans="9:9" x14ac:dyDescent="0.25">
      <c r="I600" s="237"/>
    </row>
    <row r="601" spans="9:9" x14ac:dyDescent="0.25">
      <c r="I601" s="237"/>
    </row>
    <row r="602" spans="9:9" x14ac:dyDescent="0.25">
      <c r="I602" s="237"/>
    </row>
    <row r="603" spans="9:9" x14ac:dyDescent="0.25">
      <c r="I603" s="237"/>
    </row>
    <row r="604" spans="9:9" x14ac:dyDescent="0.25">
      <c r="I604" s="237"/>
    </row>
    <row r="605" spans="9:9" x14ac:dyDescent="0.25">
      <c r="I605" s="237"/>
    </row>
    <row r="606" spans="9:9" x14ac:dyDescent="0.25">
      <c r="I606" s="237"/>
    </row>
    <row r="607" spans="9:9" x14ac:dyDescent="0.25">
      <c r="I607" s="237"/>
    </row>
    <row r="608" spans="9:9" x14ac:dyDescent="0.25">
      <c r="I608" s="237"/>
    </row>
    <row r="609" spans="9:9" x14ac:dyDescent="0.25">
      <c r="I609" s="237"/>
    </row>
    <row r="610" spans="9:9" x14ac:dyDescent="0.25">
      <c r="I610" s="237"/>
    </row>
    <row r="611" spans="9:9" x14ac:dyDescent="0.25">
      <c r="I611" s="237"/>
    </row>
    <row r="612" spans="9:9" x14ac:dyDescent="0.25">
      <c r="I612" s="237"/>
    </row>
    <row r="613" spans="9:9" x14ac:dyDescent="0.25">
      <c r="I613" s="237"/>
    </row>
    <row r="614" spans="9:9" x14ac:dyDescent="0.25">
      <c r="I614" s="237"/>
    </row>
    <row r="615" spans="9:9" x14ac:dyDescent="0.25">
      <c r="I615" s="237"/>
    </row>
    <row r="616" spans="9:9" x14ac:dyDescent="0.25">
      <c r="I616" s="237"/>
    </row>
    <row r="617" spans="9:9" x14ac:dyDescent="0.25">
      <c r="I617" s="237"/>
    </row>
    <row r="618" spans="9:9" x14ac:dyDescent="0.25">
      <c r="I618" s="237"/>
    </row>
    <row r="619" spans="9:9" x14ac:dyDescent="0.25">
      <c r="I619" s="237"/>
    </row>
    <row r="620" spans="9:9" x14ac:dyDescent="0.25">
      <c r="I620" s="237"/>
    </row>
    <row r="621" spans="9:9" x14ac:dyDescent="0.25">
      <c r="I621" s="237"/>
    </row>
    <row r="622" spans="9:9" x14ac:dyDescent="0.25">
      <c r="I622" s="237"/>
    </row>
    <row r="623" spans="9:9" x14ac:dyDescent="0.25">
      <c r="I623" s="237"/>
    </row>
    <row r="624" spans="9:9" x14ac:dyDescent="0.25">
      <c r="I624" s="237"/>
    </row>
    <row r="625" spans="9:9" x14ac:dyDescent="0.25">
      <c r="I625" s="237"/>
    </row>
    <row r="626" spans="9:9" x14ac:dyDescent="0.25">
      <c r="I626" s="237"/>
    </row>
    <row r="627" spans="9:9" x14ac:dyDescent="0.25">
      <c r="I627" s="237"/>
    </row>
    <row r="628" spans="9:9" x14ac:dyDescent="0.25">
      <c r="I628" s="237"/>
    </row>
    <row r="629" spans="9:9" x14ac:dyDescent="0.25">
      <c r="I629" s="237"/>
    </row>
    <row r="630" spans="9:9" x14ac:dyDescent="0.25">
      <c r="I630" s="237"/>
    </row>
    <row r="631" spans="9:9" x14ac:dyDescent="0.25">
      <c r="I631" s="237"/>
    </row>
    <row r="632" spans="9:9" x14ac:dyDescent="0.25">
      <c r="I632" s="237"/>
    </row>
    <row r="633" spans="9:9" x14ac:dyDescent="0.25">
      <c r="I633" s="237"/>
    </row>
    <row r="634" spans="9:9" x14ac:dyDescent="0.25">
      <c r="I634" s="237"/>
    </row>
    <row r="635" spans="9:9" x14ac:dyDescent="0.25">
      <c r="I635" s="237"/>
    </row>
    <row r="636" spans="9:9" x14ac:dyDescent="0.25">
      <c r="I636" s="237"/>
    </row>
    <row r="637" spans="9:9" x14ac:dyDescent="0.25">
      <c r="I637" s="237"/>
    </row>
    <row r="638" spans="9:9" x14ac:dyDescent="0.25">
      <c r="I638" s="237"/>
    </row>
    <row r="639" spans="9:9" x14ac:dyDescent="0.25">
      <c r="I639" s="237"/>
    </row>
    <row r="640" spans="9:9" x14ac:dyDescent="0.25">
      <c r="I640" s="237"/>
    </row>
    <row r="641" spans="9:9" x14ac:dyDescent="0.25">
      <c r="I641" s="237"/>
    </row>
    <row r="642" spans="9:9" x14ac:dyDescent="0.25">
      <c r="I642" s="237"/>
    </row>
    <row r="643" spans="9:9" x14ac:dyDescent="0.25">
      <c r="I643" s="237"/>
    </row>
    <row r="644" spans="9:9" x14ac:dyDescent="0.25">
      <c r="I644" s="237"/>
    </row>
    <row r="645" spans="9:9" x14ac:dyDescent="0.25">
      <c r="I645" s="237"/>
    </row>
    <row r="646" spans="9:9" x14ac:dyDescent="0.25">
      <c r="I646" s="237"/>
    </row>
    <row r="647" spans="9:9" x14ac:dyDescent="0.25">
      <c r="I647" s="237"/>
    </row>
    <row r="648" spans="9:9" x14ac:dyDescent="0.25">
      <c r="I648" s="237"/>
    </row>
    <row r="649" spans="9:9" x14ac:dyDescent="0.25">
      <c r="I649" s="237"/>
    </row>
    <row r="650" spans="9:9" x14ac:dyDescent="0.25">
      <c r="I650" s="237"/>
    </row>
    <row r="651" spans="9:9" x14ac:dyDescent="0.25">
      <c r="I651" s="237"/>
    </row>
    <row r="652" spans="9:9" x14ac:dyDescent="0.25">
      <c r="I652" s="237"/>
    </row>
    <row r="653" spans="9:9" x14ac:dyDescent="0.25">
      <c r="I653" s="237"/>
    </row>
    <row r="654" spans="9:9" x14ac:dyDescent="0.25">
      <c r="I654" s="237"/>
    </row>
    <row r="655" spans="9:9" x14ac:dyDescent="0.25">
      <c r="I655" s="237"/>
    </row>
    <row r="656" spans="9:9" x14ac:dyDescent="0.25">
      <c r="I656" s="237"/>
    </row>
    <row r="657" spans="9:9" x14ac:dyDescent="0.25">
      <c r="I657" s="237"/>
    </row>
    <row r="658" spans="9:9" x14ac:dyDescent="0.25">
      <c r="I658" s="237"/>
    </row>
    <row r="659" spans="9:9" x14ac:dyDescent="0.25">
      <c r="I659" s="237"/>
    </row>
    <row r="660" spans="9:9" x14ac:dyDescent="0.25">
      <c r="I660" s="237"/>
    </row>
    <row r="661" spans="9:9" x14ac:dyDescent="0.25">
      <c r="I661" s="237"/>
    </row>
    <row r="662" spans="9:9" x14ac:dyDescent="0.25">
      <c r="I662" s="237"/>
    </row>
    <row r="663" spans="9:9" x14ac:dyDescent="0.25">
      <c r="I663" s="237"/>
    </row>
    <row r="664" spans="9:9" x14ac:dyDescent="0.25">
      <c r="I664" s="237"/>
    </row>
    <row r="665" spans="9:9" x14ac:dyDescent="0.25">
      <c r="I665" s="237"/>
    </row>
    <row r="666" spans="9:9" x14ac:dyDescent="0.25">
      <c r="I666" s="237"/>
    </row>
    <row r="667" spans="9:9" x14ac:dyDescent="0.25">
      <c r="I667" s="237"/>
    </row>
    <row r="668" spans="9:9" x14ac:dyDescent="0.25">
      <c r="I668" s="237"/>
    </row>
    <row r="669" spans="9:9" x14ac:dyDescent="0.25">
      <c r="I669" s="237"/>
    </row>
    <row r="670" spans="9:9" x14ac:dyDescent="0.25">
      <c r="I670" s="237"/>
    </row>
    <row r="671" spans="9:9" x14ac:dyDescent="0.25">
      <c r="I671" s="237"/>
    </row>
    <row r="672" spans="9:9" x14ac:dyDescent="0.25">
      <c r="I672" s="237"/>
    </row>
    <row r="673" spans="9:9" x14ac:dyDescent="0.25">
      <c r="I673" s="237"/>
    </row>
    <row r="674" spans="9:9" x14ac:dyDescent="0.25">
      <c r="I674" s="237"/>
    </row>
    <row r="675" spans="9:9" x14ac:dyDescent="0.25">
      <c r="I675" s="237"/>
    </row>
    <row r="676" spans="9:9" x14ac:dyDescent="0.25">
      <c r="I676" s="237"/>
    </row>
    <row r="677" spans="9:9" x14ac:dyDescent="0.25">
      <c r="I677" s="237"/>
    </row>
    <row r="678" spans="9:9" x14ac:dyDescent="0.25">
      <c r="I678" s="237"/>
    </row>
    <row r="679" spans="9:9" x14ac:dyDescent="0.25">
      <c r="I679" s="237"/>
    </row>
    <row r="680" spans="9:9" x14ac:dyDescent="0.25">
      <c r="I680" s="237"/>
    </row>
    <row r="681" spans="9:9" x14ac:dyDescent="0.25">
      <c r="I681" s="237"/>
    </row>
    <row r="682" spans="9:9" x14ac:dyDescent="0.25">
      <c r="I682" s="237"/>
    </row>
    <row r="683" spans="9:9" x14ac:dyDescent="0.25">
      <c r="I683" s="237"/>
    </row>
    <row r="684" spans="9:9" x14ac:dyDescent="0.25">
      <c r="I684" s="237"/>
    </row>
    <row r="685" spans="9:9" x14ac:dyDescent="0.25">
      <c r="I685" s="237"/>
    </row>
    <row r="686" spans="9:9" x14ac:dyDescent="0.25">
      <c r="I686" s="237"/>
    </row>
    <row r="687" spans="9:9" x14ac:dyDescent="0.25">
      <c r="I687" s="237"/>
    </row>
    <row r="688" spans="9:9" x14ac:dyDescent="0.25">
      <c r="I688" s="237"/>
    </row>
    <row r="689" spans="9:9" x14ac:dyDescent="0.25">
      <c r="I689" s="237"/>
    </row>
    <row r="690" spans="9:9" x14ac:dyDescent="0.25">
      <c r="I690" s="237"/>
    </row>
    <row r="691" spans="9:9" x14ac:dyDescent="0.25">
      <c r="I691" s="237"/>
    </row>
    <row r="692" spans="9:9" x14ac:dyDescent="0.25">
      <c r="I692" s="237"/>
    </row>
    <row r="693" spans="9:9" x14ac:dyDescent="0.25">
      <c r="I693" s="237"/>
    </row>
    <row r="694" spans="9:9" x14ac:dyDescent="0.25">
      <c r="I694" s="237"/>
    </row>
    <row r="695" spans="9:9" x14ac:dyDescent="0.25">
      <c r="I695" s="237"/>
    </row>
    <row r="696" spans="9:9" x14ac:dyDescent="0.25">
      <c r="I696" s="237"/>
    </row>
    <row r="697" spans="9:9" x14ac:dyDescent="0.25">
      <c r="I697" s="237"/>
    </row>
    <row r="698" spans="9:9" x14ac:dyDescent="0.25">
      <c r="I698" s="237"/>
    </row>
    <row r="699" spans="9:9" x14ac:dyDescent="0.25">
      <c r="I699" s="237"/>
    </row>
    <row r="700" spans="9:9" x14ac:dyDescent="0.25">
      <c r="I700" s="237"/>
    </row>
    <row r="701" spans="9:9" x14ac:dyDescent="0.25">
      <c r="I701" s="237"/>
    </row>
    <row r="702" spans="9:9" x14ac:dyDescent="0.25">
      <c r="I702" s="237"/>
    </row>
    <row r="703" spans="9:9" x14ac:dyDescent="0.25">
      <c r="I703" s="237"/>
    </row>
    <row r="704" spans="9:9" x14ac:dyDescent="0.25">
      <c r="I704" s="237"/>
    </row>
    <row r="705" spans="9:9" x14ac:dyDescent="0.25">
      <c r="I705" s="237"/>
    </row>
    <row r="706" spans="9:9" x14ac:dyDescent="0.25">
      <c r="I706" s="237"/>
    </row>
    <row r="707" spans="9:9" x14ac:dyDescent="0.25">
      <c r="I707" s="237"/>
    </row>
    <row r="708" spans="9:9" x14ac:dyDescent="0.25">
      <c r="I708" s="237"/>
    </row>
    <row r="709" spans="9:9" x14ac:dyDescent="0.25">
      <c r="I709" s="237"/>
    </row>
    <row r="710" spans="9:9" x14ac:dyDescent="0.25">
      <c r="I710" s="237"/>
    </row>
    <row r="711" spans="9:9" x14ac:dyDescent="0.25">
      <c r="I711" s="237"/>
    </row>
    <row r="712" spans="9:9" x14ac:dyDescent="0.25">
      <c r="I712" s="237"/>
    </row>
    <row r="713" spans="9:9" x14ac:dyDescent="0.25">
      <c r="I713" s="237"/>
    </row>
    <row r="714" spans="9:9" x14ac:dyDescent="0.25">
      <c r="I714" s="237"/>
    </row>
    <row r="715" spans="9:9" x14ac:dyDescent="0.25">
      <c r="I715" s="237"/>
    </row>
    <row r="716" spans="9:9" x14ac:dyDescent="0.25">
      <c r="I716" s="237"/>
    </row>
    <row r="717" spans="9:9" x14ac:dyDescent="0.25">
      <c r="I717" s="237"/>
    </row>
    <row r="718" spans="9:9" x14ac:dyDescent="0.25">
      <c r="I718" s="237"/>
    </row>
    <row r="719" spans="9:9" x14ac:dyDescent="0.25">
      <c r="I719" s="237"/>
    </row>
    <row r="720" spans="9:9" x14ac:dyDescent="0.25">
      <c r="I720" s="237"/>
    </row>
    <row r="721" spans="9:9" x14ac:dyDescent="0.25">
      <c r="I721" s="237"/>
    </row>
    <row r="722" spans="9:9" x14ac:dyDescent="0.25">
      <c r="I722" s="237"/>
    </row>
    <row r="723" spans="9:9" x14ac:dyDescent="0.25">
      <c r="I723" s="237"/>
    </row>
    <row r="724" spans="9:9" x14ac:dyDescent="0.25">
      <c r="I724" s="237"/>
    </row>
    <row r="725" spans="9:9" x14ac:dyDescent="0.25">
      <c r="I725" s="237"/>
    </row>
    <row r="726" spans="9:9" x14ac:dyDescent="0.25">
      <c r="I726" s="237"/>
    </row>
    <row r="727" spans="9:9" x14ac:dyDescent="0.25">
      <c r="I727" s="237"/>
    </row>
    <row r="728" spans="9:9" x14ac:dyDescent="0.25">
      <c r="I728" s="237"/>
    </row>
    <row r="729" spans="9:9" x14ac:dyDescent="0.25">
      <c r="I729" s="237"/>
    </row>
    <row r="730" spans="9:9" x14ac:dyDescent="0.25">
      <c r="I730" s="237"/>
    </row>
    <row r="731" spans="9:9" x14ac:dyDescent="0.25">
      <c r="I731" s="237"/>
    </row>
    <row r="732" spans="9:9" x14ac:dyDescent="0.25">
      <c r="I732" s="237"/>
    </row>
    <row r="733" spans="9:9" x14ac:dyDescent="0.25">
      <c r="I733" s="237"/>
    </row>
    <row r="734" spans="9:9" x14ac:dyDescent="0.25">
      <c r="I734" s="237"/>
    </row>
    <row r="735" spans="9:9" x14ac:dyDescent="0.25">
      <c r="I735" s="237"/>
    </row>
    <row r="736" spans="9:9" x14ac:dyDescent="0.25">
      <c r="I736" s="237"/>
    </row>
    <row r="737" spans="9:9" x14ac:dyDescent="0.25">
      <c r="I737" s="237"/>
    </row>
    <row r="738" spans="9:9" x14ac:dyDescent="0.25">
      <c r="I738" s="237"/>
    </row>
    <row r="739" spans="9:9" x14ac:dyDescent="0.25">
      <c r="I739" s="237"/>
    </row>
    <row r="740" spans="9:9" x14ac:dyDescent="0.25">
      <c r="I740" s="237"/>
    </row>
    <row r="741" spans="9:9" x14ac:dyDescent="0.25">
      <c r="I741" s="237"/>
    </row>
    <row r="742" spans="9:9" x14ac:dyDescent="0.25">
      <c r="I742" s="237"/>
    </row>
    <row r="743" spans="9:9" x14ac:dyDescent="0.25">
      <c r="I743" s="237"/>
    </row>
    <row r="744" spans="9:9" x14ac:dyDescent="0.25">
      <c r="I744" s="237"/>
    </row>
    <row r="745" spans="9:9" x14ac:dyDescent="0.25">
      <c r="I745" s="237"/>
    </row>
    <row r="746" spans="9:9" x14ac:dyDescent="0.25">
      <c r="I746" s="237"/>
    </row>
    <row r="747" spans="9:9" x14ac:dyDescent="0.25">
      <c r="I747" s="237"/>
    </row>
    <row r="748" spans="9:9" x14ac:dyDescent="0.25">
      <c r="I748" s="237"/>
    </row>
    <row r="749" spans="9:9" x14ac:dyDescent="0.25">
      <c r="I749" s="237"/>
    </row>
    <row r="750" spans="9:9" x14ac:dyDescent="0.25">
      <c r="I750" s="237"/>
    </row>
    <row r="751" spans="9:9" x14ac:dyDescent="0.25">
      <c r="I751" s="237"/>
    </row>
    <row r="752" spans="9:9" x14ac:dyDescent="0.25">
      <c r="I752" s="237"/>
    </row>
    <row r="753" spans="9:9" x14ac:dyDescent="0.25">
      <c r="I753" s="237"/>
    </row>
    <row r="754" spans="9:9" x14ac:dyDescent="0.25">
      <c r="I754" s="237"/>
    </row>
    <row r="755" spans="9:9" x14ac:dyDescent="0.25">
      <c r="I755" s="237"/>
    </row>
    <row r="756" spans="9:9" x14ac:dyDescent="0.25">
      <c r="I756" s="237"/>
    </row>
    <row r="757" spans="9:9" x14ac:dyDescent="0.25">
      <c r="I757" s="237"/>
    </row>
    <row r="758" spans="9:9" x14ac:dyDescent="0.25">
      <c r="I758" s="237"/>
    </row>
    <row r="759" spans="9:9" x14ac:dyDescent="0.25">
      <c r="I759" s="237"/>
    </row>
    <row r="760" spans="9:9" x14ac:dyDescent="0.25">
      <c r="I760" s="237"/>
    </row>
    <row r="761" spans="9:9" x14ac:dyDescent="0.25">
      <c r="I761" s="237"/>
    </row>
    <row r="762" spans="9:9" x14ac:dyDescent="0.25">
      <c r="I762" s="237"/>
    </row>
    <row r="763" spans="9:9" x14ac:dyDescent="0.25">
      <c r="I763" s="237"/>
    </row>
    <row r="764" spans="9:9" x14ac:dyDescent="0.25">
      <c r="I764" s="237"/>
    </row>
    <row r="765" spans="9:9" x14ac:dyDescent="0.25">
      <c r="I765" s="237"/>
    </row>
    <row r="766" spans="9:9" x14ac:dyDescent="0.25">
      <c r="I766" s="237"/>
    </row>
    <row r="767" spans="9:9" x14ac:dyDescent="0.25">
      <c r="I767" s="237"/>
    </row>
    <row r="768" spans="9:9" x14ac:dyDescent="0.25">
      <c r="I768" s="237"/>
    </row>
    <row r="769" spans="9:9" x14ac:dyDescent="0.25">
      <c r="I769" s="237"/>
    </row>
    <row r="770" spans="9:9" x14ac:dyDescent="0.25">
      <c r="I770" s="237"/>
    </row>
    <row r="771" spans="9:9" x14ac:dyDescent="0.25">
      <c r="I771" s="237"/>
    </row>
    <row r="772" spans="9:9" x14ac:dyDescent="0.25">
      <c r="I772" s="237"/>
    </row>
    <row r="773" spans="9:9" x14ac:dyDescent="0.25">
      <c r="I773" s="237"/>
    </row>
    <row r="774" spans="9:9" x14ac:dyDescent="0.25">
      <c r="I774" s="237"/>
    </row>
    <row r="775" spans="9:9" x14ac:dyDescent="0.25">
      <c r="I775" s="237"/>
    </row>
    <row r="776" spans="9:9" x14ac:dyDescent="0.25">
      <c r="I776" s="237"/>
    </row>
    <row r="777" spans="9:9" x14ac:dyDescent="0.25">
      <c r="I777" s="237"/>
    </row>
    <row r="778" spans="9:9" x14ac:dyDescent="0.25">
      <c r="I778" s="237"/>
    </row>
    <row r="779" spans="9:9" x14ac:dyDescent="0.25">
      <c r="I779" s="237"/>
    </row>
    <row r="780" spans="9:9" x14ac:dyDescent="0.25">
      <c r="I780" s="237"/>
    </row>
    <row r="781" spans="9:9" x14ac:dyDescent="0.25">
      <c r="I781" s="237"/>
    </row>
    <row r="782" spans="9:9" x14ac:dyDescent="0.25">
      <c r="I782" s="237"/>
    </row>
    <row r="783" spans="9:9" x14ac:dyDescent="0.25">
      <c r="I783" s="237"/>
    </row>
    <row r="784" spans="9:9" x14ac:dyDescent="0.25">
      <c r="I784" s="237"/>
    </row>
    <row r="785" spans="9:9" x14ac:dyDescent="0.25">
      <c r="I785" s="237"/>
    </row>
    <row r="786" spans="9:9" x14ac:dyDescent="0.25">
      <c r="I786" s="237"/>
    </row>
    <row r="787" spans="9:9" x14ac:dyDescent="0.25">
      <c r="I787" s="237"/>
    </row>
    <row r="788" spans="9:9" x14ac:dyDescent="0.25">
      <c r="I788" s="237"/>
    </row>
    <row r="789" spans="9:9" x14ac:dyDescent="0.25">
      <c r="I789" s="237"/>
    </row>
    <row r="790" spans="9:9" x14ac:dyDescent="0.25">
      <c r="I790" s="237"/>
    </row>
    <row r="791" spans="9:9" x14ac:dyDescent="0.25">
      <c r="I791" s="237"/>
    </row>
    <row r="792" spans="9:9" x14ac:dyDescent="0.25">
      <c r="I792" s="237"/>
    </row>
    <row r="793" spans="9:9" x14ac:dyDescent="0.25">
      <c r="I793" s="237"/>
    </row>
    <row r="794" spans="9:9" x14ac:dyDescent="0.25">
      <c r="I794" s="237"/>
    </row>
    <row r="795" spans="9:9" x14ac:dyDescent="0.25">
      <c r="I795" s="237"/>
    </row>
    <row r="796" spans="9:9" x14ac:dyDescent="0.25">
      <c r="I796" s="237"/>
    </row>
    <row r="797" spans="9:9" x14ac:dyDescent="0.25">
      <c r="I797" s="237"/>
    </row>
    <row r="798" spans="9:9" x14ac:dyDescent="0.25">
      <c r="I798" s="237"/>
    </row>
    <row r="799" spans="9:9" x14ac:dyDescent="0.25">
      <c r="I799" s="237"/>
    </row>
    <row r="800" spans="9:9" x14ac:dyDescent="0.25">
      <c r="I800" s="237"/>
    </row>
    <row r="801" spans="9:9" x14ac:dyDescent="0.25">
      <c r="I801" s="237"/>
    </row>
    <row r="802" spans="9:9" x14ac:dyDescent="0.25">
      <c r="I802" s="237"/>
    </row>
    <row r="803" spans="9:9" x14ac:dyDescent="0.25">
      <c r="I803" s="237"/>
    </row>
    <row r="804" spans="9:9" x14ac:dyDescent="0.25">
      <c r="I804" s="237"/>
    </row>
    <row r="805" spans="9:9" x14ac:dyDescent="0.25">
      <c r="I805" s="237"/>
    </row>
    <row r="806" spans="9:9" x14ac:dyDescent="0.25">
      <c r="I806" s="237"/>
    </row>
    <row r="807" spans="9:9" x14ac:dyDescent="0.25">
      <c r="I807" s="237"/>
    </row>
    <row r="808" spans="9:9" x14ac:dyDescent="0.25">
      <c r="I808" s="237"/>
    </row>
    <row r="809" spans="9:9" x14ac:dyDescent="0.25">
      <c r="I809" s="237"/>
    </row>
    <row r="810" spans="9:9" x14ac:dyDescent="0.25">
      <c r="I810" s="237"/>
    </row>
    <row r="811" spans="9:9" x14ac:dyDescent="0.25">
      <c r="I811" s="237"/>
    </row>
    <row r="812" spans="9:9" x14ac:dyDescent="0.25">
      <c r="I812" s="237"/>
    </row>
    <row r="813" spans="9:9" x14ac:dyDescent="0.25">
      <c r="I813" s="237"/>
    </row>
    <row r="814" spans="9:9" x14ac:dyDescent="0.25">
      <c r="I814" s="237"/>
    </row>
    <row r="815" spans="9:9" x14ac:dyDescent="0.25">
      <c r="I815" s="237"/>
    </row>
    <row r="816" spans="9:9" x14ac:dyDescent="0.25">
      <c r="I816" s="237"/>
    </row>
    <row r="817" spans="9:9" x14ac:dyDescent="0.25">
      <c r="I817" s="237"/>
    </row>
    <row r="818" spans="9:9" x14ac:dyDescent="0.25">
      <c r="I818" s="237"/>
    </row>
    <row r="819" spans="9:9" x14ac:dyDescent="0.25">
      <c r="I819" s="237"/>
    </row>
    <row r="820" spans="9:9" x14ac:dyDescent="0.25">
      <c r="I820" s="237"/>
    </row>
    <row r="821" spans="9:9" x14ac:dyDescent="0.25">
      <c r="I821" s="237"/>
    </row>
    <row r="822" spans="9:9" x14ac:dyDescent="0.25">
      <c r="I822" s="237"/>
    </row>
    <row r="823" spans="9:9" x14ac:dyDescent="0.25">
      <c r="I823" s="237"/>
    </row>
    <row r="824" spans="9:9" x14ac:dyDescent="0.25">
      <c r="I824" s="237"/>
    </row>
    <row r="825" spans="9:9" x14ac:dyDescent="0.25">
      <c r="I825" s="237"/>
    </row>
    <row r="826" spans="9:9" x14ac:dyDescent="0.25">
      <c r="I826" s="237"/>
    </row>
    <row r="827" spans="9:9" x14ac:dyDescent="0.25">
      <c r="I827" s="237"/>
    </row>
    <row r="828" spans="9:9" x14ac:dyDescent="0.25">
      <c r="I828" s="237"/>
    </row>
    <row r="829" spans="9:9" x14ac:dyDescent="0.25">
      <c r="I829" s="237"/>
    </row>
    <row r="830" spans="9:9" x14ac:dyDescent="0.25">
      <c r="I830" s="237"/>
    </row>
    <row r="831" spans="9:9" x14ac:dyDescent="0.25">
      <c r="I831" s="237"/>
    </row>
    <row r="832" spans="9:9" x14ac:dyDescent="0.25">
      <c r="I832" s="237"/>
    </row>
    <row r="833" spans="9:9" x14ac:dyDescent="0.25">
      <c r="I833" s="237"/>
    </row>
    <row r="834" spans="9:9" x14ac:dyDescent="0.25">
      <c r="I834" s="237"/>
    </row>
    <row r="835" spans="9:9" x14ac:dyDescent="0.25">
      <c r="I835" s="237"/>
    </row>
    <row r="836" spans="9:9" x14ac:dyDescent="0.25">
      <c r="I836" s="237"/>
    </row>
    <row r="837" spans="9:9" x14ac:dyDescent="0.25">
      <c r="I837" s="237"/>
    </row>
    <row r="838" spans="9:9" x14ac:dyDescent="0.25">
      <c r="I838" s="237"/>
    </row>
    <row r="839" spans="9:9" x14ac:dyDescent="0.25">
      <c r="I839" s="237"/>
    </row>
    <row r="840" spans="9:9" x14ac:dyDescent="0.25">
      <c r="I840" s="237"/>
    </row>
    <row r="841" spans="9:9" x14ac:dyDescent="0.25">
      <c r="I841" s="237"/>
    </row>
    <row r="842" spans="9:9" x14ac:dyDescent="0.25">
      <c r="I842" s="237"/>
    </row>
    <row r="843" spans="9:9" x14ac:dyDescent="0.25">
      <c r="I843" s="237"/>
    </row>
    <row r="844" spans="9:9" x14ac:dyDescent="0.25">
      <c r="I844" s="237"/>
    </row>
    <row r="845" spans="9:9" x14ac:dyDescent="0.25">
      <c r="I845" s="237"/>
    </row>
    <row r="846" spans="9:9" x14ac:dyDescent="0.25">
      <c r="I846" s="237"/>
    </row>
    <row r="847" spans="9:9" x14ac:dyDescent="0.25">
      <c r="I847" s="237"/>
    </row>
    <row r="848" spans="9:9" x14ac:dyDescent="0.25">
      <c r="I848" s="237"/>
    </row>
    <row r="849" spans="9:9" x14ac:dyDescent="0.25">
      <c r="I849" s="237"/>
    </row>
    <row r="850" spans="9:9" x14ac:dyDescent="0.25">
      <c r="I850" s="237"/>
    </row>
    <row r="851" spans="9:9" x14ac:dyDescent="0.25">
      <c r="I851" s="237"/>
    </row>
    <row r="852" spans="9:9" x14ac:dyDescent="0.25">
      <c r="I852" s="237"/>
    </row>
    <row r="853" spans="9:9" x14ac:dyDescent="0.25">
      <c r="I853" s="237"/>
    </row>
    <row r="854" spans="9:9" x14ac:dyDescent="0.25">
      <c r="I854" s="237"/>
    </row>
    <row r="855" spans="9:9" x14ac:dyDescent="0.25">
      <c r="I855" s="237"/>
    </row>
    <row r="856" spans="9:9" x14ac:dyDescent="0.25">
      <c r="I856" s="237"/>
    </row>
    <row r="857" spans="9:9" x14ac:dyDescent="0.25">
      <c r="I857" s="237"/>
    </row>
    <row r="858" spans="9:9" x14ac:dyDescent="0.25">
      <c r="I858" s="237"/>
    </row>
    <row r="859" spans="9:9" x14ac:dyDescent="0.25">
      <c r="I859" s="237"/>
    </row>
    <row r="860" spans="9:9" x14ac:dyDescent="0.25">
      <c r="I860" s="237"/>
    </row>
    <row r="861" spans="9:9" x14ac:dyDescent="0.25">
      <c r="I861" s="237"/>
    </row>
    <row r="862" spans="9:9" x14ac:dyDescent="0.25">
      <c r="I862" s="237"/>
    </row>
    <row r="863" spans="9:9" x14ac:dyDescent="0.25">
      <c r="I863" s="237"/>
    </row>
    <row r="864" spans="9:9" x14ac:dyDescent="0.25">
      <c r="I864" s="237"/>
    </row>
    <row r="865" spans="9:9" x14ac:dyDescent="0.25">
      <c r="I865" s="237"/>
    </row>
    <row r="866" spans="9:9" x14ac:dyDescent="0.25">
      <c r="I866" s="237"/>
    </row>
    <row r="867" spans="9:9" x14ac:dyDescent="0.25">
      <c r="I867" s="237"/>
    </row>
    <row r="868" spans="9:9" x14ac:dyDescent="0.25">
      <c r="I868" s="237"/>
    </row>
    <row r="869" spans="9:9" x14ac:dyDescent="0.25">
      <c r="I869" s="237"/>
    </row>
    <row r="870" spans="9:9" x14ac:dyDescent="0.25">
      <c r="I870" s="237"/>
    </row>
    <row r="871" spans="9:9" x14ac:dyDescent="0.25">
      <c r="I871" s="237"/>
    </row>
    <row r="872" spans="9:9" x14ac:dyDescent="0.25">
      <c r="I872" s="237"/>
    </row>
    <row r="873" spans="9:9" x14ac:dyDescent="0.25">
      <c r="I873" s="237"/>
    </row>
    <row r="874" spans="9:9" x14ac:dyDescent="0.25">
      <c r="I874" s="237"/>
    </row>
    <row r="875" spans="9:9" x14ac:dyDescent="0.25">
      <c r="I875" s="237"/>
    </row>
    <row r="876" spans="9:9" x14ac:dyDescent="0.25">
      <c r="I876" s="237"/>
    </row>
    <row r="877" spans="9:9" x14ac:dyDescent="0.25">
      <c r="I877" s="237"/>
    </row>
    <row r="878" spans="9:9" x14ac:dyDescent="0.25">
      <c r="I878" s="237"/>
    </row>
    <row r="879" spans="9:9" x14ac:dyDescent="0.25">
      <c r="I879" s="237"/>
    </row>
    <row r="880" spans="9:9" x14ac:dyDescent="0.25">
      <c r="I880" s="237"/>
    </row>
    <row r="881" spans="9:9" x14ac:dyDescent="0.25">
      <c r="I881" s="237"/>
    </row>
    <row r="882" spans="9:9" x14ac:dyDescent="0.25">
      <c r="I882" s="237"/>
    </row>
    <row r="883" spans="9:9" x14ac:dyDescent="0.25">
      <c r="I883" s="237"/>
    </row>
    <row r="884" spans="9:9" x14ac:dyDescent="0.25">
      <c r="I884" s="237"/>
    </row>
    <row r="885" spans="9:9" x14ac:dyDescent="0.25">
      <c r="I885" s="237"/>
    </row>
    <row r="886" spans="9:9" x14ac:dyDescent="0.25">
      <c r="I886" s="237"/>
    </row>
    <row r="887" spans="9:9" x14ac:dyDescent="0.25">
      <c r="I887" s="237"/>
    </row>
    <row r="888" spans="9:9" x14ac:dyDescent="0.25">
      <c r="I888" s="237"/>
    </row>
    <row r="889" spans="9:9" x14ac:dyDescent="0.25">
      <c r="I889" s="237"/>
    </row>
    <row r="890" spans="9:9" x14ac:dyDescent="0.25">
      <c r="I890" s="237"/>
    </row>
    <row r="891" spans="9:9" x14ac:dyDescent="0.25">
      <c r="I891" s="237"/>
    </row>
    <row r="892" spans="9:9" x14ac:dyDescent="0.25">
      <c r="I892" s="237"/>
    </row>
    <row r="893" spans="9:9" x14ac:dyDescent="0.25">
      <c r="I893" s="237"/>
    </row>
    <row r="894" spans="9:9" x14ac:dyDescent="0.25">
      <c r="I894" s="237"/>
    </row>
    <row r="895" spans="9:9" x14ac:dyDescent="0.25">
      <c r="I895" s="237"/>
    </row>
    <row r="896" spans="9:9" x14ac:dyDescent="0.25">
      <c r="I896" s="237"/>
    </row>
    <row r="897" spans="9:9" x14ac:dyDescent="0.25">
      <c r="I897" s="237"/>
    </row>
    <row r="898" spans="9:9" x14ac:dyDescent="0.25">
      <c r="I898" s="237"/>
    </row>
    <row r="899" spans="9:9" x14ac:dyDescent="0.25">
      <c r="I899" s="237"/>
    </row>
    <row r="900" spans="9:9" x14ac:dyDescent="0.25">
      <c r="I900" s="237"/>
    </row>
    <row r="901" spans="9:9" x14ac:dyDescent="0.25">
      <c r="I901" s="237"/>
    </row>
    <row r="902" spans="9:9" x14ac:dyDescent="0.25">
      <c r="I902" s="237"/>
    </row>
    <row r="903" spans="9:9" x14ac:dyDescent="0.25">
      <c r="I903" s="237"/>
    </row>
    <row r="904" spans="9:9" x14ac:dyDescent="0.25">
      <c r="I904" s="237"/>
    </row>
    <row r="905" spans="9:9" x14ac:dyDescent="0.25">
      <c r="I905" s="237"/>
    </row>
    <row r="906" spans="9:9" x14ac:dyDescent="0.25">
      <c r="I906" s="237"/>
    </row>
    <row r="907" spans="9:9" x14ac:dyDescent="0.25">
      <c r="I907" s="237"/>
    </row>
    <row r="908" spans="9:9" x14ac:dyDescent="0.25">
      <c r="I908" s="237"/>
    </row>
    <row r="909" spans="9:9" x14ac:dyDescent="0.25">
      <c r="I909" s="237"/>
    </row>
    <row r="910" spans="9:9" x14ac:dyDescent="0.25">
      <c r="I910" s="237"/>
    </row>
    <row r="911" spans="9:9" x14ac:dyDescent="0.25">
      <c r="I911" s="237"/>
    </row>
    <row r="912" spans="9:9" x14ac:dyDescent="0.25">
      <c r="I912" s="237"/>
    </row>
    <row r="913" spans="9:9" x14ac:dyDescent="0.25">
      <c r="I913" s="237"/>
    </row>
    <row r="914" spans="9:9" x14ac:dyDescent="0.25">
      <c r="I914" s="237"/>
    </row>
    <row r="915" spans="9:9" x14ac:dyDescent="0.25">
      <c r="I915" s="237"/>
    </row>
    <row r="916" spans="9:9" x14ac:dyDescent="0.25">
      <c r="I916" s="237"/>
    </row>
    <row r="917" spans="9:9" x14ac:dyDescent="0.25">
      <c r="I917" s="237"/>
    </row>
    <row r="918" spans="9:9" x14ac:dyDescent="0.25">
      <c r="I918" s="237"/>
    </row>
    <row r="919" spans="9:9" x14ac:dyDescent="0.25">
      <c r="I919" s="237"/>
    </row>
    <row r="920" spans="9:9" x14ac:dyDescent="0.25">
      <c r="I920" s="237"/>
    </row>
    <row r="921" spans="9:9" x14ac:dyDescent="0.25">
      <c r="I921" s="237"/>
    </row>
    <row r="922" spans="9:9" x14ac:dyDescent="0.25">
      <c r="I922" s="237"/>
    </row>
    <row r="923" spans="9:9" x14ac:dyDescent="0.25">
      <c r="I923" s="237"/>
    </row>
    <row r="924" spans="9:9" x14ac:dyDescent="0.25">
      <c r="I924" s="237"/>
    </row>
    <row r="925" spans="9:9" x14ac:dyDescent="0.25">
      <c r="I925" s="237"/>
    </row>
    <row r="926" spans="9:9" x14ac:dyDescent="0.25">
      <c r="I926" s="237"/>
    </row>
    <row r="927" spans="9:9" x14ac:dyDescent="0.25">
      <c r="I927" s="237"/>
    </row>
    <row r="928" spans="9:9" x14ac:dyDescent="0.25">
      <c r="I928" s="237"/>
    </row>
    <row r="929" spans="9:9" x14ac:dyDescent="0.25">
      <c r="I929" s="237"/>
    </row>
    <row r="930" spans="9:9" x14ac:dyDescent="0.25">
      <c r="I930" s="237"/>
    </row>
    <row r="931" spans="9:9" x14ac:dyDescent="0.25">
      <c r="I931" s="237"/>
    </row>
    <row r="932" spans="9:9" x14ac:dyDescent="0.25">
      <c r="I932" s="237"/>
    </row>
    <row r="933" spans="9:9" x14ac:dyDescent="0.25">
      <c r="I933" s="237"/>
    </row>
    <row r="934" spans="9:9" x14ac:dyDescent="0.25">
      <c r="I934" s="237"/>
    </row>
    <row r="935" spans="9:9" x14ac:dyDescent="0.25">
      <c r="I935" s="237"/>
    </row>
    <row r="936" spans="9:9" x14ac:dyDescent="0.25">
      <c r="I936" s="237"/>
    </row>
    <row r="937" spans="9:9" x14ac:dyDescent="0.25">
      <c r="I937" s="237"/>
    </row>
    <row r="938" spans="9:9" x14ac:dyDescent="0.25">
      <c r="I938" s="237"/>
    </row>
    <row r="939" spans="9:9" x14ac:dyDescent="0.25">
      <c r="I939" s="237"/>
    </row>
    <row r="940" spans="9:9" x14ac:dyDescent="0.25">
      <c r="I940" s="237"/>
    </row>
    <row r="941" spans="9:9" x14ac:dyDescent="0.25">
      <c r="I941" s="237"/>
    </row>
    <row r="942" spans="9:9" x14ac:dyDescent="0.25">
      <c r="I942" s="237"/>
    </row>
    <row r="943" spans="9:9" x14ac:dyDescent="0.25">
      <c r="I943" s="237"/>
    </row>
    <row r="944" spans="9:9" x14ac:dyDescent="0.25">
      <c r="I944" s="237"/>
    </row>
    <row r="945" spans="9:9" x14ac:dyDescent="0.25">
      <c r="I945" s="237"/>
    </row>
    <row r="946" spans="9:9" x14ac:dyDescent="0.25">
      <c r="I946" s="237"/>
    </row>
    <row r="947" spans="9:9" x14ac:dyDescent="0.25">
      <c r="I947" s="237"/>
    </row>
    <row r="948" spans="9:9" x14ac:dyDescent="0.25">
      <c r="I948" s="237"/>
    </row>
    <row r="949" spans="9:9" x14ac:dyDescent="0.25">
      <c r="I949" s="237"/>
    </row>
    <row r="950" spans="9:9" x14ac:dyDescent="0.25">
      <c r="I950" s="237"/>
    </row>
    <row r="951" spans="9:9" x14ac:dyDescent="0.25">
      <c r="I951" s="237"/>
    </row>
    <row r="952" spans="9:9" x14ac:dyDescent="0.25">
      <c r="I952" s="237"/>
    </row>
    <row r="953" spans="9:9" x14ac:dyDescent="0.25">
      <c r="I953" s="237"/>
    </row>
    <row r="954" spans="9:9" x14ac:dyDescent="0.25">
      <c r="I954" s="237"/>
    </row>
    <row r="955" spans="9:9" x14ac:dyDescent="0.25">
      <c r="I955" s="237"/>
    </row>
    <row r="956" spans="9:9" x14ac:dyDescent="0.25">
      <c r="I956" s="237"/>
    </row>
    <row r="957" spans="9:9" x14ac:dyDescent="0.25">
      <c r="I957" s="237"/>
    </row>
    <row r="958" spans="9:9" x14ac:dyDescent="0.25">
      <c r="I958" s="237"/>
    </row>
    <row r="959" spans="9:9" x14ac:dyDescent="0.25">
      <c r="I959" s="237"/>
    </row>
    <row r="960" spans="9:9" x14ac:dyDescent="0.25">
      <c r="I960" s="237"/>
    </row>
    <row r="961" spans="9:9" x14ac:dyDescent="0.25">
      <c r="I961" s="237"/>
    </row>
    <row r="962" spans="9:9" x14ac:dyDescent="0.25">
      <c r="I962" s="237"/>
    </row>
    <row r="963" spans="9:9" x14ac:dyDescent="0.25">
      <c r="I963" s="237"/>
    </row>
    <row r="964" spans="9:9" x14ac:dyDescent="0.25">
      <c r="I964" s="237"/>
    </row>
    <row r="965" spans="9:9" x14ac:dyDescent="0.25">
      <c r="I965" s="237"/>
    </row>
    <row r="966" spans="9:9" x14ac:dyDescent="0.25">
      <c r="I966" s="237"/>
    </row>
    <row r="967" spans="9:9" x14ac:dyDescent="0.25">
      <c r="I967" s="237"/>
    </row>
    <row r="968" spans="9:9" x14ac:dyDescent="0.25">
      <c r="I968" s="237"/>
    </row>
    <row r="969" spans="9:9" x14ac:dyDescent="0.25">
      <c r="I969" s="237"/>
    </row>
    <row r="970" spans="9:9" x14ac:dyDescent="0.25">
      <c r="I970" s="237"/>
    </row>
    <row r="971" spans="9:9" x14ac:dyDescent="0.25">
      <c r="I971" s="237"/>
    </row>
    <row r="972" spans="9:9" x14ac:dyDescent="0.25">
      <c r="I972" s="237"/>
    </row>
    <row r="973" spans="9:9" x14ac:dyDescent="0.25">
      <c r="I973" s="237"/>
    </row>
    <row r="974" spans="9:9" x14ac:dyDescent="0.25">
      <c r="I974" s="237"/>
    </row>
    <row r="975" spans="9:9" x14ac:dyDescent="0.25">
      <c r="I975" s="237"/>
    </row>
    <row r="976" spans="9:9" x14ac:dyDescent="0.25">
      <c r="I976" s="237"/>
    </row>
    <row r="977" spans="9:9" x14ac:dyDescent="0.25">
      <c r="I977" s="237"/>
    </row>
    <row r="978" spans="9:9" x14ac:dyDescent="0.25">
      <c r="I978" s="237"/>
    </row>
    <row r="979" spans="9:9" x14ac:dyDescent="0.25">
      <c r="I979" s="237"/>
    </row>
    <row r="980" spans="9:9" x14ac:dyDescent="0.25">
      <c r="I980" s="237"/>
    </row>
    <row r="981" spans="9:9" x14ac:dyDescent="0.25">
      <c r="I981" s="237"/>
    </row>
    <row r="982" spans="9:9" x14ac:dyDescent="0.25">
      <c r="I982" s="237"/>
    </row>
    <row r="983" spans="9:9" x14ac:dyDescent="0.25">
      <c r="I983" s="237"/>
    </row>
    <row r="984" spans="9:9" x14ac:dyDescent="0.25">
      <c r="I984" s="237"/>
    </row>
    <row r="985" spans="9:9" x14ac:dyDescent="0.25">
      <c r="I985" s="237"/>
    </row>
    <row r="986" spans="9:9" x14ac:dyDescent="0.25">
      <c r="I986" s="237"/>
    </row>
    <row r="987" spans="9:9" x14ac:dyDescent="0.25">
      <c r="I987" s="237"/>
    </row>
    <row r="988" spans="9:9" x14ac:dyDescent="0.25">
      <c r="I988" s="237"/>
    </row>
    <row r="989" spans="9:9" x14ac:dyDescent="0.25">
      <c r="I989" s="237"/>
    </row>
    <row r="990" spans="9:9" x14ac:dyDescent="0.25">
      <c r="I990" s="237"/>
    </row>
    <row r="991" spans="9:9" x14ac:dyDescent="0.25">
      <c r="I991" s="237"/>
    </row>
    <row r="992" spans="9:9" x14ac:dyDescent="0.25">
      <c r="I992" s="237"/>
    </row>
    <row r="993" spans="9:9" x14ac:dyDescent="0.25">
      <c r="I993" s="237"/>
    </row>
    <row r="994" spans="9:9" x14ac:dyDescent="0.25">
      <c r="I994" s="237"/>
    </row>
    <row r="995" spans="9:9" x14ac:dyDescent="0.25">
      <c r="I995" s="237"/>
    </row>
    <row r="996" spans="9:9" x14ac:dyDescent="0.25">
      <c r="I996" s="237"/>
    </row>
    <row r="997" spans="9:9" x14ac:dyDescent="0.25">
      <c r="I997" s="237"/>
    </row>
    <row r="998" spans="9:9" x14ac:dyDescent="0.25">
      <c r="I998" s="237"/>
    </row>
    <row r="999" spans="9:9" x14ac:dyDescent="0.25">
      <c r="I999" s="237"/>
    </row>
    <row r="1000" spans="9:9" x14ac:dyDescent="0.25">
      <c r="I1000" s="237"/>
    </row>
    <row r="1001" spans="9:9" x14ac:dyDescent="0.25">
      <c r="I1001" s="237"/>
    </row>
    <row r="1002" spans="9:9" x14ac:dyDescent="0.25">
      <c r="I1002" s="237"/>
    </row>
    <row r="1003" spans="9:9" x14ac:dyDescent="0.25">
      <c r="I1003" s="237"/>
    </row>
    <row r="1004" spans="9:9" x14ac:dyDescent="0.25">
      <c r="I1004" s="237"/>
    </row>
    <row r="1005" spans="9:9" x14ac:dyDescent="0.25">
      <c r="I1005" s="237"/>
    </row>
    <row r="1006" spans="9:9" x14ac:dyDescent="0.25">
      <c r="I1006" s="237"/>
    </row>
    <row r="1007" spans="9:9" x14ac:dyDescent="0.25">
      <c r="I1007" s="237"/>
    </row>
    <row r="1008" spans="9:9" x14ac:dyDescent="0.25">
      <c r="I1008" s="237"/>
    </row>
    <row r="1009" spans="9:9" x14ac:dyDescent="0.25">
      <c r="I1009" s="237"/>
    </row>
    <row r="1010" spans="9:9" x14ac:dyDescent="0.25">
      <c r="I1010" s="237"/>
    </row>
    <row r="1011" spans="9:9" x14ac:dyDescent="0.25">
      <c r="I1011" s="237"/>
    </row>
    <row r="1012" spans="9:9" x14ac:dyDescent="0.25">
      <c r="I1012" s="237"/>
    </row>
    <row r="1013" spans="9:9" x14ac:dyDescent="0.25">
      <c r="I1013" s="237"/>
    </row>
    <row r="1014" spans="9:9" x14ac:dyDescent="0.25">
      <c r="I1014" s="237"/>
    </row>
    <row r="1015" spans="9:9" x14ac:dyDescent="0.25">
      <c r="I1015" s="237"/>
    </row>
    <row r="1016" spans="9:9" x14ac:dyDescent="0.25">
      <c r="I1016" s="237"/>
    </row>
    <row r="1017" spans="9:9" x14ac:dyDescent="0.25">
      <c r="I1017" s="237"/>
    </row>
    <row r="1018" spans="9:9" x14ac:dyDescent="0.25">
      <c r="I1018" s="237"/>
    </row>
    <row r="1019" spans="9:9" x14ac:dyDescent="0.25">
      <c r="I1019" s="237"/>
    </row>
    <row r="1020" spans="9:9" x14ac:dyDescent="0.25">
      <c r="I1020" s="237"/>
    </row>
    <row r="1021" spans="9:9" x14ac:dyDescent="0.25">
      <c r="I1021" s="237"/>
    </row>
    <row r="1022" spans="9:9" x14ac:dyDescent="0.25">
      <c r="I1022" s="237"/>
    </row>
    <row r="1023" spans="9:9" x14ac:dyDescent="0.25">
      <c r="I1023" s="237"/>
    </row>
    <row r="1024" spans="9:9" x14ac:dyDescent="0.25">
      <c r="I1024" s="237"/>
    </row>
    <row r="1025" spans="9:9" x14ac:dyDescent="0.25">
      <c r="I1025" s="237"/>
    </row>
    <row r="1026" spans="9:9" x14ac:dyDescent="0.25">
      <c r="I1026" s="237"/>
    </row>
    <row r="1027" spans="9:9" x14ac:dyDescent="0.25">
      <c r="I1027" s="237"/>
    </row>
    <row r="1028" spans="9:9" x14ac:dyDescent="0.25">
      <c r="I1028" s="237"/>
    </row>
    <row r="1029" spans="9:9" x14ac:dyDescent="0.25">
      <c r="I1029" s="237"/>
    </row>
    <row r="1030" spans="9:9" x14ac:dyDescent="0.25">
      <c r="I1030" s="237"/>
    </row>
    <row r="1031" spans="9:9" x14ac:dyDescent="0.25">
      <c r="I1031" s="237"/>
    </row>
    <row r="1032" spans="9:9" x14ac:dyDescent="0.25">
      <c r="I1032" s="237"/>
    </row>
    <row r="1033" spans="9:9" x14ac:dyDescent="0.25">
      <c r="I1033" s="237"/>
    </row>
    <row r="1034" spans="9:9" x14ac:dyDescent="0.25">
      <c r="I1034" s="237"/>
    </row>
    <row r="1035" spans="9:9" x14ac:dyDescent="0.25">
      <c r="I1035" s="237"/>
    </row>
    <row r="1036" spans="9:9" x14ac:dyDescent="0.25">
      <c r="I1036" s="237"/>
    </row>
    <row r="1037" spans="9:9" x14ac:dyDescent="0.25">
      <c r="I1037" s="237"/>
    </row>
    <row r="1038" spans="9:9" x14ac:dyDescent="0.25">
      <c r="I1038" s="237"/>
    </row>
    <row r="1039" spans="9:9" x14ac:dyDescent="0.25">
      <c r="I1039" s="237"/>
    </row>
    <row r="1040" spans="9:9" x14ac:dyDescent="0.25">
      <c r="I1040" s="237"/>
    </row>
    <row r="1041" spans="9:9" x14ac:dyDescent="0.25">
      <c r="I1041" s="237"/>
    </row>
    <row r="1042" spans="9:9" x14ac:dyDescent="0.25">
      <c r="I1042" s="237"/>
    </row>
    <row r="1043" spans="9:9" x14ac:dyDescent="0.25">
      <c r="I1043" s="237"/>
    </row>
    <row r="1044" spans="9:9" x14ac:dyDescent="0.25">
      <c r="I1044" s="237"/>
    </row>
    <row r="1045" spans="9:9" x14ac:dyDescent="0.25">
      <c r="I1045" s="237"/>
    </row>
    <row r="1046" spans="9:9" x14ac:dyDescent="0.25">
      <c r="I1046" s="237"/>
    </row>
    <row r="1047" spans="9:9" x14ac:dyDescent="0.25">
      <c r="I1047" s="237"/>
    </row>
    <row r="1048" spans="9:9" x14ac:dyDescent="0.25">
      <c r="I1048" s="237"/>
    </row>
    <row r="1049" spans="9:9" x14ac:dyDescent="0.25">
      <c r="I1049" s="237"/>
    </row>
    <row r="1050" spans="9:9" x14ac:dyDescent="0.25">
      <c r="I1050" s="237"/>
    </row>
    <row r="1051" spans="9:9" x14ac:dyDescent="0.25">
      <c r="I1051" s="237"/>
    </row>
    <row r="1052" spans="9:9" x14ac:dyDescent="0.25">
      <c r="I1052" s="237"/>
    </row>
    <row r="1053" spans="9:9" x14ac:dyDescent="0.25">
      <c r="I1053" s="237"/>
    </row>
    <row r="1054" spans="9:9" x14ac:dyDescent="0.25">
      <c r="I1054" s="237"/>
    </row>
    <row r="1055" spans="9:9" x14ac:dyDescent="0.25">
      <c r="I1055" s="237"/>
    </row>
    <row r="1056" spans="9:9" x14ac:dyDescent="0.25">
      <c r="I1056" s="237"/>
    </row>
    <row r="1057" spans="9:9" x14ac:dyDescent="0.25">
      <c r="I1057" s="237"/>
    </row>
    <row r="1058" spans="9:9" x14ac:dyDescent="0.25">
      <c r="I1058" s="237"/>
    </row>
    <row r="1059" spans="9:9" x14ac:dyDescent="0.25">
      <c r="I1059" s="237"/>
    </row>
    <row r="1060" spans="9:9" x14ac:dyDescent="0.25">
      <c r="I1060" s="237"/>
    </row>
    <row r="1061" spans="9:9" x14ac:dyDescent="0.25">
      <c r="I1061" s="237"/>
    </row>
    <row r="1062" spans="9:9" x14ac:dyDescent="0.25">
      <c r="I1062" s="237"/>
    </row>
    <row r="1063" spans="9:9" x14ac:dyDescent="0.25">
      <c r="I1063" s="237"/>
    </row>
    <row r="1064" spans="9:9" x14ac:dyDescent="0.25">
      <c r="I1064" s="237"/>
    </row>
    <row r="1065" spans="9:9" x14ac:dyDescent="0.25">
      <c r="I1065" s="237"/>
    </row>
    <row r="1066" spans="9:9" x14ac:dyDescent="0.25">
      <c r="I1066" s="237"/>
    </row>
    <row r="1067" spans="9:9" x14ac:dyDescent="0.25">
      <c r="I1067" s="237"/>
    </row>
    <row r="1068" spans="9:9" x14ac:dyDescent="0.25">
      <c r="I1068" s="237"/>
    </row>
    <row r="1069" spans="9:9" x14ac:dyDescent="0.25">
      <c r="I1069" s="237"/>
    </row>
    <row r="1070" spans="9:9" x14ac:dyDescent="0.25">
      <c r="I1070" s="237"/>
    </row>
    <row r="1071" spans="9:9" x14ac:dyDescent="0.25">
      <c r="I1071" s="237"/>
    </row>
    <row r="1072" spans="9:9" x14ac:dyDescent="0.25">
      <c r="I1072" s="237"/>
    </row>
    <row r="1073" spans="9:9" x14ac:dyDescent="0.25">
      <c r="I1073" s="237"/>
    </row>
    <row r="1074" spans="9:9" x14ac:dyDescent="0.25">
      <c r="I1074" s="237"/>
    </row>
    <row r="1075" spans="9:9" x14ac:dyDescent="0.25">
      <c r="I1075" s="237"/>
    </row>
    <row r="1076" spans="9:9" x14ac:dyDescent="0.25">
      <c r="I1076" s="237"/>
    </row>
    <row r="1077" spans="9:9" x14ac:dyDescent="0.25">
      <c r="I1077" s="237"/>
    </row>
    <row r="1078" spans="9:9" x14ac:dyDescent="0.25">
      <c r="I1078" s="237"/>
    </row>
    <row r="1079" spans="9:9" x14ac:dyDescent="0.25">
      <c r="I1079" s="237"/>
    </row>
    <row r="1080" spans="9:9" x14ac:dyDescent="0.25">
      <c r="I1080" s="237"/>
    </row>
    <row r="1081" spans="9:9" x14ac:dyDescent="0.25">
      <c r="I1081" s="237"/>
    </row>
    <row r="1082" spans="9:9" x14ac:dyDescent="0.25">
      <c r="I1082" s="237"/>
    </row>
    <row r="1083" spans="9:9" x14ac:dyDescent="0.25">
      <c r="I1083" s="237"/>
    </row>
    <row r="1084" spans="9:9" x14ac:dyDescent="0.25">
      <c r="I1084" s="237"/>
    </row>
    <row r="1085" spans="9:9" x14ac:dyDescent="0.25">
      <c r="I1085" s="237"/>
    </row>
    <row r="1086" spans="9:9" x14ac:dyDescent="0.25">
      <c r="I1086" s="237"/>
    </row>
    <row r="1087" spans="9:9" x14ac:dyDescent="0.25">
      <c r="I1087" s="237"/>
    </row>
    <row r="1088" spans="9:9" x14ac:dyDescent="0.25">
      <c r="I1088" s="237"/>
    </row>
    <row r="1089" spans="9:9" x14ac:dyDescent="0.25">
      <c r="I1089" s="237"/>
    </row>
    <row r="1090" spans="9:9" x14ac:dyDescent="0.25">
      <c r="I1090" s="237"/>
    </row>
  </sheetData>
  <autoFilter ref="A10:Z11">
    <filterColumn colId="2" showButton="0"/>
  </autoFilter>
  <mergeCells count="25">
    <mergeCell ref="J1:R1"/>
    <mergeCell ref="J2:J3"/>
    <mergeCell ref="K2:L2"/>
    <mergeCell ref="M2:N2"/>
    <mergeCell ref="O2:P2"/>
    <mergeCell ref="Q2:R2"/>
    <mergeCell ref="S14:T14"/>
    <mergeCell ref="S13:U13"/>
    <mergeCell ref="A4:I4"/>
    <mergeCell ref="A5:I5"/>
    <mergeCell ref="A6:I6"/>
    <mergeCell ref="A10:A11"/>
    <mergeCell ref="B10:B11"/>
    <mergeCell ref="E10:E11"/>
    <mergeCell ref="F10:F11"/>
    <mergeCell ref="I10:I11"/>
    <mergeCell ref="C10:D11"/>
    <mergeCell ref="G10:G11"/>
    <mergeCell ref="H10:H11"/>
    <mergeCell ref="B14:I14"/>
    <mergeCell ref="B15:F15"/>
    <mergeCell ref="B16:F16"/>
    <mergeCell ref="B17:F17"/>
    <mergeCell ref="B18:F18"/>
    <mergeCell ref="B19:F19"/>
  </mergeCells>
  <conditionalFormatting sqref="G13 C13:D13 B12:E12">
    <cfRule type="expression" dxfId="9" priority="41" stopIfTrue="1">
      <formula>$C12=""</formula>
    </cfRule>
  </conditionalFormatting>
  <conditionalFormatting sqref="E13:F13">
    <cfRule type="expression" dxfId="8" priority="40" stopIfTrue="1">
      <formula>$E13=""</formula>
    </cfRule>
  </conditionalFormatting>
  <printOptions horizontalCentered="1"/>
  <pageMargins left="0.3" right="0.3" top="0.35" bottom="0.35" header="0.3" footer="0.3"/>
  <pageSetup paperSize="9" scale="72" fitToHeight="0" orientation="landscape" r:id="rId1"/>
  <headerFooter>
    <oddFooter>Page &amp;P of &amp;N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2"/>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C19" sqref="C19:F19"/>
    </sheetView>
  </sheetViews>
  <sheetFormatPr defaultColWidth="8.7109375" defaultRowHeight="27.75" customHeight="1" x14ac:dyDescent="0.25"/>
  <cols>
    <col min="1" max="1" width="6" style="223" customWidth="1"/>
    <col min="2" max="2" width="15.140625" style="223" customWidth="1"/>
    <col min="3" max="3" width="20.28515625" style="244" customWidth="1"/>
    <col min="4" max="4" width="9.140625" style="223" customWidth="1"/>
    <col min="5" max="5" width="44.140625" style="228" customWidth="1"/>
    <col min="6" max="6" width="16.85546875" style="271" customWidth="1"/>
    <col min="7" max="7" width="15.85546875" style="224" customWidth="1"/>
    <col min="8" max="8" width="19.42578125" style="228" customWidth="1"/>
    <col min="9" max="9" width="21.42578125" style="180" customWidth="1"/>
    <col min="10" max="16384" width="8.7109375" style="1"/>
  </cols>
  <sheetData>
    <row r="1" spans="1:18" s="102" customFormat="1" ht="27.75" customHeight="1" x14ac:dyDescent="0.25">
      <c r="A1" s="395" t="s">
        <v>11</v>
      </c>
      <c r="B1" s="395"/>
      <c r="C1" s="395"/>
      <c r="D1" s="395"/>
      <c r="E1" s="395"/>
      <c r="F1" s="395"/>
      <c r="G1" s="395"/>
      <c r="H1" s="395"/>
      <c r="I1" s="395"/>
    </row>
    <row r="2" spans="1:18" s="102" customFormat="1" ht="27.75" customHeight="1" x14ac:dyDescent="0.25">
      <c r="A2" s="395" t="s">
        <v>492</v>
      </c>
      <c r="B2" s="395"/>
      <c r="C2" s="395"/>
      <c r="D2" s="395"/>
      <c r="E2" s="395"/>
      <c r="F2" s="395"/>
      <c r="G2" s="395"/>
      <c r="H2" s="395"/>
      <c r="I2" s="395"/>
    </row>
    <row r="3" spans="1:18" s="102" customFormat="1" ht="27.75" customHeight="1" x14ac:dyDescent="0.25">
      <c r="A3" s="395" t="s">
        <v>521</v>
      </c>
      <c r="B3" s="395"/>
      <c r="C3" s="395"/>
      <c r="D3" s="395"/>
      <c r="E3" s="395"/>
      <c r="F3" s="395"/>
      <c r="G3" s="395"/>
      <c r="H3" s="395"/>
      <c r="I3" s="395"/>
    </row>
    <row r="4" spans="1:18" s="164" customFormat="1" ht="27.75" customHeight="1" x14ac:dyDescent="0.25">
      <c r="A4" s="249"/>
      <c r="B4" s="249" t="s">
        <v>31</v>
      </c>
      <c r="C4" s="250" t="s">
        <v>444</v>
      </c>
      <c r="D4" s="279"/>
      <c r="E4" s="249"/>
      <c r="F4" s="274"/>
      <c r="G4" s="251"/>
      <c r="H4" s="249"/>
      <c r="I4" s="249"/>
    </row>
    <row r="5" spans="1:18" s="164" customFormat="1" ht="27.75" customHeight="1" x14ac:dyDescent="0.25">
      <c r="A5" s="249"/>
      <c r="B5" s="249" t="s">
        <v>517</v>
      </c>
      <c r="C5" s="250"/>
      <c r="D5" s="279"/>
      <c r="E5" s="249"/>
      <c r="F5" s="274"/>
      <c r="G5" s="251"/>
      <c r="H5" s="249"/>
      <c r="I5" s="249"/>
    </row>
    <row r="6" spans="1:18" s="164" customFormat="1" ht="27.75" customHeight="1" x14ac:dyDescent="0.25">
      <c r="A6" s="230"/>
      <c r="B6" s="230"/>
      <c r="C6" s="247"/>
      <c r="D6" s="280"/>
      <c r="E6" s="230"/>
      <c r="F6" s="275"/>
      <c r="G6" s="248"/>
      <c r="H6" s="230"/>
      <c r="I6" s="230"/>
    </row>
    <row r="7" spans="1:18" s="102" customFormat="1" ht="27.75" customHeight="1" x14ac:dyDescent="0.25">
      <c r="A7" s="396" t="s">
        <v>0</v>
      </c>
      <c r="B7" s="396" t="s">
        <v>2</v>
      </c>
      <c r="C7" s="397" t="s">
        <v>3</v>
      </c>
      <c r="D7" s="398"/>
      <c r="E7" s="401" t="s">
        <v>35</v>
      </c>
      <c r="F7" s="402" t="s">
        <v>34</v>
      </c>
      <c r="G7" s="424" t="s">
        <v>468</v>
      </c>
      <c r="H7" s="396" t="s">
        <v>38</v>
      </c>
      <c r="I7" s="396" t="s">
        <v>1</v>
      </c>
    </row>
    <row r="8" spans="1:18" s="102" customFormat="1" ht="16.5" customHeight="1" x14ac:dyDescent="0.25">
      <c r="A8" s="396"/>
      <c r="B8" s="396"/>
      <c r="C8" s="399"/>
      <c r="D8" s="400"/>
      <c r="E8" s="401"/>
      <c r="F8" s="402"/>
      <c r="G8" s="424"/>
      <c r="H8" s="396"/>
      <c r="I8" s="396"/>
    </row>
    <row r="9" spans="1:18" s="335" customFormat="1" ht="42" customHeight="1" x14ac:dyDescent="0.25">
      <c r="A9" s="327">
        <v>1</v>
      </c>
      <c r="B9" s="328" t="s">
        <v>205</v>
      </c>
      <c r="C9" s="329" t="s">
        <v>496</v>
      </c>
      <c r="D9" s="330" t="s">
        <v>497</v>
      </c>
      <c r="E9" s="331" t="s">
        <v>524</v>
      </c>
      <c r="F9" s="332" t="s">
        <v>387</v>
      </c>
      <c r="G9" s="333"/>
      <c r="H9" s="334" t="s">
        <v>469</v>
      </c>
      <c r="I9" s="334"/>
      <c r="J9" s="172"/>
      <c r="K9" s="172"/>
      <c r="L9" s="172"/>
      <c r="M9" s="172"/>
      <c r="N9" s="172"/>
      <c r="O9" s="172"/>
      <c r="P9" s="172"/>
      <c r="Q9" s="172"/>
      <c r="R9" s="172"/>
    </row>
    <row r="10" spans="1:18" s="335" customFormat="1" ht="42" customHeight="1" x14ac:dyDescent="0.25">
      <c r="A10" s="327">
        <v>2</v>
      </c>
      <c r="B10" s="328" t="s">
        <v>199</v>
      </c>
      <c r="C10" s="329" t="s">
        <v>499</v>
      </c>
      <c r="D10" s="330" t="s">
        <v>500</v>
      </c>
      <c r="E10" s="331" t="s">
        <v>501</v>
      </c>
      <c r="F10" s="332" t="s">
        <v>388</v>
      </c>
      <c r="G10" s="333"/>
      <c r="H10" s="334" t="s">
        <v>469</v>
      </c>
      <c r="I10" s="334"/>
      <c r="J10" s="172"/>
      <c r="K10" s="172"/>
      <c r="L10" s="172"/>
      <c r="M10" s="172"/>
      <c r="N10" s="172"/>
      <c r="O10" s="172"/>
      <c r="P10" s="172"/>
      <c r="Q10" s="172"/>
      <c r="R10" s="172"/>
    </row>
    <row r="11" spans="1:18" s="335" customFormat="1" ht="42" customHeight="1" x14ac:dyDescent="0.25">
      <c r="A11" s="327">
        <v>3</v>
      </c>
      <c r="B11" s="328" t="s">
        <v>201</v>
      </c>
      <c r="C11" s="329" t="s">
        <v>502</v>
      </c>
      <c r="D11" s="330" t="s">
        <v>503</v>
      </c>
      <c r="E11" s="331" t="s">
        <v>501</v>
      </c>
      <c r="F11" s="332" t="s">
        <v>389</v>
      </c>
      <c r="G11" s="333"/>
      <c r="H11" s="334" t="s">
        <v>469</v>
      </c>
      <c r="I11" s="334"/>
      <c r="J11" s="172"/>
      <c r="K11" s="172"/>
      <c r="L11" s="172"/>
      <c r="M11" s="172"/>
      <c r="N11" s="172"/>
      <c r="O11" s="172"/>
      <c r="P11" s="172"/>
      <c r="Q11" s="172"/>
      <c r="R11" s="172"/>
    </row>
    <row r="12" spans="1:18" s="335" customFormat="1" ht="42" customHeight="1" x14ac:dyDescent="0.25">
      <c r="A12" s="327">
        <v>4</v>
      </c>
      <c r="B12" s="328" t="s">
        <v>504</v>
      </c>
      <c r="C12" s="329" t="s">
        <v>505</v>
      </c>
      <c r="D12" s="330" t="s">
        <v>506</v>
      </c>
      <c r="E12" s="331" t="s">
        <v>501</v>
      </c>
      <c r="F12" s="336" t="s">
        <v>390</v>
      </c>
      <c r="G12" s="333"/>
      <c r="H12" s="334" t="s">
        <v>469</v>
      </c>
      <c r="I12" s="337"/>
      <c r="J12" s="172"/>
      <c r="K12" s="172"/>
      <c r="L12" s="172"/>
      <c r="M12" s="172"/>
      <c r="N12" s="172"/>
      <c r="O12" s="172"/>
      <c r="P12" s="172"/>
      <c r="Q12" s="172"/>
      <c r="R12" s="172"/>
    </row>
    <row r="13" spans="1:18" s="335" customFormat="1" ht="42" customHeight="1" x14ac:dyDescent="0.25">
      <c r="A13" s="327">
        <v>5</v>
      </c>
      <c r="B13" s="328" t="s">
        <v>196</v>
      </c>
      <c r="C13" s="338" t="s">
        <v>507</v>
      </c>
      <c r="D13" s="339" t="s">
        <v>508</v>
      </c>
      <c r="E13" s="331" t="s">
        <v>501</v>
      </c>
      <c r="F13" s="332">
        <v>38955</v>
      </c>
      <c r="G13" s="333"/>
      <c r="H13" s="334" t="s">
        <v>469</v>
      </c>
      <c r="I13" s="337"/>
      <c r="J13" s="172"/>
      <c r="K13" s="172"/>
      <c r="L13" s="172"/>
      <c r="M13" s="172"/>
      <c r="N13" s="172"/>
      <c r="O13" s="172"/>
      <c r="P13" s="172"/>
      <c r="Q13" s="172"/>
      <c r="R13" s="172"/>
    </row>
    <row r="14" spans="1:18" s="195" customFormat="1" ht="27.75" customHeight="1" x14ac:dyDescent="0.25">
      <c r="A14" s="223"/>
      <c r="B14" s="211"/>
      <c r="C14" s="259"/>
      <c r="D14" s="258"/>
      <c r="E14" s="231"/>
      <c r="F14" s="277"/>
      <c r="G14" s="258"/>
      <c r="H14" s="229"/>
      <c r="I14" s="244"/>
    </row>
    <row r="15" spans="1:18" s="195" customFormat="1" ht="27.75" customHeight="1" x14ac:dyDescent="0.25">
      <c r="A15" s="223"/>
      <c r="B15" s="211"/>
      <c r="C15" s="259"/>
      <c r="D15" s="258"/>
      <c r="E15" s="231"/>
      <c r="F15" s="277"/>
      <c r="G15" s="258"/>
      <c r="H15" s="229"/>
      <c r="I15" s="244"/>
    </row>
    <row r="16" spans="1:18" s="195" customFormat="1" ht="27.75" customHeight="1" x14ac:dyDescent="0.25">
      <c r="A16" s="223"/>
      <c r="B16" s="211"/>
      <c r="C16" s="259"/>
      <c r="D16" s="258"/>
      <c r="E16" s="231"/>
      <c r="F16" s="277"/>
      <c r="G16" s="258"/>
      <c r="H16" s="229"/>
      <c r="I16" s="244"/>
    </row>
    <row r="17" spans="1:10" s="195" customFormat="1" ht="27.75" customHeight="1" x14ac:dyDescent="0.25">
      <c r="A17" s="223"/>
      <c r="B17" s="223"/>
      <c r="C17" s="252" t="s">
        <v>43</v>
      </c>
      <c r="D17" s="212"/>
      <c r="E17" s="183"/>
      <c r="F17" s="194"/>
      <c r="G17" s="270"/>
      <c r="H17" s="183"/>
      <c r="I17" s="229"/>
      <c r="J17" s="228"/>
    </row>
    <row r="18" spans="1:10" s="195" customFormat="1" ht="33.75" customHeight="1" x14ac:dyDescent="0.25">
      <c r="A18" s="223"/>
      <c r="B18" s="223"/>
      <c r="C18" s="471" t="s">
        <v>522</v>
      </c>
      <c r="D18" s="471"/>
      <c r="E18" s="471"/>
      <c r="F18" s="471"/>
      <c r="G18" s="471"/>
      <c r="H18" s="471"/>
      <c r="I18" s="471"/>
      <c r="J18" s="184"/>
    </row>
    <row r="19" spans="1:10" s="195" customFormat="1" ht="33.75" customHeight="1" x14ac:dyDescent="0.25">
      <c r="A19" s="184"/>
      <c r="B19" s="184"/>
      <c r="C19" s="423" t="s">
        <v>39</v>
      </c>
      <c r="D19" s="423"/>
      <c r="E19" s="423"/>
      <c r="F19" s="423"/>
      <c r="G19" s="272"/>
      <c r="H19" s="244"/>
      <c r="I19" s="254"/>
      <c r="J19" s="255"/>
    </row>
    <row r="20" spans="1:10" s="195" customFormat="1" ht="33.75" customHeight="1" x14ac:dyDescent="0.25">
      <c r="A20" s="184"/>
      <c r="B20" s="184"/>
      <c r="C20" s="423" t="s">
        <v>40</v>
      </c>
      <c r="D20" s="423"/>
      <c r="E20" s="423"/>
      <c r="F20" s="423"/>
      <c r="G20" s="272"/>
      <c r="H20" s="244"/>
      <c r="I20" s="254"/>
      <c r="J20" s="184"/>
    </row>
    <row r="21" spans="1:10" s="195" customFormat="1" ht="33.75" customHeight="1" x14ac:dyDescent="0.25">
      <c r="A21" s="223"/>
      <c r="B21" s="223"/>
      <c r="C21" s="423" t="s">
        <v>41</v>
      </c>
      <c r="D21" s="423"/>
      <c r="E21" s="423"/>
      <c r="F21" s="423"/>
      <c r="G21" s="272"/>
      <c r="H21" s="224"/>
      <c r="I21" s="228"/>
      <c r="J21" s="184"/>
    </row>
    <row r="22" spans="1:10" s="195" customFormat="1" ht="33.75" customHeight="1" x14ac:dyDescent="0.25">
      <c r="A22" s="223"/>
      <c r="B22" s="223"/>
      <c r="C22" s="423" t="s">
        <v>42</v>
      </c>
      <c r="D22" s="423"/>
      <c r="E22" s="423"/>
      <c r="F22" s="423"/>
      <c r="G22" s="272"/>
      <c r="H22" s="224"/>
      <c r="I22" s="228"/>
      <c r="J22" s="184"/>
    </row>
    <row r="23" spans="1:10" s="195" customFormat="1" ht="33.75" customHeight="1" x14ac:dyDescent="0.25">
      <c r="A23" s="223"/>
      <c r="B23" s="223"/>
      <c r="C23" s="423" t="s">
        <v>44</v>
      </c>
      <c r="D23" s="423"/>
      <c r="E23" s="423"/>
      <c r="F23" s="423"/>
      <c r="G23" s="271"/>
      <c r="H23" s="224"/>
      <c r="I23" s="228"/>
      <c r="J23" s="184"/>
    </row>
    <row r="24" spans="1:10" s="8" customFormat="1" ht="27.75" customHeight="1" x14ac:dyDescent="0.25">
      <c r="A24" s="223"/>
      <c r="B24" s="223"/>
      <c r="C24" s="228"/>
      <c r="D24" s="223"/>
      <c r="E24" s="244"/>
      <c r="F24" s="271"/>
      <c r="G24" s="224"/>
      <c r="H24" s="228"/>
      <c r="I24" s="184"/>
    </row>
    <row r="25" spans="1:10" s="195" customFormat="1" ht="27.75" customHeight="1" x14ac:dyDescent="0.25">
      <c r="A25" s="244"/>
      <c r="B25" s="226"/>
      <c r="C25" s="228"/>
      <c r="D25" s="223"/>
      <c r="E25" s="256"/>
      <c r="F25" s="273"/>
      <c r="G25" s="257" t="s">
        <v>523</v>
      </c>
      <c r="H25" s="228"/>
      <c r="I25" s="184"/>
    </row>
    <row r="26" spans="1:10" s="195" customFormat="1" ht="27.75" customHeight="1" x14ac:dyDescent="0.25">
      <c r="A26" s="223"/>
      <c r="B26" s="226"/>
      <c r="C26" s="232" t="s">
        <v>45</v>
      </c>
      <c r="D26" s="226"/>
      <c r="E26" s="256"/>
      <c r="F26" s="273"/>
      <c r="G26" s="227" t="s">
        <v>46</v>
      </c>
      <c r="H26" s="228"/>
      <c r="I26" s="184"/>
    </row>
    <row r="27" spans="1:10" s="195" customFormat="1" ht="27.75" customHeight="1" x14ac:dyDescent="0.25">
      <c r="A27" s="223"/>
      <c r="B27" s="228"/>
      <c r="C27" s="244"/>
      <c r="D27" s="223"/>
      <c r="E27" s="228"/>
      <c r="F27" s="271"/>
      <c r="G27" s="224"/>
      <c r="H27" s="229"/>
      <c r="I27" s="244"/>
    </row>
    <row r="28" spans="1:10" s="195" customFormat="1" ht="27.75" customHeight="1" x14ac:dyDescent="0.25">
      <c r="A28" s="223"/>
      <c r="B28" s="228"/>
      <c r="C28" s="244"/>
      <c r="D28" s="223"/>
      <c r="E28" s="228"/>
      <c r="F28" s="271"/>
      <c r="G28" s="263"/>
      <c r="H28" s="229"/>
      <c r="I28" s="244"/>
    </row>
    <row r="29" spans="1:10" s="195" customFormat="1" ht="27.75" customHeight="1" x14ac:dyDescent="0.25">
      <c r="A29" s="223"/>
      <c r="B29" s="228"/>
      <c r="C29" s="244"/>
      <c r="D29" s="223"/>
      <c r="E29" s="228"/>
      <c r="F29" s="271"/>
      <c r="G29" s="263"/>
      <c r="H29" s="229"/>
      <c r="I29" s="184"/>
    </row>
    <row r="30" spans="1:10" ht="27.75" customHeight="1" x14ac:dyDescent="0.25">
      <c r="H30" s="229"/>
      <c r="I30" s="184"/>
    </row>
    <row r="31" spans="1:10" ht="27.75" customHeight="1" x14ac:dyDescent="0.25">
      <c r="H31" s="229"/>
      <c r="I31" s="184"/>
    </row>
    <row r="32" spans="1:10" ht="27.75" customHeight="1" x14ac:dyDescent="0.25">
      <c r="H32" s="229"/>
      <c r="I32" s="184"/>
    </row>
  </sheetData>
  <autoFilter ref="A8:I13"/>
  <mergeCells count="17">
    <mergeCell ref="C18:I18"/>
    <mergeCell ref="A1:I1"/>
    <mergeCell ref="A2:I2"/>
    <mergeCell ref="A3:I3"/>
    <mergeCell ref="A7:A8"/>
    <mergeCell ref="B7:B8"/>
    <mergeCell ref="E7:E8"/>
    <mergeCell ref="F7:F8"/>
    <mergeCell ref="I7:I8"/>
    <mergeCell ref="C7:D8"/>
    <mergeCell ref="G7:G8"/>
    <mergeCell ref="H7:H8"/>
    <mergeCell ref="C19:F19"/>
    <mergeCell ref="C20:F20"/>
    <mergeCell ref="C21:F21"/>
    <mergeCell ref="C22:F22"/>
    <mergeCell ref="C23:F23"/>
  </mergeCells>
  <conditionalFormatting sqref="B14:D16 G14:G16 B9:E13">
    <cfRule type="expression" dxfId="7" priority="263" stopIfTrue="1">
      <formula>$C9=""</formula>
    </cfRule>
  </conditionalFormatting>
  <conditionalFormatting sqref="E14:F16">
    <cfRule type="expression" dxfId="6" priority="403" stopIfTrue="1">
      <formula>$E14=""</formula>
    </cfRule>
  </conditionalFormatting>
  <conditionalFormatting sqref="H17 D17:E17">
    <cfRule type="expression" dxfId="5" priority="18" stopIfTrue="1">
      <formula>$C17=""</formula>
    </cfRule>
  </conditionalFormatting>
  <conditionalFormatting sqref="F17:G17">
    <cfRule type="expression" dxfId="4" priority="17" stopIfTrue="1">
      <formula>$E17=""</formula>
    </cfRule>
  </conditionalFormatting>
  <printOptions horizontalCentered="1"/>
  <pageMargins left="0.7" right="0.7" top="0.75" bottom="0.75" header="0.3" footer="0.3"/>
  <pageSetup paperSize="9" scale="51" fitToHeight="0" orientation="portrait" r:id="rId1"/>
  <headerFooter>
    <oddFooter>Page &amp;P of &amp;N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5"/>
  <sheetViews>
    <sheetView zoomScale="70" zoomScaleNormal="70" zoomScaleSheetLayoutView="85" workbookViewId="0">
      <pane xSplit="2" ySplit="8" topLeftCell="C90" activePane="bottomRight" state="frozen"/>
      <selection activeCell="A4" sqref="A4"/>
      <selection pane="topRight" activeCell="C4" sqref="C4"/>
      <selection pane="bottomLeft" activeCell="A14" sqref="A14"/>
      <selection pane="bottomRight" activeCell="E105" sqref="E105"/>
    </sheetView>
  </sheetViews>
  <sheetFormatPr defaultColWidth="8.7109375" defaultRowHeight="27.75" customHeight="1" x14ac:dyDescent="0.25"/>
  <cols>
    <col min="1" max="1" width="6" style="223" customWidth="1"/>
    <col min="2" max="2" width="15.140625" style="223" customWidth="1"/>
    <col min="3" max="3" width="20.28515625" style="244" customWidth="1"/>
    <col min="4" max="4" width="9.140625" style="223" customWidth="1"/>
    <col min="5" max="5" width="44.140625" style="228" customWidth="1"/>
    <col min="6" max="6" width="16.85546875" style="271" customWidth="1"/>
    <col min="7" max="7" width="15.85546875" style="224" customWidth="1"/>
    <col min="8" max="8" width="19.42578125" style="228" customWidth="1"/>
    <col min="9" max="9" width="21.42578125" style="180" customWidth="1"/>
    <col min="10" max="10" width="12.28515625" style="1" hidden="1" customWidth="1"/>
    <col min="11" max="11" width="11.85546875" style="1" hidden="1" customWidth="1"/>
    <col min="12" max="12" width="7.140625" style="1" hidden="1" customWidth="1"/>
    <col min="13" max="13" width="12.140625" style="1" hidden="1" customWidth="1"/>
    <col min="14" max="14" width="10.7109375" style="15" hidden="1" customWidth="1"/>
    <col min="15" max="15" width="11" style="1" hidden="1" customWidth="1"/>
    <col min="16" max="16" width="0" style="1" hidden="1" customWidth="1"/>
    <col min="17" max="17" width="10.7109375" style="1" hidden="1" customWidth="1"/>
    <col min="18" max="21" width="0" style="1" hidden="1" customWidth="1"/>
    <col min="22" max="22" width="2.42578125" style="1" hidden="1" customWidth="1"/>
    <col min="23" max="25" width="8.7109375" style="1"/>
    <col min="26" max="26" width="34.28515625" style="1" customWidth="1"/>
    <col min="27" max="27" width="28.28515625" style="1" customWidth="1"/>
    <col min="28" max="28" width="31.42578125" style="1" customWidth="1"/>
    <col min="29" max="29" width="32.140625" style="1" customWidth="1"/>
    <col min="30" max="16384" width="8.7109375" style="1"/>
  </cols>
  <sheetData>
    <row r="1" spans="1:18" s="102" customFormat="1" ht="27.75" customHeight="1" x14ac:dyDescent="0.25">
      <c r="A1" s="395" t="s">
        <v>11</v>
      </c>
      <c r="B1" s="395"/>
      <c r="C1" s="395"/>
      <c r="D1" s="395"/>
      <c r="E1" s="395"/>
      <c r="F1" s="395"/>
      <c r="G1" s="395"/>
      <c r="H1" s="395"/>
      <c r="I1" s="395"/>
      <c r="J1" s="204" t="s">
        <v>450</v>
      </c>
      <c r="K1" s="204" t="str">
        <f>COUNTIFS('Bang ket qua theo cong thuc'!$G$14:$G$98,"xuất sắc",'Bang ket qua theo cong thuc'!$M$14:$M$98,"DMSX")&amp;"/"&amp;COUNTIF('Bang ket qua theo cong thuc'!$M$20:$M$98,"DMSX")</f>
        <v>0/7</v>
      </c>
      <c r="L1" s="205">
        <f>COUNTIF('Bang ket qua theo cong thuc'!$G$20:$G$26,"Xuất sắc")/ (85-COUNTIF('Bang ket qua theo cong thuc'!$G$14:$G$98,""))*100</f>
        <v>0</v>
      </c>
      <c r="M1" s="204" t="str">
        <f>COUNTIFS('Bang ket qua theo cong thuc'!$G$14:$G$98,"Tốt",'Bang ket qua theo cong thuc'!$M$14:$M$98,"DMSX")&amp;"/"&amp;COUNTIF('Bang ket qua theo cong thuc'!$M$20:$M$98,"DMSX")</f>
        <v>0/7</v>
      </c>
      <c r="N1" s="205">
        <f>COUNTIF('Bang ket qua theo cong thuc'!$G$20:$G$26,"tốt")/(85-COUNTIF('Bang ket qua theo cong thuc'!$G$14:$G$98,""))*100</f>
        <v>0</v>
      </c>
      <c r="O1" s="204" t="str">
        <f>COUNTIFS('Bang ket qua theo cong thuc'!$G$14:$G$98,"Hoàn thành",'Bang ket qua theo cong thuc'!$M$14:$M$98,"DMSX")&amp;"/"&amp;COUNTIF('Bang ket qua theo cong thuc'!$M$20:$M$98,"DMSX")</f>
        <v>0/7</v>
      </c>
      <c r="P1" s="205">
        <f>COUNTIF('Bang ket qua theo cong thuc'!$G$20:$G$26,"hoàn thành")/ (85-COUNTIF('Bang ket qua theo cong thuc'!$G$14:$G$98,""))*100</f>
        <v>0</v>
      </c>
      <c r="Q1" s="204" t="str">
        <f>COUNTIFS('Bang ket qua theo cong thuc'!$G$14:$G$98,"Không hoàn thành",'Bang ket qua theo cong thuc'!$M$14:$M$98,"DMSX")&amp;"/"&amp;COUNTIF('Bang ket qua theo cong thuc'!$M$20:$M$98,"DMSX")</f>
        <v>0/7</v>
      </c>
      <c r="R1" s="205">
        <f>COUNTIF('Bang ket qua theo cong thuc'!$G$20:$G$26,"không hoàn thành")/ (85-COUNTIF('Bang ket qua theo cong thuc'!$G$14:$G$98,""))*100</f>
        <v>0</v>
      </c>
    </row>
    <row r="2" spans="1:18" s="102" customFormat="1" ht="27.75" customHeight="1" x14ac:dyDescent="0.25">
      <c r="A2" s="395" t="s">
        <v>492</v>
      </c>
      <c r="B2" s="395"/>
      <c r="C2" s="395"/>
      <c r="D2" s="395"/>
      <c r="E2" s="395"/>
      <c r="F2" s="395"/>
      <c r="G2" s="395"/>
      <c r="H2" s="395"/>
      <c r="I2" s="395"/>
      <c r="J2" s="204" t="s">
        <v>448</v>
      </c>
      <c r="K2" s="204" t="str">
        <f>COUNTIFS('Bang ket qua theo cong thuc'!$G$14:$G$98,"xuất sắc",'Bang ket qua theo cong thuc'!$M$14:$M$98,"HTCT")&amp;"/"&amp;COUNTIF('Bang ket qua theo cong thuc'!$M$20:$M$98,"HTCT")</f>
        <v>0/16</v>
      </c>
      <c r="L2" s="205">
        <f>COUNTIF('Bang ket qua theo cong thuc'!$G$39:$G$54,"Xuất sắc")/ (85-COUNTIF('Bang ket qua theo cong thuc'!$G$14:$G$98,""))*100</f>
        <v>0</v>
      </c>
      <c r="M2" s="204" t="str">
        <f>COUNTIFS('Bang ket qua theo cong thuc'!$G$14:$G$98,"Tốt",'Bang ket qua theo cong thuc'!$M$14:$M$98,"HTCT")&amp;"/"&amp;COUNTIF('Bang ket qua theo cong thuc'!$M$20:$M$98,"HTCT")</f>
        <v>0/16</v>
      </c>
      <c r="N2" s="205">
        <f>COUNTIF('Bang ket qua theo cong thuc'!$G$39:$G$54,"tốt")/ (85-COUNTIF('Bang ket qua theo cong thuc'!$G$14:$G$98,""))*100</f>
        <v>0</v>
      </c>
      <c r="O2" s="204" t="str">
        <f>COUNTIFS('Bang ket qua theo cong thuc'!$G$14:$G$98,"Hoàn thành",'Bang ket qua theo cong thuc'!$M$14:$M$98,"HTCT")&amp;"/"&amp;COUNTIF('Bang ket qua theo cong thuc'!$M$20:$M$98,"HTCT")</f>
        <v>0/16</v>
      </c>
      <c r="P2" s="205">
        <f>COUNTIF('Bang ket qua theo cong thuc'!$G$39:$G$54,"hoàn thành")/ (85-COUNTIF('Bang ket qua theo cong thuc'!$G$14:$G$98,""))*100</f>
        <v>0</v>
      </c>
      <c r="Q2" s="204" t="str">
        <f>COUNTIFS('Bang ket qua theo cong thuc'!$G$14:$G$98,"Không hoàn thành",'Bang ket qua theo cong thuc'!$M$14:$M$98,"HTCT")&amp;"/"&amp;COUNTIF('Bang ket qua theo cong thuc'!$M$20:$M$98,"HTCT")</f>
        <v>0/16</v>
      </c>
      <c r="R2" s="206">
        <f>COUNTIF('Bang ket qua theo cong thuc'!$G$39:$G$54,"không hoàn thành")/ (85-COUNTIF('Bang ket qua theo cong thuc'!$G$14:$G$98,""))*100</f>
        <v>0</v>
      </c>
    </row>
    <row r="3" spans="1:18" s="102" customFormat="1" ht="27.75" customHeight="1" x14ac:dyDescent="0.25">
      <c r="A3" s="395" t="s">
        <v>518</v>
      </c>
      <c r="B3" s="395"/>
      <c r="C3" s="395"/>
      <c r="D3" s="395"/>
      <c r="E3" s="395"/>
      <c r="F3" s="395"/>
      <c r="G3" s="395"/>
      <c r="H3" s="395"/>
      <c r="I3" s="395"/>
      <c r="J3" s="204" t="s">
        <v>451</v>
      </c>
      <c r="K3" s="204" t="str">
        <f>COUNTIFS('Bang ket qua theo cong thuc'!$G$14:$G$98,"xuất sắc",'Bang ket qua theo cong thuc'!$M$14:$M$98,"TKT")&amp;"/"&amp;COUNTIF('Bang ket qua theo cong thuc'!$M$20:$M$98,"TKT")</f>
        <v>0/15</v>
      </c>
      <c r="L3" s="205">
        <f>COUNTIF('Bang ket qua theo cong thuc'!$G$55:$G$69,"Xuất sắc")/ (85-COUNTIF('Bang ket qua theo cong thuc'!$G$14:$G$98,""))*100</f>
        <v>0</v>
      </c>
      <c r="M3" s="204" t="str">
        <f>COUNTIFS('Bang ket qua theo cong thuc'!$G$14:$G$98,"Tốt",'Bang ket qua theo cong thuc'!$M$14:$M$98,"TKT")&amp;"/"&amp;COUNTIF('Bang ket qua theo cong thuc'!$M$20:$M$98,"TKT")</f>
        <v>0/15</v>
      </c>
      <c r="N3" s="205">
        <f>COUNTIF('Bang ket qua theo cong thuc'!$G$55:$G$69,"tốt")/ (85-COUNTIF('Bang ket qua theo cong thuc'!$G$14:$G$98,""))*100</f>
        <v>0</v>
      </c>
      <c r="O3" s="204" t="str">
        <f>COUNTIFS('Bang ket qua theo cong thuc'!$G$14:$G$98,"Hoàn thành",'Bang ket qua theo cong thuc'!$M$14:$M$98,"TKT")&amp;"/"&amp;COUNTIF('Bang ket qua theo cong thuc'!$M$20:$M$98,"TKT")</f>
        <v>0/15</v>
      </c>
      <c r="P3" s="206">
        <f>COUNTIF('Bang ket qua theo cong thuc'!$G$55:$G$69,"hoàn thành")/ (85-COUNTIF('Bang ket qua theo cong thuc'!$G$14:$G$98,""))*100</f>
        <v>0</v>
      </c>
      <c r="Q3" s="204" t="str">
        <f>COUNTIFS('Bang ket qua theo cong thuc'!$G$14:$G$98,"Không hoàn thành",'Bang ket qua theo cong thuc'!$M$14:$M$98,"TKT")&amp;"/"&amp;COUNTIF('Bang ket qua theo cong thuc'!$M$20:$M$98,"TKT")</f>
        <v>0/15</v>
      </c>
      <c r="R3" s="206">
        <f>COUNTIF('Bang ket qua theo cong thuc'!$G$55:$G$69,"không hoàn thành")/ (85-COUNTIF('Bang ket qua theo cong thuc'!$G$14:$G$98,""))*100</f>
        <v>0</v>
      </c>
    </row>
    <row r="4" spans="1:18" s="164" customFormat="1" ht="27.75" customHeight="1" x14ac:dyDescent="0.25">
      <c r="A4" s="249"/>
      <c r="B4" s="249" t="s">
        <v>31</v>
      </c>
      <c r="C4" s="250" t="s">
        <v>444</v>
      </c>
      <c r="D4" s="283"/>
      <c r="E4" s="249"/>
      <c r="F4" s="274"/>
      <c r="G4" s="251"/>
      <c r="H4" s="249"/>
      <c r="I4" s="249"/>
      <c r="J4" s="207" t="s">
        <v>452</v>
      </c>
      <c r="K4" s="207" t="str">
        <f>COUNTIFS('Bang ket qua theo cong thuc'!$G$14:$G$98,"xuất sắc",'Bang ket qua theo cong thuc'!$M$14:$M$98,"TKBV")&amp;"/"&amp;COUNTIF('Bang ket qua theo cong thuc'!$M$20:$M$98,"TKBV")</f>
        <v>0/23</v>
      </c>
      <c r="L4" s="208">
        <f>COUNTIF('Bang ket qua theo cong thuc'!$G$70:$G$92,"Xuất sắc")/ (85-COUNTIF('Bang ket qua theo cong thuc'!$G$14:$G$98,""))*100</f>
        <v>0</v>
      </c>
      <c r="M4" s="207" t="str">
        <f>COUNTIFS('Bang ket qua theo cong thuc'!$G$14:$G$98,"Tốt",'Bang ket qua theo cong thuc'!$M$14:$M$98,"TKBV")&amp;"/"&amp;COUNTIF('Bang ket qua theo cong thuc'!$M$20:$M$98,"TKBV")</f>
        <v>0/23</v>
      </c>
      <c r="N4" s="208">
        <f>COUNTIF('Bang ket qua theo cong thuc'!$G$70:$G$92,"tốt")/ (85-COUNTIF('Bang ket qua theo cong thuc'!$G$14:$G$98,""))*100</f>
        <v>0</v>
      </c>
      <c r="O4" s="207" t="str">
        <f>COUNTIFS('Bang ket qua theo cong thuc'!$G$14:$G$98,"Hoàn thành",'Bang ket qua theo cong thuc'!$M$14:$M$98,"TKBV")&amp;"/"&amp;COUNTIF('Bang ket qua theo cong thuc'!$M$20:$M$98,"TKBV")</f>
        <v>0/23</v>
      </c>
      <c r="P4" s="209">
        <f>COUNTIF('Bang ket qua theo cong thuc'!$G$70:$G$92,"hoàn thành")/ (85-COUNTIF('Bang ket qua theo cong thuc'!$G$14:$G$98,""))*100</f>
        <v>0</v>
      </c>
      <c r="Q4" s="207" t="str">
        <f>COUNTIFS('Bang ket qua theo cong thuc'!$G$14:$G$98,"Không hoàn thành",'Bang ket qua theo cong thuc'!$M$14:$M$98,"TKBV")&amp;"/"&amp;COUNTIF('Bang ket qua theo cong thuc'!$M$20:$M$98,"TKBV")</f>
        <v>0/23</v>
      </c>
      <c r="R4" s="209">
        <f>COUNTIF('Bang ket qua theo cong thuc'!$G$70:$G$92,"không hoàn thành")/ (85-COUNTIF('Bang ket qua theo cong thuc'!$G$14:$G$98,""))*100</f>
        <v>0</v>
      </c>
    </row>
    <row r="5" spans="1:18" s="164" customFormat="1" ht="27.75" customHeight="1" x14ac:dyDescent="0.25">
      <c r="A5" s="249"/>
      <c r="B5" s="249" t="s">
        <v>517</v>
      </c>
      <c r="C5" s="250"/>
      <c r="D5" s="283"/>
      <c r="E5" s="249"/>
      <c r="F5" s="274"/>
      <c r="G5" s="251"/>
      <c r="H5" s="249"/>
      <c r="I5" s="249"/>
      <c r="J5" s="207" t="s">
        <v>453</v>
      </c>
      <c r="K5" s="207" t="str">
        <f>COUNTIFS('Bang ket qua theo cong thuc'!$G$14:$G$98,"xuất sắc",'Bang ket qua theo cong thuc'!$M$14:$M$98,"XDCB")&amp;"/"&amp;COUNTIF('Bang ket qua theo cong thuc'!$M$20:$M$98,"XDCB")</f>
        <v>0/6</v>
      </c>
      <c r="L5" s="208">
        <f>COUNTIF('Bang ket qua theo cong thuc'!$G$93:$G$98,"Xuất sắc")/ (85-COUNTIF('Bang ket qua theo cong thuc'!$G$14:$G$98,""))*100</f>
        <v>0</v>
      </c>
      <c r="M5" s="207" t="str">
        <f>COUNTIFS('Bang ket qua theo cong thuc'!$G$14:$G$98,"Tốt",'Bang ket qua theo cong thuc'!$M$14:$M$98,"XDCB")&amp;"/"&amp;COUNTIF('Bang ket qua theo cong thuc'!$M$20:$M$98,"XDCB")</f>
        <v>0/6</v>
      </c>
      <c r="N5" s="208">
        <f>COUNTIF('Bang ket qua theo cong thuc'!$G$93:$G$98,"tốt")/ (85-COUNTIF('Bang ket qua theo cong thuc'!$G$14:$G$98,""))*100</f>
        <v>0</v>
      </c>
      <c r="O5" s="207" t="str">
        <f>COUNTIFS('Bang ket qua theo cong thuc'!$G$14:$G$98,"Hoàn thành",'Bang ket qua theo cong thuc'!$M$14:$M$98,"XDCB")&amp;"/"&amp;COUNTIF('Bang ket qua theo cong thuc'!$M$20:$M$98,"XDCB")</f>
        <v>0/6</v>
      </c>
      <c r="P5" s="209">
        <f>COUNTIF('Bang ket qua theo cong thuc'!$G$93:$G$98,"hoàn thành")/ (85-COUNTIF('Bang ket qua theo cong thuc'!$G$14:$G$98,""))*100</f>
        <v>0</v>
      </c>
      <c r="Q5" s="207" t="str">
        <f>COUNTIFS('Bang ket qua theo cong thuc'!$G$14:$G$98,"Không hoàn thành",'Bang ket qua theo cong thuc'!$M$14:$M$98,"XDCB")&amp;"/"&amp;COUNTIF('Bang ket qua theo cong thuc'!$M$20:$M$98,"XDCB")</f>
        <v>0/6</v>
      </c>
      <c r="R5" s="209">
        <f>COUNTIF('Bang ket qua theo cong thuc'!$G$93:$G$98,"không hoàn thành")/ (85-COUNTIF('Bang ket qua theo cong thuc'!$G$14:$G$98,""))*100</f>
        <v>0</v>
      </c>
    </row>
    <row r="6" spans="1:18" s="164" customFormat="1" ht="27.75" customHeight="1" x14ac:dyDescent="0.25">
      <c r="A6" s="230"/>
      <c r="B6" s="230"/>
      <c r="C6" s="247"/>
      <c r="D6" s="284"/>
      <c r="E6" s="230"/>
      <c r="F6" s="275"/>
      <c r="G6" s="248"/>
      <c r="H6" s="230"/>
      <c r="I6" s="230"/>
      <c r="J6" s="207" t="s">
        <v>461</v>
      </c>
      <c r="K6" s="210">
        <f>COUNTIFS('Bang ket qua theo cong thuc'!$G$14:$G$98,"xuất sắc")</f>
        <v>0</v>
      </c>
      <c r="L6" s="210">
        <f>SUM(L1:L5)</f>
        <v>0</v>
      </c>
      <c r="M6" s="210">
        <f>COUNTIFS('Bang ket qua theo cong thuc'!$G$14:$G$98,"Tốt")</f>
        <v>5</v>
      </c>
      <c r="N6" s="210"/>
      <c r="O6" s="210">
        <f>COUNTIFS('Bang ket qua theo cong thuc'!$G$14:$G$98,"Hoàn thành")</f>
        <v>0</v>
      </c>
      <c r="P6" s="208"/>
      <c r="Q6" s="207">
        <f>COUNTIFS('Bang ket qua theo cong thuc'!$G$14:$G$98,"Không hoàn thành")</f>
        <v>0</v>
      </c>
      <c r="R6" s="208">
        <f>SUM(R1:R5)</f>
        <v>0</v>
      </c>
    </row>
    <row r="7" spans="1:18" s="102" customFormat="1" ht="27.75" customHeight="1" x14ac:dyDescent="0.25">
      <c r="A7" s="396" t="s">
        <v>0</v>
      </c>
      <c r="B7" s="396" t="s">
        <v>2</v>
      </c>
      <c r="C7" s="397" t="s">
        <v>3</v>
      </c>
      <c r="D7" s="398"/>
      <c r="E7" s="401" t="s">
        <v>35</v>
      </c>
      <c r="F7" s="402" t="s">
        <v>34</v>
      </c>
      <c r="G7" s="424" t="s">
        <v>468</v>
      </c>
      <c r="H7" s="396" t="s">
        <v>38</v>
      </c>
      <c r="I7" s="396" t="s">
        <v>1</v>
      </c>
      <c r="J7" s="201" t="s">
        <v>467</v>
      </c>
      <c r="K7" s="202">
        <f>K6/SUM(K6:Q6)</f>
        <v>0</v>
      </c>
      <c r="L7" s="201"/>
      <c r="M7" s="202">
        <f>M6/SUM(K6:Q6)</f>
        <v>1</v>
      </c>
      <c r="N7" s="201"/>
      <c r="O7" s="201"/>
      <c r="P7" s="203"/>
      <c r="Q7" s="203"/>
      <c r="R7" s="203"/>
    </row>
    <row r="8" spans="1:18" s="102" customFormat="1" ht="16.5" customHeight="1" x14ac:dyDescent="0.25">
      <c r="A8" s="396"/>
      <c r="B8" s="396"/>
      <c r="C8" s="399"/>
      <c r="D8" s="400"/>
      <c r="E8" s="401"/>
      <c r="F8" s="402"/>
      <c r="G8" s="424"/>
      <c r="H8" s="396"/>
      <c r="I8" s="396"/>
      <c r="J8" s="173"/>
      <c r="K8" s="173"/>
      <c r="L8" s="173"/>
      <c r="M8" s="173"/>
      <c r="N8" s="173"/>
      <c r="O8" s="173"/>
      <c r="P8" s="173"/>
      <c r="Q8" s="173"/>
      <c r="R8" s="173"/>
    </row>
    <row r="9" spans="1:18" s="104" customFormat="1" ht="34.5" customHeight="1" x14ac:dyDescent="0.25">
      <c r="A9" s="285">
        <v>1</v>
      </c>
      <c r="B9" s="286" t="s">
        <v>205</v>
      </c>
      <c r="C9" s="287" t="s">
        <v>496</v>
      </c>
      <c r="D9" s="288" t="s">
        <v>497</v>
      </c>
      <c r="E9" s="289" t="s">
        <v>498</v>
      </c>
      <c r="F9" s="290" t="s">
        <v>387</v>
      </c>
      <c r="G9" s="293"/>
      <c r="H9" s="292" t="s">
        <v>469</v>
      </c>
      <c r="I9" s="292"/>
      <c r="J9" s="172"/>
      <c r="K9" s="172"/>
      <c r="L9" s="172"/>
      <c r="M9" s="172"/>
      <c r="N9" s="172"/>
      <c r="O9" s="172"/>
      <c r="P9" s="172"/>
      <c r="Q9" s="172"/>
      <c r="R9" s="172"/>
    </row>
    <row r="10" spans="1:18" s="104" customFormat="1" ht="34.5" customHeight="1" x14ac:dyDescent="0.25">
      <c r="A10" s="285">
        <v>2</v>
      </c>
      <c r="B10" s="286" t="s">
        <v>199</v>
      </c>
      <c r="C10" s="287" t="s">
        <v>499</v>
      </c>
      <c r="D10" s="288" t="s">
        <v>500</v>
      </c>
      <c r="E10" s="289" t="s">
        <v>501</v>
      </c>
      <c r="F10" s="290" t="s">
        <v>388</v>
      </c>
      <c r="G10" s="293"/>
      <c r="H10" s="292" t="s">
        <v>469</v>
      </c>
      <c r="I10" s="292"/>
      <c r="J10" s="172"/>
      <c r="K10" s="172"/>
      <c r="L10" s="172"/>
      <c r="M10" s="172"/>
      <c r="N10" s="172"/>
      <c r="O10" s="172"/>
      <c r="P10" s="172"/>
      <c r="Q10" s="172"/>
      <c r="R10" s="172"/>
    </row>
    <row r="11" spans="1:18" s="104" customFormat="1" ht="34.5" customHeight="1" x14ac:dyDescent="0.25">
      <c r="A11" s="285">
        <v>3</v>
      </c>
      <c r="B11" s="286" t="s">
        <v>201</v>
      </c>
      <c r="C11" s="287" t="s">
        <v>502</v>
      </c>
      <c r="D11" s="288" t="s">
        <v>503</v>
      </c>
      <c r="E11" s="289" t="s">
        <v>501</v>
      </c>
      <c r="F11" s="290" t="s">
        <v>389</v>
      </c>
      <c r="G11" s="293"/>
      <c r="H11" s="292" t="s">
        <v>469</v>
      </c>
      <c r="I11" s="292"/>
      <c r="J11" s="172"/>
      <c r="K11" s="172"/>
      <c r="L11" s="172"/>
      <c r="M11" s="172"/>
      <c r="N11" s="172"/>
      <c r="O11" s="172"/>
      <c r="P11" s="172"/>
      <c r="Q11" s="172"/>
      <c r="R11" s="172"/>
    </row>
    <row r="12" spans="1:18" s="104" customFormat="1" ht="34.5" customHeight="1" x14ac:dyDescent="0.25">
      <c r="A12" s="285">
        <v>4</v>
      </c>
      <c r="B12" s="286" t="s">
        <v>504</v>
      </c>
      <c r="C12" s="287" t="s">
        <v>505</v>
      </c>
      <c r="D12" s="288" t="s">
        <v>506</v>
      </c>
      <c r="E12" s="289" t="s">
        <v>501</v>
      </c>
      <c r="F12" s="291" t="s">
        <v>390</v>
      </c>
      <c r="G12" s="293"/>
      <c r="H12" s="292" t="s">
        <v>469</v>
      </c>
      <c r="I12" s="294" t="s">
        <v>443</v>
      </c>
      <c r="J12" s="172"/>
      <c r="K12" s="172"/>
      <c r="L12" s="172"/>
      <c r="M12" s="172"/>
      <c r="N12" s="172"/>
      <c r="O12" s="172"/>
      <c r="P12" s="172"/>
      <c r="Q12" s="172"/>
      <c r="R12" s="172"/>
    </row>
    <row r="13" spans="1:18" s="104" customFormat="1" ht="34.5" customHeight="1" x14ac:dyDescent="0.25">
      <c r="A13" s="285">
        <v>5</v>
      </c>
      <c r="B13" s="286" t="s">
        <v>196</v>
      </c>
      <c r="C13" s="295" t="s">
        <v>507</v>
      </c>
      <c r="D13" s="296" t="s">
        <v>508</v>
      </c>
      <c r="E13" s="289" t="s">
        <v>501</v>
      </c>
      <c r="F13" s="290">
        <v>38955</v>
      </c>
      <c r="G13" s="293"/>
      <c r="H13" s="292" t="s">
        <v>469</v>
      </c>
      <c r="I13" s="294"/>
      <c r="J13" s="172"/>
      <c r="K13" s="172"/>
      <c r="L13" s="172"/>
      <c r="M13" s="172"/>
      <c r="N13" s="172"/>
      <c r="O13" s="172"/>
      <c r="P13" s="172"/>
      <c r="Q13" s="172"/>
      <c r="R13" s="172"/>
    </row>
    <row r="14" spans="1:18" s="104" customFormat="1" ht="34.5" customHeight="1" x14ac:dyDescent="0.25">
      <c r="A14" s="285">
        <v>6</v>
      </c>
      <c r="B14" s="286" t="s">
        <v>509</v>
      </c>
      <c r="C14" s="287" t="s">
        <v>510</v>
      </c>
      <c r="D14" s="288" t="s">
        <v>511</v>
      </c>
      <c r="E14" s="289" t="s">
        <v>512</v>
      </c>
      <c r="F14" s="290" t="s">
        <v>391</v>
      </c>
      <c r="G14" s="293">
        <v>84</v>
      </c>
      <c r="H14" s="292" t="str">
        <f>IF(AND(G14&gt;95,G14&lt;101),"Xuất sắc",IF(AND(G14&lt;96,G14&gt;80),"Tốt",IF(AND(G14&gt;69,G14&lt;81),"Hoàn thành",IF(AND(G14&lt;70,G14&gt;0),"không hoàn thành",""))))</f>
        <v>Tốt</v>
      </c>
      <c r="I14" s="292"/>
      <c r="J14" s="172"/>
      <c r="K14" s="172"/>
      <c r="L14" s="172"/>
      <c r="M14" s="172"/>
      <c r="N14" s="172"/>
      <c r="O14" s="172"/>
      <c r="P14" s="172"/>
      <c r="Q14" s="172"/>
      <c r="R14" s="172"/>
    </row>
    <row r="15" spans="1:18" ht="27.75" customHeight="1" x14ac:dyDescent="0.25">
      <c r="H15" s="229"/>
      <c r="I15" s="184"/>
    </row>
  </sheetData>
  <sheetProtection algorithmName="SHA-512" hashValue="DlTwlijzLGgV1hih6hBZk9NztivkUoSriD+wYfyO99RwCIf9Bu12C2GxPkYHQZwxJKYPIVDipBG23GG/GGxxfQ==" saltValue="2i5QomdSeVa1PD7y2Ki/PA==" spinCount="100000" sheet="1" objects="1" scenarios="1"/>
  <autoFilter ref="A8:X14"/>
  <mergeCells count="11">
    <mergeCell ref="A1:I1"/>
    <mergeCell ref="A2:I2"/>
    <mergeCell ref="A3:I3"/>
    <mergeCell ref="A7:A8"/>
    <mergeCell ref="B7:B8"/>
    <mergeCell ref="C7:D8"/>
    <mergeCell ref="E7:E8"/>
    <mergeCell ref="F7:F8"/>
    <mergeCell ref="G7:G8"/>
    <mergeCell ref="H7:H8"/>
    <mergeCell ref="I7:I8"/>
  </mergeCells>
  <conditionalFormatting sqref="B9:E14">
    <cfRule type="expression" dxfId="3" priority="58" stopIfTrue="1">
      <formula>$C9=""</formula>
    </cfRule>
  </conditionalFormatting>
  <printOptions horizontalCentered="1"/>
  <pageMargins left="0.7" right="0.7" top="0.75" bottom="0.75" header="0.3" footer="0.3"/>
  <pageSetup paperSize="9" scale="51" fitToHeight="0" orientation="portrait" r:id="rId1"/>
  <headerFooter>
    <oddFooter>Page &amp;P of &amp;N</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8"/>
  <sheetViews>
    <sheetView zoomScale="70" zoomScaleNormal="70" zoomScaleSheetLayoutView="85" workbookViewId="0">
      <pane xSplit="2" ySplit="8" topLeftCell="C9" activePane="bottomRight" state="frozen"/>
      <selection activeCell="A4" sqref="A4"/>
      <selection pane="topRight" activeCell="C4" sqref="C4"/>
      <selection pane="bottomLeft" activeCell="A14" sqref="A14"/>
      <selection pane="bottomRight" activeCell="G11" sqref="G11"/>
    </sheetView>
  </sheetViews>
  <sheetFormatPr defaultColWidth="8.7109375" defaultRowHeight="27.75" customHeight="1" x14ac:dyDescent="0.25"/>
  <cols>
    <col min="1" max="1" width="6" style="184" customWidth="1"/>
    <col min="2" max="2" width="15.140625" style="184" customWidth="1"/>
    <col min="3" max="3" width="20.28515625" style="253" customWidth="1"/>
    <col min="4" max="4" width="9.140625" style="184" customWidth="1"/>
    <col min="5" max="5" width="44.140625" style="229" customWidth="1"/>
    <col min="6" max="6" width="16.85546875" style="272" customWidth="1"/>
    <col min="7" max="7" width="15.85546875" style="225" customWidth="1"/>
    <col min="8" max="8" width="19.42578125" style="229" customWidth="1"/>
    <col min="9" max="9" width="21.42578125" style="184" customWidth="1"/>
    <col min="10" max="10" width="28.28515625" style="343" customWidth="1"/>
    <col min="11" max="11" width="31.42578125" style="343" customWidth="1"/>
    <col min="12" max="12" width="32.140625" style="343" customWidth="1"/>
    <col min="13" max="16384" width="8.7109375" style="343"/>
  </cols>
  <sheetData>
    <row r="1" spans="1:9" s="342" customFormat="1" ht="27.75" customHeight="1" x14ac:dyDescent="0.25">
      <c r="A1" s="395" t="s">
        <v>11</v>
      </c>
      <c r="B1" s="395"/>
      <c r="C1" s="395"/>
      <c r="D1" s="395"/>
      <c r="E1" s="395"/>
      <c r="F1" s="395"/>
      <c r="G1" s="395"/>
      <c r="H1" s="395"/>
      <c r="I1" s="395"/>
    </row>
    <row r="2" spans="1:9" s="342" customFormat="1" ht="27.75" customHeight="1" x14ac:dyDescent="0.25">
      <c r="A2" s="395" t="s">
        <v>492</v>
      </c>
      <c r="B2" s="395"/>
      <c r="C2" s="395"/>
      <c r="D2" s="395"/>
      <c r="E2" s="395"/>
      <c r="F2" s="395"/>
      <c r="G2" s="395"/>
      <c r="H2" s="395"/>
      <c r="I2" s="395"/>
    </row>
    <row r="3" spans="1:9" s="342" customFormat="1" ht="27.75" customHeight="1" x14ac:dyDescent="0.25">
      <c r="A3" s="395" t="s">
        <v>518</v>
      </c>
      <c r="B3" s="395"/>
      <c r="C3" s="395"/>
      <c r="D3" s="395"/>
      <c r="E3" s="395"/>
      <c r="F3" s="395"/>
      <c r="G3" s="395"/>
      <c r="H3" s="395"/>
      <c r="I3" s="395"/>
    </row>
    <row r="4" spans="1:9" s="126" customFormat="1" ht="27.75" customHeight="1" x14ac:dyDescent="0.25">
      <c r="A4" s="249"/>
      <c r="B4" s="249" t="s">
        <v>31</v>
      </c>
      <c r="C4" s="250" t="s">
        <v>444</v>
      </c>
      <c r="D4" s="340"/>
      <c r="E4" s="249"/>
      <c r="F4" s="274"/>
      <c r="G4" s="251"/>
      <c r="H4" s="249"/>
      <c r="I4" s="249"/>
    </row>
    <row r="5" spans="1:9" s="126" customFormat="1" ht="27.75" customHeight="1" x14ac:dyDescent="0.25">
      <c r="A5" s="249"/>
      <c r="B5" s="249" t="s">
        <v>517</v>
      </c>
      <c r="C5" s="250"/>
      <c r="D5" s="340"/>
      <c r="E5" s="249"/>
      <c r="F5" s="274"/>
      <c r="G5" s="251"/>
      <c r="H5" s="249"/>
      <c r="I5" s="249"/>
    </row>
    <row r="6" spans="1:9" s="126" customFormat="1" ht="27.75" customHeight="1" x14ac:dyDescent="0.25">
      <c r="A6" s="230"/>
      <c r="B6" s="230"/>
      <c r="C6" s="247"/>
      <c r="D6" s="284"/>
      <c r="E6" s="230"/>
      <c r="F6" s="275"/>
      <c r="G6" s="248"/>
      <c r="H6" s="230"/>
      <c r="I6" s="230"/>
    </row>
    <row r="7" spans="1:9" s="349" customFormat="1" ht="27.75" customHeight="1" x14ac:dyDescent="0.25">
      <c r="A7" s="425" t="s">
        <v>0</v>
      </c>
      <c r="B7" s="425" t="s">
        <v>2</v>
      </c>
      <c r="C7" s="425" t="s">
        <v>3</v>
      </c>
      <c r="D7" s="425"/>
      <c r="E7" s="426" t="s">
        <v>35</v>
      </c>
      <c r="F7" s="427" t="s">
        <v>34</v>
      </c>
      <c r="G7" s="428" t="s">
        <v>468</v>
      </c>
      <c r="H7" s="425" t="s">
        <v>38</v>
      </c>
      <c r="I7" s="425" t="s">
        <v>1</v>
      </c>
    </row>
    <row r="8" spans="1:9" s="349" customFormat="1" ht="16.5" customHeight="1" x14ac:dyDescent="0.25">
      <c r="A8" s="425"/>
      <c r="B8" s="425"/>
      <c r="C8" s="425"/>
      <c r="D8" s="425"/>
      <c r="E8" s="426"/>
      <c r="F8" s="427"/>
      <c r="G8" s="428"/>
      <c r="H8" s="425"/>
      <c r="I8" s="425"/>
    </row>
    <row r="9" spans="1:9" s="348" customFormat="1" ht="27.75" customHeight="1" x14ac:dyDescent="0.25">
      <c r="A9" s="184"/>
      <c r="B9" s="184"/>
      <c r="C9" s="229"/>
      <c r="D9" s="229"/>
      <c r="E9" s="229"/>
      <c r="F9" s="272"/>
      <c r="G9" s="225"/>
      <c r="H9" s="184"/>
      <c r="I9" s="184"/>
    </row>
    <row r="10" spans="1:9" s="348" customFormat="1" ht="27.75" customHeight="1" x14ac:dyDescent="0.25">
      <c r="A10" s="184"/>
      <c r="B10" s="184"/>
      <c r="C10" s="229"/>
      <c r="D10" s="229"/>
      <c r="E10" s="229"/>
      <c r="F10" s="272"/>
      <c r="G10" s="225"/>
      <c r="H10" s="184"/>
      <c r="I10" s="184"/>
    </row>
    <row r="11" spans="1:9" s="348" customFormat="1" ht="27.75" customHeight="1" x14ac:dyDescent="0.25">
      <c r="A11" s="184"/>
      <c r="B11" s="184"/>
      <c r="C11" s="229"/>
      <c r="D11" s="229"/>
      <c r="E11" s="229"/>
      <c r="F11" s="272"/>
      <c r="G11" s="225"/>
      <c r="H11" s="184"/>
      <c r="I11" s="184"/>
    </row>
    <row r="12" spans="1:9" s="348" customFormat="1" ht="27.75" customHeight="1" x14ac:dyDescent="0.25">
      <c r="A12" s="184"/>
      <c r="B12" s="184"/>
      <c r="C12" s="229"/>
      <c r="D12" s="229"/>
      <c r="E12" s="229"/>
      <c r="F12" s="272"/>
      <c r="G12" s="225"/>
      <c r="H12" s="184"/>
      <c r="I12" s="184"/>
    </row>
    <row r="13" spans="1:9" s="348" customFormat="1" ht="27.75" customHeight="1" x14ac:dyDescent="0.25">
      <c r="A13" s="184"/>
      <c r="B13" s="184"/>
      <c r="C13" s="229"/>
      <c r="D13" s="229"/>
      <c r="E13" s="229"/>
      <c r="F13" s="272"/>
      <c r="G13" s="225"/>
      <c r="H13" s="184"/>
      <c r="I13" s="184"/>
    </row>
    <row r="14" spans="1:9" s="348" customFormat="1" ht="27.75" customHeight="1" x14ac:dyDescent="0.25">
      <c r="A14" s="184"/>
      <c r="B14" s="184"/>
      <c r="C14" s="229"/>
      <c r="D14" s="229"/>
      <c r="E14" s="229"/>
      <c r="F14" s="272"/>
      <c r="G14" s="225"/>
      <c r="H14" s="184"/>
      <c r="I14" s="184"/>
    </row>
    <row r="15" spans="1:9" s="348" customFormat="1" ht="27.75" customHeight="1" x14ac:dyDescent="0.25">
      <c r="A15" s="184"/>
      <c r="B15" s="184"/>
      <c r="C15" s="229"/>
      <c r="D15" s="229"/>
      <c r="E15" s="229"/>
      <c r="F15" s="272"/>
      <c r="G15" s="225"/>
      <c r="H15" s="184"/>
      <c r="I15" s="184"/>
    </row>
    <row r="16" spans="1:9" s="348" customFormat="1" ht="27.75" customHeight="1" x14ac:dyDescent="0.25">
      <c r="A16" s="184"/>
      <c r="B16" s="184"/>
      <c r="C16" s="229"/>
      <c r="D16" s="229"/>
      <c r="E16" s="229"/>
      <c r="F16" s="272"/>
      <c r="G16" s="225"/>
      <c r="H16" s="184"/>
      <c r="I16" s="184"/>
    </row>
    <row r="17" spans="1:9" s="348" customFormat="1" ht="27.75" customHeight="1" x14ac:dyDescent="0.25">
      <c r="A17" s="184"/>
      <c r="B17" s="184"/>
      <c r="C17" s="229"/>
      <c r="D17" s="229"/>
      <c r="E17" s="229"/>
      <c r="F17" s="272"/>
      <c r="G17" s="225"/>
      <c r="H17" s="184"/>
      <c r="I17" s="184"/>
    </row>
    <row r="18" spans="1:9" s="348" customFormat="1" ht="27.75" customHeight="1" x14ac:dyDescent="0.25">
      <c r="A18" s="184"/>
      <c r="B18" s="184"/>
      <c r="C18" s="229"/>
      <c r="D18" s="229"/>
      <c r="E18" s="229"/>
      <c r="F18" s="272"/>
      <c r="G18" s="225"/>
      <c r="H18" s="184"/>
      <c r="I18" s="184"/>
    </row>
    <row r="19" spans="1:9" s="348" customFormat="1" ht="27.75" customHeight="1" x14ac:dyDescent="0.25">
      <c r="A19" s="184"/>
      <c r="B19" s="184"/>
      <c r="C19" s="229"/>
      <c r="D19" s="229"/>
      <c r="E19" s="229"/>
      <c r="F19" s="272"/>
      <c r="G19" s="225"/>
      <c r="H19" s="184"/>
      <c r="I19" s="184"/>
    </row>
    <row r="20" spans="1:9" s="348" customFormat="1" ht="27.75" customHeight="1" x14ac:dyDescent="0.25">
      <c r="A20" s="184"/>
      <c r="B20" s="184"/>
      <c r="C20" s="229"/>
      <c r="D20" s="229"/>
      <c r="E20" s="229"/>
      <c r="F20" s="272"/>
      <c r="G20" s="225"/>
      <c r="H20" s="184"/>
      <c r="I20" s="184"/>
    </row>
    <row r="21" spans="1:9" s="348" customFormat="1" ht="27.75" customHeight="1" x14ac:dyDescent="0.25">
      <c r="A21" s="184"/>
      <c r="B21" s="184"/>
      <c r="C21" s="229"/>
      <c r="D21" s="229"/>
      <c r="E21" s="229"/>
      <c r="F21" s="272"/>
      <c r="G21" s="225"/>
      <c r="H21" s="184"/>
      <c r="I21" s="184"/>
    </row>
    <row r="22" spans="1:9" s="348" customFormat="1" ht="27.75" customHeight="1" x14ac:dyDescent="0.25">
      <c r="A22" s="184"/>
      <c r="B22" s="184"/>
      <c r="C22" s="229"/>
      <c r="D22" s="229"/>
      <c r="E22" s="229"/>
      <c r="F22" s="272"/>
      <c r="G22" s="225"/>
      <c r="H22" s="184"/>
      <c r="I22" s="184"/>
    </row>
    <row r="23" spans="1:9" s="348" customFormat="1" ht="27.75" customHeight="1" x14ac:dyDescent="0.25">
      <c r="A23" s="184"/>
      <c r="B23" s="184"/>
      <c r="C23" s="229"/>
      <c r="D23" s="229"/>
      <c r="E23" s="229"/>
      <c r="F23" s="272"/>
      <c r="G23" s="225"/>
      <c r="H23" s="184"/>
      <c r="I23" s="184"/>
    </row>
    <row r="24" spans="1:9" s="348" customFormat="1" ht="27.75" customHeight="1" x14ac:dyDescent="0.25">
      <c r="A24" s="184"/>
      <c r="B24" s="184"/>
      <c r="C24" s="229"/>
      <c r="D24" s="229"/>
      <c r="E24" s="229"/>
      <c r="F24" s="272"/>
      <c r="G24" s="225"/>
      <c r="H24" s="184"/>
      <c r="I24" s="184"/>
    </row>
    <row r="25" spans="1:9" s="348" customFormat="1" ht="27.75" customHeight="1" x14ac:dyDescent="0.25">
      <c r="A25" s="184"/>
      <c r="B25" s="184"/>
      <c r="C25" s="229"/>
      <c r="D25" s="229"/>
      <c r="E25" s="229"/>
      <c r="F25" s="272"/>
      <c r="G25" s="225"/>
      <c r="H25" s="184"/>
      <c r="I25" s="184"/>
    </row>
    <row r="26" spans="1:9" s="348" customFormat="1" ht="27.75" customHeight="1" x14ac:dyDescent="0.25">
      <c r="A26" s="184"/>
      <c r="B26" s="184"/>
      <c r="C26" s="229"/>
      <c r="D26" s="229"/>
      <c r="E26" s="229"/>
      <c r="F26" s="272"/>
      <c r="G26" s="225"/>
      <c r="H26" s="184"/>
      <c r="I26" s="184"/>
    </row>
    <row r="27" spans="1:9" s="348" customFormat="1" ht="27.75" customHeight="1" x14ac:dyDescent="0.25">
      <c r="A27" s="184"/>
      <c r="B27" s="184"/>
      <c r="C27" s="229"/>
      <c r="D27" s="229"/>
      <c r="E27" s="229"/>
      <c r="F27" s="272"/>
      <c r="G27" s="225"/>
      <c r="H27" s="184"/>
      <c r="I27" s="184"/>
    </row>
    <row r="28" spans="1:9" s="348" customFormat="1" ht="27.75" customHeight="1" x14ac:dyDescent="0.25">
      <c r="A28" s="184"/>
      <c r="B28" s="184"/>
      <c r="C28" s="229"/>
      <c r="D28" s="229"/>
      <c r="E28" s="229"/>
      <c r="F28" s="272"/>
      <c r="G28" s="225"/>
      <c r="H28" s="184"/>
      <c r="I28" s="184"/>
    </row>
    <row r="29" spans="1:9" s="348" customFormat="1" ht="27.75" customHeight="1" x14ac:dyDescent="0.25">
      <c r="A29" s="184"/>
      <c r="B29" s="184"/>
      <c r="C29" s="229"/>
      <c r="D29" s="229"/>
      <c r="E29" s="229"/>
      <c r="F29" s="272"/>
      <c r="G29" s="225"/>
      <c r="H29" s="184"/>
      <c r="I29" s="184"/>
    </row>
    <row r="30" spans="1:9" s="348" customFormat="1" ht="27.75" customHeight="1" x14ac:dyDescent="0.25">
      <c r="A30" s="184"/>
      <c r="B30" s="184"/>
      <c r="C30" s="229"/>
      <c r="D30" s="229"/>
      <c r="E30" s="229"/>
      <c r="F30" s="272"/>
      <c r="G30" s="225"/>
      <c r="H30" s="184"/>
      <c r="I30" s="184"/>
    </row>
    <row r="31" spans="1:9" s="348" customFormat="1" ht="27.75" customHeight="1" x14ac:dyDescent="0.25">
      <c r="A31" s="184"/>
      <c r="B31" s="184"/>
      <c r="C31" s="229"/>
      <c r="D31" s="229"/>
      <c r="E31" s="229"/>
      <c r="F31" s="272"/>
      <c r="G31" s="225"/>
      <c r="H31" s="184"/>
      <c r="I31" s="184"/>
    </row>
    <row r="32" spans="1:9" s="348" customFormat="1" ht="27.75" customHeight="1" x14ac:dyDescent="0.25">
      <c r="A32" s="184"/>
      <c r="B32" s="184"/>
      <c r="C32" s="229"/>
      <c r="D32" s="229"/>
      <c r="E32" s="229"/>
      <c r="F32" s="272"/>
      <c r="G32" s="225"/>
      <c r="H32" s="184"/>
      <c r="I32" s="184"/>
    </row>
    <row r="33" spans="1:9" s="348" customFormat="1" ht="27.75" customHeight="1" x14ac:dyDescent="0.25">
      <c r="A33" s="184"/>
      <c r="B33" s="184"/>
      <c r="C33" s="229"/>
      <c r="D33" s="229"/>
      <c r="E33" s="229"/>
      <c r="F33" s="272"/>
      <c r="G33" s="225"/>
      <c r="H33" s="184"/>
      <c r="I33" s="184"/>
    </row>
    <row r="34" spans="1:9" s="348" customFormat="1" ht="27.75" customHeight="1" x14ac:dyDescent="0.25">
      <c r="A34" s="184"/>
      <c r="B34" s="184"/>
      <c r="C34" s="229"/>
      <c r="D34" s="229"/>
      <c r="E34" s="229"/>
      <c r="F34" s="272"/>
      <c r="G34" s="225"/>
      <c r="H34" s="184"/>
      <c r="I34" s="184"/>
    </row>
    <row r="35" spans="1:9" s="348" customFormat="1" ht="27.75" customHeight="1" x14ac:dyDescent="0.25">
      <c r="A35" s="184"/>
      <c r="B35" s="184"/>
      <c r="C35" s="229"/>
      <c r="D35" s="229"/>
      <c r="E35" s="229"/>
      <c r="F35" s="272"/>
      <c r="G35" s="225"/>
      <c r="H35" s="184"/>
      <c r="I35" s="184"/>
    </row>
    <row r="36" spans="1:9" s="348" customFormat="1" ht="27.75" customHeight="1" x14ac:dyDescent="0.25">
      <c r="A36" s="184"/>
      <c r="B36" s="184"/>
      <c r="C36" s="229"/>
      <c r="D36" s="229"/>
      <c r="E36" s="229"/>
      <c r="F36" s="272"/>
      <c r="G36" s="225"/>
      <c r="H36" s="184"/>
      <c r="I36" s="184"/>
    </row>
    <row r="37" spans="1:9" s="348" customFormat="1" ht="27.75" customHeight="1" x14ac:dyDescent="0.25">
      <c r="A37" s="184"/>
      <c r="B37" s="184"/>
      <c r="C37" s="229"/>
      <c r="D37" s="229"/>
      <c r="E37" s="229"/>
      <c r="F37" s="272"/>
      <c r="G37" s="225"/>
      <c r="H37" s="184"/>
      <c r="I37" s="184"/>
    </row>
    <row r="38" spans="1:9" s="348" customFormat="1" ht="27.75" customHeight="1" x14ac:dyDescent="0.25">
      <c r="A38" s="184"/>
      <c r="B38" s="184"/>
      <c r="C38" s="229"/>
      <c r="D38" s="229"/>
      <c r="E38" s="229"/>
      <c r="F38" s="272"/>
      <c r="G38" s="225"/>
      <c r="H38" s="184"/>
      <c r="I38" s="184"/>
    </row>
    <row r="39" spans="1:9" s="348" customFormat="1" ht="27.75" customHeight="1" x14ac:dyDescent="0.25">
      <c r="A39" s="184"/>
      <c r="B39" s="184"/>
      <c r="C39" s="229"/>
      <c r="D39" s="229"/>
      <c r="E39" s="229"/>
      <c r="F39" s="272"/>
      <c r="G39" s="225"/>
      <c r="H39" s="184"/>
      <c r="I39" s="184"/>
    </row>
    <row r="40" spans="1:9" s="348" customFormat="1" ht="27.75" customHeight="1" x14ac:dyDescent="0.25">
      <c r="A40" s="184"/>
      <c r="B40" s="184"/>
      <c r="C40" s="229"/>
      <c r="D40" s="229"/>
      <c r="E40" s="229"/>
      <c r="F40" s="272"/>
      <c r="G40" s="225"/>
      <c r="H40" s="184"/>
      <c r="I40" s="184"/>
    </row>
    <row r="41" spans="1:9" s="348" customFormat="1" ht="27.75" customHeight="1" x14ac:dyDescent="0.25">
      <c r="A41" s="184"/>
      <c r="B41" s="184"/>
      <c r="C41" s="229"/>
      <c r="D41" s="229"/>
      <c r="E41" s="229"/>
      <c r="F41" s="272"/>
      <c r="G41" s="225"/>
      <c r="H41" s="184"/>
      <c r="I41" s="184"/>
    </row>
    <row r="42" spans="1:9" s="348" customFormat="1" ht="27.75" customHeight="1" x14ac:dyDescent="0.25">
      <c r="A42" s="184"/>
      <c r="B42" s="184"/>
      <c r="C42" s="229"/>
      <c r="D42" s="229"/>
      <c r="E42" s="229"/>
      <c r="F42" s="272"/>
      <c r="G42" s="225"/>
      <c r="H42" s="184"/>
      <c r="I42" s="184"/>
    </row>
    <row r="43" spans="1:9" s="348" customFormat="1" ht="27.75" customHeight="1" x14ac:dyDescent="0.25">
      <c r="A43" s="184"/>
      <c r="B43" s="184"/>
      <c r="C43" s="229"/>
      <c r="D43" s="229"/>
      <c r="E43" s="229"/>
      <c r="F43" s="272"/>
      <c r="G43" s="225"/>
      <c r="H43" s="184"/>
      <c r="I43" s="184"/>
    </row>
    <row r="44" spans="1:9" s="348" customFormat="1" ht="27.75" customHeight="1" x14ac:dyDescent="0.25">
      <c r="A44" s="184"/>
      <c r="B44" s="184"/>
      <c r="C44" s="229"/>
      <c r="D44" s="229"/>
      <c r="E44" s="229"/>
      <c r="F44" s="272"/>
      <c r="G44" s="225"/>
      <c r="H44" s="184"/>
      <c r="I44" s="184"/>
    </row>
    <row r="45" spans="1:9" s="348" customFormat="1" ht="27.75" customHeight="1" x14ac:dyDescent="0.25">
      <c r="A45" s="184"/>
      <c r="B45" s="184"/>
      <c r="C45" s="229"/>
      <c r="D45" s="229"/>
      <c r="E45" s="229"/>
      <c r="F45" s="272"/>
      <c r="G45" s="225"/>
      <c r="H45" s="184"/>
      <c r="I45" s="184"/>
    </row>
    <row r="46" spans="1:9" s="348" customFormat="1" ht="27.75" customHeight="1" x14ac:dyDescent="0.25">
      <c r="A46" s="184"/>
      <c r="B46" s="184"/>
      <c r="C46" s="229"/>
      <c r="D46" s="229"/>
      <c r="E46" s="229"/>
      <c r="F46" s="272"/>
      <c r="G46" s="225"/>
      <c r="H46" s="184"/>
      <c r="I46" s="184"/>
    </row>
    <row r="47" spans="1:9" s="348" customFormat="1" ht="27.75" customHeight="1" x14ac:dyDescent="0.25">
      <c r="A47" s="184"/>
      <c r="B47" s="184"/>
      <c r="C47" s="229"/>
      <c r="D47" s="229"/>
      <c r="E47" s="229"/>
      <c r="F47" s="272"/>
      <c r="G47" s="225"/>
      <c r="H47" s="184"/>
      <c r="I47" s="184"/>
    </row>
    <row r="48" spans="1:9" s="348" customFormat="1" ht="27.75" customHeight="1" x14ac:dyDescent="0.25">
      <c r="A48" s="184"/>
      <c r="B48" s="184"/>
      <c r="C48" s="229"/>
      <c r="D48" s="229"/>
      <c r="E48" s="229"/>
      <c r="F48" s="272"/>
      <c r="G48" s="225"/>
      <c r="H48" s="184"/>
      <c r="I48" s="184"/>
    </row>
    <row r="49" spans="1:9" s="348" customFormat="1" ht="27.75" customHeight="1" x14ac:dyDescent="0.25">
      <c r="A49" s="184"/>
      <c r="B49" s="184"/>
      <c r="C49" s="229"/>
      <c r="D49" s="229"/>
      <c r="E49" s="229"/>
      <c r="F49" s="272"/>
      <c r="G49" s="225"/>
      <c r="H49" s="184"/>
      <c r="I49" s="184"/>
    </row>
    <row r="50" spans="1:9" s="348" customFormat="1" ht="27.75" customHeight="1" x14ac:dyDescent="0.25">
      <c r="A50" s="184"/>
      <c r="B50" s="184"/>
      <c r="C50" s="229"/>
      <c r="D50" s="229"/>
      <c r="E50" s="229"/>
      <c r="F50" s="272"/>
      <c r="G50" s="225"/>
      <c r="H50" s="184"/>
      <c r="I50" s="184"/>
    </row>
    <row r="51" spans="1:9" s="348" customFormat="1" ht="27.75" customHeight="1" x14ac:dyDescent="0.25">
      <c r="A51" s="184"/>
      <c r="B51" s="184"/>
      <c r="C51" s="229"/>
      <c r="D51" s="229"/>
      <c r="E51" s="229"/>
      <c r="F51" s="272"/>
      <c r="G51" s="225"/>
      <c r="H51" s="184"/>
      <c r="I51" s="184"/>
    </row>
    <row r="52" spans="1:9" s="348" customFormat="1" ht="27.75" customHeight="1" x14ac:dyDescent="0.25">
      <c r="A52" s="184"/>
      <c r="B52" s="184"/>
      <c r="C52" s="229"/>
      <c r="D52" s="229"/>
      <c r="E52" s="229"/>
      <c r="F52" s="272"/>
      <c r="G52" s="225"/>
      <c r="H52" s="184"/>
      <c r="I52" s="184"/>
    </row>
    <row r="53" spans="1:9" s="348" customFormat="1" ht="27.75" customHeight="1" x14ac:dyDescent="0.25">
      <c r="A53" s="184"/>
      <c r="B53" s="184"/>
      <c r="C53" s="229"/>
      <c r="D53" s="229"/>
      <c r="E53" s="229"/>
      <c r="F53" s="272"/>
      <c r="G53" s="225"/>
      <c r="H53" s="184"/>
      <c r="I53" s="184"/>
    </row>
    <row r="54" spans="1:9" s="348" customFormat="1" ht="27.75" customHeight="1" x14ac:dyDescent="0.25">
      <c r="A54" s="184"/>
      <c r="B54" s="184"/>
      <c r="C54" s="229"/>
      <c r="D54" s="229"/>
      <c r="E54" s="229"/>
      <c r="F54" s="272"/>
      <c r="G54" s="225"/>
      <c r="H54" s="184"/>
      <c r="I54" s="184"/>
    </row>
    <row r="55" spans="1:9" s="348" customFormat="1" ht="27.75" customHeight="1" x14ac:dyDescent="0.25">
      <c r="A55" s="184"/>
      <c r="B55" s="184"/>
      <c r="C55" s="229"/>
      <c r="D55" s="229"/>
      <c r="E55" s="229"/>
      <c r="F55" s="272"/>
      <c r="G55" s="225"/>
      <c r="H55" s="184"/>
      <c r="I55" s="184"/>
    </row>
    <row r="56" spans="1:9" s="348" customFormat="1" ht="27.75" customHeight="1" x14ac:dyDescent="0.25">
      <c r="A56" s="184"/>
      <c r="B56" s="184"/>
      <c r="C56" s="229"/>
      <c r="D56" s="229"/>
      <c r="E56" s="229"/>
      <c r="F56" s="272"/>
      <c r="G56" s="225"/>
      <c r="H56" s="184"/>
      <c r="I56" s="184"/>
    </row>
    <row r="57" spans="1:9" s="348" customFormat="1" ht="27.75" customHeight="1" x14ac:dyDescent="0.25">
      <c r="A57" s="184"/>
      <c r="B57" s="184"/>
      <c r="C57" s="229"/>
      <c r="D57" s="229"/>
      <c r="E57" s="229"/>
      <c r="F57" s="272"/>
      <c r="G57" s="225"/>
      <c r="H57" s="184"/>
      <c r="I57" s="184"/>
    </row>
    <row r="58" spans="1:9" s="348" customFormat="1" ht="27.75" customHeight="1" x14ac:dyDescent="0.25">
      <c r="A58" s="184"/>
      <c r="B58" s="184"/>
      <c r="C58" s="229"/>
      <c r="D58" s="229"/>
      <c r="E58" s="229"/>
      <c r="F58" s="272"/>
      <c r="G58" s="225"/>
      <c r="H58" s="184"/>
      <c r="I58" s="184"/>
    </row>
    <row r="59" spans="1:9" s="348" customFormat="1" ht="27.75" customHeight="1" x14ac:dyDescent="0.25">
      <c r="A59" s="184"/>
      <c r="B59" s="184"/>
      <c r="C59" s="229"/>
      <c r="D59" s="229"/>
      <c r="E59" s="229"/>
      <c r="F59" s="272"/>
      <c r="G59" s="225"/>
      <c r="H59" s="184"/>
      <c r="I59" s="184"/>
    </row>
    <row r="60" spans="1:9" s="348" customFormat="1" ht="27.75" customHeight="1" x14ac:dyDescent="0.25">
      <c r="A60" s="184"/>
      <c r="B60" s="184"/>
      <c r="C60" s="229"/>
      <c r="D60" s="229"/>
      <c r="E60" s="229"/>
      <c r="F60" s="272"/>
      <c r="G60" s="225"/>
      <c r="H60" s="184"/>
      <c r="I60" s="184"/>
    </row>
    <row r="61" spans="1:9" s="348" customFormat="1" ht="27.75" customHeight="1" x14ac:dyDescent="0.25">
      <c r="A61" s="184"/>
      <c r="B61" s="184"/>
      <c r="C61" s="229"/>
      <c r="D61" s="229"/>
      <c r="E61" s="229"/>
      <c r="F61" s="272"/>
      <c r="G61" s="225"/>
      <c r="H61" s="184"/>
      <c r="I61" s="184"/>
    </row>
    <row r="62" spans="1:9" s="348" customFormat="1" ht="27.75" customHeight="1" x14ac:dyDescent="0.25">
      <c r="A62" s="184"/>
      <c r="B62" s="184"/>
      <c r="C62" s="229"/>
      <c r="D62" s="229"/>
      <c r="E62" s="229"/>
      <c r="F62" s="272"/>
      <c r="G62" s="225"/>
      <c r="H62" s="184"/>
      <c r="I62" s="184"/>
    </row>
    <row r="63" spans="1:9" s="348" customFormat="1" ht="27.75" customHeight="1" x14ac:dyDescent="0.25">
      <c r="A63" s="184"/>
      <c r="B63" s="184"/>
      <c r="C63" s="229"/>
      <c r="D63" s="229"/>
      <c r="E63" s="229"/>
      <c r="F63" s="272"/>
      <c r="G63" s="225"/>
      <c r="H63" s="184"/>
      <c r="I63" s="184"/>
    </row>
    <row r="64" spans="1:9" s="348" customFormat="1" ht="27.75" customHeight="1" x14ac:dyDescent="0.25">
      <c r="A64" s="184"/>
      <c r="B64" s="184"/>
      <c r="C64" s="229"/>
      <c r="D64" s="229"/>
      <c r="E64" s="229"/>
      <c r="F64" s="272"/>
      <c r="G64" s="225"/>
      <c r="H64" s="184"/>
      <c r="I64" s="184"/>
    </row>
    <row r="65" spans="1:9" s="348" customFormat="1" ht="27.75" customHeight="1" x14ac:dyDescent="0.25">
      <c r="A65" s="184"/>
      <c r="B65" s="184"/>
      <c r="C65" s="229"/>
      <c r="D65" s="229"/>
      <c r="E65" s="229"/>
      <c r="F65" s="272"/>
      <c r="G65" s="225"/>
      <c r="H65" s="184"/>
      <c r="I65" s="184"/>
    </row>
    <row r="66" spans="1:9" s="348" customFormat="1" ht="27.75" customHeight="1" x14ac:dyDescent="0.25">
      <c r="A66" s="184"/>
      <c r="B66" s="184"/>
      <c r="C66" s="229"/>
      <c r="D66" s="229"/>
      <c r="E66" s="229"/>
      <c r="F66" s="272"/>
      <c r="G66" s="225"/>
      <c r="H66" s="184"/>
      <c r="I66" s="184"/>
    </row>
    <row r="67" spans="1:9" s="348" customFormat="1" ht="27.75" customHeight="1" x14ac:dyDescent="0.25">
      <c r="A67" s="184"/>
      <c r="B67" s="184"/>
      <c r="C67" s="229"/>
      <c r="D67" s="229"/>
      <c r="E67" s="229"/>
      <c r="F67" s="272"/>
      <c r="G67" s="225"/>
      <c r="H67" s="184"/>
      <c r="I67" s="184"/>
    </row>
    <row r="68" spans="1:9" ht="27.75" customHeight="1" x14ac:dyDescent="0.25">
      <c r="C68" s="229"/>
      <c r="D68" s="229"/>
      <c r="H68" s="184"/>
    </row>
  </sheetData>
  <autoFilter ref="A8:I8"/>
  <mergeCells count="11">
    <mergeCell ref="A1:I1"/>
    <mergeCell ref="A2:I2"/>
    <mergeCell ref="A3:I3"/>
    <mergeCell ref="A7:A8"/>
    <mergeCell ref="B7:B8"/>
    <mergeCell ref="C7:D8"/>
    <mergeCell ref="E7:E8"/>
    <mergeCell ref="F7:F8"/>
    <mergeCell ref="G7:G8"/>
    <mergeCell ref="H7:H8"/>
    <mergeCell ref="I7:I8"/>
  </mergeCells>
  <printOptions horizontalCentered="1"/>
  <pageMargins left="0.7" right="0.7" top="0.75" bottom="0.75" header="0.3" footer="0.3"/>
  <pageSetup paperSize="9" scale="51" fitToHeight="0" orientation="portrait"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27</vt:i4>
      </vt:variant>
    </vt:vector>
  </HeadingPairs>
  <TitlesOfParts>
    <vt:vector size="46" baseType="lpstr">
      <vt:lpstr>BM01</vt:lpstr>
      <vt:lpstr>BM02</vt:lpstr>
      <vt:lpstr>BM03</vt:lpstr>
      <vt:lpstr>BM04</vt:lpstr>
      <vt:lpstr>Tong hop</vt:lpstr>
      <vt:lpstr>Tot</vt:lpstr>
      <vt:lpstr>Hoan thanh</vt:lpstr>
      <vt:lpstr>LĐ Phòng</vt:lpstr>
      <vt:lpstr>KTSX</vt:lpstr>
      <vt:lpstr>TKTC</vt:lpstr>
      <vt:lpstr>ĐM&amp;QLSX</vt:lpstr>
      <vt:lpstr>HT&amp;CT</vt:lpstr>
      <vt:lpstr>HH</vt:lpstr>
      <vt:lpstr>XDCB</vt:lpstr>
      <vt:lpstr>Bang ket qua theo cong thuc</vt:lpstr>
      <vt:lpstr>Summary</vt:lpstr>
      <vt:lpstr>PL01</vt:lpstr>
      <vt:lpstr>PL02</vt:lpstr>
      <vt:lpstr>PL03</vt:lpstr>
      <vt:lpstr>'Bang ket qua theo cong thuc'!Print_Area</vt:lpstr>
      <vt:lpstr>'BM01'!Print_Area</vt:lpstr>
      <vt:lpstr>'BM02'!Print_Area</vt:lpstr>
      <vt:lpstr>'BM03'!Print_Area</vt:lpstr>
      <vt:lpstr>'ĐM&amp;QLSX'!Print_Area</vt:lpstr>
      <vt:lpstr>HH!Print_Area</vt:lpstr>
      <vt:lpstr>'Hoan thanh'!Print_Area</vt:lpstr>
      <vt:lpstr>'HT&amp;CT'!Print_Area</vt:lpstr>
      <vt:lpstr>KTSX!Print_Area</vt:lpstr>
      <vt:lpstr>'LĐ Phòng'!Print_Area</vt:lpstr>
      <vt:lpstr>'PL01'!Print_Area</vt:lpstr>
      <vt:lpstr>'PL02'!Print_Area</vt:lpstr>
      <vt:lpstr>'PL03'!Print_Area</vt:lpstr>
      <vt:lpstr>TKTC!Print_Area</vt:lpstr>
      <vt:lpstr>'Tong hop'!Print_Area</vt:lpstr>
      <vt:lpstr>XDCB!Print_Area</vt:lpstr>
      <vt:lpstr>'BM01'!Print_Titles</vt:lpstr>
      <vt:lpstr>'ĐM&amp;QLSX'!Print_Titles</vt:lpstr>
      <vt:lpstr>HH!Print_Titles</vt:lpstr>
      <vt:lpstr>'Hoan thanh'!Print_Titles</vt:lpstr>
      <vt:lpstr>'HT&amp;CT'!Print_Titles</vt:lpstr>
      <vt:lpstr>KTSX!Print_Titles</vt:lpstr>
      <vt:lpstr>'LĐ Phòng'!Print_Titles</vt:lpstr>
      <vt:lpstr>TKTC!Print_Titles</vt:lpstr>
      <vt:lpstr>'Tong hop'!Print_Titles</vt:lpstr>
      <vt:lpstr>Tot!Print_Titles</vt:lpstr>
      <vt:lpstr>XDCB!Print_Titles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2019-05-15T09:57:25Z</dcterms:modified>
</cp:coreProperties>
</file>