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9a35a7cec4dc374/Documentos/CURSOS/2025 - Excel com IA/"/>
    </mc:Choice>
  </mc:AlternateContent>
  <xr:revisionPtr revIDLastSave="1" documentId="8_{AD976E7D-E0B7-4A31-B5C3-8C8240FC634D}" xr6:coauthVersionLast="47" xr6:coauthVersionMax="47" xr10:uidLastSave="{92543D6B-D410-4BA4-8B3B-CC0D5D4952F3}"/>
  <bookViews>
    <workbookView xWindow="-120" yWindow="-120" windowWidth="20730" windowHeight="11160" tabRatio="60" xr2:uid="{12FA5B4E-18F4-429C-899D-E26557121A69}"/>
  </bookViews>
  <sheets>
    <sheet name="Investimento" sheetId="1" r:id="rId1"/>
    <sheet name="Base" sheetId="3" r:id="rId2"/>
  </sheets>
  <definedNames>
    <definedName name="aporte">Investimento!$D$16</definedName>
    <definedName name="patrimonio">Investimento!$D$19</definedName>
    <definedName name="perfil">Investimento!$D$32</definedName>
    <definedName name="qtd_anos">Investimento!$D$17</definedName>
    <definedName name="rendimento_carteira">Investimento!$D$11</definedName>
    <definedName name="salario">Investimento!$D$10</definedName>
    <definedName name="sugestao_investimento">Investimento!$D$12</definedName>
    <definedName name="taxa_mensal">Investimento!$D$18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C38" i="1"/>
  <c r="D38" i="1" s="1"/>
  <c r="C39" i="1"/>
  <c r="D39" i="1" s="1"/>
  <c r="C40" i="1"/>
  <c r="D40" i="1" s="1"/>
  <c r="C41" i="1"/>
  <c r="D41" i="1" s="1"/>
  <c r="C42" i="1"/>
  <c r="D42" i="1" s="1"/>
  <c r="C37" i="1"/>
  <c r="D37" i="1" s="1"/>
  <c r="H7" i="3"/>
  <c r="A15" i="3"/>
  <c r="A16" i="3"/>
  <c r="A17" i="3"/>
  <c r="A18" i="3"/>
  <c r="A19" i="3"/>
  <c r="A14" i="3"/>
  <c r="A9" i="3"/>
  <c r="A10" i="3"/>
  <c r="A11" i="3"/>
  <c r="A12" i="3"/>
  <c r="A13" i="3"/>
  <c r="A8" i="3"/>
  <c r="A3" i="3"/>
  <c r="A4" i="3"/>
  <c r="A5" i="3"/>
  <c r="A6" i="3"/>
  <c r="A7" i="3"/>
  <c r="A2" i="3"/>
  <c r="D33" i="1"/>
  <c r="D19" i="1"/>
  <c r="D20" i="1" s="1"/>
  <c r="D12" i="1"/>
  <c r="C26" i="1"/>
  <c r="D26" i="1" s="1"/>
  <c r="C27" i="1"/>
  <c r="D27" i="1" s="1"/>
  <c r="C28" i="1"/>
  <c r="D28" i="1" s="1"/>
  <c r="C29" i="1"/>
  <c r="D29" i="1" s="1"/>
  <c r="C25" i="1"/>
  <c r="D25" i="1" s="1"/>
</calcChain>
</file>

<file path=xl/sharedStrings.xml><?xml version="1.0" encoding="utf-8"?>
<sst xmlns="http://schemas.openxmlformats.org/spreadsheetml/2006/main" count="71" uniqueCount="35">
  <si>
    <t>Quanto investir por mês?</t>
  </si>
  <si>
    <t>Por quantos anos?</t>
  </si>
  <si>
    <t>Taxa de rendimento mensal?</t>
  </si>
  <si>
    <t>Patrimonio acumulado?</t>
  </si>
  <si>
    <t>Dividendos mensais?</t>
  </si>
  <si>
    <t>INVESTIMENTO</t>
  </si>
  <si>
    <t>Investimento Mensal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</si>
  <si>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</si>
  <si>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</si>
  <si>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</si>
  <si>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</si>
  <si>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</si>
  <si>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</si>
  <si>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</si>
  <si>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Salário</t>
  </si>
  <si>
    <t>Rendimento carteira</t>
  </si>
  <si>
    <t>Sugestão de investimento</t>
  </si>
  <si>
    <t>Configurações</t>
  </si>
  <si>
    <t>Perfil</t>
  </si>
  <si>
    <t>Valor a ser investido por mês</t>
  </si>
  <si>
    <t>Agressivo</t>
  </si>
  <si>
    <t>Tipo de FII</t>
  </si>
  <si>
    <t>Percentual sugerido</t>
  </si>
  <si>
    <t>Valor</t>
  </si>
  <si>
    <t>Papel</t>
  </si>
  <si>
    <t>Tijolo</t>
  </si>
  <si>
    <t>Híbrido</t>
  </si>
  <si>
    <t>FOF’s</t>
  </si>
  <si>
    <t>Desenvolvimento</t>
  </si>
  <si>
    <t>Hotelaria</t>
  </si>
  <si>
    <t>%</t>
  </si>
  <si>
    <t>Chave</t>
  </si>
  <si>
    <t>Conservador</t>
  </si>
  <si>
    <t>Moderado</t>
  </si>
  <si>
    <t>Moderado-Papel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</si>
</sst>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#,##0.00;[Red]\-&quot;R$&quot;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sz val="12"/>
      <color theme="2" tint="-0.89999084444715716"/>
      <name val="Segoe UI"/>
      <family val="2"/>
    </font>
    <font>
      <sz val="11"/>
      <color theme="2" tint="-0.89999084444715716"/>
      <name val="Segoe UI"/>
      <family val="2"/>
    </font>
    <font>
      <b/>
      <sz val="11"/>
      <color theme="0"/>
      <name val="Segoe UI"/>
      <family val="2"/>
    </font>
    <font>
      <b/>
      <sz val="14"/>
      <color theme="1"/>
      <name val="Segoe UI"/>
      <family val="2"/>
    </font>
    <font>
      <sz val="12"/>
      <color theme="1"/>
      <name val="Segoe UI"/>
      <family val="2"/>
    </font>
    <font>
      <b/>
      <sz val="24"/>
      <color theme="2" tint="-0.499984740745262"/>
      <name val="Segoe UI"/>
      <family val="2"/>
    </font>
    <font>
      <b/>
      <sz val="14"/>
      <color theme="2" tint="-0.749992370372631"/>
      <name val="Segoe UI"/>
      <family val="2"/>
    </font>
    <font>
      <sz val="12"/>
      <color theme="2" tint="-0.749992370372631"/>
      <name val="Segoe UI"/>
      <family val="2"/>
    </font>
    <font>
      <b/>
      <sz val="12"/>
      <color theme="2" tint="-0.749992370372631"/>
      <name val="Segoe UI"/>
      <family val="2"/>
    </font>
    <font>
      <b/>
      <sz val="12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/>
      <bottom style="thin">
        <color theme="0" tint="-0.24994659260841701"/>
      </bottom>
      <diagonal/>
    </border>
    <border>
      <left/>
      <right style="medium">
        <color theme="2" tint="-0.499984740745262"/>
      </right>
      <top/>
      <bottom style="thin">
        <color theme="0" tint="-0.24994659260841701"/>
      </bottom>
      <diagonal/>
    </border>
    <border>
      <left style="medium">
        <color theme="2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2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2" tint="-0.499984740745262"/>
      </left>
      <right/>
      <top style="thin">
        <color theme="0" tint="-0.24994659260841701"/>
      </top>
      <bottom style="medium">
        <color theme="2" tint="-0.499984740745262"/>
      </bottom>
      <diagonal/>
    </border>
    <border>
      <left/>
      <right/>
      <top style="thin">
        <color theme="0" tint="-0.2499465926084170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thin">
        <color theme="0" tint="-0.24994659260841701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left/>
      <right style="medium">
        <color theme="2" tint="-0.499984740745262"/>
      </right>
      <top/>
      <bottom/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/>
    <xf numFmtId="0" fontId="2" fillId="0" borderId="0" xfId="0" applyFont="1"/>
    <xf numFmtId="0" fontId="5" fillId="0" borderId="0" xfId="0" applyFont="1"/>
    <xf numFmtId="8" fontId="2" fillId="4" borderId="1" xfId="0" applyNumberFormat="1" applyFont="1" applyFill="1" applyBorder="1" applyAlignment="1">
      <alignment horizontal="left"/>
    </xf>
    <xf numFmtId="8" fontId="2" fillId="4" borderId="2" xfId="0" applyNumberFormat="1" applyFont="1" applyFill="1" applyBorder="1" applyAlignment="1">
      <alignment horizontal="left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left" vertical="center" indent="3"/>
    </xf>
    <xf numFmtId="8" fontId="4" fillId="0" borderId="9" xfId="0" applyNumberFormat="1" applyFont="1" applyBorder="1" applyAlignment="1">
      <alignment horizontal="left"/>
    </xf>
    <xf numFmtId="10" fontId="3" fillId="0" borderId="11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4" fillId="0" borderId="11" xfId="0" applyFont="1" applyBorder="1" applyAlignment="1">
      <alignment horizontal="left"/>
    </xf>
    <xf numFmtId="10" fontId="4" fillId="0" borderId="11" xfId="0" applyNumberFormat="1" applyFont="1" applyBorder="1" applyAlignment="1">
      <alignment horizontal="left"/>
    </xf>
    <xf numFmtId="0" fontId="3" fillId="4" borderId="10" xfId="0" applyFont="1" applyFill="1" applyBorder="1" applyAlignment="1">
      <alignment horizontal="left" vertical="center" indent="3"/>
    </xf>
    <xf numFmtId="8" fontId="4" fillId="4" borderId="11" xfId="0" applyNumberFormat="1" applyFont="1" applyFill="1" applyBorder="1" applyAlignment="1">
      <alignment horizontal="left"/>
    </xf>
    <xf numFmtId="0" fontId="3" fillId="4" borderId="12" xfId="0" applyFont="1" applyFill="1" applyBorder="1" applyAlignment="1">
      <alignment horizontal="left" vertical="center" indent="3"/>
    </xf>
    <xf numFmtId="8" fontId="4" fillId="4" borderId="14" xfId="0" applyNumberFormat="1" applyFont="1" applyFill="1" applyBorder="1" applyAlignment="1">
      <alignment horizontal="left"/>
    </xf>
    <xf numFmtId="0" fontId="10" fillId="3" borderId="15" xfId="0" applyFont="1" applyFill="1" applyBorder="1" applyAlignment="1">
      <alignment vertical="center"/>
    </xf>
    <xf numFmtId="0" fontId="11" fillId="3" borderId="1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 indent="3"/>
    </xf>
    <xf numFmtId="8" fontId="2" fillId="4" borderId="9" xfId="0" applyNumberFormat="1" applyFont="1" applyFill="1" applyBorder="1" applyAlignment="1">
      <alignment horizontal="left"/>
    </xf>
    <xf numFmtId="8" fontId="2" fillId="4" borderId="13" xfId="0" applyNumberFormat="1" applyFont="1" applyFill="1" applyBorder="1" applyAlignment="1">
      <alignment horizontal="left"/>
    </xf>
    <xf numFmtId="8" fontId="2" fillId="4" borderId="17" xfId="0" applyNumberFormat="1" applyFont="1" applyFill="1" applyBorder="1" applyAlignment="1">
      <alignment horizontal="left"/>
    </xf>
    <xf numFmtId="8" fontId="3" fillId="6" borderId="14" xfId="0" applyNumberFormat="1" applyFont="1" applyFill="1" applyBorder="1" applyAlignment="1">
      <alignment horizontal="left" vertical="center"/>
    </xf>
    <xf numFmtId="8" fontId="7" fillId="0" borderId="2" xfId="0" applyNumberFormat="1" applyFont="1" applyBorder="1" applyAlignment="1">
      <alignment horizontal="left"/>
    </xf>
    <xf numFmtId="9" fontId="7" fillId="0" borderId="2" xfId="1" applyFont="1" applyFill="1" applyBorder="1" applyAlignment="1">
      <alignment horizontal="center"/>
    </xf>
    <xf numFmtId="0" fontId="11" fillId="5" borderId="1" xfId="0" applyFont="1" applyFill="1" applyBorder="1" applyAlignment="1">
      <alignment vertical="center"/>
    </xf>
    <xf numFmtId="8" fontId="3" fillId="0" borderId="3" xfId="0" applyNumberFormat="1" applyFont="1" applyBorder="1" applyAlignment="1">
      <alignment horizontal="left"/>
    </xf>
    <xf numFmtId="0" fontId="11" fillId="3" borderId="1" xfId="0" applyFont="1" applyFill="1" applyBorder="1" applyAlignment="1">
      <alignment horizontal="center" vertical="center"/>
    </xf>
    <xf numFmtId="9" fontId="7" fillId="0" borderId="0" xfId="1" applyFont="1" applyBorder="1" applyAlignment="1">
      <alignment horizontal="center"/>
    </xf>
    <xf numFmtId="9" fontId="7" fillId="0" borderId="4" xfId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12" fillId="8" borderId="0" xfId="0" applyFont="1" applyFill="1"/>
    <xf numFmtId="9" fontId="12" fillId="8" borderId="0" xfId="1" applyFont="1" applyFill="1"/>
    <xf numFmtId="0" fontId="6" fillId="7" borderId="0" xfId="0" applyFont="1" applyFill="1" applyAlignment="1">
      <alignment horizontal="center"/>
    </xf>
    <xf numFmtId="0" fontId="11" fillId="3" borderId="3" xfId="0" applyFont="1" applyFill="1" applyBorder="1" applyAlignment="1">
      <alignment horizontal="center" vertical="center"/>
    </xf>
    <xf numFmtId="8" fontId="11" fillId="3" borderId="3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indent="3"/>
    </xf>
    <xf numFmtId="0" fontId="11" fillId="5" borderId="1" xfId="0" applyFont="1" applyFill="1" applyBorder="1" applyAlignment="1">
      <alignment horizontal="left" vertical="center" indent="3"/>
    </xf>
    <xf numFmtId="0" fontId="3" fillId="0" borderId="10" xfId="0" applyFont="1" applyBorder="1" applyAlignment="1">
      <alignment horizontal="left" vertical="center" indent="3"/>
    </xf>
    <xf numFmtId="0" fontId="3" fillId="0" borderId="2" xfId="0" applyFont="1" applyBorder="1" applyAlignment="1">
      <alignment horizontal="left" vertical="center" indent="3"/>
    </xf>
    <xf numFmtId="0" fontId="3" fillId="4" borderId="12" xfId="0" applyFont="1" applyFill="1" applyBorder="1" applyAlignment="1">
      <alignment horizontal="left" vertical="center" indent="3"/>
    </xf>
    <xf numFmtId="0" fontId="3" fillId="4" borderId="13" xfId="0" applyFont="1" applyFill="1" applyBorder="1" applyAlignment="1">
      <alignment horizontal="left" vertical="center" indent="3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 indent="3"/>
    </xf>
    <xf numFmtId="0" fontId="3" fillId="0" borderId="1" xfId="0" applyFont="1" applyBorder="1" applyAlignment="1">
      <alignment horizontal="left" vertical="center" indent="3"/>
    </xf>
    <xf numFmtId="0" fontId="3" fillId="6" borderId="12" xfId="0" applyFont="1" applyFill="1" applyBorder="1" applyAlignment="1">
      <alignment horizontal="left" vertical="center" indent="3"/>
    </xf>
    <xf numFmtId="0" fontId="3" fillId="6" borderId="13" xfId="0" applyFont="1" applyFill="1" applyBorder="1" applyAlignment="1">
      <alignment horizontal="left" vertical="center" indent="3"/>
    </xf>
    <xf numFmtId="0" fontId="3" fillId="4" borderId="10" xfId="0" applyFont="1" applyFill="1" applyBorder="1" applyAlignment="1">
      <alignment horizontal="left" vertical="center" indent="3"/>
    </xf>
    <xf numFmtId="0" fontId="3" fillId="4" borderId="2" xfId="0" applyFont="1" applyFill="1" applyBorder="1" applyAlignment="1">
      <alignment horizontal="left" vertical="center" indent="3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Investimento!$C$36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24B-4C4A-B5B6-EF0E36A9A0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24B-4C4A-B5B6-EF0E36A9A0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24B-4C4A-B5B6-EF0E36A9A0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24B-4C4A-B5B6-EF0E36A9A0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D24B-4C4A-B5B6-EF0E36A9A0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D24B-4C4A-B5B6-EF0E36A9A0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Investimento!$B$37:$B$42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FOF’s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Investimento!$C$37:$C$42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3-4ACB-B66C-43688ABAEA7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0</xdr:row>
      <xdr:rowOff>76200</xdr:rowOff>
    </xdr:from>
    <xdr:to>
      <xdr:col>1</xdr:col>
      <xdr:colOff>676275</xdr:colOff>
      <xdr:row>5</xdr:row>
      <xdr:rowOff>136829</xdr:rowOff>
    </xdr:to>
    <xdr:pic>
      <xdr:nvPicPr>
        <xdr:cNvPr id="11" name="Gráfico 10" descr="Papel gráfico com calculadora, régua, realce e lápis">
          <a:extLst>
            <a:ext uri="{FF2B5EF4-FFF2-40B4-BE49-F238E27FC236}">
              <a16:creationId xmlns:a16="http://schemas.microsoft.com/office/drawing/2014/main" id="{10454195-62A9-25B2-F28A-0EB241892B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12990" t="19241" r="12500" b="18750"/>
        <a:stretch>
          <a:fillRect/>
        </a:stretch>
      </xdr:blipFill>
      <xdr:spPr>
        <a:xfrm>
          <a:off x="133350" y="76200"/>
          <a:ext cx="1171575" cy="975029"/>
        </a:xfrm>
        <a:prstGeom prst="rect">
          <a:avLst/>
        </a:prstGeom>
      </xdr:spPr>
    </xdr:pic>
    <xdr:clientData/>
  </xdr:twoCellAnchor>
  <xdr:twoCellAnchor>
    <xdr:from>
      <xdr:col>1</xdr:col>
      <xdr:colOff>519111</xdr:colOff>
      <xdr:row>45</xdr:row>
      <xdr:rowOff>133349</xdr:rowOff>
    </xdr:from>
    <xdr:to>
      <xdr:col>3</xdr:col>
      <xdr:colOff>1104899</xdr:colOff>
      <xdr:row>61</xdr:row>
      <xdr:rowOff>104774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5470536-4DE7-3A63-C0B8-68594037F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F1D7F1-DA21-46D1-9F02-0971A58F2A29}" name="base" displayName="base" ref="A1:D19" totalsRowShown="0" headerRowDxfId="5" dataDxfId="4">
  <autoFilter ref="A1:D19" xr:uid="{6BF1D7F1-DA21-46D1-9F02-0971A58F2A29}">
    <filterColumn colId="0" hiddenButton="1"/>
    <filterColumn colId="1" hiddenButton="1"/>
    <filterColumn colId="2" hiddenButton="1"/>
    <filterColumn colId="3" hiddenButton="1"/>
  </autoFilter>
  <tableColumns count="4">
    <tableColumn id="1" xr3:uid="{24789076-CD24-4491-9660-310231C7D8AA}" name="Chave" dataDxfId="3">
      <calculatedColumnFormula>$B$14&amp;"-"&amp;C2</calculatedColumnFormula>
    </tableColumn>
    <tableColumn id="2" xr3:uid="{473D22B1-1234-43FC-8627-530A80FE78BD}" name="Perfil" dataDxfId="2"/>
    <tableColumn id="3" xr3:uid="{62959029-7182-432F-BBAB-F4B65E41AA30}" name="Tipo de FII" dataDxfId="1"/>
    <tableColumn id="4" xr3:uid="{8BE9F519-BFF6-4112-A133-6DDFDB61128C}" name="%" dataDxfId="0" dataCellStyle="Porcentagem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30BD-54C2-44B4-A98F-CFCD0836D402}">
  <dimension ref="A1:I43"/>
  <sheetViews>
    <sheetView showGridLines="0" tabSelected="1" topLeftCell="A30" workbookViewId="0">
      <selection activeCell="B42" sqref="B42"/>
    </sheetView>
  </sheetViews>
  <sheetFormatPr defaultColWidth="0" defaultRowHeight="16.5" x14ac:dyDescent="0.3"/>
  <cols>
    <col min="1" max="1" width="9.42578125" style="2" bestFit="1" customWidth="1"/>
    <col min="2" max="2" width="35.85546875" style="2" customWidth="1"/>
    <col min="3" max="3" width="25.42578125" style="2" customWidth="1"/>
    <col min="4" max="4" width="22.85546875" style="2" customWidth="1"/>
    <col min="5" max="5" width="9.42578125" style="2" customWidth="1"/>
    <col min="6" max="9" width="0" style="2" hidden="1" customWidth="1"/>
    <col min="10" max="16384" width="9.140625" style="2" hidden="1"/>
  </cols>
  <sheetData>
    <row r="1" spans="1:5" ht="15" customHeight="1" x14ac:dyDescent="0.3">
      <c r="A1" s="1"/>
      <c r="B1" s="61" t="s">
        <v>5</v>
      </c>
      <c r="C1" s="61"/>
      <c r="D1" s="61"/>
      <c r="E1" s="61"/>
    </row>
    <row r="2" spans="1:5" ht="14.25" customHeight="1" x14ac:dyDescent="0.3">
      <c r="A2" s="1"/>
      <c r="B2" s="61"/>
      <c r="C2" s="61"/>
      <c r="D2" s="61"/>
      <c r="E2" s="61"/>
    </row>
    <row r="3" spans="1:5" ht="14.25" customHeight="1" x14ac:dyDescent="0.3">
      <c r="A3" s="1"/>
      <c r="B3" s="61"/>
      <c r="C3" s="61"/>
      <c r="D3" s="61"/>
      <c r="E3" s="61"/>
    </row>
    <row r="4" spans="1:5" ht="14.25" customHeight="1" x14ac:dyDescent="0.3">
      <c r="A4" s="1"/>
      <c r="B4" s="61"/>
      <c r="C4" s="61"/>
      <c r="D4" s="61"/>
      <c r="E4" s="61"/>
    </row>
    <row r="5" spans="1:5" ht="14.25" customHeight="1" x14ac:dyDescent="0.3">
      <c r="A5" s="1"/>
      <c r="B5" s="61"/>
      <c r="C5" s="61"/>
      <c r="D5" s="61"/>
      <c r="E5" s="61"/>
    </row>
    <row r="6" spans="1:5" ht="16.5" customHeight="1" x14ac:dyDescent="0.3">
      <c r="A6" s="1"/>
      <c r="B6" s="61"/>
      <c r="C6" s="61"/>
      <c r="D6" s="61"/>
      <c r="E6" s="61"/>
    </row>
    <row r="8" spans="1:5" ht="17.25" thickBot="1" x14ac:dyDescent="0.35"/>
    <row r="9" spans="1:5" ht="20.25" x14ac:dyDescent="0.3">
      <c r="B9" s="49" t="s">
        <v>17</v>
      </c>
      <c r="C9" s="50"/>
      <c r="D9" s="51"/>
    </row>
    <row r="10" spans="1:5" ht="17.25" x14ac:dyDescent="0.3">
      <c r="B10" s="52" t="s">
        <v>14</v>
      </c>
      <c r="C10" s="53"/>
      <c r="D10" s="10">
        <v>5000</v>
      </c>
    </row>
    <row r="11" spans="1:5" ht="17.25" x14ac:dyDescent="0.3">
      <c r="B11" s="45" t="s">
        <v>15</v>
      </c>
      <c r="C11" s="46"/>
      <c r="D11" s="11">
        <v>6.0000000000000001E-3</v>
      </c>
    </row>
    <row r="12" spans="1:5" ht="18" thickBot="1" x14ac:dyDescent="0.35">
      <c r="B12" s="54" t="s">
        <v>16</v>
      </c>
      <c r="C12" s="55"/>
      <c r="D12" s="25">
        <f>D10*30%</f>
        <v>1500</v>
      </c>
    </row>
    <row r="14" spans="1:5" ht="17.25" thickBot="1" x14ac:dyDescent="0.35"/>
    <row r="15" spans="1:5" s="6" customFormat="1" ht="20.25" x14ac:dyDescent="0.35">
      <c r="B15" s="58" t="s">
        <v>6</v>
      </c>
      <c r="C15" s="59"/>
      <c r="D15" s="60"/>
    </row>
    <row r="16" spans="1:5" ht="17.25" x14ac:dyDescent="0.3">
      <c r="B16" s="52" t="s">
        <v>0</v>
      </c>
      <c r="C16" s="53"/>
      <c r="D16" s="10">
        <v>500</v>
      </c>
    </row>
    <row r="17" spans="1:4" ht="17.25" x14ac:dyDescent="0.3">
      <c r="B17" s="45" t="s">
        <v>1</v>
      </c>
      <c r="C17" s="46"/>
      <c r="D17" s="13">
        <v>5</v>
      </c>
    </row>
    <row r="18" spans="1:4" ht="17.25" x14ac:dyDescent="0.3">
      <c r="B18" s="45" t="s">
        <v>2</v>
      </c>
      <c r="C18" s="46"/>
      <c r="D18" s="14">
        <v>1.0789999999999999E-2</v>
      </c>
    </row>
    <row r="19" spans="1:4" ht="17.25" x14ac:dyDescent="0.3">
      <c r="B19" s="56" t="s">
        <v>3</v>
      </c>
      <c r="C19" s="57"/>
      <c r="D19" s="16">
        <f>FV(taxa_mensal,qtd_anos*12,aporte*-1)</f>
        <v>41888.456999243819</v>
      </c>
    </row>
    <row r="20" spans="1:4" ht="18" thickBot="1" x14ac:dyDescent="0.35">
      <c r="B20" s="47" t="s">
        <v>4</v>
      </c>
      <c r="C20" s="48"/>
      <c r="D20" s="18">
        <f>patrimonio*rendimento_carteira</f>
        <v>251.33074199546292</v>
      </c>
    </row>
    <row r="22" spans="1:4" ht="17.25" thickBot="1" x14ac:dyDescent="0.35"/>
    <row r="23" spans="1:4" s="6" customFormat="1" ht="20.25" x14ac:dyDescent="0.35">
      <c r="B23" s="58" t="s">
        <v>7</v>
      </c>
      <c r="C23" s="59"/>
      <c r="D23" s="60"/>
    </row>
    <row r="24" spans="1:4" s="7" customFormat="1" ht="17.25" x14ac:dyDescent="0.3">
      <c r="B24" s="19"/>
      <c r="C24" s="12"/>
      <c r="D24" s="20" t="s">
        <v>13</v>
      </c>
    </row>
    <row r="25" spans="1:4" ht="17.25" x14ac:dyDescent="0.3">
      <c r="A25" s="3">
        <v>2</v>
      </c>
      <c r="B25" s="21" t="s">
        <v>8</v>
      </c>
      <c r="C25" s="4">
        <f>FV($D$18,$A25*12,$D$16*-1)</f>
        <v>13613.813648822608</v>
      </c>
      <c r="D25" s="22">
        <f>C25*rendimento_carteira</f>
        <v>81.682881892935654</v>
      </c>
    </row>
    <row r="26" spans="1:4" ht="17.25" x14ac:dyDescent="0.3">
      <c r="A26" s="3">
        <v>5</v>
      </c>
      <c r="B26" s="15" t="s">
        <v>9</v>
      </c>
      <c r="C26" s="5">
        <f>FV($D$18,$A26*12,$D$16*-1)</f>
        <v>41888.456999243819</v>
      </c>
      <c r="D26" s="22">
        <f>C26*rendimento_carteira</f>
        <v>251.33074199546292</v>
      </c>
    </row>
    <row r="27" spans="1:4" ht="17.25" x14ac:dyDescent="0.3">
      <c r="A27" s="3">
        <v>10</v>
      </c>
      <c r="B27" s="15" t="s">
        <v>10</v>
      </c>
      <c r="C27" s="5">
        <f>FV($D$18,$A27*12,$D$16*-1)</f>
        <v>121642.1062650861</v>
      </c>
      <c r="D27" s="22">
        <f>C27*rendimento_carteira</f>
        <v>729.85263759051657</v>
      </c>
    </row>
    <row r="28" spans="1:4" ht="17.25" x14ac:dyDescent="0.3">
      <c r="A28" s="3">
        <v>20</v>
      </c>
      <c r="B28" s="15" t="s">
        <v>11</v>
      </c>
      <c r="C28" s="5">
        <f>FV($D$18,$A28*12,$D$16*-1)</f>
        <v>562599.20004854025</v>
      </c>
      <c r="D28" s="22">
        <f>C28*rendimento_carteira</f>
        <v>3375.5952002912418</v>
      </c>
    </row>
    <row r="29" spans="1:4" ht="18" thickBot="1" x14ac:dyDescent="0.35">
      <c r="A29" s="3">
        <v>30</v>
      </c>
      <c r="B29" s="17" t="s">
        <v>12</v>
      </c>
      <c r="C29" s="23">
        <f>FV($D$18,$A29*12,$D$16*-1)</f>
        <v>2161084.8275023573</v>
      </c>
      <c r="D29" s="24">
        <f>C29*rendimento_carteira</f>
        <v>12966.508965014144</v>
      </c>
    </row>
    <row r="32" spans="1:4" ht="17.25" x14ac:dyDescent="0.3">
      <c r="B32" s="44" t="s">
        <v>18</v>
      </c>
      <c r="C32" s="44"/>
      <c r="D32" s="28" t="s">
        <v>33</v>
      </c>
    </row>
    <row r="33" spans="2:4" ht="17.25" x14ac:dyDescent="0.3">
      <c r="B33" s="43" t="s">
        <v>19</v>
      </c>
      <c r="C33" s="43"/>
      <c r="D33" s="29">
        <f>aporte</f>
        <v>500</v>
      </c>
    </row>
    <row r="36" spans="2:4" ht="17.25" x14ac:dyDescent="0.3">
      <c r="B36" s="30" t="s">
        <v>21</v>
      </c>
      <c r="C36" s="30" t="s">
        <v>22</v>
      </c>
      <c r="D36" s="30" t="s">
        <v>23</v>
      </c>
    </row>
    <row r="37" spans="2:4" ht="17.25" x14ac:dyDescent="0.3">
      <c r="B37" s="9" t="s">
        <v>24</v>
      </c>
      <c r="C37" s="27">
        <f>VLOOKUP(perfil&amp;"-"&amp;B37,base[],4,FALSE)</f>
        <v>0.32</v>
      </c>
      <c r="D37" s="26">
        <f>C37*$D$33</f>
        <v>160</v>
      </c>
    </row>
    <row r="38" spans="2:4" ht="17.25" x14ac:dyDescent="0.3">
      <c r="B38" s="9" t="s">
        <v>25</v>
      </c>
      <c r="C38" s="27">
        <f>VLOOKUP(perfil&amp;"-"&amp;B38,base[],4,FALSE)</f>
        <v>0.35</v>
      </c>
      <c r="D38" s="26">
        <f t="shared" ref="D38:D42" si="0">C38*$D$33</f>
        <v>175</v>
      </c>
    </row>
    <row r="39" spans="2:4" ht="17.25" x14ac:dyDescent="0.3">
      <c r="B39" s="9" t="s">
        <v>26</v>
      </c>
      <c r="C39" s="27">
        <f>VLOOKUP(perfil&amp;"-"&amp;B39,base[],4,FALSE)</f>
        <v>0.08</v>
      </c>
      <c r="D39" s="26">
        <f t="shared" si="0"/>
        <v>40</v>
      </c>
    </row>
    <row r="40" spans="2:4" ht="17.25" x14ac:dyDescent="0.3">
      <c r="B40" s="9" t="s">
        <v>27</v>
      </c>
      <c r="C40" s="27">
        <f>VLOOKUP(perfil&amp;"-"&amp;B40,base[],4,FALSE)</f>
        <v>0.05</v>
      </c>
      <c r="D40" s="26">
        <f t="shared" si="0"/>
        <v>25</v>
      </c>
    </row>
    <row r="41" spans="2:4" ht="17.25" x14ac:dyDescent="0.3">
      <c r="B41" s="9" t="s">
        <v>28</v>
      </c>
      <c r="C41" s="27">
        <f>VLOOKUP(perfil&amp;"-"&amp;B41,base[],4,FALSE)</f>
        <v>0.1</v>
      </c>
      <c r="D41" s="26">
        <f t="shared" si="0"/>
        <v>50</v>
      </c>
    </row>
    <row r="42" spans="2:4" ht="17.25" x14ac:dyDescent="0.3">
      <c r="B42" s="9" t="s">
        <v>29</v>
      </c>
      <c r="C42" s="27">
        <f>VLOOKUP(perfil&amp;"-"&amp;B42,base[],4,FALSE)</f>
        <v>0.1</v>
      </c>
      <c r="D42" s="26">
        <f t="shared" si="0"/>
        <v>50</v>
      </c>
    </row>
    <row r="43" spans="2:4" ht="17.25" x14ac:dyDescent="0.3">
      <c r="B43" s="41"/>
      <c r="C43" s="41"/>
      <c r="D43" s="42">
        <f>SUM(D37:D42)</f>
        <v>500</v>
      </c>
    </row>
  </sheetData>
  <mergeCells count="14">
    <mergeCell ref="B1:E6"/>
    <mergeCell ref="B33:C33"/>
    <mergeCell ref="B32:C32"/>
    <mergeCell ref="B18:C18"/>
    <mergeCell ref="B20:C20"/>
    <mergeCell ref="B9:D9"/>
    <mergeCell ref="B10:C10"/>
    <mergeCell ref="B11:C11"/>
    <mergeCell ref="B12:C12"/>
    <mergeCell ref="B19:C19"/>
    <mergeCell ref="B23:D23"/>
    <mergeCell ref="B15:D15"/>
    <mergeCell ref="B16:C16"/>
    <mergeCell ref="B17:C17"/>
  </mergeCells>
  <dataValidations disablePrompts="1" count="1">
    <dataValidation type="list" allowBlank="1" showInputMessage="1" showErrorMessage="1" sqref="D32" xr:uid="{8832871E-279E-4BDE-9F4E-A190E33D2B85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8390-160D-4368-9942-9F8308386456}">
  <dimension ref="A1:H19"/>
  <sheetViews>
    <sheetView showGridLines="0" topLeftCell="A6" workbookViewId="0">
      <selection activeCell="D14" sqref="D14:D19"/>
    </sheetView>
  </sheetViews>
  <sheetFormatPr defaultRowHeight="17.25" x14ac:dyDescent="0.3"/>
  <cols>
    <col min="1" max="1" width="32.85546875" style="34" bestFit="1" customWidth="1"/>
    <col min="2" max="2" width="18.42578125" style="34" customWidth="1"/>
    <col min="3" max="3" width="25.5703125" style="34" customWidth="1"/>
    <col min="4" max="4" width="11.5703125" style="33" customWidth="1"/>
    <col min="5" max="6" width="9.140625" style="7"/>
    <col min="7" max="7" width="19.85546875" style="7" bestFit="1" customWidth="1"/>
    <col min="8" max="16384" width="9.140625" style="7"/>
  </cols>
  <sheetData>
    <row r="1" spans="1:8" s="8" customFormat="1" ht="20.25" x14ac:dyDescent="0.35">
      <c r="A1" s="40" t="s">
        <v>31</v>
      </c>
      <c r="B1" s="40" t="s">
        <v>18</v>
      </c>
      <c r="C1" s="40" t="s">
        <v>21</v>
      </c>
      <c r="D1" s="40" t="s">
        <v>30</v>
      </c>
    </row>
    <row r="2" spans="1:8" x14ac:dyDescent="0.3">
      <c r="A2" s="34" t="str">
        <f>$B$2&amp;"-"&amp;C2</f>
        <v>Conservador-Papel</v>
      </c>
      <c r="B2" s="35" t="s">
        <v>32</v>
      </c>
      <c r="C2" s="34" t="s">
        <v>24</v>
      </c>
      <c r="D2" s="31">
        <v>0.3</v>
      </c>
    </row>
    <row r="3" spans="1:8" x14ac:dyDescent="0.3">
      <c r="A3" s="34" t="str">
        <f t="shared" ref="A3:A7" si="0">$B$2&amp;"-"&amp;C3</f>
        <v>Conservador-Tijolo</v>
      </c>
      <c r="B3" s="35" t="s">
        <v>32</v>
      </c>
      <c r="C3" s="34" t="s">
        <v>25</v>
      </c>
      <c r="D3" s="31">
        <v>0.5</v>
      </c>
    </row>
    <row r="4" spans="1:8" x14ac:dyDescent="0.3">
      <c r="A4" s="34" t="str">
        <f t="shared" si="0"/>
        <v>Conservador-Híbrido</v>
      </c>
      <c r="B4" s="35" t="s">
        <v>32</v>
      </c>
      <c r="C4" s="34" t="s">
        <v>26</v>
      </c>
      <c r="D4" s="31">
        <v>0.1</v>
      </c>
    </row>
    <row r="5" spans="1:8" x14ac:dyDescent="0.3">
      <c r="A5" s="34" t="str">
        <f t="shared" si="0"/>
        <v>Conservador-FOF’s</v>
      </c>
      <c r="B5" s="35" t="s">
        <v>32</v>
      </c>
      <c r="C5" s="34" t="s">
        <v>27</v>
      </c>
      <c r="D5" s="31">
        <v>0.1</v>
      </c>
    </row>
    <row r="6" spans="1:8" x14ac:dyDescent="0.3">
      <c r="A6" s="34" t="str">
        <f t="shared" si="0"/>
        <v>Conservador-Desenvolvimento</v>
      </c>
      <c r="B6" s="35" t="s">
        <v>32</v>
      </c>
      <c r="C6" s="34" t="s">
        <v>28</v>
      </c>
      <c r="D6" s="31">
        <v>0</v>
      </c>
    </row>
    <row r="7" spans="1:8" ht="18" thickBot="1" x14ac:dyDescent="0.35">
      <c r="A7" s="36" t="str">
        <f t="shared" si="0"/>
        <v>Conservador-Hotelaria</v>
      </c>
      <c r="B7" s="37" t="s">
        <v>32</v>
      </c>
      <c r="C7" s="36" t="s">
        <v>29</v>
      </c>
      <c r="D7" s="32">
        <v>0</v>
      </c>
      <c r="G7" s="38" t="s">
        <v>34</v>
      </c>
      <c r="H7" s="39">
        <f>VLOOKUP(G7,$A$1:$D$19,4,FALSE)</f>
        <v>0.32</v>
      </c>
    </row>
    <row r="8" spans="1:8" x14ac:dyDescent="0.3">
      <c r="A8" s="34" t="str">
        <f>$B$8&amp;"-"&amp;C8</f>
        <v>Moderado-Papel</v>
      </c>
      <c r="B8" s="35" t="s">
        <v>33</v>
      </c>
      <c r="C8" s="34" t="s">
        <v>24</v>
      </c>
      <c r="D8" s="31">
        <v>0.32</v>
      </c>
    </row>
    <row r="9" spans="1:8" x14ac:dyDescent="0.3">
      <c r="A9" s="34" t="str">
        <f t="shared" ref="A9:A13" si="1">$B$8&amp;"-"&amp;C9</f>
        <v>Moderado-Tijolo</v>
      </c>
      <c r="B9" s="35" t="s">
        <v>33</v>
      </c>
      <c r="C9" s="34" t="s">
        <v>25</v>
      </c>
      <c r="D9" s="31">
        <v>0.35</v>
      </c>
    </row>
    <row r="10" spans="1:8" x14ac:dyDescent="0.3">
      <c r="A10" s="34" t="str">
        <f t="shared" si="1"/>
        <v>Moderado-Híbrido</v>
      </c>
      <c r="B10" s="35" t="s">
        <v>33</v>
      </c>
      <c r="C10" s="34" t="s">
        <v>26</v>
      </c>
      <c r="D10" s="31">
        <v>0.08</v>
      </c>
    </row>
    <row r="11" spans="1:8" x14ac:dyDescent="0.3">
      <c r="A11" s="34" t="str">
        <f t="shared" si="1"/>
        <v>Moderado-FOF’s</v>
      </c>
      <c r="B11" s="35" t="s">
        <v>33</v>
      </c>
      <c r="C11" s="34" t="s">
        <v>27</v>
      </c>
      <c r="D11" s="31">
        <v>0.05</v>
      </c>
    </row>
    <row r="12" spans="1:8" x14ac:dyDescent="0.3">
      <c r="A12" s="34" t="str">
        <f t="shared" si="1"/>
        <v>Moderado-Desenvolvimento</v>
      </c>
      <c r="B12" s="35" t="s">
        <v>33</v>
      </c>
      <c r="C12" s="34" t="s">
        <v>28</v>
      </c>
      <c r="D12" s="31">
        <v>0.1</v>
      </c>
    </row>
    <row r="13" spans="1:8" ht="18" thickBot="1" x14ac:dyDescent="0.35">
      <c r="A13" s="36" t="str">
        <f t="shared" si="1"/>
        <v>Moderado-Hotelaria</v>
      </c>
      <c r="B13" s="37" t="s">
        <v>33</v>
      </c>
      <c r="C13" s="36" t="s">
        <v>29</v>
      </c>
      <c r="D13" s="32">
        <v>0.1</v>
      </c>
    </row>
    <row r="14" spans="1:8" x14ac:dyDescent="0.3">
      <c r="A14" s="34" t="str">
        <f>$B$14&amp;"-"&amp;C14</f>
        <v>Agressivo-Papel</v>
      </c>
      <c r="B14" s="34" t="s">
        <v>20</v>
      </c>
      <c r="C14" s="34" t="s">
        <v>24</v>
      </c>
      <c r="D14" s="31">
        <v>0.5</v>
      </c>
    </row>
    <row r="15" spans="1:8" x14ac:dyDescent="0.3">
      <c r="A15" s="34" t="str">
        <f t="shared" ref="A15:A19" si="2">$B$14&amp;"-"&amp;C15</f>
        <v>Agressivo-Tijolo</v>
      </c>
      <c r="B15" s="34" t="s">
        <v>20</v>
      </c>
      <c r="C15" s="34" t="s">
        <v>25</v>
      </c>
      <c r="D15" s="31">
        <v>0.1</v>
      </c>
    </row>
    <row r="16" spans="1:8" x14ac:dyDescent="0.3">
      <c r="A16" s="34" t="str">
        <f t="shared" si="2"/>
        <v>Agressivo-Híbrido</v>
      </c>
      <c r="B16" s="34" t="s">
        <v>20</v>
      </c>
      <c r="C16" s="34" t="s">
        <v>26</v>
      </c>
      <c r="D16" s="31">
        <v>0.05</v>
      </c>
    </row>
    <row r="17" spans="1:4" x14ac:dyDescent="0.3">
      <c r="A17" s="34" t="str">
        <f t="shared" si="2"/>
        <v>Agressivo-FOF’s</v>
      </c>
      <c r="B17" s="34" t="s">
        <v>20</v>
      </c>
      <c r="C17" s="34" t="s">
        <v>27</v>
      </c>
      <c r="D17" s="31">
        <v>0.05</v>
      </c>
    </row>
    <row r="18" spans="1:4" x14ac:dyDescent="0.3">
      <c r="A18" s="34" t="str">
        <f t="shared" si="2"/>
        <v>Agressivo-Desenvolvimento</v>
      </c>
      <c r="B18" s="34" t="s">
        <v>20</v>
      </c>
      <c r="C18" s="34" t="s">
        <v>28</v>
      </c>
      <c r="D18" s="31">
        <v>0.2</v>
      </c>
    </row>
    <row r="19" spans="1:4" ht="18" thickBot="1" x14ac:dyDescent="0.35">
      <c r="A19" s="36" t="str">
        <f t="shared" si="2"/>
        <v>Agressivo-Hotelaria</v>
      </c>
      <c r="B19" s="36" t="s">
        <v>20</v>
      </c>
      <c r="C19" s="36" t="s">
        <v>29</v>
      </c>
      <c r="D19" s="32">
        <v>0.1</v>
      </c>
    </row>
  </sheetData>
  <pageMargins left="0.511811024" right="0.511811024" top="0.78740157499999996" bottom="0.78740157499999996" header="0.31496062000000002" footer="0.31496062000000002"/>
  <ignoredErrors>
    <ignoredError sqref="A2:A1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Investimento</vt:lpstr>
      <vt:lpstr>Base</vt:lpstr>
      <vt:lpstr>aporte</vt:lpstr>
      <vt:lpstr>patrimonio</vt:lpstr>
      <vt:lpstr>perfil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Nascimento</dc:creator>
  <cp:lastModifiedBy>Thaís Nascimento</cp:lastModifiedBy>
  <dcterms:created xsi:type="dcterms:W3CDTF">2025-06-25T23:16:21Z</dcterms:created>
  <dcterms:modified xsi:type="dcterms:W3CDTF">2025-06-26T02:32:06Z</dcterms:modified>
</cp:coreProperties>
</file>